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rubiot/Downloads/"/>
    </mc:Choice>
  </mc:AlternateContent>
  <xr:revisionPtr revIDLastSave="0" documentId="8_{A294873D-C1B0-DC40-AA5C-919A2FDCC567}" xr6:coauthVersionLast="47" xr6:coauthVersionMax="47" xr10:uidLastSave="{00000000-0000-0000-0000-000000000000}"/>
  <bookViews>
    <workbookView xWindow="80" yWindow="40" windowWidth="25440" windowHeight="15360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11" i="1"/>
  <c r="D14" i="1"/>
  <c r="D22" i="1"/>
  <c r="D24" i="1"/>
  <c r="D44" i="1"/>
  <c r="D45" i="1"/>
  <c r="D48" i="1"/>
  <c r="D49" i="1"/>
  <c r="D53" i="1"/>
  <c r="D58" i="1"/>
  <c r="D71" i="1"/>
  <c r="D74" i="1"/>
  <c r="D76" i="1"/>
  <c r="D79" i="1"/>
  <c r="D95" i="1"/>
  <c r="D98" i="1"/>
  <c r="D104" i="1"/>
  <c r="D119" i="1"/>
  <c r="D125" i="1"/>
  <c r="D127" i="1"/>
  <c r="D128" i="1"/>
  <c r="D129" i="1"/>
  <c r="D131" i="1"/>
  <c r="D135" i="1"/>
  <c r="D144" i="1"/>
  <c r="D156" i="1"/>
  <c r="D176" i="1"/>
  <c r="D178" i="1"/>
  <c r="D185" i="1"/>
  <c r="D201" i="1"/>
  <c r="D204" i="1"/>
  <c r="D209" i="1"/>
  <c r="D211" i="1"/>
  <c r="D218" i="1"/>
  <c r="D231" i="1"/>
  <c r="D235" i="1"/>
  <c r="D246" i="1"/>
  <c r="D262" i="1"/>
  <c r="D269" i="1"/>
  <c r="D271" i="1"/>
  <c r="D282" i="1"/>
  <c r="D287" i="1"/>
  <c r="D290" i="1"/>
  <c r="D299" i="1"/>
  <c r="D302" i="1"/>
  <c r="D305" i="1"/>
  <c r="D314" i="1"/>
  <c r="D321" i="1"/>
  <c r="D329" i="1"/>
  <c r="D334" i="1"/>
  <c r="D335" i="1"/>
  <c r="D337" i="1"/>
  <c r="D340" i="1"/>
  <c r="D367" i="1"/>
  <c r="D368" i="1"/>
  <c r="D369" i="1"/>
  <c r="D370" i="1"/>
  <c r="D373" i="1"/>
  <c r="D400" i="1"/>
  <c r="D405" i="1"/>
  <c r="D409" i="1"/>
  <c r="D418" i="1"/>
  <c r="D421" i="1"/>
  <c r="D422" i="1"/>
  <c r="D424" i="1"/>
  <c r="D427" i="1"/>
  <c r="D431" i="1"/>
  <c r="D434" i="1"/>
  <c r="D437" i="1"/>
  <c r="D440" i="1"/>
  <c r="D445" i="1"/>
  <c r="D454" i="1"/>
  <c r="D458" i="1"/>
  <c r="D467" i="1"/>
  <c r="D469" i="1"/>
  <c r="D474" i="1"/>
  <c r="D496" i="1"/>
  <c r="D501" i="1"/>
  <c r="D522" i="1"/>
  <c r="D534" i="1"/>
  <c r="D538" i="1"/>
  <c r="D543" i="1"/>
  <c r="D545" i="1"/>
  <c r="D552" i="1"/>
  <c r="D553" i="1"/>
  <c r="D570" i="1"/>
  <c r="D572" i="1"/>
  <c r="D573" i="1"/>
  <c r="D574" i="1"/>
  <c r="D577" i="1"/>
  <c r="D580" i="1"/>
  <c r="D586" i="1"/>
  <c r="D589" i="1"/>
  <c r="D591" i="1"/>
  <c r="D596" i="1"/>
  <c r="D597" i="1"/>
  <c r="D602" i="1"/>
  <c r="D605" i="1"/>
  <c r="D617" i="1"/>
  <c r="D621" i="1"/>
  <c r="D625" i="1"/>
  <c r="D634" i="1"/>
  <c r="D639" i="1"/>
  <c r="D641" i="1"/>
  <c r="D643" i="1"/>
  <c r="D649" i="1"/>
  <c r="D661" i="1"/>
  <c r="D665" i="1"/>
  <c r="D667" i="1"/>
  <c r="D672" i="1"/>
  <c r="D680" i="1"/>
  <c r="D682" i="1"/>
  <c r="D703" i="1"/>
  <c r="D704" i="1"/>
  <c r="D706" i="1"/>
  <c r="D739" i="1"/>
  <c r="D741" i="1"/>
  <c r="D743" i="1"/>
  <c r="D754" i="1"/>
  <c r="D763" i="1"/>
  <c r="D768" i="1"/>
  <c r="D773" i="1"/>
  <c r="D784" i="1"/>
  <c r="D787" i="1"/>
  <c r="D789" i="1"/>
  <c r="D794" i="1"/>
  <c r="D795" i="1"/>
  <c r="D800" i="1"/>
  <c r="D812" i="1"/>
  <c r="D813" i="1"/>
  <c r="D831" i="1"/>
  <c r="D833" i="1"/>
  <c r="D844" i="1"/>
  <c r="D861" i="1"/>
  <c r="D871" i="1"/>
  <c r="D873" i="1"/>
  <c r="D878" i="1"/>
  <c r="D879" i="1"/>
  <c r="D882" i="1"/>
  <c r="D888" i="1"/>
  <c r="D901" i="1"/>
  <c r="D912" i="1"/>
  <c r="D915" i="1"/>
  <c r="D921" i="1"/>
  <c r="D922" i="1"/>
  <c r="D924" i="1"/>
  <c r="D928" i="1"/>
  <c r="D929" i="1"/>
  <c r="D932" i="1"/>
  <c r="D942" i="1"/>
  <c r="D947" i="1"/>
  <c r="D949" i="1"/>
  <c r="D951" i="1"/>
  <c r="D956" i="1"/>
  <c r="D962" i="1"/>
  <c r="D983" i="1"/>
  <c r="D989" i="1"/>
  <c r="D992" i="1"/>
  <c r="D996" i="1"/>
  <c r="D1009" i="1"/>
  <c r="D1012" i="1"/>
  <c r="D1020" i="1"/>
  <c r="D1023" i="1"/>
  <c r="D1027" i="1"/>
  <c r="D1039" i="1"/>
  <c r="D1044" i="1"/>
  <c r="D1048" i="1"/>
  <c r="D1053" i="1"/>
  <c r="D1057" i="1"/>
  <c r="D1066" i="1"/>
  <c r="D1077" i="1"/>
  <c r="D1083" i="1"/>
  <c r="D1098" i="1"/>
  <c r="D1100" i="1"/>
  <c r="D1101" i="1"/>
  <c r="D1112" i="1"/>
  <c r="D1113" i="1"/>
  <c r="D1116" i="1"/>
  <c r="D1118" i="1"/>
  <c r="D1119" i="1"/>
  <c r="D1121" i="1"/>
  <c r="D1126" i="1"/>
  <c r="D1129" i="1"/>
  <c r="D1133" i="1"/>
  <c r="D1134" i="1"/>
  <c r="D1141" i="1"/>
  <c r="D1150" i="1"/>
  <c r="D1173" i="1"/>
  <c r="D1174" i="1"/>
  <c r="D1181" i="1"/>
  <c r="D1188" i="1"/>
  <c r="D1197" i="1"/>
  <c r="D1199" i="1"/>
  <c r="D1202" i="1"/>
  <c r="D1203" i="1"/>
  <c r="D1205" i="1"/>
  <c r="D1212" i="1"/>
  <c r="D1217" i="1"/>
  <c r="D1220" i="1"/>
  <c r="D1221" i="1"/>
  <c r="D1227" i="1"/>
  <c r="D1231" i="1"/>
  <c r="D1237" i="1"/>
  <c r="D1253" i="1"/>
  <c r="D1254" i="1"/>
  <c r="D1260" i="1"/>
  <c r="D1278" i="1"/>
  <c r="D1279" i="1"/>
  <c r="D1281" i="1"/>
  <c r="D1282" i="1"/>
  <c r="D1284" i="1"/>
  <c r="D1299" i="1"/>
  <c r="D1302" i="1"/>
  <c r="D1306" i="1"/>
  <c r="D1308" i="1"/>
  <c r="D1311" i="1"/>
  <c r="D1316" i="1"/>
  <c r="D1320" i="1"/>
  <c r="D1336" i="1"/>
  <c r="D1341" i="1"/>
  <c r="D1344" i="1"/>
  <c r="D1359" i="1"/>
  <c r="D1361" i="1"/>
  <c r="D1397" i="1"/>
  <c r="D1399" i="1"/>
  <c r="D1408" i="1"/>
  <c r="D1416" i="1"/>
  <c r="D1417" i="1"/>
  <c r="D1430" i="1"/>
  <c r="D1438" i="1"/>
  <c r="D1439" i="1"/>
  <c r="D1447" i="1"/>
  <c r="D1448" i="1"/>
  <c r="D1449" i="1"/>
  <c r="D1454" i="1"/>
  <c r="D1470" i="1"/>
  <c r="D1476" i="1"/>
  <c r="D1480" i="1"/>
  <c r="D1483" i="1"/>
  <c r="D1489" i="1"/>
  <c r="D1490" i="1"/>
  <c r="D1497" i="1"/>
  <c r="D1512" i="1"/>
  <c r="D1514" i="1"/>
  <c r="D1515" i="1"/>
  <c r="D1522" i="1"/>
  <c r="D1523" i="1"/>
  <c r="D1546" i="1"/>
  <c r="D1548" i="1"/>
  <c r="D1554" i="1"/>
  <c r="D1571" i="1"/>
  <c r="D1577" i="1"/>
  <c r="D1584" i="1"/>
  <c r="D1589" i="1"/>
  <c r="D1590" i="1"/>
  <c r="D1600" i="1"/>
  <c r="D1608" i="1"/>
  <c r="D1611" i="1"/>
  <c r="D1618" i="1"/>
  <c r="D1620" i="1"/>
  <c r="D1623" i="1"/>
  <c r="D1627" i="1"/>
  <c r="D1632" i="1"/>
  <c r="D1633" i="1"/>
  <c r="D1640" i="1"/>
  <c r="D1641" i="1"/>
  <c r="D1644" i="1"/>
  <c r="D1654" i="1"/>
  <c r="D1664" i="1"/>
  <c r="D1678" i="1"/>
  <c r="D1680" i="1"/>
  <c r="D1686" i="1"/>
  <c r="D1687" i="1"/>
  <c r="D1692" i="1"/>
  <c r="D1695" i="1"/>
  <c r="D1699" i="1"/>
  <c r="D1705" i="1"/>
  <c r="D1709" i="1"/>
  <c r="D1713" i="1"/>
  <c r="D1719" i="1"/>
  <c r="D1724" i="1"/>
  <c r="D1725" i="1"/>
  <c r="D1731" i="1"/>
  <c r="D1739" i="1"/>
  <c r="D1741" i="1"/>
  <c r="D1743" i="1"/>
  <c r="D1749" i="1"/>
  <c r="D1763" i="1"/>
  <c r="D1764" i="1"/>
  <c r="D1766" i="1"/>
  <c r="D1769" i="1"/>
  <c r="D1771" i="1"/>
  <c r="D1780" i="1"/>
  <c r="D1788" i="1"/>
  <c r="D1798" i="1"/>
  <c r="D1801" i="1"/>
  <c r="D1829" i="1"/>
  <c r="D1838" i="1"/>
  <c r="D1842" i="1"/>
  <c r="D1852" i="1"/>
  <c r="D1891" i="1"/>
  <c r="D1902" i="1"/>
  <c r="D1918" i="1"/>
  <c r="D1919" i="1"/>
  <c r="D1927" i="1"/>
  <c r="D1935" i="1"/>
  <c r="D1936" i="1"/>
  <c r="D1937" i="1"/>
  <c r="D1943" i="1"/>
  <c r="D1948" i="1"/>
  <c r="D1952" i="1"/>
  <c r="D1961" i="1"/>
  <c r="D1963" i="1"/>
  <c r="D1971" i="1"/>
  <c r="D1972" i="1"/>
  <c r="D1973" i="1"/>
  <c r="D1996" i="1"/>
  <c r="D2009" i="1"/>
  <c r="D2026" i="1"/>
  <c r="D2029" i="1"/>
  <c r="D2030" i="1"/>
  <c r="D2040" i="1"/>
  <c r="D2045" i="1"/>
  <c r="D2046" i="1"/>
  <c r="D2052" i="1"/>
  <c r="D2057" i="1"/>
  <c r="D2058" i="1"/>
  <c r="D2060" i="1"/>
  <c r="D2070" i="1"/>
  <c r="D2073" i="1"/>
  <c r="D2076" i="1"/>
  <c r="D2077" i="1"/>
  <c r="D2078" i="1"/>
  <c r="D2080" i="1"/>
  <c r="D2082" i="1"/>
  <c r="D2089" i="1"/>
  <c r="D2092" i="1"/>
  <c r="D2101" i="1"/>
  <c r="D2102" i="1"/>
  <c r="D2105" i="1"/>
  <c r="D2129" i="1"/>
  <c r="D2130" i="1"/>
  <c r="D2149" i="1"/>
  <c r="D2153" i="1"/>
  <c r="D2154" i="1"/>
  <c r="D2155" i="1"/>
  <c r="D2159" i="1"/>
  <c r="D2163" i="1"/>
  <c r="D2171" i="1"/>
  <c r="D2173" i="1"/>
  <c r="D2175" i="1"/>
  <c r="D2187" i="1"/>
  <c r="D2191" i="1"/>
  <c r="D2210" i="1"/>
  <c r="D2219" i="1"/>
  <c r="D2233" i="1"/>
  <c r="D2236" i="1"/>
  <c r="D2238" i="1"/>
  <c r="D2257" i="1"/>
  <c r="D2280" i="1"/>
  <c r="D2284" i="1"/>
  <c r="D2289" i="1"/>
  <c r="D2297" i="1"/>
  <c r="D2308" i="1"/>
  <c r="D2315" i="1"/>
  <c r="D2337" i="1"/>
  <c r="D2339" i="1"/>
  <c r="D2343" i="1"/>
  <c r="D2355" i="1"/>
  <c r="D2357" i="1"/>
  <c r="D2368" i="1"/>
  <c r="D2369" i="1"/>
  <c r="D2370" i="1"/>
  <c r="D2371" i="1"/>
  <c r="D2390" i="1"/>
  <c r="D2395" i="1"/>
  <c r="D2399" i="1"/>
  <c r="D2409" i="1"/>
  <c r="D2413" i="1"/>
  <c r="D2421" i="1"/>
  <c r="D2423" i="1"/>
  <c r="D2431" i="1"/>
  <c r="D2434" i="1"/>
  <c r="D2439" i="1"/>
  <c r="D2452" i="1"/>
  <c r="D2455" i="1"/>
  <c r="D2458" i="1"/>
  <c r="D2473" i="1"/>
  <c r="D2474" i="1"/>
  <c r="D2476" i="1"/>
  <c r="D2477" i="1"/>
  <c r="D2483" i="1"/>
  <c r="D2507" i="1"/>
  <c r="D2508" i="1"/>
  <c r="D2510" i="1"/>
  <c r="D2515" i="1"/>
  <c r="D2525" i="1"/>
  <c r="D2527" i="1"/>
  <c r="D2538" i="1"/>
  <c r="D2542" i="1"/>
  <c r="D2554" i="1"/>
  <c r="D2557" i="1"/>
  <c r="D2560" i="1"/>
  <c r="D2562" i="1"/>
  <c r="D2567" i="1"/>
  <c r="D2579" i="1"/>
  <c r="D2585" i="1"/>
  <c r="D2603" i="1"/>
  <c r="D2612" i="1"/>
  <c r="D2613" i="1"/>
  <c r="D2614" i="1"/>
  <c r="D2616" i="1"/>
  <c r="D2619" i="1"/>
  <c r="D2625" i="1"/>
  <c r="D2631" i="1"/>
  <c r="D2635" i="1"/>
  <c r="D2639" i="1"/>
  <c r="D2647" i="1"/>
  <c r="D2649" i="1"/>
  <c r="D2654" i="1"/>
  <c r="D2657" i="1"/>
  <c r="D2659" i="1"/>
  <c r="D2660" i="1"/>
  <c r="D2674" i="1"/>
  <c r="D2684" i="1"/>
  <c r="D2692" i="1"/>
  <c r="D2693" i="1"/>
  <c r="D2701" i="1"/>
  <c r="D2702" i="1"/>
  <c r="D2703" i="1"/>
  <c r="D2708" i="1"/>
  <c r="D2710" i="1"/>
  <c r="D2720" i="1"/>
  <c r="D2724" i="1"/>
  <c r="D2729" i="1"/>
  <c r="D2735" i="1"/>
  <c r="D2740" i="1"/>
  <c r="D2742" i="1"/>
  <c r="D2744" i="1"/>
  <c r="D2750" i="1"/>
  <c r="D2758" i="1"/>
  <c r="D2773" i="1"/>
  <c r="D2775" i="1"/>
  <c r="D2776" i="1"/>
  <c r="D2780" i="1"/>
  <c r="D2785" i="1"/>
  <c r="D2786" i="1"/>
  <c r="D2793" i="1"/>
  <c r="D2794" i="1"/>
  <c r="D2805" i="1"/>
  <c r="D2807" i="1"/>
  <c r="D2817" i="1"/>
  <c r="D2818" i="1"/>
  <c r="D2822" i="1"/>
  <c r="D2823" i="1"/>
  <c r="D2824" i="1"/>
  <c r="D2827" i="1"/>
  <c r="D2842" i="1"/>
  <c r="D2847" i="1"/>
  <c r="D2850" i="1"/>
  <c r="D2851" i="1"/>
  <c r="D2856" i="1"/>
  <c r="D2860" i="1"/>
  <c r="D2861" i="1"/>
  <c r="D2863" i="1"/>
  <c r="D2867" i="1"/>
  <c r="D2871" i="1"/>
  <c r="D2881" i="1"/>
  <c r="D2883" i="1"/>
  <c r="D2886" i="1"/>
  <c r="D2889" i="1"/>
  <c r="D2901" i="1"/>
  <c r="D2906" i="1"/>
  <c r="D2907" i="1"/>
  <c r="D2912" i="1"/>
  <c r="D2925" i="1"/>
  <c r="D2931" i="1"/>
  <c r="D2935" i="1"/>
  <c r="D2947" i="1"/>
  <c r="D2949" i="1"/>
  <c r="D2961" i="1"/>
  <c r="D2969" i="1"/>
  <c r="D2970" i="1"/>
  <c r="D2972" i="1"/>
  <c r="D2974" i="1"/>
  <c r="D3000" i="1"/>
  <c r="D3001" i="1"/>
  <c r="D3008" i="1"/>
  <c r="D3013" i="1"/>
  <c r="D3016" i="1"/>
  <c r="D3018" i="1"/>
  <c r="D3032" i="1"/>
  <c r="D3036" i="1"/>
  <c r="D3037" i="1"/>
  <c r="D3062" i="1"/>
  <c r="D3065" i="1"/>
  <c r="D3092" i="1"/>
  <c r="D3093" i="1"/>
  <c r="D3110" i="1"/>
  <c r="D3119" i="1"/>
  <c r="D3120" i="1"/>
  <c r="D3121" i="1"/>
  <c r="D3122" i="1"/>
  <c r="D3123" i="1"/>
  <c r="D3135" i="1"/>
  <c r="D3140" i="1"/>
  <c r="D3145" i="1"/>
  <c r="D3163" i="1"/>
  <c r="D3164" i="1"/>
  <c r="D3166" i="1"/>
  <c r="D3169" i="1"/>
  <c r="D3176" i="1"/>
  <c r="D3178" i="1"/>
  <c r="D3183" i="1"/>
  <c r="D3188" i="1"/>
  <c r="D3199" i="1"/>
  <c r="D3200" i="1"/>
  <c r="D3201" i="1"/>
  <c r="D3209" i="1"/>
  <c r="D3215" i="1"/>
  <c r="D3216" i="1"/>
  <c r="D3218" i="1"/>
  <c r="D3222" i="1"/>
  <c r="D3226" i="1"/>
  <c r="D3228" i="1"/>
  <c r="D3230" i="1"/>
  <c r="D3234" i="1"/>
  <c r="D3239" i="1"/>
  <c r="D3248" i="1"/>
  <c r="D3252" i="1"/>
  <c r="D3256" i="1"/>
  <c r="D3258" i="1"/>
  <c r="D3263" i="1"/>
  <c r="D3274" i="1"/>
  <c r="D3275" i="1"/>
  <c r="D3277" i="1"/>
  <c r="D3287" i="1"/>
  <c r="D3299" i="1"/>
  <c r="D3301" i="1"/>
  <c r="D3302" i="1"/>
  <c r="D3303" i="1"/>
  <c r="D3307" i="1"/>
  <c r="D3309" i="1"/>
  <c r="D3311" i="1"/>
  <c r="D3312" i="1"/>
  <c r="D3326" i="1"/>
  <c r="D3330" i="1"/>
  <c r="D3343" i="1"/>
  <c r="D3348" i="1"/>
  <c r="D3349" i="1"/>
  <c r="D3355" i="1"/>
  <c r="D3366" i="1"/>
  <c r="D3369" i="1"/>
  <c r="D3370" i="1"/>
  <c r="D3377" i="1"/>
  <c r="D3379" i="1"/>
  <c r="D3389" i="1"/>
  <c r="D3392" i="1"/>
  <c r="D3397" i="1"/>
  <c r="D3399" i="1"/>
  <c r="D3407" i="1"/>
  <c r="D3421" i="1"/>
  <c r="D3431" i="1"/>
  <c r="D3434" i="1"/>
  <c r="D3437" i="1"/>
  <c r="D3438" i="1"/>
  <c r="D3446" i="1"/>
  <c r="D3449" i="1"/>
  <c r="D3454" i="1"/>
  <c r="D3457" i="1"/>
  <c r="D3462" i="1"/>
  <c r="D3471" i="1"/>
  <c r="D3502" i="1"/>
  <c r="D3519" i="1"/>
  <c r="D3524" i="1"/>
  <c r="D3530" i="1"/>
  <c r="D3532" i="1"/>
  <c r="D3535" i="1"/>
  <c r="D3546" i="1"/>
  <c r="D3549" i="1"/>
  <c r="D3559" i="1"/>
  <c r="D3564" i="1"/>
  <c r="D3579" i="1"/>
  <c r="D3580" i="1"/>
  <c r="D3581" i="1"/>
  <c r="D3582" i="1"/>
  <c r="D3586" i="1"/>
  <c r="D3588" i="1"/>
  <c r="D3592" i="1"/>
  <c r="D3593" i="1"/>
  <c r="D3598" i="1"/>
  <c r="D3600" i="1"/>
  <c r="D3603" i="1"/>
  <c r="D3607" i="1"/>
  <c r="D3615" i="1"/>
  <c r="D3631" i="1"/>
  <c r="D3635" i="1"/>
  <c r="D3641" i="1"/>
  <c r="D3645" i="1"/>
  <c r="D3659" i="1"/>
  <c r="D3665" i="1"/>
  <c r="D3667" i="1"/>
  <c r="D3673" i="1"/>
  <c r="D3681" i="1"/>
  <c r="D3690" i="1"/>
  <c r="D3695" i="1"/>
  <c r="D3700" i="1"/>
  <c r="D3701" i="1"/>
  <c r="D3707" i="1"/>
  <c r="D3715" i="1"/>
  <c r="D3718" i="1"/>
  <c r="D3723" i="1"/>
  <c r="D3724" i="1"/>
  <c r="D3726" i="1"/>
  <c r="D3732" i="1"/>
  <c r="D3751" i="1"/>
  <c r="D3759" i="1"/>
  <c r="D3772" i="1"/>
  <c r="D3774" i="1"/>
  <c r="D3786" i="1"/>
  <c r="D3792" i="1"/>
  <c r="D3793" i="1"/>
  <c r="D3817" i="1"/>
  <c r="D3827" i="1"/>
  <c r="D3829" i="1"/>
  <c r="D3830" i="1"/>
  <c r="D3833" i="1"/>
  <c r="D3840" i="1"/>
  <c r="D3843" i="1"/>
  <c r="D3851" i="1"/>
  <c r="D3855" i="1"/>
  <c r="D3858" i="1"/>
  <c r="D3872" i="1"/>
  <c r="D3899" i="1"/>
  <c r="D3902" i="1"/>
  <c r="D3907" i="1"/>
  <c r="D3914" i="1"/>
  <c r="D3934" i="1"/>
  <c r="D3943" i="1"/>
  <c r="D3946" i="1"/>
  <c r="D3947" i="1"/>
  <c r="D3965" i="1"/>
  <c r="D3973" i="1"/>
  <c r="D3977" i="1"/>
  <c r="D3978" i="1"/>
  <c r="D3980" i="1"/>
  <c r="D3985" i="1"/>
  <c r="D3987" i="1"/>
  <c r="D3989" i="1"/>
  <c r="D3992" i="1"/>
  <c r="D4008" i="1"/>
  <c r="D4009" i="1"/>
  <c r="D4017" i="1"/>
  <c r="D4020" i="1"/>
  <c r="D4021" i="1"/>
  <c r="D4023" i="1"/>
  <c r="D4027" i="1"/>
  <c r="D4028" i="1"/>
  <c r="D4030" i="1"/>
  <c r="D4032" i="1"/>
  <c r="D4034" i="1"/>
  <c r="D4044" i="1"/>
  <c r="D4045" i="1"/>
  <c r="D4051" i="1"/>
  <c r="D4060" i="1"/>
  <c r="D4061" i="1"/>
  <c r="D4083" i="1"/>
  <c r="D4091" i="1"/>
  <c r="D4099" i="1"/>
  <c r="D4100" i="1"/>
  <c r="D4101" i="1"/>
  <c r="D4105" i="1"/>
  <c r="D4110" i="1"/>
  <c r="D4111" i="1"/>
  <c r="D4112" i="1"/>
  <c r="D4123" i="1"/>
  <c r="D4136" i="1"/>
  <c r="D4143" i="1"/>
  <c r="D4145" i="1"/>
  <c r="D4151" i="1"/>
  <c r="D4163" i="1"/>
  <c r="D4164" i="1"/>
  <c r="D4166" i="1"/>
  <c r="D4169" i="1"/>
  <c r="D4175" i="1"/>
  <c r="D4183" i="1"/>
  <c r="D4185" i="1"/>
  <c r="D4186" i="1"/>
  <c r="D4192" i="1"/>
  <c r="D4198" i="1"/>
  <c r="D4207" i="1"/>
  <c r="D4216" i="1"/>
  <c r="D4217" i="1"/>
  <c r="D4218" i="1"/>
  <c r="D4219" i="1"/>
  <c r="D4229" i="1"/>
  <c r="D4231" i="1"/>
  <c r="D4232" i="1"/>
  <c r="D4241" i="1"/>
  <c r="D4262" i="1"/>
  <c r="D4263" i="1"/>
  <c r="D4273" i="1"/>
  <c r="D4283" i="1"/>
  <c r="D4293" i="1"/>
  <c r="D4305" i="1"/>
  <c r="D4313" i="1"/>
  <c r="D4314" i="1"/>
  <c r="D4320" i="1"/>
  <c r="D4327" i="1"/>
  <c r="D4328" i="1"/>
  <c r="D4329" i="1"/>
  <c r="D4334" i="1"/>
  <c r="D4340" i="1"/>
  <c r="D4346" i="1"/>
  <c r="D4349" i="1"/>
  <c r="D4363" i="1"/>
  <c r="D4378" i="1"/>
  <c r="D4379" i="1"/>
  <c r="D4390" i="1"/>
  <c r="D4397" i="1"/>
  <c r="D4399" i="1"/>
  <c r="D4401" i="1"/>
  <c r="D4426" i="1"/>
  <c r="D4427" i="1"/>
  <c r="D4446" i="1"/>
  <c r="D4449" i="1"/>
  <c r="D4452" i="1"/>
  <c r="D4459" i="1"/>
  <c r="D4461" i="1"/>
  <c r="D4468" i="1"/>
  <c r="D4470" i="1"/>
  <c r="D4472" i="1"/>
  <c r="D4477" i="1"/>
  <c r="D4493" i="1"/>
  <c r="D4500" i="1"/>
  <c r="D4503" i="1"/>
  <c r="D4504" i="1"/>
  <c r="D4505" i="1"/>
  <c r="D4507" i="1"/>
  <c r="D4519" i="1"/>
  <c r="D4521" i="1"/>
  <c r="D4529" i="1"/>
  <c r="D4530" i="1"/>
  <c r="D4550" i="1"/>
  <c r="D4552" i="1"/>
  <c r="D4563" i="1"/>
  <c r="D4565" i="1"/>
  <c r="D4569" i="1"/>
  <c r="D4578" i="1"/>
  <c r="D4580" i="1"/>
  <c r="D4581" i="1"/>
  <c r="D4582" i="1"/>
  <c r="D4589" i="1"/>
  <c r="D4591" i="1"/>
  <c r="D4602" i="1"/>
  <c r="D4611" i="1"/>
  <c r="D4621" i="1"/>
  <c r="D4623" i="1"/>
  <c r="D4631" i="1"/>
  <c r="D4632" i="1"/>
  <c r="D4648" i="1"/>
  <c r="D4656" i="1"/>
  <c r="D4658" i="1"/>
  <c r="D4660" i="1"/>
  <c r="D4673" i="1"/>
  <c r="D4682" i="1"/>
  <c r="D4683" i="1"/>
  <c r="D4689" i="1"/>
  <c r="D4710" i="1"/>
  <c r="D4713" i="1"/>
  <c r="D4719" i="1"/>
  <c r="D4724" i="1"/>
  <c r="D4727" i="1"/>
  <c r="D4730" i="1"/>
  <c r="D4732" i="1"/>
  <c r="D4737" i="1"/>
  <c r="D4742" i="1"/>
  <c r="D4763" i="1"/>
  <c r="D4778" i="1"/>
  <c r="D4787" i="1"/>
  <c r="D4788" i="1"/>
  <c r="D4794" i="1"/>
  <c r="D4796" i="1"/>
  <c r="D4802" i="1"/>
  <c r="D4803" i="1"/>
  <c r="D4805" i="1"/>
  <c r="D4815" i="1"/>
  <c r="D4819" i="1"/>
  <c r="D4830" i="1"/>
  <c r="D4831" i="1"/>
  <c r="D4846" i="1"/>
  <c r="D4857" i="1"/>
  <c r="D4858" i="1"/>
  <c r="D4867" i="1"/>
  <c r="D4868" i="1"/>
  <c r="D4869" i="1"/>
  <c r="D4871" i="1"/>
  <c r="D4877" i="1"/>
  <c r="D4878" i="1"/>
  <c r="D4881" i="1"/>
  <c r="D4882" i="1"/>
  <c r="D4888" i="1"/>
  <c r="D4902" i="1"/>
  <c r="D4903" i="1"/>
  <c r="D4910" i="1"/>
  <c r="D4925" i="1"/>
  <c r="D4930" i="1"/>
  <c r="D4939" i="1"/>
  <c r="D4946" i="1"/>
  <c r="D4952" i="1"/>
  <c r="D4956" i="1"/>
  <c r="D4973" i="1"/>
  <c r="D4975" i="1"/>
  <c r="D4978" i="1"/>
  <c r="D4983" i="1"/>
  <c r="D5001" i="1"/>
  <c r="D5005" i="1"/>
  <c r="D5009" i="1"/>
  <c r="D5010" i="1"/>
  <c r="D5027" i="1"/>
  <c r="D5033" i="1"/>
  <c r="D5039" i="1"/>
  <c r="D5047" i="1"/>
  <c r="D5049" i="1"/>
  <c r="D5054" i="1"/>
  <c r="D5055" i="1"/>
  <c r="D5093" i="1"/>
  <c r="D5094" i="1"/>
  <c r="D5098" i="1"/>
  <c r="D5101" i="1"/>
  <c r="D5106" i="1"/>
  <c r="D5112" i="1"/>
  <c r="D5114" i="1"/>
  <c r="D5119" i="1"/>
  <c r="D5122" i="1"/>
  <c r="D5125" i="1"/>
  <c r="D5127" i="1"/>
  <c r="D5134" i="1"/>
  <c r="D5138" i="1"/>
  <c r="D5145" i="1"/>
  <c r="D5148" i="1"/>
  <c r="D5153" i="1"/>
  <c r="D5161" i="1"/>
  <c r="D5162" i="1"/>
  <c r="D5176" i="1"/>
  <c r="D5184" i="1"/>
  <c r="D5185" i="1"/>
  <c r="D5186" i="1"/>
  <c r="D5187" i="1"/>
  <c r="D5193" i="1"/>
  <c r="D5194" i="1"/>
  <c r="D5197" i="1"/>
  <c r="D5205" i="1"/>
  <c r="D5206" i="1"/>
  <c r="D5217" i="1"/>
  <c r="D5223" i="1"/>
  <c r="D5240" i="1"/>
  <c r="D5243" i="1"/>
  <c r="D5249" i="1"/>
  <c r="D5250" i="1"/>
  <c r="D5252" i="1"/>
  <c r="D5253" i="1"/>
  <c r="D5269" i="1"/>
  <c r="D5277" i="1"/>
  <c r="D5280" i="1"/>
  <c r="D5281" i="1"/>
  <c r="D5285" i="1"/>
  <c r="D5290" i="1"/>
  <c r="D5291" i="1"/>
  <c r="D5295" i="1"/>
  <c r="D5303" i="1"/>
  <c r="D5304" i="1"/>
  <c r="D5311" i="1"/>
  <c r="D5312" i="1"/>
  <c r="D5313" i="1"/>
  <c r="D5317" i="1"/>
  <c r="D5318" i="1"/>
  <c r="D5328" i="1"/>
  <c r="D5329" i="1"/>
  <c r="D5330" i="1"/>
  <c r="D5336" i="1"/>
  <c r="D5344" i="1"/>
  <c r="D5361" i="1"/>
  <c r="D5363" i="1"/>
  <c r="D5367" i="1"/>
  <c r="D5376" i="1"/>
  <c r="D5379" i="1"/>
  <c r="D5405" i="1"/>
  <c r="D5412" i="1"/>
  <c r="D5417" i="1"/>
  <c r="D5429" i="1"/>
  <c r="D5431" i="1"/>
  <c r="D5433" i="1"/>
  <c r="D5434" i="1"/>
  <c r="D5436" i="1"/>
  <c r="D5438" i="1"/>
  <c r="D5448" i="1"/>
  <c r="D5455" i="1"/>
  <c r="D5457" i="1"/>
  <c r="D5461" i="1"/>
  <c r="D5465" i="1"/>
  <c r="D5468" i="1"/>
  <c r="D5472" i="1"/>
  <c r="D5477" i="1"/>
  <c r="D5485" i="1"/>
  <c r="D5493" i="1"/>
  <c r="D5498" i="1"/>
  <c r="D5499" i="1"/>
  <c r="D5500" i="1"/>
  <c r="D5509" i="1"/>
  <c r="D5513" i="1"/>
  <c r="D5522" i="1"/>
  <c r="D5524" i="1"/>
  <c r="D5537" i="1"/>
  <c r="D5540" i="1"/>
  <c r="D5548" i="1"/>
  <c r="D5550" i="1"/>
  <c r="D5553" i="1"/>
  <c r="D5555" i="1"/>
  <c r="D5560" i="1"/>
  <c r="D5561" i="1"/>
  <c r="D5566" i="1"/>
  <c r="D5575" i="1"/>
  <c r="D5578" i="1"/>
  <c r="D5586" i="1"/>
  <c r="D5590" i="1"/>
  <c r="D5592" i="1"/>
  <c r="D5593" i="1"/>
  <c r="D5608" i="1"/>
  <c r="D5619" i="1"/>
  <c r="D5622" i="1"/>
  <c r="D5627" i="1"/>
  <c r="D5628" i="1"/>
  <c r="D5636" i="1"/>
  <c r="D5656" i="1"/>
  <c r="D5657" i="1"/>
  <c r="D5663" i="1"/>
  <c r="D5664" i="1"/>
  <c r="D5671" i="1"/>
  <c r="D5673" i="1"/>
  <c r="D5674" i="1"/>
  <c r="D5676" i="1"/>
  <c r="D5686" i="1"/>
  <c r="D5687" i="1"/>
  <c r="D5694" i="1"/>
  <c r="D5697" i="1"/>
  <c r="D5704" i="1"/>
  <c r="D5725" i="1"/>
  <c r="D5731" i="1"/>
  <c r="D5739" i="1"/>
  <c r="D5743" i="1"/>
  <c r="D5746" i="1"/>
  <c r="D5756" i="1"/>
  <c r="D5767" i="1"/>
  <c r="D5787" i="1"/>
  <c r="D5789" i="1"/>
  <c r="D5791" i="1"/>
  <c r="D5800" i="1"/>
  <c r="D5801" i="1"/>
  <c r="D5805" i="1"/>
  <c r="D5811" i="1"/>
  <c r="D5814" i="1"/>
  <c r="D5826" i="1"/>
  <c r="D5829" i="1"/>
  <c r="D5831" i="1"/>
  <c r="D5838" i="1"/>
  <c r="D5841" i="1"/>
  <c r="D5846" i="1"/>
  <c r="D5848" i="1"/>
  <c r="D5867" i="1"/>
  <c r="D5871" i="1"/>
  <c r="D5879" i="1"/>
  <c r="D5892" i="1"/>
  <c r="D5896" i="1"/>
  <c r="D5899" i="1"/>
  <c r="D5915" i="1"/>
  <c r="D5920" i="1"/>
  <c r="D5925" i="1"/>
  <c r="D5930" i="1"/>
  <c r="D5935" i="1"/>
  <c r="D5941" i="1"/>
  <c r="D5952" i="1"/>
  <c r="D5953" i="1"/>
  <c r="D5957" i="1"/>
  <c r="D5966" i="1"/>
  <c r="D5975" i="1"/>
  <c r="D5994" i="1"/>
  <c r="D5996" i="1"/>
  <c r="D6004" i="1"/>
  <c r="D6008" i="1"/>
  <c r="D6009" i="1"/>
  <c r="D6010" i="1"/>
  <c r="D6014" i="1"/>
  <c r="D6025" i="1"/>
  <c r="D6035" i="1"/>
  <c r="D6046" i="1"/>
  <c r="D6049" i="1"/>
  <c r="D6057" i="1"/>
  <c r="D6067" i="1"/>
  <c r="D6069" i="1"/>
  <c r="D6070" i="1"/>
  <c r="D6072" i="1"/>
  <c r="D6073" i="1"/>
  <c r="D6075" i="1"/>
  <c r="D6078" i="1"/>
  <c r="D6079" i="1"/>
  <c r="D6085" i="1"/>
  <c r="D6101" i="1"/>
  <c r="D6102" i="1"/>
  <c r="D6105" i="1"/>
  <c r="D6107" i="1"/>
  <c r="D6113" i="1"/>
  <c r="D6114" i="1"/>
  <c r="D6116" i="1"/>
  <c r="D6118" i="1"/>
  <c r="D6126" i="1"/>
  <c r="D6129" i="1"/>
  <c r="D6137" i="1"/>
  <c r="D6162" i="1"/>
  <c r="D6166" i="1"/>
  <c r="D6167" i="1"/>
  <c r="D6171" i="1"/>
  <c r="D6204" i="1"/>
  <c r="D6212" i="1"/>
  <c r="D6218" i="1"/>
  <c r="D6228" i="1"/>
  <c r="D6231" i="1"/>
  <c r="D6237" i="1"/>
  <c r="D6238" i="1"/>
  <c r="D6244" i="1"/>
  <c r="D6247" i="1"/>
  <c r="D6254" i="1"/>
  <c r="D6255" i="1"/>
  <c r="D6259" i="1"/>
  <c r="D6284" i="1"/>
  <c r="D6286" i="1"/>
  <c r="D6292" i="1"/>
  <c r="D6307" i="1"/>
  <c r="D6318" i="1"/>
  <c r="D6320" i="1"/>
  <c r="D6325" i="1"/>
  <c r="D6331" i="1"/>
  <c r="D6333" i="1"/>
  <c r="D6334" i="1"/>
  <c r="D6338" i="1"/>
  <c r="D6356" i="1"/>
  <c r="D6364" i="1"/>
  <c r="D6368" i="1"/>
  <c r="D6372" i="1"/>
  <c r="D6375" i="1"/>
  <c r="D6390" i="1"/>
  <c r="D6391" i="1"/>
  <c r="D6393" i="1"/>
  <c r="D6394" i="1"/>
  <c r="D6398" i="1"/>
  <c r="D6402" i="1"/>
  <c r="D6410" i="1"/>
  <c r="D6412" i="1"/>
  <c r="D6421" i="1"/>
  <c r="D6427" i="1"/>
  <c r="D6431" i="1"/>
  <c r="D6435" i="1"/>
  <c r="D6442" i="1"/>
  <c r="D6443" i="1"/>
  <c r="D6452" i="1"/>
  <c r="D6454" i="1"/>
  <c r="D6457" i="1"/>
  <c r="D6474" i="1"/>
  <c r="D6475" i="1"/>
  <c r="D6491" i="1"/>
  <c r="D6492" i="1"/>
  <c r="D6493" i="1"/>
  <c r="D6496" i="1"/>
  <c r="D6501" i="1"/>
  <c r="D6502" i="1"/>
  <c r="D6504" i="1"/>
  <c r="D6513" i="1"/>
  <c r="D6523" i="1"/>
  <c r="D6527" i="1"/>
  <c r="D6532" i="1"/>
  <c r="D6534" i="1"/>
  <c r="D6537" i="1"/>
  <c r="D6540" i="1"/>
  <c r="D6549" i="1"/>
  <c r="D6552" i="1"/>
  <c r="D6553" i="1"/>
  <c r="D6560" i="1"/>
  <c r="D6561" i="1"/>
  <c r="D6563" i="1"/>
  <c r="D6564" i="1"/>
  <c r="D6574" i="1"/>
  <c r="D6576" i="1"/>
  <c r="D6578" i="1"/>
  <c r="D6581" i="1"/>
  <c r="D6583" i="1"/>
  <c r="D6594" i="1"/>
  <c r="D6601" i="1"/>
  <c r="D6602" i="1"/>
  <c r="D6610" i="1"/>
  <c r="D6616" i="1"/>
  <c r="D6617" i="1"/>
  <c r="D6622" i="1"/>
  <c r="D6624" i="1"/>
  <c r="D6631" i="1"/>
  <c r="D6641" i="1"/>
  <c r="D6649" i="1"/>
  <c r="D6661" i="1"/>
  <c r="D6662" i="1"/>
  <c r="D6677" i="1"/>
  <c r="D6679" i="1"/>
  <c r="D6680" i="1"/>
  <c r="D6681" i="1"/>
  <c r="D6682" i="1"/>
  <c r="D6683" i="1"/>
  <c r="D6691" i="1"/>
  <c r="D6704" i="1"/>
  <c r="D6707" i="1"/>
  <c r="D6713" i="1"/>
  <c r="D6742" i="1"/>
  <c r="D6745" i="1"/>
  <c r="D6749" i="1"/>
  <c r="D6757" i="1"/>
  <c r="D6774" i="1"/>
  <c r="D6779" i="1"/>
  <c r="D6780" i="1"/>
  <c r="D6825" i="1"/>
  <c r="D6852" i="1"/>
  <c r="D6856" i="1"/>
  <c r="D6857" i="1"/>
  <c r="D6865" i="1"/>
  <c r="D6884" i="1"/>
  <c r="D6886" i="1"/>
  <c r="D6888" i="1"/>
  <c r="D6896" i="1"/>
  <c r="D6897" i="1"/>
  <c r="D6904" i="1"/>
  <c r="D6905" i="1"/>
  <c r="D6906" i="1"/>
  <c r="D6918" i="1"/>
  <c r="D6927" i="1"/>
  <c r="D6931" i="1"/>
  <c r="D6967" i="1"/>
  <c r="D6976" i="1"/>
  <c r="D6981" i="1"/>
  <c r="D6982" i="1"/>
  <c r="D6984" i="1"/>
  <c r="D6991" i="1"/>
  <c r="D7003" i="1"/>
  <c r="D7005" i="1"/>
  <c r="D7008" i="1"/>
  <c r="D7012" i="1"/>
  <c r="D7023" i="1"/>
  <c r="D7029" i="1"/>
  <c r="D7034" i="1"/>
  <c r="D7039" i="1"/>
  <c r="D7045" i="1"/>
  <c r="D7054" i="1"/>
  <c r="D7060" i="1"/>
  <c r="D7064" i="1"/>
  <c r="D7069" i="1"/>
  <c r="D7084" i="1"/>
  <c r="D7085" i="1"/>
  <c r="D7096" i="1"/>
  <c r="D7101" i="1"/>
  <c r="D7103" i="1"/>
  <c r="D7104" i="1"/>
  <c r="D7105" i="1"/>
  <c r="D7107" i="1"/>
  <c r="D7108" i="1"/>
  <c r="D7116" i="1"/>
  <c r="D7133" i="1"/>
  <c r="D7139" i="1"/>
  <c r="D7148" i="1"/>
  <c r="D7150" i="1"/>
  <c r="D7163" i="1"/>
  <c r="D7175" i="1"/>
  <c r="D7185" i="1"/>
  <c r="D7191" i="1"/>
  <c r="D7207" i="1"/>
  <c r="D7211" i="1"/>
  <c r="D7214" i="1"/>
  <c r="D7217" i="1"/>
  <c r="D7219" i="1"/>
  <c r="D7232" i="1"/>
  <c r="D7234" i="1"/>
  <c r="D7241" i="1"/>
  <c r="D7248" i="1"/>
  <c r="D7255" i="1"/>
  <c r="D7272" i="1"/>
  <c r="D7274" i="1"/>
  <c r="D7282" i="1"/>
  <c r="D7302" i="1"/>
  <c r="D7303" i="1"/>
  <c r="D7307" i="1"/>
  <c r="D7308" i="1"/>
  <c r="D7316" i="1"/>
  <c r="D7317" i="1"/>
  <c r="D7324" i="1"/>
  <c r="D7329" i="1"/>
  <c r="D7336" i="1"/>
  <c r="D7340" i="1"/>
  <c r="D7343" i="1"/>
  <c r="D7356" i="1"/>
  <c r="D7366" i="1"/>
  <c r="D7383" i="1"/>
  <c r="D7403" i="1"/>
  <c r="D7407" i="1"/>
  <c r="D7414" i="1"/>
  <c r="D7417" i="1"/>
  <c r="D7421" i="1"/>
  <c r="D7428" i="1"/>
  <c r="D7430" i="1"/>
  <c r="D7434" i="1"/>
  <c r="D7462" i="1"/>
  <c r="D7463" i="1"/>
  <c r="D7469" i="1"/>
  <c r="D7489" i="1"/>
  <c r="D7502" i="1"/>
  <c r="D7507" i="1"/>
  <c r="D7514" i="1"/>
  <c r="D7520" i="1"/>
  <c r="D7524" i="1"/>
  <c r="D7527" i="1"/>
  <c r="D7531" i="1"/>
  <c r="D7532" i="1"/>
  <c r="D7534" i="1"/>
  <c r="D7536" i="1"/>
  <c r="D7548" i="1"/>
  <c r="D7551" i="1"/>
  <c r="D7552" i="1"/>
  <c r="D7555" i="1"/>
  <c r="D7560" i="1"/>
  <c r="D7568" i="1"/>
  <c r="D7576" i="1"/>
  <c r="D7583" i="1"/>
  <c r="D7585" i="1"/>
  <c r="D7591" i="1"/>
  <c r="D7602" i="1"/>
  <c r="D7603" i="1"/>
  <c r="D7608" i="1"/>
  <c r="D7610" i="1"/>
  <c r="D7611" i="1"/>
  <c r="D7612" i="1"/>
  <c r="D7615" i="1"/>
  <c r="D7616" i="1"/>
  <c r="D7620" i="1"/>
  <c r="D7625" i="1"/>
  <c r="D7636" i="1"/>
  <c r="D7646" i="1"/>
  <c r="D7659" i="1"/>
  <c r="D7664" i="1"/>
  <c r="D7665" i="1"/>
  <c r="D7679" i="1"/>
  <c r="D7692" i="1"/>
  <c r="D7693" i="1"/>
  <c r="D7694" i="1"/>
  <c r="D7698" i="1"/>
  <c r="D7715" i="1"/>
  <c r="D7726" i="1"/>
  <c r="D7728" i="1"/>
  <c r="D7734" i="1"/>
  <c r="D7740" i="1"/>
  <c r="D7741" i="1"/>
  <c r="D7743" i="1"/>
  <c r="D7745" i="1"/>
  <c r="D7747" i="1"/>
  <c r="D7753" i="1"/>
  <c r="D7761" i="1"/>
  <c r="D7764" i="1"/>
  <c r="D7780" i="1"/>
  <c r="D7785" i="1"/>
  <c r="D7788" i="1"/>
  <c r="D7800" i="1"/>
  <c r="D7801" i="1"/>
  <c r="D7802" i="1"/>
  <c r="D7810" i="1"/>
  <c r="D7813" i="1"/>
  <c r="D7814" i="1"/>
  <c r="D7827" i="1"/>
  <c r="D7843" i="1"/>
  <c r="D7849" i="1"/>
  <c r="D7852" i="1"/>
  <c r="D7861" i="1"/>
  <c r="D7862" i="1"/>
  <c r="D7870" i="1"/>
  <c r="D7885" i="1"/>
  <c r="D7888" i="1"/>
  <c r="D7889" i="1"/>
  <c r="D7890" i="1"/>
  <c r="D7899" i="1"/>
  <c r="D7905" i="1"/>
  <c r="D7910" i="1"/>
  <c r="D7914" i="1"/>
  <c r="D7928" i="1"/>
  <c r="D7936" i="1"/>
  <c r="D7940" i="1"/>
  <c r="D7942" i="1"/>
  <c r="D7944" i="1"/>
  <c r="D7960" i="1"/>
  <c r="D7970" i="1"/>
  <c r="D7973" i="1"/>
  <c r="D7975" i="1"/>
  <c r="D7983" i="1"/>
  <c r="D8002" i="1"/>
  <c r="D8007" i="1"/>
  <c r="D8011" i="1"/>
  <c r="D8015" i="1"/>
  <c r="D8018" i="1"/>
  <c r="D8022" i="1"/>
  <c r="D8027" i="1"/>
  <c r="D8036" i="1"/>
  <c r="D8037" i="1"/>
  <c r="D8050" i="1"/>
  <c r="D8059" i="1"/>
  <c r="D8062" i="1"/>
  <c r="D8067" i="1"/>
  <c r="D8068" i="1"/>
  <c r="D8076" i="1"/>
  <c r="D8084" i="1"/>
  <c r="D8092" i="1"/>
  <c r="D8108" i="1"/>
  <c r="D8121" i="1"/>
  <c r="D8123" i="1"/>
  <c r="D8130" i="1"/>
  <c r="D8133" i="1"/>
  <c r="D8141" i="1"/>
  <c r="D8144" i="1"/>
  <c r="D8148" i="1"/>
  <c r="D8160" i="1"/>
  <c r="D8162" i="1"/>
  <c r="D8165" i="1"/>
  <c r="D8167" i="1"/>
  <c r="D8170" i="1"/>
  <c r="D8172" i="1"/>
  <c r="D8183" i="1"/>
  <c r="D8185" i="1"/>
  <c r="D8218" i="1"/>
  <c r="D8219" i="1"/>
  <c r="D8234" i="1"/>
  <c r="D8237" i="1"/>
  <c r="D8249" i="1"/>
  <c r="D8254" i="1"/>
  <c r="D8266" i="1"/>
  <c r="D8273" i="1"/>
  <c r="D8297" i="1"/>
  <c r="D8308" i="1"/>
  <c r="D8310" i="1"/>
  <c r="D8311" i="1"/>
  <c r="D8315" i="1"/>
  <c r="D8328" i="1"/>
  <c r="D8331" i="1"/>
  <c r="D8332" i="1"/>
  <c r="D8337" i="1"/>
  <c r="D8341" i="1"/>
  <c r="D8344" i="1"/>
  <c r="D8351" i="1"/>
  <c r="D8354" i="1"/>
  <c r="D8360" i="1"/>
  <c r="D8361" i="1"/>
  <c r="D8366" i="1"/>
  <c r="D8373" i="1"/>
  <c r="D8381" i="1"/>
  <c r="D8382" i="1"/>
  <c r="D8386" i="1"/>
  <c r="D8388" i="1"/>
  <c r="D8389" i="1"/>
  <c r="D8391" i="1"/>
  <c r="D8392" i="1"/>
  <c r="D8395" i="1"/>
  <c r="D8397" i="1"/>
  <c r="D8398" i="1"/>
  <c r="D8405" i="1"/>
  <c r="D8406" i="1"/>
  <c r="D8408" i="1"/>
  <c r="D8410" i="1"/>
  <c r="D8417" i="1"/>
  <c r="D8418" i="1"/>
  <c r="D8429" i="1"/>
  <c r="D8436" i="1"/>
  <c r="D8439" i="1"/>
  <c r="D8444" i="1"/>
  <c r="D8445" i="1"/>
  <c r="D8447" i="1"/>
  <c r="D8449" i="1"/>
  <c r="D8456" i="1"/>
  <c r="D8471" i="1"/>
  <c r="D8495" i="1"/>
  <c r="D8503" i="1"/>
  <c r="D8514" i="1"/>
  <c r="D8515" i="1"/>
  <c r="D8516" i="1"/>
  <c r="D8517" i="1"/>
  <c r="D8526" i="1"/>
  <c r="D8546" i="1"/>
  <c r="D8556" i="1"/>
  <c r="D8577" i="1"/>
  <c r="D8584" i="1"/>
  <c r="D8585" i="1"/>
  <c r="D8592" i="1"/>
  <c r="D8593" i="1"/>
  <c r="D8603" i="1"/>
  <c r="D8609" i="1"/>
  <c r="D8620" i="1"/>
  <c r="D8633" i="1"/>
  <c r="D8638" i="1"/>
  <c r="D8639" i="1"/>
  <c r="D8644" i="1"/>
  <c r="D8660" i="1"/>
  <c r="D8664" i="1"/>
  <c r="D8667" i="1"/>
  <c r="D8672" i="1"/>
  <c r="D8680" i="1"/>
  <c r="D8682" i="1"/>
  <c r="D8683" i="1"/>
  <c r="D8685" i="1"/>
  <c r="D8696" i="1"/>
  <c r="D8700" i="1"/>
  <c r="D8703" i="1"/>
  <c r="D8706" i="1"/>
  <c r="D8711" i="1"/>
  <c r="D8712" i="1"/>
  <c r="D8713" i="1"/>
  <c r="D8719" i="1"/>
  <c r="D8725" i="1"/>
  <c r="D8726" i="1"/>
  <c r="D8730" i="1"/>
  <c r="D8731" i="1"/>
  <c r="D8738" i="1"/>
  <c r="D8744" i="1"/>
  <c r="D8745" i="1"/>
  <c r="D8748" i="1"/>
  <c r="D8769" i="1"/>
  <c r="D8773" i="1"/>
  <c r="D8782" i="1"/>
  <c r="D8783" i="1"/>
  <c r="D8801" i="1"/>
  <c r="D8811" i="1"/>
  <c r="D8828" i="1"/>
  <c r="D8832" i="1"/>
  <c r="D8834" i="1"/>
  <c r="D8839" i="1"/>
  <c r="D8840" i="1"/>
  <c r="D8842" i="1"/>
  <c r="D8848" i="1"/>
  <c r="D8852" i="1"/>
  <c r="D8881" i="1"/>
  <c r="D8885" i="1"/>
  <c r="D8904" i="1"/>
  <c r="D8908" i="1"/>
  <c r="D8911" i="1"/>
  <c r="D8913" i="1"/>
  <c r="D8914" i="1"/>
  <c r="D8943" i="1"/>
  <c r="D8944" i="1"/>
  <c r="D8947" i="1"/>
  <c r="D8948" i="1"/>
  <c r="D8951" i="1"/>
  <c r="D8954" i="1"/>
  <c r="D8992" i="1"/>
  <c r="D8997" i="1"/>
  <c r="D9003" i="1"/>
  <c r="D9008" i="1"/>
  <c r="D9009" i="1"/>
  <c r="D9014" i="1"/>
  <c r="D9019" i="1"/>
  <c r="D9022" i="1"/>
  <c r="D9038" i="1"/>
  <c r="D9041" i="1"/>
  <c r="D9043" i="1"/>
  <c r="D9048" i="1"/>
  <c r="D9049" i="1"/>
  <c r="D9054" i="1"/>
  <c r="D9059" i="1"/>
  <c r="D9062" i="1"/>
  <c r="D9081" i="1"/>
  <c r="D9084" i="1"/>
  <c r="D9088" i="1"/>
  <c r="D9089" i="1"/>
  <c r="D9098" i="1"/>
  <c r="D9101" i="1"/>
  <c r="D9109" i="1"/>
  <c r="D9117" i="1"/>
  <c r="D9134" i="1"/>
  <c r="D9140" i="1"/>
  <c r="D9151" i="1"/>
  <c r="D9158" i="1"/>
  <c r="D9162" i="1"/>
  <c r="D9169" i="1"/>
  <c r="D9171" i="1"/>
  <c r="D9176" i="1"/>
  <c r="D9179" i="1"/>
  <c r="D9194" i="1"/>
  <c r="D9197" i="1"/>
  <c r="D9206" i="1"/>
  <c r="D9212" i="1"/>
  <c r="D9215" i="1"/>
  <c r="D9227" i="1"/>
  <c r="D9233" i="1"/>
  <c r="D9261" i="1"/>
  <c r="D9264" i="1"/>
  <c r="D9267" i="1"/>
  <c r="D9268" i="1"/>
  <c r="D9273" i="1"/>
  <c r="D9287" i="1"/>
  <c r="D9294" i="1"/>
  <c r="D9310" i="1"/>
  <c r="D9317" i="1"/>
  <c r="D9324" i="1"/>
  <c r="D9326" i="1"/>
  <c r="D9330" i="1"/>
  <c r="D9331" i="1"/>
  <c r="D9333" i="1"/>
  <c r="D9339" i="1"/>
  <c r="D9341" i="1"/>
  <c r="D9345" i="1"/>
  <c r="D9346" i="1"/>
  <c r="D9350" i="1"/>
  <c r="D9354" i="1"/>
  <c r="D9358" i="1"/>
  <c r="D9361" i="1"/>
  <c r="D9365" i="1"/>
  <c r="D9367" i="1"/>
  <c r="D9371" i="1"/>
  <c r="D9375" i="1"/>
  <c r="D9376" i="1"/>
  <c r="D9379" i="1"/>
  <c r="D9412" i="1"/>
  <c r="D9416" i="1"/>
  <c r="D9422" i="1"/>
  <c r="D9428" i="1"/>
  <c r="D9434" i="1"/>
  <c r="D9450" i="1"/>
  <c r="D9464" i="1"/>
  <c r="D9473" i="1"/>
  <c r="D9474" i="1"/>
  <c r="D9475" i="1"/>
  <c r="D9486" i="1"/>
  <c r="D9506" i="1"/>
  <c r="D9507" i="1"/>
  <c r="D9521" i="1"/>
  <c r="D9524" i="1"/>
  <c r="D9527" i="1"/>
  <c r="D9530" i="1"/>
  <c r="D9531" i="1"/>
  <c r="D9549" i="1"/>
  <c r="D9557" i="1"/>
  <c r="D9566" i="1"/>
  <c r="D9569" i="1"/>
  <c r="D9572" i="1"/>
  <c r="D9573" i="1"/>
  <c r="D9578" i="1"/>
  <c r="D9586" i="1"/>
  <c r="D9587" i="1"/>
  <c r="D9600" i="1"/>
  <c r="D9605" i="1"/>
  <c r="D9606" i="1"/>
  <c r="D9610" i="1"/>
  <c r="D9615" i="1"/>
  <c r="D9616" i="1"/>
  <c r="D9618" i="1"/>
  <c r="D9619" i="1"/>
  <c r="D9624" i="1"/>
  <c r="D9631" i="1"/>
  <c r="D9633" i="1"/>
  <c r="D9634" i="1"/>
  <c r="D9640" i="1"/>
  <c r="D9645" i="1"/>
  <c r="D9665" i="1"/>
  <c r="D9668" i="1"/>
  <c r="D9669" i="1"/>
  <c r="D9678" i="1"/>
  <c r="D9680" i="1"/>
  <c r="D9684" i="1"/>
  <c r="D9687" i="1"/>
  <c r="D9692" i="1"/>
  <c r="D9695" i="1"/>
  <c r="D9703" i="1"/>
  <c r="D9708" i="1"/>
  <c r="D9724" i="1"/>
  <c r="D9726" i="1"/>
  <c r="D9758" i="1"/>
  <c r="D9766" i="1"/>
  <c r="D9771" i="1"/>
  <c r="D9780" i="1"/>
  <c r="D9781" i="1"/>
  <c r="D9785" i="1"/>
  <c r="D9786" i="1"/>
  <c r="D9790" i="1"/>
  <c r="D9811" i="1"/>
  <c r="D9814" i="1"/>
  <c r="D9821" i="1"/>
  <c r="D9831" i="1"/>
  <c r="D9833" i="1"/>
  <c r="D9841" i="1"/>
  <c r="D9843" i="1"/>
  <c r="D9845" i="1"/>
  <c r="D9854" i="1"/>
  <c r="D9863" i="1"/>
  <c r="D9867" i="1"/>
  <c r="D9872" i="1"/>
  <c r="D9893" i="1"/>
  <c r="D9900" i="1"/>
  <c r="D9904" i="1"/>
  <c r="D9912" i="1"/>
  <c r="D9913" i="1"/>
  <c r="D9923" i="1"/>
  <c r="D9930" i="1"/>
  <c r="D9931" i="1"/>
  <c r="D9939" i="1"/>
  <c r="D9942" i="1"/>
  <c r="D9946" i="1"/>
  <c r="D9962" i="1"/>
  <c r="D9963" i="1"/>
  <c r="D9964" i="1"/>
  <c r="D9968" i="1"/>
  <c r="D9975" i="1"/>
  <c r="D9995" i="1"/>
  <c r="D10000" i="1"/>
</calcChain>
</file>

<file path=xl/sharedStrings.xml><?xml version="1.0" encoding="utf-8"?>
<sst xmlns="http://schemas.openxmlformats.org/spreadsheetml/2006/main" count="25381" uniqueCount="25364">
  <si>
    <t>id</t>
  </si>
  <si>
    <t>name</t>
  </si>
  <si>
    <t>email</t>
  </si>
  <si>
    <t>phone</t>
  </si>
  <si>
    <t>created_at</t>
  </si>
  <si>
    <t>updated_at</t>
  </si>
  <si>
    <t>Darrin Russel</t>
  </si>
  <si>
    <t>orunte@example.net</t>
  </si>
  <si>
    <t>213-825-9044</t>
  </si>
  <si>
    <t>Leda Klein</t>
  </si>
  <si>
    <t>jedediah27@example.com</t>
  </si>
  <si>
    <t>(678) 417-1825</t>
  </si>
  <si>
    <t>Amie Kunde</t>
  </si>
  <si>
    <t>legros.laurine@example.org</t>
  </si>
  <si>
    <t>Adolfo Murazik</t>
  </si>
  <si>
    <t>feeney.jerome@example.net</t>
  </si>
  <si>
    <t>718-234-6577</t>
  </si>
  <si>
    <t>Prof. Paul Schuster</t>
  </si>
  <si>
    <t>meghan87@example.net</t>
  </si>
  <si>
    <t>Kiarra Rempel</t>
  </si>
  <si>
    <t>antonietta13@example.net</t>
  </si>
  <si>
    <t>(415) 493-7182</t>
  </si>
  <si>
    <t>Earline Bayer</t>
  </si>
  <si>
    <t>yrempel@example.net</t>
  </si>
  <si>
    <t>+1 (346) 526-1593</t>
  </si>
  <si>
    <t>Kasandra Kshlerin</t>
  </si>
  <si>
    <t>bobby87@example.com</t>
  </si>
  <si>
    <t>1-283-797-9020</t>
  </si>
  <si>
    <t>Jasmin Quitzon</t>
  </si>
  <si>
    <t>ottis60@example.net</t>
  </si>
  <si>
    <t>1-484-730-2163</t>
  </si>
  <si>
    <t>Kiel Price</t>
  </si>
  <si>
    <t>bklocko@example.net</t>
  </si>
  <si>
    <t>Janet Pollich</t>
  </si>
  <si>
    <t>marguerite.schneider@example.net</t>
  </si>
  <si>
    <t>Yvette Lang PhD</t>
  </si>
  <si>
    <t>kessler.aditya@example.org</t>
  </si>
  <si>
    <t>Alvis Daniel II</t>
  </si>
  <si>
    <t>jerad71@example.net</t>
  </si>
  <si>
    <t>Angeline Streich</t>
  </si>
  <si>
    <t>qbogan@example.com</t>
  </si>
  <si>
    <t>(925) 236-8393</t>
  </si>
  <si>
    <t>Thalia Murazik III</t>
  </si>
  <si>
    <t>schmeler.eulah@example.net</t>
  </si>
  <si>
    <t>Cheyenne Auer</t>
  </si>
  <si>
    <t>henriette.moen@example.net</t>
  </si>
  <si>
    <t>+1 (425) 836-7241</t>
  </si>
  <si>
    <t>Roel Feest</t>
  </si>
  <si>
    <t>fzemlak@example.com</t>
  </si>
  <si>
    <t>1-574-810-0246</t>
  </si>
  <si>
    <t>Freida Ryan</t>
  </si>
  <si>
    <t>nikki.bednar@example.com</t>
  </si>
  <si>
    <t>1-458-487-4976</t>
  </si>
  <si>
    <t>Dr. Willow Gorczany</t>
  </si>
  <si>
    <t>qwhite@example.net</t>
  </si>
  <si>
    <t>458-456-7179</t>
  </si>
  <si>
    <t>Darryl Parisian V</t>
  </si>
  <si>
    <t>erin.pfeffer@example.com</t>
  </si>
  <si>
    <t>1-734-523-1553</t>
  </si>
  <si>
    <t>Landen Boyer</t>
  </si>
  <si>
    <t>kristy.mueller@example.org</t>
  </si>
  <si>
    <t>Katelynn Padberg</t>
  </si>
  <si>
    <t>ines.yost@example.net</t>
  </si>
  <si>
    <t>+1 (820) 914-0996</t>
  </si>
  <si>
    <t>Louisa Fay</t>
  </si>
  <si>
    <t>armando49@example.net</t>
  </si>
  <si>
    <t>Emie Feeney</t>
  </si>
  <si>
    <t>cdoyle@example.org</t>
  </si>
  <si>
    <t>(678) 489-5533</t>
  </si>
  <si>
    <t>Dalton Dibbert</t>
  </si>
  <si>
    <t>qhauck@example.net</t>
  </si>
  <si>
    <t>Dr. Else Leffler</t>
  </si>
  <si>
    <t>verona.waters@example.org</t>
  </si>
  <si>
    <t>(475) 826-6304</t>
  </si>
  <si>
    <t>Dr. Baron Mann</t>
  </si>
  <si>
    <t>schaden.gia@example.net</t>
  </si>
  <si>
    <t>Easton Wiza</t>
  </si>
  <si>
    <t>showe@example.net</t>
  </si>
  <si>
    <t>+1 (986) 797-4067</t>
  </si>
  <si>
    <t>Prof. Craig Ortiz</t>
  </si>
  <si>
    <t>aschaefer@example.net</t>
  </si>
  <si>
    <t>1-518-961-0301</t>
  </si>
  <si>
    <t>Arnold Rutherford PhD</t>
  </si>
  <si>
    <t>rory93@example.org</t>
  </si>
  <si>
    <t>831-600-2713</t>
  </si>
  <si>
    <t>Kayli Pfeffer</t>
  </si>
  <si>
    <t>marian85@example.net</t>
  </si>
  <si>
    <t>1-754-644-5597</t>
  </si>
  <si>
    <t>Justyn Paucek</t>
  </si>
  <si>
    <t>poreilly@example.org</t>
  </si>
  <si>
    <t>1-838-300-8711</t>
  </si>
  <si>
    <t>Werner Padberg</t>
  </si>
  <si>
    <t>brody.kuhic@example.org</t>
  </si>
  <si>
    <t>(832) 250-7229</t>
  </si>
  <si>
    <t>Dawson Crist</t>
  </si>
  <si>
    <t>harber.jevon@example.net</t>
  </si>
  <si>
    <t>(669) 493-4707</t>
  </si>
  <si>
    <t>Quentin Koch</t>
  </si>
  <si>
    <t>reichel.federico@example.org</t>
  </si>
  <si>
    <t>1-872-750-9471</t>
  </si>
  <si>
    <t>Sharon Tromp</t>
  </si>
  <si>
    <t>vboyle@example.com</t>
  </si>
  <si>
    <t>Ms. Felicia Feil</t>
  </si>
  <si>
    <t>jamir17@example.org</t>
  </si>
  <si>
    <t>Stanley Leuschke</t>
  </si>
  <si>
    <t>larkin.russ@example.org</t>
  </si>
  <si>
    <t>(517) 432-0166</t>
  </si>
  <si>
    <t>Luigi Kris III</t>
  </si>
  <si>
    <t>schuster.ana@example.com</t>
  </si>
  <si>
    <t>(915) 225-9287</t>
  </si>
  <si>
    <t>Mrs. Gia Crooks</t>
  </si>
  <si>
    <t>tatum.koelpin@example.com</t>
  </si>
  <si>
    <t>1-830-285-3128</t>
  </si>
  <si>
    <t>Dr. Simone Dibbert Sr.</t>
  </si>
  <si>
    <t>colson@example.org</t>
  </si>
  <si>
    <t>Corrine Koss</t>
  </si>
  <si>
    <t>edwardo57@example.net</t>
  </si>
  <si>
    <t>(458) 578-8888</t>
  </si>
  <si>
    <t>Griffin Friesen IV</t>
  </si>
  <si>
    <t>padams@example.net</t>
  </si>
  <si>
    <t>Ahmed Heller</t>
  </si>
  <si>
    <t>cathrine10@example.org</t>
  </si>
  <si>
    <t>Regan Morissette Jr.</t>
  </si>
  <si>
    <t>jovany.cartwright@example.net</t>
  </si>
  <si>
    <t>(901) 227-0340</t>
  </si>
  <si>
    <t>Rosetta Goldner</t>
  </si>
  <si>
    <t>julia.willms@example.org</t>
  </si>
  <si>
    <t>Alba Quigley II</t>
  </si>
  <si>
    <t>nfeeney@example.com</t>
  </si>
  <si>
    <t>Jack Wilkinson</t>
  </si>
  <si>
    <t>russ.marks@example.net</t>
  </si>
  <si>
    <t>Doris Ritchie</t>
  </si>
  <si>
    <t>anderson.trinity@example.com</t>
  </si>
  <si>
    <t>Tavares Hills</t>
  </si>
  <si>
    <t>carolanne05@example.org</t>
  </si>
  <si>
    <t>(352) 408-5290</t>
  </si>
  <si>
    <t>Amely Tremblay</t>
  </si>
  <si>
    <t>dianna.simonis@example.net</t>
  </si>
  <si>
    <t>Ellsworth Hahn</t>
  </si>
  <si>
    <t>langworth.zoie@example.org</t>
  </si>
  <si>
    <t>Tabitha Borer I</t>
  </si>
  <si>
    <t>wade.johns@example.org</t>
  </si>
  <si>
    <t>(830) 497-4736</t>
  </si>
  <si>
    <t>Retha Greenfelder</t>
  </si>
  <si>
    <t>shyann.nitzsche@example.com</t>
  </si>
  <si>
    <t>Silas Windler</t>
  </si>
  <si>
    <t>tanya33@example.net</t>
  </si>
  <si>
    <t>Ms. Kelly Robel</t>
  </si>
  <si>
    <t>nhauck@example.com</t>
  </si>
  <si>
    <t>+1 (689) 779-3215</t>
  </si>
  <si>
    <t>Joannie Torphy</t>
  </si>
  <si>
    <t>isai24@example.net</t>
  </si>
  <si>
    <t>Blaise Gutmann</t>
  </si>
  <si>
    <t>serenity.mante@example.com</t>
  </si>
  <si>
    <t>Savanna Wolf</t>
  </si>
  <si>
    <t>delfina37@example.com</t>
  </si>
  <si>
    <t>(534) 473-5641</t>
  </si>
  <si>
    <t>Mrs. Mariam Shanahan Sr.</t>
  </si>
  <si>
    <t>savion71@example.net</t>
  </si>
  <si>
    <t>786-530-3731</t>
  </si>
  <si>
    <t>Lauren Schaden</t>
  </si>
  <si>
    <t>verla84@example.com</t>
  </si>
  <si>
    <t>559-780-6047</t>
  </si>
  <si>
    <t>Zion Will</t>
  </si>
  <si>
    <t>abigail.carroll@example.net</t>
  </si>
  <si>
    <t>1-828-582-5340</t>
  </si>
  <si>
    <t>Miss Kyla Upton IV</t>
  </si>
  <si>
    <t>cristopher.bayer@example.com</t>
  </si>
  <si>
    <t>Ms. Missouri Abernathy</t>
  </si>
  <si>
    <t>maude88@example.org</t>
  </si>
  <si>
    <t>(845) 465-9083</t>
  </si>
  <si>
    <t>Dr. Carson Marvin DDS</t>
  </si>
  <si>
    <t>kaleb.tromp@example.org</t>
  </si>
  <si>
    <t>534-561-6200</t>
  </si>
  <si>
    <t>Miss Lempi Mayer Jr.</t>
  </si>
  <si>
    <t>gregory57@example.net</t>
  </si>
  <si>
    <t>(817) 224-6431</t>
  </si>
  <si>
    <t>Winnifred Kessler</t>
  </si>
  <si>
    <t>amoore@example.net</t>
  </si>
  <si>
    <t>539-455-2849</t>
  </si>
  <si>
    <t>Dr. Ezequiel Hamill PhD</t>
  </si>
  <si>
    <t>devin72@example.com</t>
  </si>
  <si>
    <t>445-967-3686</t>
  </si>
  <si>
    <t>Mr. Freeman Mitchell</t>
  </si>
  <si>
    <t>rosina.weber@example.org</t>
  </si>
  <si>
    <t>Raul Gaylord</t>
  </si>
  <si>
    <t>kunde.lavonne@example.net</t>
  </si>
  <si>
    <t>Dr. Murl Monahan</t>
  </si>
  <si>
    <t>zelma.bernhard@example.com</t>
  </si>
  <si>
    <t>1-859-879-0959</t>
  </si>
  <si>
    <t>Columbus Yundt Jr.</t>
  </si>
  <si>
    <t>constantin97@example.org</t>
  </si>
  <si>
    <t>(918) 226-5503</t>
  </si>
  <si>
    <t>Mckayla Mitchell</t>
  </si>
  <si>
    <t>rgerhold@example.com</t>
  </si>
  <si>
    <t>Jed Johnson</t>
  </si>
  <si>
    <t>treutel.keenan@example.org</t>
  </si>
  <si>
    <t>1-864-410-6247</t>
  </si>
  <si>
    <t>Reggie Ebert PhD</t>
  </si>
  <si>
    <t>zauer@example.net</t>
  </si>
  <si>
    <t>Delphine Waters</t>
  </si>
  <si>
    <t>violet.oreilly@example.com</t>
  </si>
  <si>
    <t>(458) 308-1725</t>
  </si>
  <si>
    <t>Danny Feil</t>
  </si>
  <si>
    <t>ugraham@example.net</t>
  </si>
  <si>
    <t>712-634-6372</t>
  </si>
  <si>
    <t>Tommie Wunsch</t>
  </si>
  <si>
    <t>kenyatta.rice@example.com</t>
  </si>
  <si>
    <t>Miss Malvina Kling</t>
  </si>
  <si>
    <t>ignacio.tremblay@example.com</t>
  </si>
  <si>
    <t>Tyrell McGlynn</t>
  </si>
  <si>
    <t>lhickle@example.com</t>
  </si>
  <si>
    <t>Ivory Kozey DVM</t>
  </si>
  <si>
    <t>daugherty.nellie@example.net</t>
  </si>
  <si>
    <t>1-678-547-1710</t>
  </si>
  <si>
    <t>Kristofer Marks</t>
  </si>
  <si>
    <t>ziemann.elise@example.com</t>
  </si>
  <si>
    <t>Prof. Jaden Lueilwitz</t>
  </si>
  <si>
    <t>maiya37@example.net</t>
  </si>
  <si>
    <t>Mrs. Bridget Lind DVM</t>
  </si>
  <si>
    <t>jakob32@example.org</t>
  </si>
  <si>
    <t>520-586-7289</t>
  </si>
  <si>
    <t>Prof. Wellington Feest</t>
  </si>
  <si>
    <t>olen.jenkins@example.org</t>
  </si>
  <si>
    <t>(281) 304-9598</t>
  </si>
  <si>
    <t>Roselyn Legros</t>
  </si>
  <si>
    <t>gbartoletti@example.org</t>
  </si>
  <si>
    <t>Harmony McDermott</t>
  </si>
  <si>
    <t>beverly38@example.com</t>
  </si>
  <si>
    <t>1-283-317-6892</t>
  </si>
  <si>
    <t>Destany Wisozk</t>
  </si>
  <si>
    <t>vmraz@example.com</t>
  </si>
  <si>
    <t>+1 (252) 789-1401</t>
  </si>
  <si>
    <t>Fabiola Kuhn</t>
  </si>
  <si>
    <t>west.erika@example.net</t>
  </si>
  <si>
    <t>Emely Gerlach</t>
  </si>
  <si>
    <t>lebsack.claude@example.com</t>
  </si>
  <si>
    <t>(810) 553-4777</t>
  </si>
  <si>
    <t>Tyshawn Fritsch</t>
  </si>
  <si>
    <t>baylee.renner@example.com</t>
  </si>
  <si>
    <t>1-810-623-9715</t>
  </si>
  <si>
    <t>Mr. Duncan Gislason Sr.</t>
  </si>
  <si>
    <t>hconsidine@example.com</t>
  </si>
  <si>
    <t>651-395-7419</t>
  </si>
  <si>
    <t>Emilie West</t>
  </si>
  <si>
    <t>doberbrunner@example.net</t>
  </si>
  <si>
    <t>Prof. Jaylin Dietrich</t>
  </si>
  <si>
    <t>ukunde@example.org</t>
  </si>
  <si>
    <t>Abdul Zulauf</t>
  </si>
  <si>
    <t>jaquelin.considine@example.com</t>
  </si>
  <si>
    <t>+1 (225) 548-2131</t>
  </si>
  <si>
    <t>Dr. Noah Volkman V</t>
  </si>
  <si>
    <t>susana.quigley@example.net</t>
  </si>
  <si>
    <t>+1 (380) 910-2990</t>
  </si>
  <si>
    <t>Edd Adams V</t>
  </si>
  <si>
    <t>quitzon.ervin@example.org</t>
  </si>
  <si>
    <t>Josh Schmitt</t>
  </si>
  <si>
    <t>jerrold44@example.net</t>
  </si>
  <si>
    <t>Caroline Bogisich</t>
  </si>
  <si>
    <t>adam08@example.com</t>
  </si>
  <si>
    <t>Prof. Russel Reilly</t>
  </si>
  <si>
    <t>emile86@example.com</t>
  </si>
  <si>
    <t>580-866-9666</t>
  </si>
  <si>
    <t>Larry Batz</t>
  </si>
  <si>
    <t>jratke@example.com</t>
  </si>
  <si>
    <t>+1 (502) 368-1516</t>
  </si>
  <si>
    <t>Gisselle Rodriguez V</t>
  </si>
  <si>
    <t>cameron13@example.net</t>
  </si>
  <si>
    <t>(253) 586-5917</t>
  </si>
  <si>
    <t>Daron Bins DDS</t>
  </si>
  <si>
    <t>toy.adrian@example.org</t>
  </si>
  <si>
    <t>Anne Hickle</t>
  </si>
  <si>
    <t>lstark@example.net</t>
  </si>
  <si>
    <t>614-403-6136</t>
  </si>
  <si>
    <t>Catherine Lindgren</t>
  </si>
  <si>
    <t>mark14@example.com</t>
  </si>
  <si>
    <t>786-224-2084</t>
  </si>
  <si>
    <t>Tomas Ondricka</t>
  </si>
  <si>
    <t>neal01@example.net</t>
  </si>
  <si>
    <t>(980) 317-2281</t>
  </si>
  <si>
    <t>Reggie Oberbrunner I</t>
  </si>
  <si>
    <t>georgianna34@example.org</t>
  </si>
  <si>
    <t>Erin Hill</t>
  </si>
  <si>
    <t>schimmel.nettie@example.com</t>
  </si>
  <si>
    <t>Prof. Werner Mertz</t>
  </si>
  <si>
    <t>lucienne50@example.org</t>
  </si>
  <si>
    <t>Aaron Bradtke I</t>
  </si>
  <si>
    <t>balistreri.dovie@example.com</t>
  </si>
  <si>
    <t>1-713-991-2929</t>
  </si>
  <si>
    <t>Kamren Gislason</t>
  </si>
  <si>
    <t>boehm.karen@example.net</t>
  </si>
  <si>
    <t>1-413-990-3116</t>
  </si>
  <si>
    <t>Rosalind Fadel</t>
  </si>
  <si>
    <t>ktromp@example.org</t>
  </si>
  <si>
    <t>931-264-9062</t>
  </si>
  <si>
    <t>Eileen Douglas</t>
  </si>
  <si>
    <t>jonas06@example.net</t>
  </si>
  <si>
    <t>Dr. Charlie Dickens</t>
  </si>
  <si>
    <t>otho31@example.org</t>
  </si>
  <si>
    <t>Jamar Shields</t>
  </si>
  <si>
    <t>skiles.logan@example.net</t>
  </si>
  <si>
    <t>Rashad Grimes III</t>
  </si>
  <si>
    <t>alisha.leffler@example.com</t>
  </si>
  <si>
    <t>(352) 880-7401</t>
  </si>
  <si>
    <t>Jamil Herzog PhD</t>
  </si>
  <si>
    <t>mason.parker@example.net</t>
  </si>
  <si>
    <t>Viola Schumm</t>
  </si>
  <si>
    <t>oschinner@example.org</t>
  </si>
  <si>
    <t>Mr. Cullen Cronin MD</t>
  </si>
  <si>
    <t>jazmin22@example.net</t>
  </si>
  <si>
    <t>Harold Spinka</t>
  </si>
  <si>
    <t>eharber@example.com</t>
  </si>
  <si>
    <t>484-527-6269</t>
  </si>
  <si>
    <t>Mr. Skylar Kihn</t>
  </si>
  <si>
    <t>jacobson.electa@example.org</t>
  </si>
  <si>
    <t>Grover Schuppe IV</t>
  </si>
  <si>
    <t>bosco.zane@example.com</t>
  </si>
  <si>
    <t>281-846-4830</t>
  </si>
  <si>
    <t>Deven Mosciski</t>
  </si>
  <si>
    <t>hodkiewicz.coy@example.org</t>
  </si>
  <si>
    <t>Otis Nienow</t>
  </si>
  <si>
    <t>fahey.katelin@example.org</t>
  </si>
  <si>
    <t>Audreanne Leffler</t>
  </si>
  <si>
    <t>dibbert.jannie@example.com</t>
  </si>
  <si>
    <t>Marcelino Wilderman</t>
  </si>
  <si>
    <t>marcelo.herzog@example.org</t>
  </si>
  <si>
    <t>Mrs. Charlotte Deckow</t>
  </si>
  <si>
    <t>hyatt.kelly@example.net</t>
  </si>
  <si>
    <t>Valerie Predovic III</t>
  </si>
  <si>
    <t>burnice64@example.org</t>
  </si>
  <si>
    <t>Gabriella Lubowitz</t>
  </si>
  <si>
    <t>edd14@example.org</t>
  </si>
  <si>
    <t>Stan Stiedemann</t>
  </si>
  <si>
    <t>bdach@example.com</t>
  </si>
  <si>
    <t>Bud Schoen</t>
  </si>
  <si>
    <t>craig.auer@example.com</t>
  </si>
  <si>
    <t>Troy Kuvalis</t>
  </si>
  <si>
    <t>vhessel@example.com</t>
  </si>
  <si>
    <t>1-580-277-6067</t>
  </si>
  <si>
    <t>Jeanette Bayer</t>
  </si>
  <si>
    <t>rice.penelope@example.org</t>
  </si>
  <si>
    <t>1-234-460-8088</t>
  </si>
  <si>
    <t>Daryl Kling</t>
  </si>
  <si>
    <t>pouros.kattie@example.net</t>
  </si>
  <si>
    <t>Savion Schamberger</t>
  </si>
  <si>
    <t>barton.franecki@example.org</t>
  </si>
  <si>
    <t>Dallin Von</t>
  </si>
  <si>
    <t>graciela.ruecker@example.com</t>
  </si>
  <si>
    <t>+1 (574) 586-6701</t>
  </si>
  <si>
    <t>Dr. Toby Goldner</t>
  </si>
  <si>
    <t>gayle.simonis@example.org</t>
  </si>
  <si>
    <t>(972) 459-3815</t>
  </si>
  <si>
    <t>Amiya Bergnaum I</t>
  </si>
  <si>
    <t>grant.deondre@example.com</t>
  </si>
  <si>
    <t>Giovanna Dach</t>
  </si>
  <si>
    <t>euna.mosciski@example.net</t>
  </si>
  <si>
    <t>+1 (650) 358-8307</t>
  </si>
  <si>
    <t>Brenden Klocko III</t>
  </si>
  <si>
    <t>albertha59@example.com</t>
  </si>
  <si>
    <t>(936) 693-7164</t>
  </si>
  <si>
    <t>Miss Allison Sanford II</t>
  </si>
  <si>
    <t>bklocko@example.org</t>
  </si>
  <si>
    <t>Dolly Schinner Sr.</t>
  </si>
  <si>
    <t>frami.destany@example.org</t>
  </si>
  <si>
    <t>Dr. Callie Little</t>
  </si>
  <si>
    <t>augustine.hoppe@example.com</t>
  </si>
  <si>
    <t>Amani Pagac</t>
  </si>
  <si>
    <t>dare.deshawn@example.com</t>
  </si>
  <si>
    <t>828-363-1540</t>
  </si>
  <si>
    <t>Jaylin Hauck</t>
  </si>
  <si>
    <t>tessie41@example.org</t>
  </si>
  <si>
    <t>Bart Kessler</t>
  </si>
  <si>
    <t>block.mazie@example.org</t>
  </si>
  <si>
    <t>(720) 592-6437</t>
  </si>
  <si>
    <t>Otis McClure</t>
  </si>
  <si>
    <t>cbotsford@example.net</t>
  </si>
  <si>
    <t>(317) 573-1352</t>
  </si>
  <si>
    <t>Prof. Nathanael Jenkins V</t>
  </si>
  <si>
    <t>yessenia64@example.org</t>
  </si>
  <si>
    <t>Mohamed Adams</t>
  </si>
  <si>
    <t>harvey.joesph@example.net</t>
  </si>
  <si>
    <t>606-888-4522</t>
  </si>
  <si>
    <t>Haley Fisher II</t>
  </si>
  <si>
    <t>kaylee39@example.com</t>
  </si>
  <si>
    <t>539-523-8299</t>
  </si>
  <si>
    <t>Mohamed Kiehn</t>
  </si>
  <si>
    <t>wbeer@example.org</t>
  </si>
  <si>
    <t>Tad Schaefer</t>
  </si>
  <si>
    <t>harris.yesenia@example.com</t>
  </si>
  <si>
    <t>424-220-4709</t>
  </si>
  <si>
    <t>Miss Henriette Hettinger DVM</t>
  </si>
  <si>
    <t>lucinda87@example.org</t>
  </si>
  <si>
    <t>815-591-9621</t>
  </si>
  <si>
    <t>Prof. Jeff Pagac</t>
  </si>
  <si>
    <t>roberto.klocko@example.com</t>
  </si>
  <si>
    <t>Dashawn VonRueden</t>
  </si>
  <si>
    <t>roob.magali@example.com</t>
  </si>
  <si>
    <t>Miss Cassie Walter DVM</t>
  </si>
  <si>
    <t>lilian18@example.net</t>
  </si>
  <si>
    <t>872-559-1354</t>
  </si>
  <si>
    <t>Prof. Oswald Kessler II</t>
  </si>
  <si>
    <t>selena.boyle@example.net</t>
  </si>
  <si>
    <t>Evelyn Carroll</t>
  </si>
  <si>
    <t>lgoyette@example.com</t>
  </si>
  <si>
    <t>+1 (361) 972-9508</t>
  </si>
  <si>
    <t>Ms. Sarah Predovic</t>
  </si>
  <si>
    <t>trolfson@example.net</t>
  </si>
  <si>
    <t>(845) 464-1406</t>
  </si>
  <si>
    <t>Adonis Tremblay</t>
  </si>
  <si>
    <t>njaskolski@example.com</t>
  </si>
  <si>
    <t>1-760-295-3800</t>
  </si>
  <si>
    <t>Naomie Sauer</t>
  </si>
  <si>
    <t>imelda.greenholt@example.com</t>
  </si>
  <si>
    <t>Noemi Hand</t>
  </si>
  <si>
    <t>lemke.julia@example.net</t>
  </si>
  <si>
    <t>361-995-4577</t>
  </si>
  <si>
    <t>Ms. Kathryn Kessler DVM</t>
  </si>
  <si>
    <t>bashirian.evalyn@example.net</t>
  </si>
  <si>
    <t>+1 (458) 741-2631</t>
  </si>
  <si>
    <t>Davon Hintz I</t>
  </si>
  <si>
    <t>nmaggio@example.org</t>
  </si>
  <si>
    <t>1-831-768-2334</t>
  </si>
  <si>
    <t>Ignatius Ortiz</t>
  </si>
  <si>
    <t>pmuller@example.com</t>
  </si>
  <si>
    <t>Landen Wiza</t>
  </si>
  <si>
    <t>elena35@example.com</t>
  </si>
  <si>
    <t>Ms. Felicia Schultz PhD</t>
  </si>
  <si>
    <t>langosh.jazmin@example.net</t>
  </si>
  <si>
    <t>314-394-3698</t>
  </si>
  <si>
    <t>Keshaun Beier</t>
  </si>
  <si>
    <t>lafayette.marvin@example.org</t>
  </si>
  <si>
    <t>Prof. Nicklaus Connelly II</t>
  </si>
  <si>
    <t>vbashirian@example.org</t>
  </si>
  <si>
    <t>+1 (682) 328-8062</t>
  </si>
  <si>
    <t>Mikel Grady</t>
  </si>
  <si>
    <t>hazle.gleason@example.com</t>
  </si>
  <si>
    <t>Kaylah Dietrich</t>
  </si>
  <si>
    <t>asa57@example.com</t>
  </si>
  <si>
    <t>820-381-5545</t>
  </si>
  <si>
    <t>Camron Hauck</t>
  </si>
  <si>
    <t>smitham.mercedes@example.net</t>
  </si>
  <si>
    <t>Kathlyn Ferry</t>
  </si>
  <si>
    <t>yundt.trent@example.org</t>
  </si>
  <si>
    <t>(847) 578-3362</t>
  </si>
  <si>
    <t>Jimmy Johnson</t>
  </si>
  <si>
    <t>kessler.estel@example.com</t>
  </si>
  <si>
    <t>Leatha Rau</t>
  </si>
  <si>
    <t>bernadine55@example.org</t>
  </si>
  <si>
    <t>Olen Ryan</t>
  </si>
  <si>
    <t>kabernathy@example.org</t>
  </si>
  <si>
    <t>Elenor Reilly</t>
  </si>
  <si>
    <t>wyatt.yundt@example.com</t>
  </si>
  <si>
    <t>Bret Hodkiewicz</t>
  </si>
  <si>
    <t>kassulke.jordi@example.net</t>
  </si>
  <si>
    <t>256-499-6226</t>
  </si>
  <si>
    <t>Dr. Kane Larkin IV</t>
  </si>
  <si>
    <t>selmer59@example.com</t>
  </si>
  <si>
    <t>828-952-7154</t>
  </si>
  <si>
    <t>Carolyn Nitzsche IV</t>
  </si>
  <si>
    <t>fthiel@example.net</t>
  </si>
  <si>
    <t>201-584-6597</t>
  </si>
  <si>
    <t>Chyna Little I</t>
  </si>
  <si>
    <t>kessler.nichole@example.com</t>
  </si>
  <si>
    <t>Rae Greenfelder</t>
  </si>
  <si>
    <t>sunny.walker@example.net</t>
  </si>
  <si>
    <t>+1 (743) 540-8211</t>
  </si>
  <si>
    <t>Dario Aufderhar</t>
  </si>
  <si>
    <t>vandervort.lulu@example.com</t>
  </si>
  <si>
    <t>(651) 603-9949</t>
  </si>
  <si>
    <t>Bernhard Terry</t>
  </si>
  <si>
    <t>nmurazik@example.org</t>
  </si>
  <si>
    <t>Jeff Ullrich</t>
  </si>
  <si>
    <t>cyrus.lockman@example.net</t>
  </si>
  <si>
    <t>1-207-228-5002</t>
  </si>
  <si>
    <t>Mrs. Danika Harber</t>
  </si>
  <si>
    <t>conn.osbaldo@example.org</t>
  </si>
  <si>
    <t>Miss Shany Huel DDS</t>
  </si>
  <si>
    <t>duncan.douglas@example.org</t>
  </si>
  <si>
    <t>Lorine Hills</t>
  </si>
  <si>
    <t>zgibson@example.org</t>
  </si>
  <si>
    <t>1-615-344-3950</t>
  </si>
  <si>
    <t>Zachary Streich</t>
  </si>
  <si>
    <t>sandy.halvorson@example.net</t>
  </si>
  <si>
    <t>(508) 489-7684</t>
  </si>
  <si>
    <t>Loy Klocko V</t>
  </si>
  <si>
    <t>jake58@example.org</t>
  </si>
  <si>
    <t>1-559-464-5225</t>
  </si>
  <si>
    <t>Dr. Marty Lubowitz MD</t>
  </si>
  <si>
    <t>dereck.weissnat@example.org</t>
  </si>
  <si>
    <t>Kirk Dickens</t>
  </si>
  <si>
    <t>wwatsica@example.com</t>
  </si>
  <si>
    <t>1-567-341-3093</t>
  </si>
  <si>
    <t>Ms. Cindy Stracke</t>
  </si>
  <si>
    <t>hill.jayce@example.org</t>
  </si>
  <si>
    <t>(405) 782-5456</t>
  </si>
  <si>
    <t>Boyd Ruecker</t>
  </si>
  <si>
    <t>pgraham@example.net</t>
  </si>
  <si>
    <t>Dustin Luettgen V</t>
  </si>
  <si>
    <t>bleannon@example.org</t>
  </si>
  <si>
    <t>407-431-4258</t>
  </si>
  <si>
    <t>Willard Rice</t>
  </si>
  <si>
    <t>kozey.marcella@example.com</t>
  </si>
  <si>
    <t>+1 (419) 773-2938</t>
  </si>
  <si>
    <t>Alysa Turner PhD</t>
  </si>
  <si>
    <t>dena.schuster@example.org</t>
  </si>
  <si>
    <t>276-751-2519</t>
  </si>
  <si>
    <t>Vickie Beier</t>
  </si>
  <si>
    <t>dooley.angeline@example.net</t>
  </si>
  <si>
    <t>Dr. Ryley Muller DDS</t>
  </si>
  <si>
    <t>walker.haag@example.com</t>
  </si>
  <si>
    <t>Prof. Sven Gibson</t>
  </si>
  <si>
    <t>yasmine39@example.org</t>
  </si>
  <si>
    <t>Alisa Lebsack</t>
  </si>
  <si>
    <t>bmitchell@example.org</t>
  </si>
  <si>
    <t>(341) 299-1896</t>
  </si>
  <si>
    <t>Mateo Mraz MD</t>
  </si>
  <si>
    <t>ujacobson@example.com</t>
  </si>
  <si>
    <t>1-947-793-1621</t>
  </si>
  <si>
    <t>May Renner</t>
  </si>
  <si>
    <t>ihilpert@example.net</t>
  </si>
  <si>
    <t>Prof. Mireille Deckow PhD</t>
  </si>
  <si>
    <t>anthony.wuckert@example.com</t>
  </si>
  <si>
    <t>Sydney Kub</t>
  </si>
  <si>
    <t>delmer.reichert@example.org</t>
  </si>
  <si>
    <t>Elvis Champlin</t>
  </si>
  <si>
    <t>rgorczany@example.org</t>
  </si>
  <si>
    <t>Robyn Collier</t>
  </si>
  <si>
    <t>nadia.koch@example.net</t>
  </si>
  <si>
    <t>Grady Tillman</t>
  </si>
  <si>
    <t>mikayla19@example.org</t>
  </si>
  <si>
    <t>Fidel Prohaska</t>
  </si>
  <si>
    <t>uconnelly@example.org</t>
  </si>
  <si>
    <t>(689) 886-7026</t>
  </si>
  <si>
    <t>Dr. Erling Volkman</t>
  </si>
  <si>
    <t>hammes.mervin@example.net</t>
  </si>
  <si>
    <t>Dr. Jarrell Langosh DVM</t>
  </si>
  <si>
    <t>kamren83@example.org</t>
  </si>
  <si>
    <t>(857) 283-2784</t>
  </si>
  <si>
    <t>Damaris Botsford</t>
  </si>
  <si>
    <t>kaela.nolan@example.com</t>
  </si>
  <si>
    <t>Brandy Kautzer</t>
  </si>
  <si>
    <t>jacobi.franz@example.net</t>
  </si>
  <si>
    <t>586-883-0971</t>
  </si>
  <si>
    <t>Domenica Oberbrunner</t>
  </si>
  <si>
    <t>graham.lincoln@example.com</t>
  </si>
  <si>
    <t>Trevion Adams DVM</t>
  </si>
  <si>
    <t>cremin.ansley@example.net</t>
  </si>
  <si>
    <t>(254) 993-5646</t>
  </si>
  <si>
    <t>Prof. Joel Howell</t>
  </si>
  <si>
    <t>aric25@example.com</t>
  </si>
  <si>
    <t>(660) 217-0954</t>
  </si>
  <si>
    <t>Audie Schuster</t>
  </si>
  <si>
    <t>myrtice07@example.net</t>
  </si>
  <si>
    <t>Aurelio Dickens IV</t>
  </si>
  <si>
    <t>pouros.gene@example.org</t>
  </si>
  <si>
    <t>1-681-885-6264</t>
  </si>
  <si>
    <t>Heaven Kunze MD</t>
  </si>
  <si>
    <t>daniel.darrick@example.com</t>
  </si>
  <si>
    <t>1-678-645-3890</t>
  </si>
  <si>
    <t>Carlee Stanton</t>
  </si>
  <si>
    <t>kailyn42@example.com</t>
  </si>
  <si>
    <t>Prof. Hanna Wehner</t>
  </si>
  <si>
    <t>nluettgen@example.net</t>
  </si>
  <si>
    <t>Dr. Marion Schroeder IV</t>
  </si>
  <si>
    <t>olson.jaida@example.org</t>
  </si>
  <si>
    <t>1-864-309-6309</t>
  </si>
  <si>
    <t>Prof. Corbin Mann MD</t>
  </si>
  <si>
    <t>crona.kale@example.net</t>
  </si>
  <si>
    <t>Zella Nicolas</t>
  </si>
  <si>
    <t>wiza.barrett@example.org</t>
  </si>
  <si>
    <t>346-759-1417</t>
  </si>
  <si>
    <t>Dr. Marcelo Daniel</t>
  </si>
  <si>
    <t>pollich.lola@example.org</t>
  </si>
  <si>
    <t>754-723-3646</t>
  </si>
  <si>
    <t>Price McDermott</t>
  </si>
  <si>
    <t>jazmyn.mclaughlin@example.net</t>
  </si>
  <si>
    <t>1-458-812-1390</t>
  </si>
  <si>
    <t>Belle Sipes Jr.</t>
  </si>
  <si>
    <t>sweissnat@example.org</t>
  </si>
  <si>
    <t>Prof. Irwin Jast PhD</t>
  </si>
  <si>
    <t>jena40@example.org</t>
  </si>
  <si>
    <t>Dr. Brooke Deckow DVM</t>
  </si>
  <si>
    <t>koby13@example.net</t>
  </si>
  <si>
    <t>Mrs. Myrtie Swaniawski V</t>
  </si>
  <si>
    <t>kaylin.johnson@example.org</t>
  </si>
  <si>
    <t>Delmer Cormier</t>
  </si>
  <si>
    <t>hkrajcik@example.com</t>
  </si>
  <si>
    <t>Robyn Gibson III</t>
  </si>
  <si>
    <t>schumm.theron@example.org</t>
  </si>
  <si>
    <t>(785) 775-8257</t>
  </si>
  <si>
    <t>Rodrigo Schinner</t>
  </si>
  <si>
    <t>douglas.baumbach@example.net</t>
  </si>
  <si>
    <t>1-920-251-4906</t>
  </si>
  <si>
    <t>Prof. Allene Harvey</t>
  </si>
  <si>
    <t>montana49@example.com</t>
  </si>
  <si>
    <t>Mrs. Caitlyn Kuphal PhD</t>
  </si>
  <si>
    <t>misty23@example.org</t>
  </si>
  <si>
    <t>Carroll Zulauf</t>
  </si>
  <si>
    <t>boyle.mae@example.org</t>
  </si>
  <si>
    <t>276-767-3076</t>
  </si>
  <si>
    <t>Glennie Gorczany DDS</t>
  </si>
  <si>
    <t>ylakin@example.org</t>
  </si>
  <si>
    <t>1-320-799-3683</t>
  </si>
  <si>
    <t>Mr. Haskell Lang Sr.</t>
  </si>
  <si>
    <t>ruthe.oreilly@example.net</t>
  </si>
  <si>
    <t>1-562-798-4372</t>
  </si>
  <si>
    <t>Carlo McKenzie</t>
  </si>
  <si>
    <t>margaretta90@example.org</t>
  </si>
  <si>
    <t>386-216-0274</t>
  </si>
  <si>
    <t>Dr. Berta Pollich II</t>
  </si>
  <si>
    <t>sipes.sarina@example.com</t>
  </si>
  <si>
    <t>Drew Hayes</t>
  </si>
  <si>
    <t>erich.pacocha@example.org</t>
  </si>
  <si>
    <t>Jamir Dooley</t>
  </si>
  <si>
    <t>kratke@example.net</t>
  </si>
  <si>
    <t>(361) 445-0767</t>
  </si>
  <si>
    <t>Peggie Wehner</t>
  </si>
  <si>
    <t>nolan.euna@example.net</t>
  </si>
  <si>
    <t>Austin Moen</t>
  </si>
  <si>
    <t>eddie02@example.net</t>
  </si>
  <si>
    <t>Eliseo Thompson</t>
  </si>
  <si>
    <t>idell.legros@example.com</t>
  </si>
  <si>
    <t>Daphney Schamberger</t>
  </si>
  <si>
    <t>jillian63@example.net</t>
  </si>
  <si>
    <t>(856) 858-1130</t>
  </si>
  <si>
    <t>Aubree Stroman</t>
  </si>
  <si>
    <t>earnestine.ledner@example.org</t>
  </si>
  <si>
    <t>Mayra Flatley</t>
  </si>
  <si>
    <t>bailey.alta@example.com</t>
  </si>
  <si>
    <t>(304) 712-0851</t>
  </si>
  <si>
    <t>Amira Bechtelar</t>
  </si>
  <si>
    <t>rblock@example.net</t>
  </si>
  <si>
    <t>Prof. Rogers Kulas DDS</t>
  </si>
  <si>
    <t>runolfsdottir.lydia@example.com</t>
  </si>
  <si>
    <t>Dr. Donnie Ruecker</t>
  </si>
  <si>
    <t>hschmitt@example.com</t>
  </si>
  <si>
    <t>Prof. Dock Kreiger Jr.</t>
  </si>
  <si>
    <t>cole.audra@example.org</t>
  </si>
  <si>
    <t>+1 (743) 979-1725</t>
  </si>
  <si>
    <t>Suzanne Sporer</t>
  </si>
  <si>
    <t>kunde.danika@example.org</t>
  </si>
  <si>
    <t>Agnes Nienow V</t>
  </si>
  <si>
    <t>delaney.thiel@example.org</t>
  </si>
  <si>
    <t>(928) 738-7295</t>
  </si>
  <si>
    <t>Mrs. Freeda Boyle</t>
  </si>
  <si>
    <t>lemuel59@example.com</t>
  </si>
  <si>
    <t>1-202-996-4170</t>
  </si>
  <si>
    <t>Brenden Bartoletti</t>
  </si>
  <si>
    <t>kohler.myrna@example.org</t>
  </si>
  <si>
    <t>Prof. Cordie Gulgowski</t>
  </si>
  <si>
    <t>arturo59@example.org</t>
  </si>
  <si>
    <t>1-734-601-8218</t>
  </si>
  <si>
    <t>Virgil Farrell</t>
  </si>
  <si>
    <t>heller.maynard@example.org</t>
  </si>
  <si>
    <t>1-726-222-5372</t>
  </si>
  <si>
    <t>Mrs. Alyson Sipes V</t>
  </si>
  <si>
    <t>cgoyette@example.com</t>
  </si>
  <si>
    <t>1-202-595-3451</t>
  </si>
  <si>
    <t>Prof. Claude VonRueden</t>
  </si>
  <si>
    <t>collins.isaias@example.org</t>
  </si>
  <si>
    <t>1-947-863-5945</t>
  </si>
  <si>
    <t>Dr. Annetta Klocko PhD</t>
  </si>
  <si>
    <t>frieda.keeling@example.net</t>
  </si>
  <si>
    <t>Forrest Feil</t>
  </si>
  <si>
    <t>torphy.aurelio@example.net</t>
  </si>
  <si>
    <t>Karolann Baumbach</t>
  </si>
  <si>
    <t>cary.schmitt@example.com</t>
  </si>
  <si>
    <t>1-763-797-1636</t>
  </si>
  <si>
    <t>Prof. Jeremie Collins MD</t>
  </si>
  <si>
    <t>lamont.rutherford@example.com</t>
  </si>
  <si>
    <t>Prof. Fidel Waters DDS</t>
  </si>
  <si>
    <t>daphne.marvin@example.org</t>
  </si>
  <si>
    <t>1-225-891-1153</t>
  </si>
  <si>
    <t>Lucie Schaefer</t>
  </si>
  <si>
    <t>skye77@example.com</t>
  </si>
  <si>
    <t>1-657-865-3050</t>
  </si>
  <si>
    <t>Justina D'Amore</t>
  </si>
  <si>
    <t>rpaucek@example.net</t>
  </si>
  <si>
    <t>1-346-943-7788</t>
  </si>
  <si>
    <t>Beryl Kihn</t>
  </si>
  <si>
    <t>stoltenberg.kathryne@example.net</t>
  </si>
  <si>
    <t>Beverly Glover</t>
  </si>
  <si>
    <t>eortiz@example.com</t>
  </si>
  <si>
    <t>Marlee Weber PhD</t>
  </si>
  <si>
    <t>mlang@example.com</t>
  </si>
  <si>
    <t>Kara Feest</t>
  </si>
  <si>
    <t>dgorczany@example.org</t>
  </si>
  <si>
    <t>Mrs. Theresia Kilback DDS</t>
  </si>
  <si>
    <t>xernser@example.net</t>
  </si>
  <si>
    <t>(347) 555-3186</t>
  </si>
  <si>
    <t>Mathilde Pfeffer</t>
  </si>
  <si>
    <t>jmoore@example.org</t>
  </si>
  <si>
    <t>629-882-6338</t>
  </si>
  <si>
    <t>Carli Jast</t>
  </si>
  <si>
    <t>desmond.torp@example.org</t>
  </si>
  <si>
    <t>Jake Dare</t>
  </si>
  <si>
    <t>sallie.swaniawski@example.net</t>
  </si>
  <si>
    <t>Deonte Wiegand</t>
  </si>
  <si>
    <t>carlotta.heidenreich@example.net</t>
  </si>
  <si>
    <t>+1 (870) 441-9324</t>
  </si>
  <si>
    <t>Bella McClure</t>
  </si>
  <si>
    <t>alta.treutel@example.org</t>
  </si>
  <si>
    <t>(208) 672-0977</t>
  </si>
  <si>
    <t>Bryon Daugherty Jr.</t>
  </si>
  <si>
    <t>llynch@example.net</t>
  </si>
  <si>
    <t>878-827-7648</t>
  </si>
  <si>
    <t>Vanessa Medhurst</t>
  </si>
  <si>
    <t>reinhold65@example.org</t>
  </si>
  <si>
    <t>678-285-5777</t>
  </si>
  <si>
    <t>Keira Romaguera</t>
  </si>
  <si>
    <t>caroline.erdman@example.org</t>
  </si>
  <si>
    <t>Justus Lehner</t>
  </si>
  <si>
    <t>candice.douglas@example.com</t>
  </si>
  <si>
    <t>Gregg Schulist</t>
  </si>
  <si>
    <t>tmohr@example.org</t>
  </si>
  <si>
    <t>+1 (361) 633-4807</t>
  </si>
  <si>
    <t>Joseph Altenwerth III</t>
  </si>
  <si>
    <t>kyler.little@example.com</t>
  </si>
  <si>
    <t>Garret Hodkiewicz</t>
  </si>
  <si>
    <t>hpurdy@example.com</t>
  </si>
  <si>
    <t>Earnest Labadie</t>
  </si>
  <si>
    <t>mathilde59@example.net</t>
  </si>
  <si>
    <t>1-559-962-2438</t>
  </si>
  <si>
    <t>Jessica Donnelly</t>
  </si>
  <si>
    <t>jryan@example.com</t>
  </si>
  <si>
    <t>Carroll Jast</t>
  </si>
  <si>
    <t>rebekah.thompson@example.com</t>
  </si>
  <si>
    <t>1-602-346-0513</t>
  </si>
  <si>
    <t>Mrs. Amanda Smith</t>
  </si>
  <si>
    <t>wdach@example.com</t>
  </si>
  <si>
    <t>Ursula Boehm</t>
  </si>
  <si>
    <t>bettye.larkin@example.com</t>
  </si>
  <si>
    <t>Lily Cormier</t>
  </si>
  <si>
    <t>roxanne00@example.org</t>
  </si>
  <si>
    <t>831-853-7875</t>
  </si>
  <si>
    <t>Mrs. Iliana Spencer III</t>
  </si>
  <si>
    <t>abigail06@example.com</t>
  </si>
  <si>
    <t>347-881-2956</t>
  </si>
  <si>
    <t>Korey Bode DVM</t>
  </si>
  <si>
    <t>toy.collier@example.net</t>
  </si>
  <si>
    <t>(959) 982-3083</t>
  </si>
  <si>
    <t>Kendall Smith</t>
  </si>
  <si>
    <t>meaghan.cummings@example.com</t>
  </si>
  <si>
    <t>1-470-912-8644</t>
  </si>
  <si>
    <t>Myles Pfeffer</t>
  </si>
  <si>
    <t>ole.goldner@example.net</t>
  </si>
  <si>
    <t>Dr. Elbert Nader</t>
  </si>
  <si>
    <t>samara32@example.com</t>
  </si>
  <si>
    <t>Fern Witting</t>
  </si>
  <si>
    <t>koby79@example.com</t>
  </si>
  <si>
    <t>743-766-6529</t>
  </si>
  <si>
    <t>Malika Stark III</t>
  </si>
  <si>
    <t>ansel23@example.net</t>
  </si>
  <si>
    <t>1-510-237-2588</t>
  </si>
  <si>
    <t>Mr. Davonte Price DVM</t>
  </si>
  <si>
    <t>ortiz.alessia@example.net</t>
  </si>
  <si>
    <t>Deven Kozey</t>
  </si>
  <si>
    <t>raphaelle.kassulke@example.com</t>
  </si>
  <si>
    <t>Easter Veum</t>
  </si>
  <si>
    <t>lolita.rodriguez@example.com</t>
  </si>
  <si>
    <t>1-763-770-4071</t>
  </si>
  <si>
    <t>Amira Mante</t>
  </si>
  <si>
    <t>kiehn.grant@example.org</t>
  </si>
  <si>
    <t>Tad Kuhic</t>
  </si>
  <si>
    <t>pmacejkovic@example.com</t>
  </si>
  <si>
    <t>Prof. Loyal Brekke</t>
  </si>
  <si>
    <t>emmie06@example.org</t>
  </si>
  <si>
    <t>+1 (445) 999-2381</t>
  </si>
  <si>
    <t>Minerva Weber</t>
  </si>
  <si>
    <t>amina.leuschke@example.com</t>
  </si>
  <si>
    <t>Dr. Wayne Anderson IV</t>
  </si>
  <si>
    <t>dkoss@example.org</t>
  </si>
  <si>
    <t>(404) 655-4916</t>
  </si>
  <si>
    <t>Pietro Langosh</t>
  </si>
  <si>
    <t>broderick25@example.net</t>
  </si>
  <si>
    <t>580-452-4927</t>
  </si>
  <si>
    <t>Danny Kreiger</t>
  </si>
  <si>
    <t>jairo61@example.net</t>
  </si>
  <si>
    <t>(646) 524-2537</t>
  </si>
  <si>
    <t>Vivien Borer</t>
  </si>
  <si>
    <t>nrobel@example.net</t>
  </si>
  <si>
    <t>1-254-588-4262</t>
  </si>
  <si>
    <t>Miss Ocie Hettinger Jr.</t>
  </si>
  <si>
    <t>muhammad.moen@example.org</t>
  </si>
  <si>
    <t>301-581-9025</t>
  </si>
  <si>
    <t>Mrs. Alison Kub</t>
  </si>
  <si>
    <t>marina31@example.com</t>
  </si>
  <si>
    <t>Edgar Weissnat</t>
  </si>
  <si>
    <t>aglae.larkin@example.org</t>
  </si>
  <si>
    <t>(213) 419-3735</t>
  </si>
  <si>
    <t>Haleigh Wunsch</t>
  </si>
  <si>
    <t>nhickle@example.net</t>
  </si>
  <si>
    <t>Marquis Pfannerstill PhD</t>
  </si>
  <si>
    <t>maryjane.ratke@example.net</t>
  </si>
  <si>
    <t>Prof. Justina Raynor MD</t>
  </si>
  <si>
    <t>yhegmann@example.com</t>
  </si>
  <si>
    <t>Ari Hills III</t>
  </si>
  <si>
    <t>ysatterfield@example.net</t>
  </si>
  <si>
    <t>254-992-6675</t>
  </si>
  <si>
    <t>Matilda Welch</t>
  </si>
  <si>
    <t>vladimir.crist@example.org</t>
  </si>
  <si>
    <t>(831) 279-9929</t>
  </si>
  <si>
    <t>Edd Stiedemann</t>
  </si>
  <si>
    <t>uhoeger@example.com</t>
  </si>
  <si>
    <t>Aliyah Aufderhar</t>
  </si>
  <si>
    <t>gleason.wilma@example.com</t>
  </si>
  <si>
    <t>1-715-787-1468</t>
  </si>
  <si>
    <t>Prof. Emile Kunde</t>
  </si>
  <si>
    <t>herbert40@example.com</t>
  </si>
  <si>
    <t>680-256-1767</t>
  </si>
  <si>
    <t>Mr. Kacey Ankunding</t>
  </si>
  <si>
    <t>keven.cormier@example.com</t>
  </si>
  <si>
    <t>Vance Lebsack IV</t>
  </si>
  <si>
    <t>kmuller@example.com</t>
  </si>
  <si>
    <t>1-267-972-7575</t>
  </si>
  <si>
    <t>Kelsie Heidenreich</t>
  </si>
  <si>
    <t>elmore.casper@example.com</t>
  </si>
  <si>
    <t>(732) 879-2737</t>
  </si>
  <si>
    <t>Keshawn Mayer III</t>
  </si>
  <si>
    <t>lgoodwin@example.com</t>
  </si>
  <si>
    <t>1-505-435-4240</t>
  </si>
  <si>
    <t>Kristy Walker</t>
  </si>
  <si>
    <t>mavis07@example.net</t>
  </si>
  <si>
    <t>862-574-4718</t>
  </si>
  <si>
    <t>Charles Rau</t>
  </si>
  <si>
    <t>hallie63@example.com</t>
  </si>
  <si>
    <t>1-681-243-8052</t>
  </si>
  <si>
    <t>Kathryn Davis MD</t>
  </si>
  <si>
    <t>iframi@example.org</t>
  </si>
  <si>
    <t>(283) 510-1939</t>
  </si>
  <si>
    <t>Chandler Harvey</t>
  </si>
  <si>
    <t>arobel@example.com</t>
  </si>
  <si>
    <t>1-540-810-2310</t>
  </si>
  <si>
    <t>Ms. Arlie Stracke DVM</t>
  </si>
  <si>
    <t>enolan@example.com</t>
  </si>
  <si>
    <t>Elsa Weber</t>
  </si>
  <si>
    <t>burley82@example.com</t>
  </si>
  <si>
    <t>1-541-810-8557</t>
  </si>
  <si>
    <t>Lesly Heathcote MD</t>
  </si>
  <si>
    <t>cbrekke@example.com</t>
  </si>
  <si>
    <t>Prof. Brent Reynolds II</t>
  </si>
  <si>
    <t>urban75@example.net</t>
  </si>
  <si>
    <t>(912) 233-5968</t>
  </si>
  <si>
    <t>Mertie Balistreri</t>
  </si>
  <si>
    <t>mikel48@example.com</t>
  </si>
  <si>
    <t>364-238-5247</t>
  </si>
  <si>
    <t>Ms. Zella Runolfsdottir I</t>
  </si>
  <si>
    <t>tmetz@example.net</t>
  </si>
  <si>
    <t>Bernadine Shanahan</t>
  </si>
  <si>
    <t>spencer.vincent@example.net</t>
  </si>
  <si>
    <t>Willie Windler MD</t>
  </si>
  <si>
    <t>parker.kellen@example.net</t>
  </si>
  <si>
    <t>Beau Rohan</t>
  </si>
  <si>
    <t>betty60@example.com</t>
  </si>
  <si>
    <t>Prof. Darwin Kub IV</t>
  </si>
  <si>
    <t>leanna72@example.com</t>
  </si>
  <si>
    <t>Percival Gulgowski</t>
  </si>
  <si>
    <t>schuppe.trudie@example.net</t>
  </si>
  <si>
    <t>(864) 838-7415</t>
  </si>
  <si>
    <t>Dr. Berneice Monahan</t>
  </si>
  <si>
    <t>nikita.flatley@example.org</t>
  </si>
  <si>
    <t>Ara Stehr</t>
  </si>
  <si>
    <t>amurphy@example.org</t>
  </si>
  <si>
    <t>(240) 845-0879</t>
  </si>
  <si>
    <t>Mac Kuhic</t>
  </si>
  <si>
    <t>quigley.breanne@example.com</t>
  </si>
  <si>
    <t>(347) 673-3563</t>
  </si>
  <si>
    <t>Prof. Summer Tremblay</t>
  </si>
  <si>
    <t>bosco.brandi@example.com</t>
  </si>
  <si>
    <t>1-703-395-0920</t>
  </si>
  <si>
    <t>Prof. Johathan Carter DVM</t>
  </si>
  <si>
    <t>ylegros@example.org</t>
  </si>
  <si>
    <t>469-210-3186</t>
  </si>
  <si>
    <t>Connie Tremblay</t>
  </si>
  <si>
    <t>dboyle@example.com</t>
  </si>
  <si>
    <t>1-609-548-8157</t>
  </si>
  <si>
    <t>Brenna Jaskolski</t>
  </si>
  <si>
    <t>jeffrey.dicki@example.net</t>
  </si>
  <si>
    <t>(201) 986-6658</t>
  </si>
  <si>
    <t>Prof. Angus Kling</t>
  </si>
  <si>
    <t>petra09@example.net</t>
  </si>
  <si>
    <t>Prof. Meghan Deckow</t>
  </si>
  <si>
    <t>eroob@example.net</t>
  </si>
  <si>
    <t>1-520-995-8104</t>
  </si>
  <si>
    <t>Joshuah Lueilwitz Sr.</t>
  </si>
  <si>
    <t>velda11@example.com</t>
  </si>
  <si>
    <t>Adolphus Bashirian</t>
  </si>
  <si>
    <t>lillie89@example.net</t>
  </si>
  <si>
    <t>1-978-645-0030</t>
  </si>
  <si>
    <t>Leo Rempel</t>
  </si>
  <si>
    <t>tryan@example.net</t>
  </si>
  <si>
    <t>820-383-1235</t>
  </si>
  <si>
    <t>Sylvan Stokes</t>
  </si>
  <si>
    <t>breitenberg.rhoda@example.org</t>
  </si>
  <si>
    <t>(352) 833-3909</t>
  </si>
  <si>
    <t>Mose Considine III</t>
  </si>
  <si>
    <t>jakob09@example.com</t>
  </si>
  <si>
    <t>1-252-574-9354</t>
  </si>
  <si>
    <t>Dee Frami</t>
  </si>
  <si>
    <t>doug.bartell@example.org</t>
  </si>
  <si>
    <t>1-364-306-5044</t>
  </si>
  <si>
    <t>Nella Daugherty</t>
  </si>
  <si>
    <t>qmayer@example.com</t>
  </si>
  <si>
    <t>Hazle Buckridge</t>
  </si>
  <si>
    <t>wkuhlman@example.net</t>
  </si>
  <si>
    <t>253-354-9318</t>
  </si>
  <si>
    <t>Mr. Alvis Kunde</t>
  </si>
  <si>
    <t>mona99@example.org</t>
  </si>
  <si>
    <t>(814) 771-5114</t>
  </si>
  <si>
    <t>Kallie Shields</t>
  </si>
  <si>
    <t>lisandro03@example.org</t>
  </si>
  <si>
    <t>(302) 359-2868</t>
  </si>
  <si>
    <t>Mayra Williamson</t>
  </si>
  <si>
    <t>lhomenick@example.com</t>
  </si>
  <si>
    <t>Dr. Eldridge Nikolaus</t>
  </si>
  <si>
    <t>nkling@example.org</t>
  </si>
  <si>
    <t>Idell Fritsch</t>
  </si>
  <si>
    <t>crist.oda@example.net</t>
  </si>
  <si>
    <t>Jesus Ebert</t>
  </si>
  <si>
    <t>sofia86@example.net</t>
  </si>
  <si>
    <t>(785) 233-4342</t>
  </si>
  <si>
    <t>Mr. Rico Corkery Sr.</t>
  </si>
  <si>
    <t>amy.lemke@example.com</t>
  </si>
  <si>
    <t>(985) 757-2207</t>
  </si>
  <si>
    <t>Cooper Larson</t>
  </si>
  <si>
    <t>albin90@example.org</t>
  </si>
  <si>
    <t>(754) 783-7821</t>
  </si>
  <si>
    <t>Tyrel Donnelly</t>
  </si>
  <si>
    <t>tomas.hoppe@example.net</t>
  </si>
  <si>
    <t>Lavon Anderson</t>
  </si>
  <si>
    <t>stiedemann.deshawn@example.net</t>
  </si>
  <si>
    <t>(870) 852-2463</t>
  </si>
  <si>
    <t>Mr. Jonatan Kertzmann</t>
  </si>
  <si>
    <t>dianna.lebsack@example.com</t>
  </si>
  <si>
    <t>Mrs. Fiona Zboncak DVM</t>
  </si>
  <si>
    <t>quinn.kertzmann@example.org</t>
  </si>
  <si>
    <t>Rodrigo Robel</t>
  </si>
  <si>
    <t>raynor.maiya@example.net</t>
  </si>
  <si>
    <t>Estrella Dare</t>
  </si>
  <si>
    <t>connelly.rogers@example.com</t>
  </si>
  <si>
    <t>Watson Erdman</t>
  </si>
  <si>
    <t>dante17@example.com</t>
  </si>
  <si>
    <t>Dario Morissette</t>
  </si>
  <si>
    <t>otto.kub@example.net</t>
  </si>
  <si>
    <t>1-248-951-0542</t>
  </si>
  <si>
    <t>Dr. Breanna Gleichner</t>
  </si>
  <si>
    <t>ferry.roger@example.org</t>
  </si>
  <si>
    <t>Ms. Wilma Lynch</t>
  </si>
  <si>
    <t>berneice.schamberger@example.com</t>
  </si>
  <si>
    <t>+1 (201) 867-8076</t>
  </si>
  <si>
    <t>Betty Smith</t>
  </si>
  <si>
    <t>marc38@example.net</t>
  </si>
  <si>
    <t>1-724-982-0230</t>
  </si>
  <si>
    <t>Audie Schoen</t>
  </si>
  <si>
    <t>dlowe@example.net</t>
  </si>
  <si>
    <t>(307) 810-5884</t>
  </si>
  <si>
    <t>Prof. Gloria Schmeler</t>
  </si>
  <si>
    <t>annie.casper@example.net</t>
  </si>
  <si>
    <t>(970) 907-3774</t>
  </si>
  <si>
    <t>Korey West</t>
  </si>
  <si>
    <t>theodora92@example.org</t>
  </si>
  <si>
    <t>Beaulah O'Reilly</t>
  </si>
  <si>
    <t>zstehr@example.org</t>
  </si>
  <si>
    <t>+1 (224) 493-3031</t>
  </si>
  <si>
    <t>Jaylon Deckow</t>
  </si>
  <si>
    <t>ipagac@example.net</t>
  </si>
  <si>
    <t>(801) 810-1973</t>
  </si>
  <si>
    <t>Deion Pollich</t>
  </si>
  <si>
    <t>hermann.ashlynn@example.org</t>
  </si>
  <si>
    <t>930-256-4447</t>
  </si>
  <si>
    <t>Woodrow Nienow</t>
  </si>
  <si>
    <t>opal39@example.com</t>
  </si>
  <si>
    <t>1-347-738-8335</t>
  </si>
  <si>
    <t>Ottilie King</t>
  </si>
  <si>
    <t>ntremblay@example.net</t>
  </si>
  <si>
    <t>(920) 549-7461</t>
  </si>
  <si>
    <t>Lloyd Ebert</t>
  </si>
  <si>
    <t>yhills@example.com</t>
  </si>
  <si>
    <t>(352) 877-2842</t>
  </si>
  <si>
    <t>Casimir Moore</t>
  </si>
  <si>
    <t>roslyn11@example.org</t>
  </si>
  <si>
    <t>820-710-1639</t>
  </si>
  <si>
    <t>Elton Rice</t>
  </si>
  <si>
    <t>igerlach@example.net</t>
  </si>
  <si>
    <t>Krystal Johnston Jr.</t>
  </si>
  <si>
    <t>tatyana70@example.org</t>
  </si>
  <si>
    <t>1-205-699-4633</t>
  </si>
  <si>
    <t>Mr. Chaim Mayert DDS</t>
  </si>
  <si>
    <t>ehickle@example.net</t>
  </si>
  <si>
    <t>930-469-7295</t>
  </si>
  <si>
    <t>Blaise Zemlak</t>
  </si>
  <si>
    <t>cleveland28@example.net</t>
  </si>
  <si>
    <t>+1 (816) 585-0133</t>
  </si>
  <si>
    <t>Lamar Hayes</t>
  </si>
  <si>
    <t>lucious.kutch@example.com</t>
  </si>
  <si>
    <t>(301) 493-9053</t>
  </si>
  <si>
    <t>Arely Lakin</t>
  </si>
  <si>
    <t>gutmann.miller@example.com</t>
  </si>
  <si>
    <t>1-802-744-9764</t>
  </si>
  <si>
    <t>Wilson Langosh III</t>
  </si>
  <si>
    <t>wilford36@example.com</t>
  </si>
  <si>
    <t>Mr. Albin Moore DDS</t>
  </si>
  <si>
    <t>doyle.hauck@example.com</t>
  </si>
  <si>
    <t>636-798-1238</t>
  </si>
  <si>
    <t>Chloe Swift</t>
  </si>
  <si>
    <t>madilyn46@example.org</t>
  </si>
  <si>
    <t>830-633-6196</t>
  </si>
  <si>
    <t>Tabitha Keeling</t>
  </si>
  <si>
    <t>harley.eichmann@example.com</t>
  </si>
  <si>
    <t>1-458-238-7619</t>
  </si>
  <si>
    <t>Dr. Donato Treutel MD</t>
  </si>
  <si>
    <t>schaden.gisselle@example.com</t>
  </si>
  <si>
    <t>(929) 852-5098</t>
  </si>
  <si>
    <t>Vladimir Bernhard</t>
  </si>
  <si>
    <t>bklocko@example.com</t>
  </si>
  <si>
    <t>712-707-9397</t>
  </si>
  <si>
    <t>German Runte IV</t>
  </si>
  <si>
    <t>stehr.jeff@example.com</t>
  </si>
  <si>
    <t>1-586-891-7894</t>
  </si>
  <si>
    <t>Gerardo Hoeger</t>
  </si>
  <si>
    <t>ustokes@example.net</t>
  </si>
  <si>
    <t>Mrs. Erika Veum</t>
  </si>
  <si>
    <t>cerdman@example.com</t>
  </si>
  <si>
    <t>Miss Maurine Hammes</t>
  </si>
  <si>
    <t>columbus.hirthe@example.org</t>
  </si>
  <si>
    <t>629-281-9077</t>
  </si>
  <si>
    <t>Mr. Hardy Greenfelder Sr.</t>
  </si>
  <si>
    <t>qkunze@example.net</t>
  </si>
  <si>
    <t>(458) 541-7671</t>
  </si>
  <si>
    <t>Vaughn Hills</t>
  </si>
  <si>
    <t>abshire.ollie@example.com</t>
  </si>
  <si>
    <t>Mrs. Michelle Lueilwitz</t>
  </si>
  <si>
    <t>gabe.lynch@example.net</t>
  </si>
  <si>
    <t>(385) 816-0926</t>
  </si>
  <si>
    <t>Christ Armstrong</t>
  </si>
  <si>
    <t>feil.anna@example.net</t>
  </si>
  <si>
    <t>Prof. Candelario Schimmel MD</t>
  </si>
  <si>
    <t>rashad.schaefer@example.com</t>
  </si>
  <si>
    <t>507-624-6667</t>
  </si>
  <si>
    <t>Marcelle Pagac</t>
  </si>
  <si>
    <t>sophie54@example.net</t>
  </si>
  <si>
    <t>283-412-2809</t>
  </si>
  <si>
    <t>Laila Larson</t>
  </si>
  <si>
    <t>renee.fahey@example.com</t>
  </si>
  <si>
    <t>(650) 358-1449</t>
  </si>
  <si>
    <t>Candace Paucek</t>
  </si>
  <si>
    <t>austyn.lockman@example.net</t>
  </si>
  <si>
    <t>Connie Lueilwitz DVM</t>
  </si>
  <si>
    <t>taylor38@example.com</t>
  </si>
  <si>
    <t>+1 (380) 514-3300</t>
  </si>
  <si>
    <t>Ivory VonRueden</t>
  </si>
  <si>
    <t>leone.dubuque@example.com</t>
  </si>
  <si>
    <t>+1 (321) 828-0654</t>
  </si>
  <si>
    <t>Mr. Helmer Funk IV</t>
  </si>
  <si>
    <t>gjohnston@example.org</t>
  </si>
  <si>
    <t>1-850-708-3222</t>
  </si>
  <si>
    <t>Israel Toy</t>
  </si>
  <si>
    <t>yebert@example.net</t>
  </si>
  <si>
    <t>+1 (872) 644-7541</t>
  </si>
  <si>
    <t>Reuben Auer</t>
  </si>
  <si>
    <t>armani.kovacek@example.org</t>
  </si>
  <si>
    <t>1-775-856-5422</t>
  </si>
  <si>
    <t>Bernice Funk PhD</t>
  </si>
  <si>
    <t>krystel87@example.com</t>
  </si>
  <si>
    <t>870-915-1903</t>
  </si>
  <si>
    <t>Newton Lebsack</t>
  </si>
  <si>
    <t>macejkovic.irving@example.com</t>
  </si>
  <si>
    <t>(385) 675-0219</t>
  </si>
  <si>
    <t>Annalise Leffler PhD</t>
  </si>
  <si>
    <t>vidal97@example.org</t>
  </si>
  <si>
    <t>Lilliana Hackett DVM</t>
  </si>
  <si>
    <t>katelyn.witting@example.net</t>
  </si>
  <si>
    <t>Jordan Lowe DDS</t>
  </si>
  <si>
    <t>cole30@example.com</t>
  </si>
  <si>
    <t>463-280-0351</t>
  </si>
  <si>
    <t>Mr. Keven Lehner PhD</t>
  </si>
  <si>
    <t>hwunsch@example.org</t>
  </si>
  <si>
    <t>832-677-3518</t>
  </si>
  <si>
    <t>Simone Schaden</t>
  </si>
  <si>
    <t>susan.pfeffer@example.com</t>
  </si>
  <si>
    <t>Joannie Abernathy</t>
  </si>
  <si>
    <t>fahey.valentine@example.net</t>
  </si>
  <si>
    <t>Brandon Shanahan</t>
  </si>
  <si>
    <t>wcronin@example.net</t>
  </si>
  <si>
    <t>Mr. Santa Walker II</t>
  </si>
  <si>
    <t>ernser.elinor@example.com</t>
  </si>
  <si>
    <t>Zaria Gleichner PhD</t>
  </si>
  <si>
    <t>tony.ferry@example.org</t>
  </si>
  <si>
    <t>Breanne Morissette</t>
  </si>
  <si>
    <t>jerald66@example.org</t>
  </si>
  <si>
    <t>559-698-1573</t>
  </si>
  <si>
    <t>Benjamin Roberts I</t>
  </si>
  <si>
    <t>mboyer@example.com</t>
  </si>
  <si>
    <t>Nat Reynolds II</t>
  </si>
  <si>
    <t>darion25@example.net</t>
  </si>
  <si>
    <t>(916) 846-6095</t>
  </si>
  <si>
    <t>Michele Hoppe DVM</t>
  </si>
  <si>
    <t>morton92@example.com</t>
  </si>
  <si>
    <t>Elta Barton II</t>
  </si>
  <si>
    <t>dejon41@example.org</t>
  </si>
  <si>
    <t>786-942-0835</t>
  </si>
  <si>
    <t>Citlalli Fay</t>
  </si>
  <si>
    <t>karianne94@example.com</t>
  </si>
  <si>
    <t>Garry Shanahan</t>
  </si>
  <si>
    <t>pacocha.violet@example.net</t>
  </si>
  <si>
    <t>(309) 408-2462</t>
  </si>
  <si>
    <t>Deborah Harvey</t>
  </si>
  <si>
    <t>jadon99@example.com</t>
  </si>
  <si>
    <t>1-458-936-9470</t>
  </si>
  <si>
    <t>Jerod Lesch</t>
  </si>
  <si>
    <t>benton43@example.org</t>
  </si>
  <si>
    <t>Ernie Block Sr.</t>
  </si>
  <si>
    <t>schultz.maximillian@example.org</t>
  </si>
  <si>
    <t>1-216-524-6187</t>
  </si>
  <si>
    <t>Prof. Ashlynn Rippin DVM</t>
  </si>
  <si>
    <t>cathy63@example.com</t>
  </si>
  <si>
    <t>Devyn Bernhard</t>
  </si>
  <si>
    <t>jsipes@example.org</t>
  </si>
  <si>
    <t>Emerson Harber</t>
  </si>
  <si>
    <t>torrey.ernser@example.com</t>
  </si>
  <si>
    <t>+1 (480) 766-1406</t>
  </si>
  <si>
    <t>Dr. Bradly Sporer</t>
  </si>
  <si>
    <t>ruecker.julia@example.org</t>
  </si>
  <si>
    <t>(786) 596-8524</t>
  </si>
  <si>
    <t>Ms. Coralie Jaskolski</t>
  </si>
  <si>
    <t>lang.hosea@example.net</t>
  </si>
  <si>
    <t>Gay Kerluke</t>
  </si>
  <si>
    <t>fschinner@example.org</t>
  </si>
  <si>
    <t>(208) 942-4756</t>
  </si>
  <si>
    <t>Willa Lynch</t>
  </si>
  <si>
    <t>prodriguez@example.com</t>
  </si>
  <si>
    <t>Cordia Balistreri</t>
  </si>
  <si>
    <t>audie19@example.org</t>
  </si>
  <si>
    <t>Miss Bonita Kulas II</t>
  </si>
  <si>
    <t>hettinger.coby@example.com</t>
  </si>
  <si>
    <t>1-830-909-3758</t>
  </si>
  <si>
    <t>Prof. Victor Heidenreich</t>
  </si>
  <si>
    <t>grobel@example.com</t>
  </si>
  <si>
    <t>Dr. Laurine Steuber I</t>
  </si>
  <si>
    <t>enrique.runolfsdottir@example.com</t>
  </si>
  <si>
    <t>218-640-1837</t>
  </si>
  <si>
    <t>Prof. Cedrick Klein</t>
  </si>
  <si>
    <t>gbode@example.net</t>
  </si>
  <si>
    <t>+1 (319) 795-1697</t>
  </si>
  <si>
    <t>Velva Aufderhar MD</t>
  </si>
  <si>
    <t>buddy93@example.org</t>
  </si>
  <si>
    <t>(484) 435-3292</t>
  </si>
  <si>
    <t>Ian Bergstrom</t>
  </si>
  <si>
    <t>jo.mueller@example.com</t>
  </si>
  <si>
    <t>1-986-529-6351</t>
  </si>
  <si>
    <t>Theresia Von Jr.</t>
  </si>
  <si>
    <t>eichmann.garry@example.org</t>
  </si>
  <si>
    <t>Prof. Monserrate Jast MD</t>
  </si>
  <si>
    <t>leanna.ernser@example.org</t>
  </si>
  <si>
    <t>937-262-2745</t>
  </si>
  <si>
    <t>Dariana Berge DDS</t>
  </si>
  <si>
    <t>kilback.rene@example.com</t>
  </si>
  <si>
    <t>Raymond Jenkins</t>
  </si>
  <si>
    <t>efritsch@example.org</t>
  </si>
  <si>
    <t>678-634-4709</t>
  </si>
  <si>
    <t>Dr. Tod Bogan V</t>
  </si>
  <si>
    <t>hammes.rasheed@example.net</t>
  </si>
  <si>
    <t>Elta Deckow</t>
  </si>
  <si>
    <t>ooconner@example.net</t>
  </si>
  <si>
    <t>251-619-5484</t>
  </si>
  <si>
    <t>Prof. Taurean Stehr V</t>
  </si>
  <si>
    <t>shana83@example.org</t>
  </si>
  <si>
    <t>1-915-673-7431</t>
  </si>
  <si>
    <t>Kieran Brekke</t>
  </si>
  <si>
    <t>zieme.margarete@example.org</t>
  </si>
  <si>
    <t>+1 (754) 352-2014</t>
  </si>
  <si>
    <t>Dr. Ned Powlowski Sr.</t>
  </si>
  <si>
    <t>hailie78@example.com</t>
  </si>
  <si>
    <t>Dr. Rashawn Vandervort PhD</t>
  </si>
  <si>
    <t>lavina25@example.com</t>
  </si>
  <si>
    <t>(940) 749-3183</t>
  </si>
  <si>
    <t>Jazmin Rowe Jr.</t>
  </si>
  <si>
    <t>anabel.treutel@example.org</t>
  </si>
  <si>
    <t>505-987-8051</t>
  </si>
  <si>
    <t>Prof. Beatrice Wilderman V</t>
  </si>
  <si>
    <t>brooke.gleason@example.net</t>
  </si>
  <si>
    <t>Bernard Eichmann</t>
  </si>
  <si>
    <t>gaylord.lorna@example.com</t>
  </si>
  <si>
    <t>Ned Hackett PhD</t>
  </si>
  <si>
    <t>russell71@example.com</t>
  </si>
  <si>
    <t>986-740-2802</t>
  </si>
  <si>
    <t>Mrs. Keira Bins</t>
  </si>
  <si>
    <t>yboyle@example.net</t>
  </si>
  <si>
    <t>(760) 394-8451</t>
  </si>
  <si>
    <t>Randi Schmidt</t>
  </si>
  <si>
    <t>ckessler@example.net</t>
  </si>
  <si>
    <t>(213) 388-2001</t>
  </si>
  <si>
    <t>Lizzie Swift</t>
  </si>
  <si>
    <t>ruthie.hyatt@example.net</t>
  </si>
  <si>
    <t>Lurline Rogahn MD</t>
  </si>
  <si>
    <t>nellie60@example.com</t>
  </si>
  <si>
    <t>Prof. Bella Doyle</t>
  </si>
  <si>
    <t>sidney.moore@example.org</t>
  </si>
  <si>
    <t>1-609-378-3021</t>
  </si>
  <si>
    <t>Miss Vergie Ledner</t>
  </si>
  <si>
    <t>edwardo.murphy@example.net</t>
  </si>
  <si>
    <t>Alexa Konopelski</t>
  </si>
  <si>
    <t>griffin.kuphal@example.org</t>
  </si>
  <si>
    <t>Jeffrey Kuhlman</t>
  </si>
  <si>
    <t>white.monserrate@example.org</t>
  </si>
  <si>
    <t>Dr. Hipolito Yundt Sr.</t>
  </si>
  <si>
    <t>darius53@example.net</t>
  </si>
  <si>
    <t>1-580-214-5458</t>
  </si>
  <si>
    <t>Rozella McGlynn</t>
  </si>
  <si>
    <t>mellie.hoppe@example.net</t>
  </si>
  <si>
    <t>Leda Ankunding</t>
  </si>
  <si>
    <t>stan.lemke@example.net</t>
  </si>
  <si>
    <t>Mikayla Crooks</t>
  </si>
  <si>
    <t>sherman.metz@example.org</t>
  </si>
  <si>
    <t>1-430-329-4577</t>
  </si>
  <si>
    <t>Prof. Tyler Anderson IV</t>
  </si>
  <si>
    <t>wcassin@example.net</t>
  </si>
  <si>
    <t>Alanna Cartwright DVM</t>
  </si>
  <si>
    <t>francisco14@example.org</t>
  </si>
  <si>
    <t>(228) 956-8564</t>
  </si>
  <si>
    <t>Luna Franecki II</t>
  </si>
  <si>
    <t>claire73@example.net</t>
  </si>
  <si>
    <t>1-838-882-9629</t>
  </si>
  <si>
    <t>Dr. Tom Boyle</t>
  </si>
  <si>
    <t>schultz.arielle@example.org</t>
  </si>
  <si>
    <t>Thad Kautzer V</t>
  </si>
  <si>
    <t>calista27@example.org</t>
  </si>
  <si>
    <t>+1 (629) 384-3285</t>
  </si>
  <si>
    <t>Marcelle McKenzie</t>
  </si>
  <si>
    <t>kessler.jose@example.com</t>
  </si>
  <si>
    <t>Jaylon Prohaska</t>
  </si>
  <si>
    <t>franecki.tremayne@example.net</t>
  </si>
  <si>
    <t>+1 (475) 663-2045</t>
  </si>
  <si>
    <t>Miss Maryam Yost PhD</t>
  </si>
  <si>
    <t>muriel74@example.net</t>
  </si>
  <si>
    <t>Fredrick Botsford</t>
  </si>
  <si>
    <t>marielle44@example.com</t>
  </si>
  <si>
    <t>1-240-635-3142</t>
  </si>
  <si>
    <t>Vergie Oberbrunner</t>
  </si>
  <si>
    <t>kiehn.maye@example.org</t>
  </si>
  <si>
    <t>Jennings Wunsch II</t>
  </si>
  <si>
    <t>kromaguera@example.net</t>
  </si>
  <si>
    <t>Eula Frami</t>
  </si>
  <si>
    <t>jziemann@example.com</t>
  </si>
  <si>
    <t>1-425-377-8545</t>
  </si>
  <si>
    <t>Vincent Borer</t>
  </si>
  <si>
    <t>ohegmann@example.net</t>
  </si>
  <si>
    <t>Monserrat Dickinson</t>
  </si>
  <si>
    <t>blanda.hosea@example.org</t>
  </si>
  <si>
    <t>Wilfrid Thiel</t>
  </si>
  <si>
    <t>kathryne86@example.org</t>
  </si>
  <si>
    <t>(334) 775-4093</t>
  </si>
  <si>
    <t>Dahlia Abshire</t>
  </si>
  <si>
    <t>hrenner@example.com</t>
  </si>
  <si>
    <t>(432) 952-1474</t>
  </si>
  <si>
    <t>Rex Kuhn</t>
  </si>
  <si>
    <t>alexandra05@example.com</t>
  </si>
  <si>
    <t>1-262-528-2493</t>
  </si>
  <si>
    <t>Emmalee Greenfelder</t>
  </si>
  <si>
    <t>jodie69@example.org</t>
  </si>
  <si>
    <t>Kim Brakus</t>
  </si>
  <si>
    <t>lynn.yost@example.net</t>
  </si>
  <si>
    <t>Raven Wunsch</t>
  </si>
  <si>
    <t>upagac@example.net</t>
  </si>
  <si>
    <t>443-965-1378</t>
  </si>
  <si>
    <t>Sanford O'Conner</t>
  </si>
  <si>
    <t>stokes.lonny@example.net</t>
  </si>
  <si>
    <t>Eugenia Breitenberg</t>
  </si>
  <si>
    <t>chaya.jaskolski@example.com</t>
  </si>
  <si>
    <t>831-256-6244</t>
  </si>
  <si>
    <t>Ms. Bonita Langosh III</t>
  </si>
  <si>
    <t>patsy.bednar@example.org</t>
  </si>
  <si>
    <t>Shaina Grady I</t>
  </si>
  <si>
    <t>matt.hudson@example.net</t>
  </si>
  <si>
    <t>+1 (864) 226-2475</t>
  </si>
  <si>
    <t>Miss Bria Durgan Jr.</t>
  </si>
  <si>
    <t>htremblay@example.org</t>
  </si>
  <si>
    <t>Carmela Bailey IV</t>
  </si>
  <si>
    <t>blick.bobby@example.org</t>
  </si>
  <si>
    <t>Dr. Melyna Lesch</t>
  </si>
  <si>
    <t>otha.lowe@example.com</t>
  </si>
  <si>
    <t>1-765-948-7982</t>
  </si>
  <si>
    <t>Avery Langosh</t>
  </si>
  <si>
    <t>tgleichner@example.org</t>
  </si>
  <si>
    <t>212-261-6747</t>
  </si>
  <si>
    <t>Mrs. Kaylin Feil</t>
  </si>
  <si>
    <t>berenice37@example.org</t>
  </si>
  <si>
    <t>(954) 465-5034</t>
  </si>
  <si>
    <t>Jessica Kling</t>
  </si>
  <si>
    <t>william31@example.net</t>
  </si>
  <si>
    <t>(743) 947-5749</t>
  </si>
  <si>
    <t>Ms. Golda Hammes</t>
  </si>
  <si>
    <t>estel.turner@example.com</t>
  </si>
  <si>
    <t>Jody Haag</t>
  </si>
  <si>
    <t>wweber@example.net</t>
  </si>
  <si>
    <t>(207) 699-3824</t>
  </si>
  <si>
    <t>Norma West MD</t>
  </si>
  <si>
    <t>zlittle@example.com</t>
  </si>
  <si>
    <t>1-512-444-8167</t>
  </si>
  <si>
    <t>Barry Braun</t>
  </si>
  <si>
    <t>lhill@example.net</t>
  </si>
  <si>
    <t>1-254-630-5941</t>
  </si>
  <si>
    <t>Dr. Eli Watsica Jr.</t>
  </si>
  <si>
    <t>knienow@example.org</t>
  </si>
  <si>
    <t>(234) 995-6643</t>
  </si>
  <si>
    <t>Bettye Kerluke</t>
  </si>
  <si>
    <t>holden27@example.org</t>
  </si>
  <si>
    <t>(320) 737-8561</t>
  </si>
  <si>
    <t>Rhiannon Herzog</t>
  </si>
  <si>
    <t>qarmstrong@example.org</t>
  </si>
  <si>
    <t>1-520-651-4503</t>
  </si>
  <si>
    <t>Ms. Lilyan Schuster MD</t>
  </si>
  <si>
    <t>keira59@example.net</t>
  </si>
  <si>
    <t>Dr. Mellie Nitzsche</t>
  </si>
  <si>
    <t>waylon84@example.com</t>
  </si>
  <si>
    <t>Angie Friesen</t>
  </si>
  <si>
    <t>destini.hartmann@example.net</t>
  </si>
  <si>
    <t>Maude Gutmann</t>
  </si>
  <si>
    <t>dcummings@example.org</t>
  </si>
  <si>
    <t>1-731-560-9017</t>
  </si>
  <si>
    <t>Talia Rosenbaum IV</t>
  </si>
  <si>
    <t>cordia.nicolas@example.net</t>
  </si>
  <si>
    <t>+1 (269) 546-3516</t>
  </si>
  <si>
    <t>Brielle Hermann</t>
  </si>
  <si>
    <t>olson.anabel@example.org</t>
  </si>
  <si>
    <t>858-382-0053</t>
  </si>
  <si>
    <t>Lila Kertzmann</t>
  </si>
  <si>
    <t>pagac.bernard@example.net</t>
  </si>
  <si>
    <t>520-283-5798</t>
  </si>
  <si>
    <t>Amos Prohaska</t>
  </si>
  <si>
    <t>alicia59@example.net</t>
  </si>
  <si>
    <t>484-217-1720</t>
  </si>
  <si>
    <t>Dr. Clark Braun</t>
  </si>
  <si>
    <t>cole.angelo@example.org</t>
  </si>
  <si>
    <t>925-848-2053</t>
  </si>
  <si>
    <t>Gust Lemke III</t>
  </si>
  <si>
    <t>einar34@example.org</t>
  </si>
  <si>
    <t>Price Marks</t>
  </si>
  <si>
    <t>gtrantow@example.com</t>
  </si>
  <si>
    <t>+1 (256) 445-1869</t>
  </si>
  <si>
    <t>Macy Howe</t>
  </si>
  <si>
    <t>melisa.collier@example.com</t>
  </si>
  <si>
    <t>502-994-9935</t>
  </si>
  <si>
    <t>Arianna Kirlin</t>
  </si>
  <si>
    <t>whermiston@example.org</t>
  </si>
  <si>
    <t>Roxanne Rippin</t>
  </si>
  <si>
    <t>adela65@example.org</t>
  </si>
  <si>
    <t>+1 (269) 278-0143</t>
  </si>
  <si>
    <t>Gregory Stark</t>
  </si>
  <si>
    <t>isanford@example.com</t>
  </si>
  <si>
    <t>1-520-365-0972</t>
  </si>
  <si>
    <t>Layne White III</t>
  </si>
  <si>
    <t>wsteuber@example.org</t>
  </si>
  <si>
    <t>(239) 839-2302</t>
  </si>
  <si>
    <t>Elna Koch MD</t>
  </si>
  <si>
    <t>lyla70@example.org</t>
  </si>
  <si>
    <t>1-540-833-2184</t>
  </si>
  <si>
    <t>Elizabeth Steuber</t>
  </si>
  <si>
    <t>tyrese.mills@example.net</t>
  </si>
  <si>
    <t>1-629-963-2249</t>
  </si>
  <si>
    <t>Jennifer Cummings</t>
  </si>
  <si>
    <t>schoen.betty@example.net</t>
  </si>
  <si>
    <t>(979) 456-3820</t>
  </si>
  <si>
    <t>German Wilderman II</t>
  </si>
  <si>
    <t>reta41@example.com</t>
  </si>
  <si>
    <t>Theresia Monahan</t>
  </si>
  <si>
    <t>delilah28@example.net</t>
  </si>
  <si>
    <t>Sophie Crooks</t>
  </si>
  <si>
    <t>columbus66@example.com</t>
  </si>
  <si>
    <t>Marjolaine Barrows PhD</t>
  </si>
  <si>
    <t>clindgren@example.com</t>
  </si>
  <si>
    <t>Adrain Kozey</t>
  </si>
  <si>
    <t>wbeahan@example.net</t>
  </si>
  <si>
    <t>(551) 331-1543</t>
  </si>
  <si>
    <t>Dr. Hassan Wisoky</t>
  </si>
  <si>
    <t>gisselle.ondricka@example.net</t>
  </si>
  <si>
    <t>(567) 940-2509</t>
  </si>
  <si>
    <t>Reanna Jones V</t>
  </si>
  <si>
    <t>barney.watsica@example.net</t>
  </si>
  <si>
    <t>Una Hackett</t>
  </si>
  <si>
    <t>tyson.rosenbaum@example.com</t>
  </si>
  <si>
    <t>Terry Miller I</t>
  </si>
  <si>
    <t>elmira.fahey@example.net</t>
  </si>
  <si>
    <t>Frieda Deckow</t>
  </si>
  <si>
    <t>ernser.tyreek@example.org</t>
  </si>
  <si>
    <t>Miss Katrine Herzog</t>
  </si>
  <si>
    <t>ernest.gaylord@example.net</t>
  </si>
  <si>
    <t>+1 (667) 897-5866</t>
  </si>
  <si>
    <t>Mr. Nickolas Nikolaus</t>
  </si>
  <si>
    <t>gwen53@example.com</t>
  </si>
  <si>
    <t>Kian Ondricka</t>
  </si>
  <si>
    <t>nreynolds@example.net</t>
  </si>
  <si>
    <t>(949) 300-2990</t>
  </si>
  <si>
    <t>Kody Langosh</t>
  </si>
  <si>
    <t>hrobel@example.net</t>
  </si>
  <si>
    <t>Terence McGlynn</t>
  </si>
  <si>
    <t>tbernhard@example.com</t>
  </si>
  <si>
    <t>1-425-960-2545</t>
  </si>
  <si>
    <t>Santiago Gleichner</t>
  </si>
  <si>
    <t>clair86@example.org</t>
  </si>
  <si>
    <t>Wava Roob</t>
  </si>
  <si>
    <t>qbashirian@example.org</t>
  </si>
  <si>
    <t>1-239-578-4825</t>
  </si>
  <si>
    <t>Mrs. Bernita Bruen</t>
  </si>
  <si>
    <t>zena77@example.net</t>
  </si>
  <si>
    <t>1-701-661-1918</t>
  </si>
  <si>
    <t>Laurence Bartoletti II</t>
  </si>
  <si>
    <t>oortiz@example.org</t>
  </si>
  <si>
    <t>+1 (458) 274-5764</t>
  </si>
  <si>
    <t>Reilly Hahn</t>
  </si>
  <si>
    <t>quitzon.mazie@example.net</t>
  </si>
  <si>
    <t>(928) 404-4299</t>
  </si>
  <si>
    <t>Justen Ankunding III</t>
  </si>
  <si>
    <t>lonny.schoen@example.net</t>
  </si>
  <si>
    <t>Aaliyah Fahey IV</t>
  </si>
  <si>
    <t>dkrajcik@example.net</t>
  </si>
  <si>
    <t>Myrtis Nolan</t>
  </si>
  <si>
    <t>kling.georgiana@example.net</t>
  </si>
  <si>
    <t>Ms. Anna Swift</t>
  </si>
  <si>
    <t>ronaldo62@example.net</t>
  </si>
  <si>
    <t>1-617-855-7194</t>
  </si>
  <si>
    <t>Alexander Larkin</t>
  </si>
  <si>
    <t>alana.runolfsdottir@example.org</t>
  </si>
  <si>
    <t>959-720-3597</t>
  </si>
  <si>
    <t>Kaylin Kessler</t>
  </si>
  <si>
    <t>ggorczany@example.com</t>
  </si>
  <si>
    <t>Ruth Ullrich III</t>
  </si>
  <si>
    <t>nella.eichmann@example.org</t>
  </si>
  <si>
    <t>802-972-3263</t>
  </si>
  <si>
    <t>Miss Kaya Dickens</t>
  </si>
  <si>
    <t>anastacio69@example.com</t>
  </si>
  <si>
    <t>980-959-5271</t>
  </si>
  <si>
    <t>Mustafa Blick</t>
  </si>
  <si>
    <t>gorczany.alvah@example.com</t>
  </si>
  <si>
    <t>1-762-337-9049</t>
  </si>
  <si>
    <t>Jerrod Towne III</t>
  </si>
  <si>
    <t>anais.bahringer@example.com</t>
  </si>
  <si>
    <t>915-866-7197</t>
  </si>
  <si>
    <t>Josue Hettinger</t>
  </si>
  <si>
    <t>wbotsford@example.net</t>
  </si>
  <si>
    <t>Miss Elmira Parisian</t>
  </si>
  <si>
    <t>clint15@example.net</t>
  </si>
  <si>
    <t>+1 (620) 217-9372</t>
  </si>
  <si>
    <t>Deron Waters</t>
  </si>
  <si>
    <t>dcollier@example.net</t>
  </si>
  <si>
    <t>+1 (920) 623-2464</t>
  </si>
  <si>
    <t>Donnell Roob</t>
  </si>
  <si>
    <t>maegan45@example.com</t>
  </si>
  <si>
    <t>1-478-629-6284</t>
  </si>
  <si>
    <t>Fiona Schneider II</t>
  </si>
  <si>
    <t>aurelia26@example.org</t>
  </si>
  <si>
    <t>+1 (413) 271-2998</t>
  </si>
  <si>
    <t>Alfonso Schmidt DDS</t>
  </si>
  <si>
    <t>lyla56@example.com</t>
  </si>
  <si>
    <t>Erling Lakin PhD</t>
  </si>
  <si>
    <t>okon.celestino@example.net</t>
  </si>
  <si>
    <t>Nathanael O'Keefe</t>
  </si>
  <si>
    <t>tess.connelly@example.org</t>
  </si>
  <si>
    <t>1-321-457-0563</t>
  </si>
  <si>
    <t>Brad Romaguera</t>
  </si>
  <si>
    <t>joelle.mueller@example.com</t>
  </si>
  <si>
    <t>Mrs. Allison Boyer Jr.</t>
  </si>
  <si>
    <t>dare.dorothy@example.net</t>
  </si>
  <si>
    <t>Miss Dessie Konopelski Sr.</t>
  </si>
  <si>
    <t>joaquin84@example.com</t>
  </si>
  <si>
    <t>Wyatt Daniel</t>
  </si>
  <si>
    <t>schmidt.makayla@example.net</t>
  </si>
  <si>
    <t>Delfina Konopelski</t>
  </si>
  <si>
    <t>orn.omari@example.com</t>
  </si>
  <si>
    <t>Hope Collier</t>
  </si>
  <si>
    <t>baylee.beahan@example.net</t>
  </si>
  <si>
    <t>1-680-497-8395</t>
  </si>
  <si>
    <t>Dr. Coralie VonRueden Sr.</t>
  </si>
  <si>
    <t>timmy50@example.org</t>
  </si>
  <si>
    <t>(952) 295-8775</t>
  </si>
  <si>
    <t>Halie Braun</t>
  </si>
  <si>
    <t>torp.cora@example.net</t>
  </si>
  <si>
    <t>Ms. Madonna Blick Sr.</t>
  </si>
  <si>
    <t>zbraun@example.com</t>
  </si>
  <si>
    <t>Tobin Paucek</t>
  </si>
  <si>
    <t>rosetta79@example.com</t>
  </si>
  <si>
    <t>Electa Hackett</t>
  </si>
  <si>
    <t>stella.connelly@example.net</t>
  </si>
  <si>
    <t>Ms. Birdie O'Connell</t>
  </si>
  <si>
    <t>katrine.cole@example.org</t>
  </si>
  <si>
    <t>806-401-2842</t>
  </si>
  <si>
    <t>Miss Nannie Breitenberg</t>
  </si>
  <si>
    <t>lela44@example.org</t>
  </si>
  <si>
    <t>(551) 599-2916</t>
  </si>
  <si>
    <t>Josefina Kling</t>
  </si>
  <si>
    <t>vbreitenberg@example.org</t>
  </si>
  <si>
    <t>+1 (618) 362-8744</t>
  </si>
  <si>
    <t>Michale Osinski</t>
  </si>
  <si>
    <t>demond.kovacek@example.com</t>
  </si>
  <si>
    <t>(934) 552-6337</t>
  </si>
  <si>
    <t>Luis Schaden</t>
  </si>
  <si>
    <t>goodwin.lelia@example.com</t>
  </si>
  <si>
    <t>(231) 736-7298</t>
  </si>
  <si>
    <t>Reina Romaguera</t>
  </si>
  <si>
    <t>andres.tremblay@example.net</t>
  </si>
  <si>
    <t>Brant Botsford</t>
  </si>
  <si>
    <t>milford.champlin@example.com</t>
  </si>
  <si>
    <t>346-200-9541</t>
  </si>
  <si>
    <t>Mrs. Bernice Connelly IV</t>
  </si>
  <si>
    <t>zgleichner@example.org</t>
  </si>
  <si>
    <t>1-484-912-9368</t>
  </si>
  <si>
    <t>Barton Weissnat</t>
  </si>
  <si>
    <t>althea.johns@example.com</t>
  </si>
  <si>
    <t>Glennie Rippin MD</t>
  </si>
  <si>
    <t>wwillms@example.net</t>
  </si>
  <si>
    <t>678-218-3203</t>
  </si>
  <si>
    <t>Chanelle Effertz DVM</t>
  </si>
  <si>
    <t>shawn.gorczany@example.org</t>
  </si>
  <si>
    <t>Julio Littel</t>
  </si>
  <si>
    <t>emmie47@example.net</t>
  </si>
  <si>
    <t>(785) 828-9034</t>
  </si>
  <si>
    <t>Gregg Green</t>
  </si>
  <si>
    <t>howe.agustina@example.com</t>
  </si>
  <si>
    <t>Mr. Ryley Hickle DVM</t>
  </si>
  <si>
    <t>edythe.jerde@example.net</t>
  </si>
  <si>
    <t>Prof. Kayli Ebert</t>
  </si>
  <si>
    <t>kshlerin.arielle@example.org</t>
  </si>
  <si>
    <t>Monique Mertz</t>
  </si>
  <si>
    <t>dortha.frami@example.net</t>
  </si>
  <si>
    <t>Miss Clara Mills</t>
  </si>
  <si>
    <t>danielle04@example.net</t>
  </si>
  <si>
    <t>Pamela Kuhic</t>
  </si>
  <si>
    <t>xglover@example.org</t>
  </si>
  <si>
    <t>631-915-9815</t>
  </si>
  <si>
    <t>Ms. Pauline Cole</t>
  </si>
  <si>
    <t>breitenberg.darian@example.com</t>
  </si>
  <si>
    <t>1-551-218-5603</t>
  </si>
  <si>
    <t>Colin Kemmer</t>
  </si>
  <si>
    <t>krajcik.libby@example.net</t>
  </si>
  <si>
    <t>(540) 260-6880</t>
  </si>
  <si>
    <t>Prof. Beau Jakubowski IV</t>
  </si>
  <si>
    <t>ignacio.mueller@example.net</t>
  </si>
  <si>
    <t>+1 (234) 968-9462</t>
  </si>
  <si>
    <t>Dora O'Reilly DVM</t>
  </si>
  <si>
    <t>ruecker.carey@example.net</t>
  </si>
  <si>
    <t>Lonie Toy</t>
  </si>
  <si>
    <t>schmeler.madisyn@example.org</t>
  </si>
  <si>
    <t>Dr. Dangelo Maggio</t>
  </si>
  <si>
    <t>zieme.yoshiko@example.org</t>
  </si>
  <si>
    <t>(602) 833-7201</t>
  </si>
  <si>
    <t>Dr. Myriam Watsica</t>
  </si>
  <si>
    <t>ckeebler@example.net</t>
  </si>
  <si>
    <t>Mrs. Lina Terry DDS</t>
  </si>
  <si>
    <t>ymclaughlin@example.com</t>
  </si>
  <si>
    <t>Gilbert Stiedemann IV</t>
  </si>
  <si>
    <t>devan39@example.net</t>
  </si>
  <si>
    <t>1-360-607-5371</t>
  </si>
  <si>
    <t>Dr. Rene Wehner</t>
  </si>
  <si>
    <t>elias85@example.net</t>
  </si>
  <si>
    <t>(320) 700-7093</t>
  </si>
  <si>
    <t>Mrs. Mayra Kessler DVM</t>
  </si>
  <si>
    <t>runolfsdottir.cruz@example.com</t>
  </si>
  <si>
    <t>1-520-443-7738</t>
  </si>
  <si>
    <t>Aliyah Crist</t>
  </si>
  <si>
    <t>taurean21@example.net</t>
  </si>
  <si>
    <t>+1 (214) 260-3957</t>
  </si>
  <si>
    <t>Ms. Bernita Schuppe</t>
  </si>
  <si>
    <t>nkoch@example.org</t>
  </si>
  <si>
    <t>1-612-659-8575</t>
  </si>
  <si>
    <t>Lucious Champlin</t>
  </si>
  <si>
    <t>ntreutel@example.com</t>
  </si>
  <si>
    <t>+1 (631) 646-9254</t>
  </si>
  <si>
    <t>Alysson Kiehn</t>
  </si>
  <si>
    <t>bgoodwin@example.org</t>
  </si>
  <si>
    <t>+1 (341) 598-7743</t>
  </si>
  <si>
    <t>Dr. Noe Torp I</t>
  </si>
  <si>
    <t>tevin03@example.com</t>
  </si>
  <si>
    <t>Roscoe Huel</t>
  </si>
  <si>
    <t>qortiz@example.org</t>
  </si>
  <si>
    <t>1-445-570-2813</t>
  </si>
  <si>
    <t>Brown Torp DVM</t>
  </si>
  <si>
    <t>gerhold.meaghan@example.org</t>
  </si>
  <si>
    <t>Mrs. Mireille Schimmel MD</t>
  </si>
  <si>
    <t>petra36@example.net</t>
  </si>
  <si>
    <t>Shemar Ferry</t>
  </si>
  <si>
    <t>kraig85@example.org</t>
  </si>
  <si>
    <t>Macey Bernier DDS</t>
  </si>
  <si>
    <t>ritchie.angelita@example.net</t>
  </si>
  <si>
    <t>+1 (502) 787-6794</t>
  </si>
  <si>
    <t>Nolan Harvey</t>
  </si>
  <si>
    <t>eli29@example.net</t>
  </si>
  <si>
    <t>(845) 230-3775</t>
  </si>
  <si>
    <t>Jeanette Brown</t>
  </si>
  <si>
    <t>cordie.champlin@example.org</t>
  </si>
  <si>
    <t>Antonetta Abbott</t>
  </si>
  <si>
    <t>laury.lubowitz@example.net</t>
  </si>
  <si>
    <t>Emmalee Konopelski</t>
  </si>
  <si>
    <t>kgrady@example.com</t>
  </si>
  <si>
    <t>Keanu Durgan I</t>
  </si>
  <si>
    <t>monahan.kristina@example.org</t>
  </si>
  <si>
    <t>Miss Sydnie Hills DVM</t>
  </si>
  <si>
    <t>lou09@example.com</t>
  </si>
  <si>
    <t>Rosie Weimann</t>
  </si>
  <si>
    <t>metz.stone@example.org</t>
  </si>
  <si>
    <t>+1 (828) 841-3351</t>
  </si>
  <si>
    <t>Liza Prohaska II</t>
  </si>
  <si>
    <t>qnienow@example.net</t>
  </si>
  <si>
    <t>+1 (612) 352-9192</t>
  </si>
  <si>
    <t>Jeanne Bernier</t>
  </si>
  <si>
    <t>carlee.lowe@example.com</t>
  </si>
  <si>
    <t>(364) 296-0094</t>
  </si>
  <si>
    <t>Bridget Spinka DVM</t>
  </si>
  <si>
    <t>vhackett@example.com</t>
  </si>
  <si>
    <t>(216) 895-1015</t>
  </si>
  <si>
    <t>Hester Bruen</t>
  </si>
  <si>
    <t>jcartwright@example.org</t>
  </si>
  <si>
    <t>+1 (541) 814-3257</t>
  </si>
  <si>
    <t>Doyle Schuppe</t>
  </si>
  <si>
    <t>forn@example.com</t>
  </si>
  <si>
    <t>678-259-0271</t>
  </si>
  <si>
    <t>Janie Bechtelar</t>
  </si>
  <si>
    <t>balistreri.gisselle@example.net</t>
  </si>
  <si>
    <t>1-801-368-3870</t>
  </si>
  <si>
    <t>Prof. Otto Hartmann III</t>
  </si>
  <si>
    <t>camilla.miller@example.net</t>
  </si>
  <si>
    <t>973-857-9787</t>
  </si>
  <si>
    <t>Miss Kenna Wintheiser</t>
  </si>
  <si>
    <t>azulauf@example.org</t>
  </si>
  <si>
    <t>Lia Wolf</t>
  </si>
  <si>
    <t>pjohnston@example.com</t>
  </si>
  <si>
    <t>561-389-0363</t>
  </si>
  <si>
    <t>Dr. Jaeden Walker Jr.</t>
  </si>
  <si>
    <t>jenkins.chaz@example.org</t>
  </si>
  <si>
    <t>1-870-880-8402</t>
  </si>
  <si>
    <t>Florencio Jacobson Sr.</t>
  </si>
  <si>
    <t>isidro.walker@example.com</t>
  </si>
  <si>
    <t>(586) 799-9586</t>
  </si>
  <si>
    <t>Ellsworth Price</t>
  </si>
  <si>
    <t>bstoltenberg@example.net</t>
  </si>
  <si>
    <t>1-347-975-8690</t>
  </si>
  <si>
    <t>Russell Mills</t>
  </si>
  <si>
    <t>wkirlin@example.com</t>
  </si>
  <si>
    <t>Mrs. Allene Collins DVM</t>
  </si>
  <si>
    <t>qhyatt@example.com</t>
  </si>
  <si>
    <t>Mr. Cicero Lesch Jr.</t>
  </si>
  <si>
    <t>bailey79@example.com</t>
  </si>
  <si>
    <t>Prof. Pasquale Wintheiser</t>
  </si>
  <si>
    <t>kale.pfeffer@example.net</t>
  </si>
  <si>
    <t>870-957-3896</t>
  </si>
  <si>
    <t>Mrs. Elisha Mraz</t>
  </si>
  <si>
    <t>feeney.roslyn@example.com</t>
  </si>
  <si>
    <t>Angus Crist</t>
  </si>
  <si>
    <t>xwindler@example.net</t>
  </si>
  <si>
    <t>(224) 948-2394</t>
  </si>
  <si>
    <t>Dr. Coby Murray</t>
  </si>
  <si>
    <t>augustus18@example.org</t>
  </si>
  <si>
    <t>931-689-1392</t>
  </si>
  <si>
    <t>Miss Leila Schmitt</t>
  </si>
  <si>
    <t>gillian83@example.net</t>
  </si>
  <si>
    <t>+1 (774) 915-3596</t>
  </si>
  <si>
    <t>Dora Parisian</t>
  </si>
  <si>
    <t>bonnie.feil@example.com</t>
  </si>
  <si>
    <t>+1 (717) 676-0494</t>
  </si>
  <si>
    <t>Marina Nitzsche</t>
  </si>
  <si>
    <t>kdicki@example.com</t>
  </si>
  <si>
    <t>+1 (203) 733-8378</t>
  </si>
  <si>
    <t>Mrs. Maude Larson</t>
  </si>
  <si>
    <t>upaucek@example.net</t>
  </si>
  <si>
    <t>Niko Gorczany</t>
  </si>
  <si>
    <t>maci00@example.com</t>
  </si>
  <si>
    <t>+1 (737) 616-6332</t>
  </si>
  <si>
    <t>Mitchell Hackett</t>
  </si>
  <si>
    <t>rippin.janet@example.net</t>
  </si>
  <si>
    <t>(424) 499-3323</t>
  </si>
  <si>
    <t>Abbigail Turcotte</t>
  </si>
  <si>
    <t>xcrooks@example.net</t>
  </si>
  <si>
    <t>Prof. Gilda Frami</t>
  </si>
  <si>
    <t>gryan@example.org</t>
  </si>
  <si>
    <t>Dr. Earl Brekke</t>
  </si>
  <si>
    <t>stoltenberg.destiny@example.net</t>
  </si>
  <si>
    <t>(781) 284-3584</t>
  </si>
  <si>
    <t>Prof. Mathias Weber PhD</t>
  </si>
  <si>
    <t>uwiza@example.com</t>
  </si>
  <si>
    <t>Mr. Linwood VonRueden I</t>
  </si>
  <si>
    <t>manuela37@example.com</t>
  </si>
  <si>
    <t>(925) 450-6736</t>
  </si>
  <si>
    <t>Ana Wolf</t>
  </si>
  <si>
    <t>jeanette88@example.org</t>
  </si>
  <si>
    <t>(531) 357-5687</t>
  </si>
  <si>
    <t>Jett Legros</t>
  </si>
  <si>
    <t>gregg94@example.net</t>
  </si>
  <si>
    <t>Prof. Royce McDermott DVM</t>
  </si>
  <si>
    <t>whuels@example.com</t>
  </si>
  <si>
    <t>Josianne Johns</t>
  </si>
  <si>
    <t>wiegand.tabitha@example.com</t>
  </si>
  <si>
    <t>(785) 831-9407</t>
  </si>
  <si>
    <t>Dr. Caitlyn Cartwright IV</t>
  </si>
  <si>
    <t>charlotte.keeling@example.org</t>
  </si>
  <si>
    <t>Susan Thompson DDS</t>
  </si>
  <si>
    <t>stanley04@example.org</t>
  </si>
  <si>
    <t>Prof. Alva Doyle III</t>
  </si>
  <si>
    <t>coty.feeney@example.net</t>
  </si>
  <si>
    <t>(854) 276-3434</t>
  </si>
  <si>
    <t>Dolly O'Keefe III</t>
  </si>
  <si>
    <t>kihn.hudson@example.com</t>
  </si>
  <si>
    <t>1-747-282-8012</t>
  </si>
  <si>
    <t>Cesar Will</t>
  </si>
  <si>
    <t>russel.trantow@example.org</t>
  </si>
  <si>
    <t>Brielle Bins</t>
  </si>
  <si>
    <t>mbarrows@example.org</t>
  </si>
  <si>
    <t>1-978-969-2646</t>
  </si>
  <si>
    <t>Novella O'Hara</t>
  </si>
  <si>
    <t>earline39@example.net</t>
  </si>
  <si>
    <t>Myles Leffler</t>
  </si>
  <si>
    <t>gene25@example.com</t>
  </si>
  <si>
    <t>(361) 886-1342</t>
  </si>
  <si>
    <t>Dr. Kaylin Leannon</t>
  </si>
  <si>
    <t>martina.kiehn@example.com</t>
  </si>
  <si>
    <t>(850) 720-2608</t>
  </si>
  <si>
    <t>Curt Witting</t>
  </si>
  <si>
    <t>oreilly.julianne@example.net</t>
  </si>
  <si>
    <t>Laney Swaniawski</t>
  </si>
  <si>
    <t>glebsack@example.com</t>
  </si>
  <si>
    <t>(332) 439-5605</t>
  </si>
  <si>
    <t>Prof. Lauriane Hauck</t>
  </si>
  <si>
    <t>michelle.schaefer@example.com</t>
  </si>
  <si>
    <t>Prof. Dora Kreiger MD</t>
  </si>
  <si>
    <t>ehuel@example.com</t>
  </si>
  <si>
    <t>Mrs. Ava Torphy</t>
  </si>
  <si>
    <t>lois42@example.net</t>
  </si>
  <si>
    <t>352-733-0852</t>
  </si>
  <si>
    <t>Amy Lowe</t>
  </si>
  <si>
    <t>kirlin.myrtice@example.org</t>
  </si>
  <si>
    <t>(409) 464-7361</t>
  </si>
  <si>
    <t>Maybelle Wilkinson</t>
  </si>
  <si>
    <t>sglover@example.com</t>
  </si>
  <si>
    <t>Maggie Rice</t>
  </si>
  <si>
    <t>pascale.hickle@example.org</t>
  </si>
  <si>
    <t>678-258-6014</t>
  </si>
  <si>
    <t>Elise Wuckert</t>
  </si>
  <si>
    <t>jlakin@example.com</t>
  </si>
  <si>
    <t>1-415-633-4168</t>
  </si>
  <si>
    <t>Raphael Ortiz DDS</t>
  </si>
  <si>
    <t>cesar59@example.net</t>
  </si>
  <si>
    <t>1-732-625-7458</t>
  </si>
  <si>
    <t>Celia McGlynn</t>
  </si>
  <si>
    <t>xstoltenberg@example.com</t>
  </si>
  <si>
    <t>Prof. Reggie Schaden MD</t>
  </si>
  <si>
    <t>hahn.judah@example.net</t>
  </si>
  <si>
    <t>(859) 757-3454</t>
  </si>
  <si>
    <t>Kelvin Macejkovic</t>
  </si>
  <si>
    <t>roger.becker@example.org</t>
  </si>
  <si>
    <t>Stephan Brown</t>
  </si>
  <si>
    <t>noemy29@example.net</t>
  </si>
  <si>
    <t>Julius Ondricka I</t>
  </si>
  <si>
    <t>diana60@example.org</t>
  </si>
  <si>
    <t>Orin Crona</t>
  </si>
  <si>
    <t>hayes.lelah@example.org</t>
  </si>
  <si>
    <t>1-928-676-6320</t>
  </si>
  <si>
    <t>Prof. Buford Adams</t>
  </si>
  <si>
    <t>djakubowski@example.net</t>
  </si>
  <si>
    <t>Andy Harvey</t>
  </si>
  <si>
    <t>tkiehn@example.net</t>
  </si>
  <si>
    <t>1-620-641-8700</t>
  </si>
  <si>
    <t>Ruthie Schneider</t>
  </si>
  <si>
    <t>okeefe.kiana@example.net</t>
  </si>
  <si>
    <t>Roel Nicolas</t>
  </si>
  <si>
    <t>mstanton@example.com</t>
  </si>
  <si>
    <t>843-976-5156</t>
  </si>
  <si>
    <t>Ila Lesch</t>
  </si>
  <si>
    <t>sydni55@example.net</t>
  </si>
  <si>
    <t>Patrick Macejkovic</t>
  </si>
  <si>
    <t>ward.joana@example.com</t>
  </si>
  <si>
    <t>(912) 863-6872</t>
  </si>
  <si>
    <t>Dr. Magdalen Dibbert Sr.</t>
  </si>
  <si>
    <t>aileen15@example.org</t>
  </si>
  <si>
    <t>Athena Larkin</t>
  </si>
  <si>
    <t>ivy60@example.org</t>
  </si>
  <si>
    <t>435-961-3780</t>
  </si>
  <si>
    <t>Dr. Myrtice Haag III</t>
  </si>
  <si>
    <t>pbraun@example.com</t>
  </si>
  <si>
    <t>1-315-494-1299</t>
  </si>
  <si>
    <t>Leonard Beer</t>
  </si>
  <si>
    <t>nedra19@example.com</t>
  </si>
  <si>
    <t>1-847-454-8020</t>
  </si>
  <si>
    <t>Olaf Lakin</t>
  </si>
  <si>
    <t>smitham.juana@example.net</t>
  </si>
  <si>
    <t>848-364-8166</t>
  </si>
  <si>
    <t>Michele Skiles</t>
  </si>
  <si>
    <t>mossie44@example.net</t>
  </si>
  <si>
    <t>201-706-8808</t>
  </si>
  <si>
    <t>Dr. Mack Kling</t>
  </si>
  <si>
    <t>osvaldo04@example.net</t>
  </si>
  <si>
    <t>(408) 235-9477</t>
  </si>
  <si>
    <t>Antonette Jast Sr.</t>
  </si>
  <si>
    <t>green.lura@example.net</t>
  </si>
  <si>
    <t>838-719-3254</t>
  </si>
  <si>
    <t>Kenya Fadel</t>
  </si>
  <si>
    <t>therese45@example.org</t>
  </si>
  <si>
    <t>(786) 520-8675</t>
  </si>
  <si>
    <t>Dr. Donny Klein IV</t>
  </si>
  <si>
    <t>wuckert.drake@example.net</t>
  </si>
  <si>
    <t>Mrs. Ernestine Spencer IV</t>
  </si>
  <si>
    <t>dylan.ankunding@example.com</t>
  </si>
  <si>
    <t>Brando Prohaska</t>
  </si>
  <si>
    <t>verona.yost@example.org</t>
  </si>
  <si>
    <t>Prof. Jon Jones</t>
  </si>
  <si>
    <t>mwilderman@example.org</t>
  </si>
  <si>
    <t>Darien Haley PhD</t>
  </si>
  <si>
    <t>dennis.turner@example.net</t>
  </si>
  <si>
    <t>Miss Fae Wisozk IV</t>
  </si>
  <si>
    <t>hessel.alba@example.com</t>
  </si>
  <si>
    <t>Lucius Torphy V</t>
  </si>
  <si>
    <t>corene63@example.org</t>
  </si>
  <si>
    <t>Darryl Schoen</t>
  </si>
  <si>
    <t>bailey.jerome@example.org</t>
  </si>
  <si>
    <t>(951) 466-4129</t>
  </si>
  <si>
    <t>Dr. Eula West</t>
  </si>
  <si>
    <t>sbrakus@example.org</t>
  </si>
  <si>
    <t>301-756-6068</t>
  </si>
  <si>
    <t>Milford Corkery</t>
  </si>
  <si>
    <t>hkozey@example.org</t>
  </si>
  <si>
    <t>847-575-8937</t>
  </si>
  <si>
    <t>Nakia Zulauf PhD</t>
  </si>
  <si>
    <t>adella32@example.org</t>
  </si>
  <si>
    <t>Arlene Zieme</t>
  </si>
  <si>
    <t>robb37@example.net</t>
  </si>
  <si>
    <t>725-861-5301</t>
  </si>
  <si>
    <t>Verla Schuppe</t>
  </si>
  <si>
    <t>jast.kip@example.com</t>
  </si>
  <si>
    <t>1-623-415-0457</t>
  </si>
  <si>
    <t>Prof. Clara Johnston</t>
  </si>
  <si>
    <t>xander84@example.net</t>
  </si>
  <si>
    <t>(720) 290-9330</t>
  </si>
  <si>
    <t>Adaline McDermott</t>
  </si>
  <si>
    <t>mschuppe@example.net</t>
  </si>
  <si>
    <t>+1 (901) 486-3921</t>
  </si>
  <si>
    <t>Hannah Beahan</t>
  </si>
  <si>
    <t>evelyn64@example.com</t>
  </si>
  <si>
    <t>(404) 460-4291</t>
  </si>
  <si>
    <t>Carmine Funk</t>
  </si>
  <si>
    <t>arturo.will@example.org</t>
  </si>
  <si>
    <t>Zella Halvorson Jr.</t>
  </si>
  <si>
    <t>peggie97@example.net</t>
  </si>
  <si>
    <t>Avery Russel</t>
  </si>
  <si>
    <t>eflatley@example.org</t>
  </si>
  <si>
    <t>+1 (283) 923-0268</t>
  </si>
  <si>
    <t>Eliza Goyette</t>
  </si>
  <si>
    <t>myrl.yundt@example.com</t>
  </si>
  <si>
    <t>Ms. Lorena Bayer</t>
  </si>
  <si>
    <t>mayer.dannie@example.com</t>
  </si>
  <si>
    <t>1-858-941-1025</t>
  </si>
  <si>
    <t>Ms. Selena O'Connell DDS</t>
  </si>
  <si>
    <t>flossie.flatley@example.com</t>
  </si>
  <si>
    <t>1-352-364-6243</t>
  </si>
  <si>
    <t>Prof. Raheem Boyle DDS</t>
  </si>
  <si>
    <t>jeremy73@example.org</t>
  </si>
  <si>
    <t>Abdul Harvey</t>
  </si>
  <si>
    <t>hailee.oreilly@example.net</t>
  </si>
  <si>
    <t>(848) 394-5387</t>
  </si>
  <si>
    <t>Roxane Walsh IV</t>
  </si>
  <si>
    <t>alysa.botsford@example.com</t>
  </si>
  <si>
    <t>878-619-1541</t>
  </si>
  <si>
    <t>Otha Runolfsdottir</t>
  </si>
  <si>
    <t>lrunolfsson@example.org</t>
  </si>
  <si>
    <t>Samantha Williamson Sr.</t>
  </si>
  <si>
    <t>lexie39@example.net</t>
  </si>
  <si>
    <t>1-681-829-9581</t>
  </si>
  <si>
    <t>Lea Botsford</t>
  </si>
  <si>
    <t>cortez.will@example.org</t>
  </si>
  <si>
    <t>334-737-1605</t>
  </si>
  <si>
    <t>Delia Abernathy</t>
  </si>
  <si>
    <t>ezra.mclaughlin@example.net</t>
  </si>
  <si>
    <t>657-518-1587</t>
  </si>
  <si>
    <t>Houston Dietrich</t>
  </si>
  <si>
    <t>myrtle.effertz@example.com</t>
  </si>
  <si>
    <t>Eloise Kuvalis V</t>
  </si>
  <si>
    <t>pacocha.vanessa@example.org</t>
  </si>
  <si>
    <t>1-484-425-2153</t>
  </si>
  <si>
    <t>Corine Grimes</t>
  </si>
  <si>
    <t>marquardt.tabitha@example.org</t>
  </si>
  <si>
    <t>478-379-4938</t>
  </si>
  <si>
    <t>Prof. Alena Gleason</t>
  </si>
  <si>
    <t>abernathy.abel@example.net</t>
  </si>
  <si>
    <t>Prof. Jacinto Trantow Jr.</t>
  </si>
  <si>
    <t>owalker@example.com</t>
  </si>
  <si>
    <t>1-901-568-4300</t>
  </si>
  <si>
    <t>Ben Renner DVM</t>
  </si>
  <si>
    <t>loreilly@example.org</t>
  </si>
  <si>
    <t>Ms. Fatima Purdy II</t>
  </si>
  <si>
    <t>alockman@example.net</t>
  </si>
  <si>
    <t>(985) 291-8952</t>
  </si>
  <si>
    <t>Ms. Wendy Gutmann</t>
  </si>
  <si>
    <t>lupe62@example.com</t>
  </si>
  <si>
    <t>1-301-615-6253</t>
  </si>
  <si>
    <t>Mrs. Kathlyn Miller</t>
  </si>
  <si>
    <t>cicero.becker@example.com</t>
  </si>
  <si>
    <t>Santiago Hermann</t>
  </si>
  <si>
    <t>ipagac@example.org</t>
  </si>
  <si>
    <t>Brenna Simonis</t>
  </si>
  <si>
    <t>berge.rebecca@example.org</t>
  </si>
  <si>
    <t>+1 (248) 423-2581</t>
  </si>
  <si>
    <t>Mr. Edd Douglas DVM</t>
  </si>
  <si>
    <t>urenner@example.com</t>
  </si>
  <si>
    <t>Jasper Brekke</t>
  </si>
  <si>
    <t>fchristiansen@example.org</t>
  </si>
  <si>
    <t>Mrs. Vada Herman</t>
  </si>
  <si>
    <t>nienow.haleigh@example.com</t>
  </si>
  <si>
    <t>Kailee Anderson</t>
  </si>
  <si>
    <t>qnicolas@example.net</t>
  </si>
  <si>
    <t>Kory Macejkovic Sr.</t>
  </si>
  <si>
    <t>tina.bradtke@example.org</t>
  </si>
  <si>
    <t>(574) 953-1122</t>
  </si>
  <si>
    <t>Kip Bahringer</t>
  </si>
  <si>
    <t>davion41@example.com</t>
  </si>
  <si>
    <t>Dr. Desiree Krajcik</t>
  </si>
  <si>
    <t>haven.littel@example.net</t>
  </si>
  <si>
    <t>1-508-472-0364</t>
  </si>
  <si>
    <t>Adolf Mueller</t>
  </si>
  <si>
    <t>carissa.kerluke@example.com</t>
  </si>
  <si>
    <t>Deion Beahan II</t>
  </si>
  <si>
    <t>michele54@example.com</t>
  </si>
  <si>
    <t>(779) 544-0190</t>
  </si>
  <si>
    <t>Dr. Rashad Yost</t>
  </si>
  <si>
    <t>ole15@example.com</t>
  </si>
  <si>
    <t>1-248-307-8315</t>
  </si>
  <si>
    <t>Jeffery Zulauf</t>
  </si>
  <si>
    <t>gorczany.delfina@example.net</t>
  </si>
  <si>
    <t>1-616-295-9135</t>
  </si>
  <si>
    <t>Abagail Lang</t>
  </si>
  <si>
    <t>feffertz@example.net</t>
  </si>
  <si>
    <t>Oceane Skiles</t>
  </si>
  <si>
    <t>jakayla94@example.com</t>
  </si>
  <si>
    <t>(385) 990-4251</t>
  </si>
  <si>
    <t>Chance Grant</t>
  </si>
  <si>
    <t>lesley82@example.net</t>
  </si>
  <si>
    <t>Mireille Casper</t>
  </si>
  <si>
    <t>ryan.moriah@example.net</t>
  </si>
  <si>
    <t>Carmine Schowalter</t>
  </si>
  <si>
    <t>liza00@example.com</t>
  </si>
  <si>
    <t>(308) 286-2430</t>
  </si>
  <si>
    <t>Pansy Kihn</t>
  </si>
  <si>
    <t>davis.garett@example.com</t>
  </si>
  <si>
    <t>Rahul Torp</t>
  </si>
  <si>
    <t>gvolkman@example.org</t>
  </si>
  <si>
    <t>Marjolaine Monahan</t>
  </si>
  <si>
    <t>beulah.miller@example.com</t>
  </si>
  <si>
    <t>1-934-374-6361</t>
  </si>
  <si>
    <t>Jan Carter III</t>
  </si>
  <si>
    <t>reid99@example.org</t>
  </si>
  <si>
    <t>346-802-9232</t>
  </si>
  <si>
    <t>Alberta Herzog</t>
  </si>
  <si>
    <t>pearlie.corkery@example.com</t>
  </si>
  <si>
    <t>Kory Denesik</t>
  </si>
  <si>
    <t>rhiannon82@example.com</t>
  </si>
  <si>
    <t>(463) 810-1292</t>
  </si>
  <si>
    <t>Mrs. Kasey Bailey</t>
  </si>
  <si>
    <t>ecollins@example.com</t>
  </si>
  <si>
    <t>Ms. Lydia Ullrich</t>
  </si>
  <si>
    <t>jaren.reilly@example.org</t>
  </si>
  <si>
    <t>Porter Olson</t>
  </si>
  <si>
    <t>hirthe.ezekiel@example.net</t>
  </si>
  <si>
    <t>810-541-8398</t>
  </si>
  <si>
    <t>Felix Bailey</t>
  </si>
  <si>
    <t>fabernathy@example.org</t>
  </si>
  <si>
    <t>Mr. Branson Yost Sr.</t>
  </si>
  <si>
    <t>opredovic@example.com</t>
  </si>
  <si>
    <t>+1 (859) 647-0032</t>
  </si>
  <si>
    <t>Yvonne Kassulke</t>
  </si>
  <si>
    <t>qschmeler@example.com</t>
  </si>
  <si>
    <t>Lempi Sauer</t>
  </si>
  <si>
    <t>aoreilly@example.com</t>
  </si>
  <si>
    <t>1-341-213-5848</t>
  </si>
  <si>
    <t>Maximo Marks Sr.</t>
  </si>
  <si>
    <t>jaskolski.america@example.org</t>
  </si>
  <si>
    <t>640-498-0372</t>
  </si>
  <si>
    <t>Bianka Casper</t>
  </si>
  <si>
    <t>demetris.dibbert@example.com</t>
  </si>
  <si>
    <t>Casimer Kunde IV</t>
  </si>
  <si>
    <t>wehner.andreane@example.net</t>
  </si>
  <si>
    <t>1-351-664-3124</t>
  </si>
  <si>
    <t>Camille West</t>
  </si>
  <si>
    <t>carmel.watsica@example.org</t>
  </si>
  <si>
    <t>Amara Cummerata III</t>
  </si>
  <si>
    <t>rbraun@example.org</t>
  </si>
  <si>
    <t>+1 (563) 233-0753</t>
  </si>
  <si>
    <t>Hellen Hills</t>
  </si>
  <si>
    <t>rogahn.isac@example.net</t>
  </si>
  <si>
    <t>785-621-9795</t>
  </si>
  <si>
    <t>Litzy Heller</t>
  </si>
  <si>
    <t>lubowitz.matilde@example.com</t>
  </si>
  <si>
    <t>+1 (878) 802-6066</t>
  </si>
  <si>
    <t>Dr. Monica Zulauf</t>
  </si>
  <si>
    <t>kenyatta48@example.net</t>
  </si>
  <si>
    <t>660-408-1954</t>
  </si>
  <si>
    <t>Rafael Baumbach DDS</t>
  </si>
  <si>
    <t>louie.spinka@example.org</t>
  </si>
  <si>
    <t>743-254-5188</t>
  </si>
  <si>
    <t>Cathrine Grimes</t>
  </si>
  <si>
    <t>judge.herzog@example.com</t>
  </si>
  <si>
    <t>1-878-927-8228</t>
  </si>
  <si>
    <t>Jillian Schowalter</t>
  </si>
  <si>
    <t>dlueilwitz@example.org</t>
  </si>
  <si>
    <t>River Klocko</t>
  </si>
  <si>
    <t>grant.nikolaus@example.net</t>
  </si>
  <si>
    <t>(769) 205-5283</t>
  </si>
  <si>
    <t>Shanny Gleichner</t>
  </si>
  <si>
    <t>ibotsford@example.org</t>
  </si>
  <si>
    <t>+1 (903) 921-8705</t>
  </si>
  <si>
    <t>Alejandrin Hagenes</t>
  </si>
  <si>
    <t>swift.allan@example.org</t>
  </si>
  <si>
    <t>Paxton Koelpin</t>
  </si>
  <si>
    <t>stehr.nelda@example.net</t>
  </si>
  <si>
    <t>Viviane Schuster</t>
  </si>
  <si>
    <t>okeefe.cory@example.org</t>
  </si>
  <si>
    <t>Mr. Bennett Baumbach V</t>
  </si>
  <si>
    <t>winona.stehr@example.org</t>
  </si>
  <si>
    <t>1-317-989-0468</t>
  </si>
  <si>
    <t>Ernest Feest</t>
  </si>
  <si>
    <t>towne.else@example.org</t>
  </si>
  <si>
    <t>Mrs. Amina Kuhlman MD</t>
  </si>
  <si>
    <t>winifred.rosenbaum@example.com</t>
  </si>
  <si>
    <t>Mattie Hermiston PhD</t>
  </si>
  <si>
    <t>dietrich.mervin@example.com</t>
  </si>
  <si>
    <t>Jan Nienow</t>
  </si>
  <si>
    <t>ima.yost@example.com</t>
  </si>
  <si>
    <t>(251) 726-4655</t>
  </si>
  <si>
    <t>Adrianna Anderson I</t>
  </si>
  <si>
    <t>vpacocha@example.net</t>
  </si>
  <si>
    <t>(930) 438-9315</t>
  </si>
  <si>
    <t>Mae Schiller</t>
  </si>
  <si>
    <t>lebsack.chanel@example.org</t>
  </si>
  <si>
    <t>(704) 295-6936</t>
  </si>
  <si>
    <t>Mekhi Kozey</t>
  </si>
  <si>
    <t>allison.maggio@example.org</t>
  </si>
  <si>
    <t>Nikita Kuvalis</t>
  </si>
  <si>
    <t>kelsie.predovic@example.net</t>
  </si>
  <si>
    <t>Miss Marianne Christiansen I</t>
  </si>
  <si>
    <t>bernice78@example.com</t>
  </si>
  <si>
    <t>Kariane Mante</t>
  </si>
  <si>
    <t>oabbott@example.net</t>
  </si>
  <si>
    <t>360-613-9030</t>
  </si>
  <si>
    <t>Rollin Terry</t>
  </si>
  <si>
    <t>reinhold.hickle@example.com</t>
  </si>
  <si>
    <t>Logan Kuhn III</t>
  </si>
  <si>
    <t>gerlach.alvah@example.net</t>
  </si>
  <si>
    <t>Miss Sydnie Gislason</t>
  </si>
  <si>
    <t>ernie.ward@example.org</t>
  </si>
  <si>
    <t>1-858-392-3893</t>
  </si>
  <si>
    <t>George Hodkiewicz</t>
  </si>
  <si>
    <t>mariela96@example.com</t>
  </si>
  <si>
    <t>Jany Rempel</t>
  </si>
  <si>
    <t>blaze33@example.com</t>
  </si>
  <si>
    <t>765-697-5784</t>
  </si>
  <si>
    <t>Dr. Lorenz Crona PhD</t>
  </si>
  <si>
    <t>allison.upton@example.net</t>
  </si>
  <si>
    <t>Queenie Miller</t>
  </si>
  <si>
    <t>stiedemann.myrna@example.org</t>
  </si>
  <si>
    <t>+1 (689) 983-9647</t>
  </si>
  <si>
    <t>Dr. Arvid Schultz MD</t>
  </si>
  <si>
    <t>grodriguez@example.net</t>
  </si>
  <si>
    <t>Dr. Jaylin Bins Jr.</t>
  </si>
  <si>
    <t>dolly24@example.com</t>
  </si>
  <si>
    <t>(341) 286-1955</t>
  </si>
  <si>
    <t>Kaia Bartell</t>
  </si>
  <si>
    <t>frida13@example.com</t>
  </si>
  <si>
    <t>802-771-8474</t>
  </si>
  <si>
    <t>Barbara Lubowitz</t>
  </si>
  <si>
    <t>ynader@example.net</t>
  </si>
  <si>
    <t>(564) 744-8798</t>
  </si>
  <si>
    <t>Domingo Hauck</t>
  </si>
  <si>
    <t>hammes.lue@example.net</t>
  </si>
  <si>
    <t>341-594-7620</t>
  </si>
  <si>
    <t>Stephan Kub</t>
  </si>
  <si>
    <t>earnestine.cummerata@example.org</t>
  </si>
  <si>
    <t>1-682-985-5924</t>
  </si>
  <si>
    <t>Antonia Boyle</t>
  </si>
  <si>
    <t>koby.keebler@example.net</t>
  </si>
  <si>
    <t>Mrs. Josefina Bahringer</t>
  </si>
  <si>
    <t>aileen.emard@example.com</t>
  </si>
  <si>
    <t>Monserrat Bauch</t>
  </si>
  <si>
    <t>vbradtke@example.org</t>
  </si>
  <si>
    <t>Sierra Dickinson</t>
  </si>
  <si>
    <t>isom20@example.com</t>
  </si>
  <si>
    <t>Garret Johns</t>
  </si>
  <si>
    <t>wiegand.vivienne@example.com</t>
  </si>
  <si>
    <t>Lelah Hegmann</t>
  </si>
  <si>
    <t>wbernier@example.org</t>
  </si>
  <si>
    <t>+1 (661) 885-6339</t>
  </si>
  <si>
    <t>Cara Medhurst II</t>
  </si>
  <si>
    <t>lindsay98@example.org</t>
  </si>
  <si>
    <t>(380) 497-2513</t>
  </si>
  <si>
    <t>Gabe Grimes III</t>
  </si>
  <si>
    <t>wolf.derick@example.net</t>
  </si>
  <si>
    <t>Dr. Oscar Kertzmann</t>
  </si>
  <si>
    <t>stefan.abshire@example.com</t>
  </si>
  <si>
    <t>Dr. Jason Moen PhD</t>
  </si>
  <si>
    <t>zula40@example.com</t>
  </si>
  <si>
    <t>803-219-8689</t>
  </si>
  <si>
    <t>Lindsay Lehner</t>
  </si>
  <si>
    <t>terry54@example.com</t>
  </si>
  <si>
    <t>831-767-8971</t>
  </si>
  <si>
    <t>Prof. Joesph Berge Jr.</t>
  </si>
  <si>
    <t>doyle.stevie@example.org</t>
  </si>
  <si>
    <t>Mr. Juvenal Streich</t>
  </si>
  <si>
    <t>mariah.murray@example.com</t>
  </si>
  <si>
    <t>(352) 523-9039</t>
  </si>
  <si>
    <t>Nannie Brown</t>
  </si>
  <si>
    <t>mraz.vernice@example.net</t>
  </si>
  <si>
    <t>Alysa Mayer PhD</t>
  </si>
  <si>
    <t>arnold98@example.org</t>
  </si>
  <si>
    <t>872-626-7514</t>
  </si>
  <si>
    <t>Camille Lindgren</t>
  </si>
  <si>
    <t>caitlyn73@example.org</t>
  </si>
  <si>
    <t>+1 (563) 826-1318</t>
  </si>
  <si>
    <t>Mrs. Luz Mann MD</t>
  </si>
  <si>
    <t>nikolaus.justus@example.net</t>
  </si>
  <si>
    <t>Johnnie Lueilwitz</t>
  </si>
  <si>
    <t>osawayn@example.com</t>
  </si>
  <si>
    <t>(551) 582-7950</t>
  </si>
  <si>
    <t>Agustina Dicki</t>
  </si>
  <si>
    <t>dewitt56@example.com</t>
  </si>
  <si>
    <t>803-958-0620</t>
  </si>
  <si>
    <t>Jenifer Auer</t>
  </si>
  <si>
    <t>batz.frankie@example.net</t>
  </si>
  <si>
    <t>(478) 735-7699</t>
  </si>
  <si>
    <t>Prof. Elinore Hagenes I</t>
  </si>
  <si>
    <t>maryse52@example.com</t>
  </si>
  <si>
    <t>586-914-7322</t>
  </si>
  <si>
    <t>Frieda Barton</t>
  </si>
  <si>
    <t>teresa.prosacco@example.org</t>
  </si>
  <si>
    <t>Mattie Harris</t>
  </si>
  <si>
    <t>enid21@example.org</t>
  </si>
  <si>
    <t>Mrs. Corrine Von PhD</t>
  </si>
  <si>
    <t>stark.jaylan@example.net</t>
  </si>
  <si>
    <t>Salma Connelly</t>
  </si>
  <si>
    <t>mohr.ethan@example.org</t>
  </si>
  <si>
    <t>Karina Kirlin</t>
  </si>
  <si>
    <t>grady.huels@example.net</t>
  </si>
  <si>
    <t>1-330-273-3933</t>
  </si>
  <si>
    <t>Mr. Mariano Rolfson</t>
  </si>
  <si>
    <t>evangeline.nikolaus@example.net</t>
  </si>
  <si>
    <t>605-722-1894</t>
  </si>
  <si>
    <t>Alvina D'Amore</t>
  </si>
  <si>
    <t>kattie.stiedemann@example.org</t>
  </si>
  <si>
    <t>Joanny Ritchie</t>
  </si>
  <si>
    <t>cordia16@example.org</t>
  </si>
  <si>
    <t>(973) 295-7427</t>
  </si>
  <si>
    <t>Prof. Stephan Robel DDS</t>
  </si>
  <si>
    <t>sbuckridge@example.com</t>
  </si>
  <si>
    <t>Myah Hilpert Jr.</t>
  </si>
  <si>
    <t>yessenia.von@example.org</t>
  </si>
  <si>
    <t>(469) 976-9132</t>
  </si>
  <si>
    <t>Jacquelyn Bayer</t>
  </si>
  <si>
    <t>collins.earlene@example.com</t>
  </si>
  <si>
    <t>737-930-7559</t>
  </si>
  <si>
    <t>Miss Cecelia Schmeler PhD</t>
  </si>
  <si>
    <t>chaya79@example.org</t>
  </si>
  <si>
    <t>Favian Haley</t>
  </si>
  <si>
    <t>marian02@example.net</t>
  </si>
  <si>
    <t>1-380-869-2497</t>
  </si>
  <si>
    <t>Mrs. Iva Terry IV</t>
  </si>
  <si>
    <t>hohara@example.com</t>
  </si>
  <si>
    <t>Prof. Blaze Swift II</t>
  </si>
  <si>
    <t>junius87@example.net</t>
  </si>
  <si>
    <t>(740) 527-9453</t>
  </si>
  <si>
    <t>Evie Koelpin</t>
  </si>
  <si>
    <t>linda96@example.com</t>
  </si>
  <si>
    <t>1-386-970-8818</t>
  </si>
  <si>
    <t>Sebastian Homenick PhD</t>
  </si>
  <si>
    <t>ally.towne@example.net</t>
  </si>
  <si>
    <t>1-646-374-9332</t>
  </si>
  <si>
    <t>Miss Mariane Reichert</t>
  </si>
  <si>
    <t>shakira.greenfelder@example.com</t>
  </si>
  <si>
    <t>+1 (979) 220-0262</t>
  </si>
  <si>
    <t>Ms. Myrtice Hauck</t>
  </si>
  <si>
    <t>keven.schumm@example.org</t>
  </si>
  <si>
    <t>Veronica Leffler</t>
  </si>
  <si>
    <t>emerald19@example.com</t>
  </si>
  <si>
    <t>+1 (575) 669-4951</t>
  </si>
  <si>
    <t>Karl Kuvalis</t>
  </si>
  <si>
    <t>halie76@example.org</t>
  </si>
  <si>
    <t>Mathilde Kessler DVM</t>
  </si>
  <si>
    <t>susie.hansen@example.net</t>
  </si>
  <si>
    <t>628-669-8104</t>
  </si>
  <si>
    <t>Mrs. Magnolia Pagac DDS</t>
  </si>
  <si>
    <t>seamus91@example.org</t>
  </si>
  <si>
    <t>Hailey Bradtke</t>
  </si>
  <si>
    <t>astreich@example.com</t>
  </si>
  <si>
    <t>1-938-251-0862</t>
  </si>
  <si>
    <t>Destiney Lowe</t>
  </si>
  <si>
    <t>goldner.beau@example.net</t>
  </si>
  <si>
    <t>810-410-1944</t>
  </si>
  <si>
    <t>Tatum Schiller</t>
  </si>
  <si>
    <t>simonis.payton@example.org</t>
  </si>
  <si>
    <t>Prof. Jaron Trantow</t>
  </si>
  <si>
    <t>alessandra60@example.net</t>
  </si>
  <si>
    <t>(228) 745-9494</t>
  </si>
  <si>
    <t>Dr. Rubie Johnson DDS</t>
  </si>
  <si>
    <t>umuller@example.net</t>
  </si>
  <si>
    <t>(442) 964-5446</t>
  </si>
  <si>
    <t>Dr. Retta Green I</t>
  </si>
  <si>
    <t>josefa87@example.org</t>
  </si>
  <si>
    <t>1-928-350-1623</t>
  </si>
  <si>
    <t>Davonte Considine</t>
  </si>
  <si>
    <t>josiane59@example.com</t>
  </si>
  <si>
    <t>1-320-980-1908</t>
  </si>
  <si>
    <t>Ibrahim Kassulke</t>
  </si>
  <si>
    <t>ogrimes@example.org</t>
  </si>
  <si>
    <t>Prof. Duncan Ritchie</t>
  </si>
  <si>
    <t>jesse55@example.org</t>
  </si>
  <si>
    <t>Kareem Hermann</t>
  </si>
  <si>
    <t>juwan.stanton@example.net</t>
  </si>
  <si>
    <t>479-396-3669</t>
  </si>
  <si>
    <t>Carley Wuckert I</t>
  </si>
  <si>
    <t>kjast@example.net</t>
  </si>
  <si>
    <t>1-848-737-1664</t>
  </si>
  <si>
    <t>Ethel Bradtke</t>
  </si>
  <si>
    <t>heidi.reynolds@example.net</t>
  </si>
  <si>
    <t>Miss Elizabeth Robel Sr.</t>
  </si>
  <si>
    <t>ashly36@example.com</t>
  </si>
  <si>
    <t>+1 (863) 304-1288</t>
  </si>
  <si>
    <t>Prof. Miller Romaguera</t>
  </si>
  <si>
    <t>theresia.wunsch@example.org</t>
  </si>
  <si>
    <t>435-764-1726</t>
  </si>
  <si>
    <t>Mr. Lawson Hodkiewicz PhD</t>
  </si>
  <si>
    <t>rskiles@example.net</t>
  </si>
  <si>
    <t>1-820-722-1525</t>
  </si>
  <si>
    <t>Mr. Arvel Krajcik MD</t>
  </si>
  <si>
    <t>matilde19@example.com</t>
  </si>
  <si>
    <t>1-346-231-2174</t>
  </si>
  <si>
    <t>Mr. Chet Langworth</t>
  </si>
  <si>
    <t>natalie.cole@example.org</t>
  </si>
  <si>
    <t>Dr. Bryce Rau IV</t>
  </si>
  <si>
    <t>helga00@example.com</t>
  </si>
  <si>
    <t>Ms. Emma Kassulke</t>
  </si>
  <si>
    <t>mmurray@example.org</t>
  </si>
  <si>
    <t>1-585-251-2478</t>
  </si>
  <si>
    <t>Roxane Dooley</t>
  </si>
  <si>
    <t>jhermiston@example.net</t>
  </si>
  <si>
    <t>Adrien Kozey</t>
  </si>
  <si>
    <t>emie.kassulke@example.org</t>
  </si>
  <si>
    <t>Syble Lockman</t>
  </si>
  <si>
    <t>rbernier@example.org</t>
  </si>
  <si>
    <t>(781) 654-0526</t>
  </si>
  <si>
    <t>Ian Kihn</t>
  </si>
  <si>
    <t>ari43@example.org</t>
  </si>
  <si>
    <t>Nat Weber II</t>
  </si>
  <si>
    <t>tamara43@example.net</t>
  </si>
  <si>
    <t>Norval Heidenreich</t>
  </si>
  <si>
    <t>myles69@example.org</t>
  </si>
  <si>
    <t>Alan Macejkovic</t>
  </si>
  <si>
    <t>bernard.schultz@example.org</t>
  </si>
  <si>
    <t>Kristopher Hoeger</t>
  </si>
  <si>
    <t>toy.adriana@example.org</t>
  </si>
  <si>
    <t>Allie Sporer</t>
  </si>
  <si>
    <t>mattie54@example.org</t>
  </si>
  <si>
    <t>+1 (779) 295-9923</t>
  </si>
  <si>
    <t>Ron Leannon PhD</t>
  </si>
  <si>
    <t>ernestina29@example.org</t>
  </si>
  <si>
    <t>Christina Ferry Jr.</t>
  </si>
  <si>
    <t>savanna82@example.net</t>
  </si>
  <si>
    <t>+1 (281) 219-0782</t>
  </si>
  <si>
    <t>Amie Weber</t>
  </si>
  <si>
    <t>greenfelder.cleora@example.org</t>
  </si>
  <si>
    <t>(580) 226-1127</t>
  </si>
  <si>
    <t>Telly Romaguera</t>
  </si>
  <si>
    <t>kellie.sporer@example.net</t>
  </si>
  <si>
    <t>203-639-7137</t>
  </si>
  <si>
    <t>Ms. Jakayla Howe Jr.</t>
  </si>
  <si>
    <t>waelchi.selmer@example.org</t>
  </si>
  <si>
    <t>Mr. Hubert Yundt</t>
  </si>
  <si>
    <t>iwolff@example.net</t>
  </si>
  <si>
    <t>707-723-1079</t>
  </si>
  <si>
    <t>Retta McClure</t>
  </si>
  <si>
    <t>chanelle94@example.org</t>
  </si>
  <si>
    <t>Bernard Ward V</t>
  </si>
  <si>
    <t>bethel86@example.com</t>
  </si>
  <si>
    <t>1-623-281-7895</t>
  </si>
  <si>
    <t>Lisa Nikolaus III</t>
  </si>
  <si>
    <t>finn05@example.net</t>
  </si>
  <si>
    <t>+1 (272) 914-4679</t>
  </si>
  <si>
    <t>Marcus Stanton</t>
  </si>
  <si>
    <t>dherman@example.net</t>
  </si>
  <si>
    <t>Chanelle Reichert</t>
  </si>
  <si>
    <t>tia42@example.net</t>
  </si>
  <si>
    <t>(458) 350-7575</t>
  </si>
  <si>
    <t>Jimmie Klocko</t>
  </si>
  <si>
    <t>dana.walsh@example.net</t>
  </si>
  <si>
    <t>1-816-860-1557</t>
  </si>
  <si>
    <t>Orville Hodkiewicz</t>
  </si>
  <si>
    <t>vgreenholt@example.org</t>
  </si>
  <si>
    <t>1-414-299-1937</t>
  </si>
  <si>
    <t>Claudine McKenzie</t>
  </si>
  <si>
    <t>trinity13@example.net</t>
  </si>
  <si>
    <t>+1 (346) 619-2986</t>
  </si>
  <si>
    <t>Ewell Crona III</t>
  </si>
  <si>
    <t>rath.alison@example.net</t>
  </si>
  <si>
    <t>Miss Rachel Strosin IV</t>
  </si>
  <si>
    <t>rheathcote@example.com</t>
  </si>
  <si>
    <t>843-553-7709</t>
  </si>
  <si>
    <t>Kay Moore</t>
  </si>
  <si>
    <t>lemke.idell@example.com</t>
  </si>
  <si>
    <t>Mr. Weldon Schuppe DDS</t>
  </si>
  <si>
    <t>abbott.berry@example.net</t>
  </si>
  <si>
    <t>1-352-893-5981</t>
  </si>
  <si>
    <t>Ludie Hettinger</t>
  </si>
  <si>
    <t>quitzon.georgette@example.org</t>
  </si>
  <si>
    <t>(269) 613-0907</t>
  </si>
  <si>
    <t>Ulises Lubowitz</t>
  </si>
  <si>
    <t>tgrimes@example.org</t>
  </si>
  <si>
    <t>Jacquelyn Rippin</t>
  </si>
  <si>
    <t>shannon.lebsack@example.com</t>
  </si>
  <si>
    <t>947-960-8872</t>
  </si>
  <si>
    <t>Conor Okuneva</t>
  </si>
  <si>
    <t>beahan.merritt@example.net</t>
  </si>
  <si>
    <t>Alta Corwin</t>
  </si>
  <si>
    <t>stanton.bridgette@example.net</t>
  </si>
  <si>
    <t>385-806-2993</t>
  </si>
  <si>
    <t>Meagan Kub</t>
  </si>
  <si>
    <t>alanna79@example.com</t>
  </si>
  <si>
    <t>562-601-3377</t>
  </si>
  <si>
    <t>Bret Hamill</t>
  </si>
  <si>
    <t>howell.colten@example.net</t>
  </si>
  <si>
    <t>Dr. Mac Kunze</t>
  </si>
  <si>
    <t>jena26@example.org</t>
  </si>
  <si>
    <t>1-815-849-6338</t>
  </si>
  <si>
    <t>Prof. Katelynn Stehr</t>
  </si>
  <si>
    <t>ocummings@example.org</t>
  </si>
  <si>
    <t>Russ Heller</t>
  </si>
  <si>
    <t>wisozk.rasheed@example.com</t>
  </si>
  <si>
    <t>320-939-2107</t>
  </si>
  <si>
    <t>Demarcus Ryan</t>
  </si>
  <si>
    <t>pacocha.lelah@example.org</t>
  </si>
  <si>
    <t>937-565-2105</t>
  </si>
  <si>
    <t>Mr. Olen Kirlin</t>
  </si>
  <si>
    <t>neva58@example.org</t>
  </si>
  <si>
    <t>743-823-7840</t>
  </si>
  <si>
    <t>Dr. Marlon Huel II</t>
  </si>
  <si>
    <t>fpacocha@example.com</t>
  </si>
  <si>
    <t>Dominic Gerhold</t>
  </si>
  <si>
    <t>kieran72@example.net</t>
  </si>
  <si>
    <t>Deja Watsica</t>
  </si>
  <si>
    <t>green.selina@example.org</t>
  </si>
  <si>
    <t>407-868-8997</t>
  </si>
  <si>
    <t>Meggie Legros Jr.</t>
  </si>
  <si>
    <t>kellie14@example.net</t>
  </si>
  <si>
    <t>Gregg Trantow</t>
  </si>
  <si>
    <t>noemie.jakubowski@example.org</t>
  </si>
  <si>
    <t>Ms. Dovie Walter</t>
  </si>
  <si>
    <t>frankie63@example.net</t>
  </si>
  <si>
    <t>Haven Hill</t>
  </si>
  <si>
    <t>wuckert.margie@example.com</t>
  </si>
  <si>
    <t>Deshawn Prosacco</t>
  </si>
  <si>
    <t>alison91@example.org</t>
  </si>
  <si>
    <t>1-901-739-2874</t>
  </si>
  <si>
    <t>Nayeli Turcotte</t>
  </si>
  <si>
    <t>sydnie.gerlach@example.org</t>
  </si>
  <si>
    <t>240-916-5692</t>
  </si>
  <si>
    <t>Alta Schamberger</t>
  </si>
  <si>
    <t>randall.kirlin@example.net</t>
  </si>
  <si>
    <t>Johnny Adams DVM</t>
  </si>
  <si>
    <t>emelie.price@example.org</t>
  </si>
  <si>
    <t>Mckenna Torphy</t>
  </si>
  <si>
    <t>kgislason@example.com</t>
  </si>
  <si>
    <t>Alena Schimmel DDS</t>
  </si>
  <si>
    <t>sadie.volkman@example.org</t>
  </si>
  <si>
    <t>Noel Hauck</t>
  </si>
  <si>
    <t>esmitham@example.com</t>
  </si>
  <si>
    <t>Rhianna Balistreri</t>
  </si>
  <si>
    <t>casey.lemke@example.com</t>
  </si>
  <si>
    <t>1-283-813-4652</t>
  </si>
  <si>
    <t>Dr. Keagan Emmerich Sr.</t>
  </si>
  <si>
    <t>mwiza@example.com</t>
  </si>
  <si>
    <t>Candace Harber Jr.</t>
  </si>
  <si>
    <t>ukling@example.net</t>
  </si>
  <si>
    <t>Richard Considine</t>
  </si>
  <si>
    <t>juvenal60@example.com</t>
  </si>
  <si>
    <t>Edward Nicolas</t>
  </si>
  <si>
    <t>gorczany.lila@example.net</t>
  </si>
  <si>
    <t>Vincenza Becker</t>
  </si>
  <si>
    <t>swift.george@example.org</t>
  </si>
  <si>
    <t>+1 (731) 945-1960</t>
  </si>
  <si>
    <t>Lamont Predovic</t>
  </si>
  <si>
    <t>metz.emilia@example.org</t>
  </si>
  <si>
    <t>Prof. Cydney McClure III</t>
  </si>
  <si>
    <t>kling.trey@example.com</t>
  </si>
  <si>
    <t>Jordyn Cruickshank I</t>
  </si>
  <si>
    <t>nstracke@example.net</t>
  </si>
  <si>
    <t>689-392-4951</t>
  </si>
  <si>
    <t>Priscilla Nitzsche</t>
  </si>
  <si>
    <t>ellsworth27@example.com</t>
  </si>
  <si>
    <t>Aliya Predovic</t>
  </si>
  <si>
    <t>nikko.raynor@example.net</t>
  </si>
  <si>
    <t>Juvenal Larkin V</t>
  </si>
  <si>
    <t>will.elbert@example.net</t>
  </si>
  <si>
    <t>Rupert Rosenbaum</t>
  </si>
  <si>
    <t>krystina22@example.net</t>
  </si>
  <si>
    <t>Augustus Armstrong</t>
  </si>
  <si>
    <t>keeling.lauretta@example.org</t>
  </si>
  <si>
    <t>(803) 344-1930</t>
  </si>
  <si>
    <t>Sonny Walsh</t>
  </si>
  <si>
    <t>mohr.natalia@example.org</t>
  </si>
  <si>
    <t>1-202-794-2341</t>
  </si>
  <si>
    <t>Samantha Doyle</t>
  </si>
  <si>
    <t>elfrieda20@example.org</t>
  </si>
  <si>
    <t>+1 (458) 603-1306</t>
  </si>
  <si>
    <t>Delilah Volkman</t>
  </si>
  <si>
    <t>davis.carter@example.com</t>
  </si>
  <si>
    <t>Hattie Murray</t>
  </si>
  <si>
    <t>iwolf@example.org</t>
  </si>
  <si>
    <t>Clifford Stokes</t>
  </si>
  <si>
    <t>reinger.kamryn@example.net</t>
  </si>
  <si>
    <t>231-562-5724</t>
  </si>
  <si>
    <t>Prof. Savannah Hettinger</t>
  </si>
  <si>
    <t>abigale.schimmel@example.org</t>
  </si>
  <si>
    <t>(847) 254-2868</t>
  </si>
  <si>
    <t>Mr. Alejandrin Harris V</t>
  </si>
  <si>
    <t>michelle13@example.com</t>
  </si>
  <si>
    <t>Mrs. Jazlyn Murray</t>
  </si>
  <si>
    <t>anissa.mckenzie@example.com</t>
  </si>
  <si>
    <t>Norbert Welch</t>
  </si>
  <si>
    <t>emmy.bartell@example.org</t>
  </si>
  <si>
    <t>+1 (419) 883-0035</t>
  </si>
  <si>
    <t>Osbaldo Hayes</t>
  </si>
  <si>
    <t>hintz.liliana@example.org</t>
  </si>
  <si>
    <t>Esperanza Roberts</t>
  </si>
  <si>
    <t>mcglynn.ophelia@example.com</t>
  </si>
  <si>
    <t>(520) 414-3979</t>
  </si>
  <si>
    <t>Mrs. Antonina Brekke</t>
  </si>
  <si>
    <t>marguerite88@example.com</t>
  </si>
  <si>
    <t>Adriana Terry</t>
  </si>
  <si>
    <t>mmoore@example.com</t>
  </si>
  <si>
    <t>Sheridan Gleason IV</t>
  </si>
  <si>
    <t>sydney20@example.com</t>
  </si>
  <si>
    <t>1-956-708-9961</t>
  </si>
  <si>
    <t>Mr. Vance Dach</t>
  </si>
  <si>
    <t>sally37@example.com</t>
  </si>
  <si>
    <t>Mallory Pouros</t>
  </si>
  <si>
    <t>hayes.johnpaul@example.com</t>
  </si>
  <si>
    <t>Kane Mraz</t>
  </si>
  <si>
    <t>parker.runolfsson@example.com</t>
  </si>
  <si>
    <t>Prof. Amari Barton</t>
  </si>
  <si>
    <t>breanna64@example.com</t>
  </si>
  <si>
    <t>+1 (765) 751-6015</t>
  </si>
  <si>
    <t>Milan Collins DVM</t>
  </si>
  <si>
    <t>gaston.grimes@example.org</t>
  </si>
  <si>
    <t>Graham Marks</t>
  </si>
  <si>
    <t>darryl87@example.com</t>
  </si>
  <si>
    <t>(406) 502-1369</t>
  </si>
  <si>
    <t>Jalon Harvey</t>
  </si>
  <si>
    <t>mya05@example.net</t>
  </si>
  <si>
    <t>Quinn Strosin</t>
  </si>
  <si>
    <t>becker.cristina@example.org</t>
  </si>
  <si>
    <t>April Jakubowski</t>
  </si>
  <si>
    <t>pkling@example.net</t>
  </si>
  <si>
    <t>Laverne Raynor</t>
  </si>
  <si>
    <t>uzieme@example.org</t>
  </si>
  <si>
    <t>1-914-893-8116</t>
  </si>
  <si>
    <t>Charles Maggio</t>
  </si>
  <si>
    <t>yokeefe@example.com</t>
  </si>
  <si>
    <t>808-486-7650</t>
  </si>
  <si>
    <t>Dr. Dandre O'Connell</t>
  </si>
  <si>
    <t>lacey.wisozk@example.org</t>
  </si>
  <si>
    <t>(272) 721-3687</t>
  </si>
  <si>
    <t>Ms. Gloria Murray I</t>
  </si>
  <si>
    <t>koelpin.vance@example.org</t>
  </si>
  <si>
    <t>Sadye Rowe</t>
  </si>
  <si>
    <t>keven75@example.com</t>
  </si>
  <si>
    <t>(561) 549-3197</t>
  </si>
  <si>
    <t>Mrs. Leslie Kuvalis I</t>
  </si>
  <si>
    <t>marisa32@example.com</t>
  </si>
  <si>
    <t>1-484-820-9275</t>
  </si>
  <si>
    <t>Prof. Shemar Gerlach IV</t>
  </si>
  <si>
    <t>eli65@example.net</t>
  </si>
  <si>
    <t>Naomi Zieme</t>
  </si>
  <si>
    <t>orval86@example.net</t>
  </si>
  <si>
    <t>(336) 967-9058</t>
  </si>
  <si>
    <t>Murray Collins Jr.</t>
  </si>
  <si>
    <t>emmy87@example.com</t>
  </si>
  <si>
    <t>1-530-545-8768</t>
  </si>
  <si>
    <t>Tomasa Beahan IV</t>
  </si>
  <si>
    <t>zora.rempel@example.net</t>
  </si>
  <si>
    <t>Prof. Nicklaus Koch II</t>
  </si>
  <si>
    <t>marlene27@example.org</t>
  </si>
  <si>
    <t>Tanner Bauch</t>
  </si>
  <si>
    <t>roberts.jaylin@example.org</t>
  </si>
  <si>
    <t>Arch Renner</t>
  </si>
  <si>
    <t>danny27@example.org</t>
  </si>
  <si>
    <t>657-790-4463</t>
  </si>
  <si>
    <t>Dr. Maiya Nienow</t>
  </si>
  <si>
    <t>cielo31@example.org</t>
  </si>
  <si>
    <t>1-612-561-3341</t>
  </si>
  <si>
    <t>Bethany Bruen</t>
  </si>
  <si>
    <t>hermann.amos@example.net</t>
  </si>
  <si>
    <t>1-252-818-9524</t>
  </si>
  <si>
    <t>Clementine Kub</t>
  </si>
  <si>
    <t>rolfson.ferne@example.com</t>
  </si>
  <si>
    <t>631-817-1389</t>
  </si>
  <si>
    <t>Dr. Fritz Weissnat</t>
  </si>
  <si>
    <t>zhuels@example.com</t>
  </si>
  <si>
    <t>1-630-713-2724</t>
  </si>
  <si>
    <t>Brent Ratke</t>
  </si>
  <si>
    <t>ihalvorson@example.net</t>
  </si>
  <si>
    <t>(959) 653-9902</t>
  </si>
  <si>
    <t>Adan Steuber</t>
  </si>
  <si>
    <t>claudia.runolfsdottir@example.org</t>
  </si>
  <si>
    <t>726-688-3113</t>
  </si>
  <si>
    <t>Dr. Terry Ryan</t>
  </si>
  <si>
    <t>gloria.schneider@example.org</t>
  </si>
  <si>
    <t>Delilah Metz</t>
  </si>
  <si>
    <t>mschmeler@example.org</t>
  </si>
  <si>
    <t>Mr. Gino Nikolaus</t>
  </si>
  <si>
    <t>hilda.dibbert@example.net</t>
  </si>
  <si>
    <t>1-765-742-2764</t>
  </si>
  <si>
    <t>Dr. Mitchel Fahey Jr.</t>
  </si>
  <si>
    <t>haag.aiyana@example.com</t>
  </si>
  <si>
    <t>Savanah Dickinson DDS</t>
  </si>
  <si>
    <t>vdibbert@example.com</t>
  </si>
  <si>
    <t>Modesta Pfannerstill</t>
  </si>
  <si>
    <t>xlakin@example.org</t>
  </si>
  <si>
    <t>1-410-247-3463</t>
  </si>
  <si>
    <t>Pink Littel</t>
  </si>
  <si>
    <t>wpollich@example.com</t>
  </si>
  <si>
    <t>540-301-1402</t>
  </si>
  <si>
    <t>Gabe Kessler DDS</t>
  </si>
  <si>
    <t>orin43@example.com</t>
  </si>
  <si>
    <t>Mrs. Ashly Lehner</t>
  </si>
  <si>
    <t>schmeler.rozella@example.net</t>
  </si>
  <si>
    <t>458-723-1213</t>
  </si>
  <si>
    <t>Paige Dibbert</t>
  </si>
  <si>
    <t>jayda.willms@example.org</t>
  </si>
  <si>
    <t>1-479-849-7686</t>
  </si>
  <si>
    <t>Ms. Juana Smitham Sr.</t>
  </si>
  <si>
    <t>isac.renner@example.net</t>
  </si>
  <si>
    <t>Ansel Ryan III</t>
  </si>
  <si>
    <t>olebsack@example.org</t>
  </si>
  <si>
    <t>+1 (678) 675-0940</t>
  </si>
  <si>
    <t>Mrs. Queen Moore Jr.</t>
  </si>
  <si>
    <t>rsanford@example.org</t>
  </si>
  <si>
    <t>+1 (440) 758-0606</t>
  </si>
  <si>
    <t>Georgianna Gutmann</t>
  </si>
  <si>
    <t>nsatterfield@example.com</t>
  </si>
  <si>
    <t>360-582-0548</t>
  </si>
  <si>
    <t>Daisha Herzog</t>
  </si>
  <si>
    <t>javonte73@example.org</t>
  </si>
  <si>
    <t>Kaylie Lowe III</t>
  </si>
  <si>
    <t>jermain.moore@example.com</t>
  </si>
  <si>
    <t>(845) 334-5137</t>
  </si>
  <si>
    <t>Nolan Fadel</t>
  </si>
  <si>
    <t>gskiles@example.org</t>
  </si>
  <si>
    <t>1-680-900-9063</t>
  </si>
  <si>
    <t>Alex Stoltenberg II</t>
  </si>
  <si>
    <t>josefina.terry@example.net</t>
  </si>
  <si>
    <t>+1 (445) 845-0476</t>
  </si>
  <si>
    <t>Bernadette Hoppe</t>
  </si>
  <si>
    <t>aoreilly@example.org</t>
  </si>
  <si>
    <t>1-586-470-1827</t>
  </si>
  <si>
    <t>Thaddeus Powlowski</t>
  </si>
  <si>
    <t>shanny18@example.org</t>
  </si>
  <si>
    <t>(669) 375-2062</t>
  </si>
  <si>
    <t>Miss Amina McCullough</t>
  </si>
  <si>
    <t>vstracke@example.org</t>
  </si>
  <si>
    <t>Dr. Raphael Haag</t>
  </si>
  <si>
    <t>eric60@example.net</t>
  </si>
  <si>
    <t>+1 (806) 318-6056</t>
  </si>
  <si>
    <t>Dr. Darien Rosenbaum</t>
  </si>
  <si>
    <t>brown.cindy@example.org</t>
  </si>
  <si>
    <t>(380) 828-4189</t>
  </si>
  <si>
    <t>Mr. Ken McClure I</t>
  </si>
  <si>
    <t>collier.litzy@example.net</t>
  </si>
  <si>
    <t>1-904-713-5735</t>
  </si>
  <si>
    <t>Porter Cruickshank</t>
  </si>
  <si>
    <t>weissnat.niko@example.com</t>
  </si>
  <si>
    <t>Prof. Naomie Okuneva PhD</t>
  </si>
  <si>
    <t>elias87@example.net</t>
  </si>
  <si>
    <t>Joel Torphy</t>
  </si>
  <si>
    <t>lebsack.chance@example.net</t>
  </si>
  <si>
    <t>1-973-529-9385</t>
  </si>
  <si>
    <t>Claudie Jacobson</t>
  </si>
  <si>
    <t>stiedemann.elyse@example.net</t>
  </si>
  <si>
    <t>Miss Harmony Ryan DDS</t>
  </si>
  <si>
    <t>hmitchell@example.com</t>
  </si>
  <si>
    <t>+1 (724) 573-0235</t>
  </si>
  <si>
    <t>Prof. Nat Wunsch</t>
  </si>
  <si>
    <t>edmond.satterfield@example.org</t>
  </si>
  <si>
    <t>228-518-6669</t>
  </si>
  <si>
    <t>Audreanne Stoltenberg DVM</t>
  </si>
  <si>
    <t>gina16@example.net</t>
  </si>
  <si>
    <t>Mayra Bernier</t>
  </si>
  <si>
    <t>adolf88@example.com</t>
  </si>
  <si>
    <t>712-328-2321</t>
  </si>
  <si>
    <t>Arielle Marquardt</t>
  </si>
  <si>
    <t>crystel.reinger@example.org</t>
  </si>
  <si>
    <t>+1 (458) 773-4026</t>
  </si>
  <si>
    <t>Ms. Ila Towne Sr.</t>
  </si>
  <si>
    <t>mquitzon@example.net</t>
  </si>
  <si>
    <t>984-243-3099</t>
  </si>
  <si>
    <t>Kelvin Zemlak</t>
  </si>
  <si>
    <t>marguerite.muller@example.com</t>
  </si>
  <si>
    <t>Abigail Kemmer</t>
  </si>
  <si>
    <t>wgoyette@example.net</t>
  </si>
  <si>
    <t>(341) 796-0670</t>
  </si>
  <si>
    <t>Ottis Boehm</t>
  </si>
  <si>
    <t>qwehner@example.org</t>
  </si>
  <si>
    <t>726-307-4753</t>
  </si>
  <si>
    <t>Brandon Swaniawski</t>
  </si>
  <si>
    <t>johnston.ernestina@example.net</t>
  </si>
  <si>
    <t>Amely Bechtelar Sr.</t>
  </si>
  <si>
    <t>hruecker@example.com</t>
  </si>
  <si>
    <t>Dr. Shana Ryan</t>
  </si>
  <si>
    <t>vincenzo.champlin@example.com</t>
  </si>
  <si>
    <t>586-568-4188</t>
  </si>
  <si>
    <t>Earnestine Lakin V</t>
  </si>
  <si>
    <t>senger.kylie@example.com</t>
  </si>
  <si>
    <t>+1 (352) 607-6582</t>
  </si>
  <si>
    <t>Dejuan McKenzie</t>
  </si>
  <si>
    <t>leffertz@example.net</t>
  </si>
  <si>
    <t>Prof. Geovanny Macejkovic Jr.</t>
  </si>
  <si>
    <t>zklocko@example.com</t>
  </si>
  <si>
    <t>Arlene Miller</t>
  </si>
  <si>
    <t>windler.ericka@example.com</t>
  </si>
  <si>
    <t>Genevieve Dare</t>
  </si>
  <si>
    <t>giuseppe.anderson@example.org</t>
  </si>
  <si>
    <t>(712) 309-4655</t>
  </si>
  <si>
    <t>Lelah Steuber</t>
  </si>
  <si>
    <t>vmckenzie@example.org</t>
  </si>
  <si>
    <t>Lyda Little</t>
  </si>
  <si>
    <t>bechtelar.marlen@example.com</t>
  </si>
  <si>
    <t>Maybelle Considine DDS</t>
  </si>
  <si>
    <t>ansel.mohr@example.org</t>
  </si>
  <si>
    <t>Miss Rosetta Olson</t>
  </si>
  <si>
    <t>tobin08@example.org</t>
  </si>
  <si>
    <t>Prof. Sidney Konopelski Jr.</t>
  </si>
  <si>
    <t>delaney.barton@example.net</t>
  </si>
  <si>
    <t>(484) 792-0262</t>
  </si>
  <si>
    <t>Audreanne Goodwin</t>
  </si>
  <si>
    <t>emmerich.hobart@example.com</t>
  </si>
  <si>
    <t>Dorcas Schinner</t>
  </si>
  <si>
    <t>freddie.terry@example.org</t>
  </si>
  <si>
    <t>Dr. Wellington Kassulke MD</t>
  </si>
  <si>
    <t>wcollins@example.org</t>
  </si>
  <si>
    <t>(702) 319-6042</t>
  </si>
  <si>
    <t>Trisha Fay</t>
  </si>
  <si>
    <t>fhalvorson@example.org</t>
  </si>
  <si>
    <t>1-682-490-4823</t>
  </si>
  <si>
    <t>Gerry O'Hara II</t>
  </si>
  <si>
    <t>halvorson.filomena@example.com</t>
  </si>
  <si>
    <t>+1 (779) 719-9002</t>
  </si>
  <si>
    <t>Mortimer Daniel</t>
  </si>
  <si>
    <t>huels.pierre@example.com</t>
  </si>
  <si>
    <t>Frank Davis</t>
  </si>
  <si>
    <t>wilderman.leola@example.com</t>
  </si>
  <si>
    <t>1-458-881-0180</t>
  </si>
  <si>
    <t>Earlene Brakus II</t>
  </si>
  <si>
    <t>bianka96@example.net</t>
  </si>
  <si>
    <t>Dr. Gabriella Flatley DDS</t>
  </si>
  <si>
    <t>lucy14@example.com</t>
  </si>
  <si>
    <t>1-240-966-8095</t>
  </si>
  <si>
    <t>Chanel Klein</t>
  </si>
  <si>
    <t>abshire.sydnie@example.org</t>
  </si>
  <si>
    <t>Miss Kenyatta Marquardt</t>
  </si>
  <si>
    <t>claudia03@example.net</t>
  </si>
  <si>
    <t>1-641-214-9363</t>
  </si>
  <si>
    <t>Alexandro Jakubowski MD</t>
  </si>
  <si>
    <t>hbergnaum@example.com</t>
  </si>
  <si>
    <t>228-244-4946</t>
  </si>
  <si>
    <t>Beatrice Zemlak Sr.</t>
  </si>
  <si>
    <t>borer.koby@example.net</t>
  </si>
  <si>
    <t>Alexis Homenick</t>
  </si>
  <si>
    <t>marlee.ward@example.com</t>
  </si>
  <si>
    <t>1-763-555-1806</t>
  </si>
  <si>
    <t>Miss Magdalena Weber</t>
  </si>
  <si>
    <t>robb75@example.net</t>
  </si>
  <si>
    <t>Raquel Bradtke</t>
  </si>
  <si>
    <t>ullrich.stanton@example.net</t>
  </si>
  <si>
    <t>+1 (629) 925-8389</t>
  </si>
  <si>
    <t>Mr. Clovis Parker Jr.</t>
  </si>
  <si>
    <t>hjohnson@example.net</t>
  </si>
  <si>
    <t>Nettie Lehner</t>
  </si>
  <si>
    <t>hegmann.annabelle@example.com</t>
  </si>
  <si>
    <t>743-586-5940</t>
  </si>
  <si>
    <t>Marjorie Jacobson</t>
  </si>
  <si>
    <t>stacey38@example.net</t>
  </si>
  <si>
    <t>(731) 286-7819</t>
  </si>
  <si>
    <t>Richie Bergnaum</t>
  </si>
  <si>
    <t>destany.larkin@example.com</t>
  </si>
  <si>
    <t>Dr. Annamarie Heaney II</t>
  </si>
  <si>
    <t>smitham.talia@example.net</t>
  </si>
  <si>
    <t>+1 (276) 482-0383</t>
  </si>
  <si>
    <t>Dillan Champlin DDS</t>
  </si>
  <si>
    <t>mcglynn.wilton@example.net</t>
  </si>
  <si>
    <t>Dr. Price O'Connell</t>
  </si>
  <si>
    <t>kaya76@example.net</t>
  </si>
  <si>
    <t>+1 (934) 433-3588</t>
  </si>
  <si>
    <t>Prof. Reilly Hartmann V</t>
  </si>
  <si>
    <t>bhoppe@example.net</t>
  </si>
  <si>
    <t>Dr. Dante Schroeder I</t>
  </si>
  <si>
    <t>oren69@example.org</t>
  </si>
  <si>
    <t>+1 (531) 634-0619</t>
  </si>
  <si>
    <t>Amalia Ondricka</t>
  </si>
  <si>
    <t>garfield.bahringer@example.com</t>
  </si>
  <si>
    <t>Magnolia Aufderhar</t>
  </si>
  <si>
    <t>idell64@example.net</t>
  </si>
  <si>
    <t>231-424-4634</t>
  </si>
  <si>
    <t>Prof. Dereck Spencer DVM</t>
  </si>
  <si>
    <t>boyle.devan@example.net</t>
  </si>
  <si>
    <t>Zena Towne</t>
  </si>
  <si>
    <t>jbashirian@example.net</t>
  </si>
  <si>
    <t>Dr. Rodrigo Weimann</t>
  </si>
  <si>
    <t>ida.satterfield@example.com</t>
  </si>
  <si>
    <t>(201) 788-4081</t>
  </si>
  <si>
    <t>Nat Ledner Sr.</t>
  </si>
  <si>
    <t>gulgowski.broderick@example.com</t>
  </si>
  <si>
    <t>1-859-215-4592</t>
  </si>
  <si>
    <t>Prof. Faustino Runolfsson MD</t>
  </si>
  <si>
    <t>anabelle.collins@example.com</t>
  </si>
  <si>
    <t>769-914-6411</t>
  </si>
  <si>
    <t>Roosevelt McLaughlin</t>
  </si>
  <si>
    <t>kwisoky@example.net</t>
  </si>
  <si>
    <t>(859) 979-0482</t>
  </si>
  <si>
    <t>Albin Barrows</t>
  </si>
  <si>
    <t>hcollier@example.org</t>
  </si>
  <si>
    <t>(831) 560-8196</t>
  </si>
  <si>
    <t>Miss Lysanne Buckridge PhD</t>
  </si>
  <si>
    <t>francisco.lemke@example.org</t>
  </si>
  <si>
    <t>Dr. Ronny Harvey</t>
  </si>
  <si>
    <t>treutel.barry@example.com</t>
  </si>
  <si>
    <t>Gerhard Yost</t>
  </si>
  <si>
    <t>frussel@example.net</t>
  </si>
  <si>
    <t>Mr. Antone Lubowitz MD</t>
  </si>
  <si>
    <t>frida89@example.com</t>
  </si>
  <si>
    <t>(252) 360-4551</t>
  </si>
  <si>
    <t>Thalia Metz</t>
  </si>
  <si>
    <t>jewell57@example.org</t>
  </si>
  <si>
    <t>+1 (562) 327-1327</t>
  </si>
  <si>
    <t>Deja Aufderhar</t>
  </si>
  <si>
    <t>madilyn56@example.org</t>
  </si>
  <si>
    <t>1-616-567-0463</t>
  </si>
  <si>
    <t>Flavie Thompson</t>
  </si>
  <si>
    <t>sabina.runolfsdottir@example.org</t>
  </si>
  <si>
    <t>Nolan Tillman</t>
  </si>
  <si>
    <t>bdoyle@example.com</t>
  </si>
  <si>
    <t>1-678-220-3278</t>
  </si>
  <si>
    <t>Eunice Cartwright</t>
  </si>
  <si>
    <t>mateo55@example.net</t>
  </si>
  <si>
    <t>878-730-4764</t>
  </si>
  <si>
    <t>Dante Bergstrom</t>
  </si>
  <si>
    <t>homenick.leonora@example.org</t>
  </si>
  <si>
    <t>520-485-2787</t>
  </si>
  <si>
    <t>Randi Reilly PhD</t>
  </si>
  <si>
    <t>layne.mertz@example.net</t>
  </si>
  <si>
    <t>616-872-8620</t>
  </si>
  <si>
    <t>Hallie Crist III</t>
  </si>
  <si>
    <t>gleichner.moshe@example.com</t>
  </si>
  <si>
    <t>Tracey Stroman DVM</t>
  </si>
  <si>
    <t>hilma.harber@example.com</t>
  </si>
  <si>
    <t>1-351-927-7174</t>
  </si>
  <si>
    <t>Geraldine Zboncak</t>
  </si>
  <si>
    <t>heller.karlee@example.com</t>
  </si>
  <si>
    <t>845-573-3475</t>
  </si>
  <si>
    <t>Dr. Trent Goyette I</t>
  </si>
  <si>
    <t>dorcas.witting@example.org</t>
  </si>
  <si>
    <t>+1 (845) 394-5642</t>
  </si>
  <si>
    <t>Garrison Anderson</t>
  </si>
  <si>
    <t>geffertz@example.net</t>
  </si>
  <si>
    <t>(318) 881-8460</t>
  </si>
  <si>
    <t>Reagan Spencer</t>
  </si>
  <si>
    <t>finn.hickle@example.net</t>
  </si>
  <si>
    <t>657-758-6637</t>
  </si>
  <si>
    <t>Alden Wolf</t>
  </si>
  <si>
    <t>mckenzie.cindy@example.com</t>
  </si>
  <si>
    <t>Zoe Tillman</t>
  </si>
  <si>
    <t>hirthe.bette@example.com</t>
  </si>
  <si>
    <t>680-712-9082</t>
  </si>
  <si>
    <t>Orlo Leannon</t>
  </si>
  <si>
    <t>zherman@example.com</t>
  </si>
  <si>
    <t>+1 (380) 612-2542</t>
  </si>
  <si>
    <t>Neil Champlin</t>
  </si>
  <si>
    <t>skye17@example.com</t>
  </si>
  <si>
    <t>+1 (785) 529-5120</t>
  </si>
  <si>
    <t>Mateo Parisian IV</t>
  </si>
  <si>
    <t>juston.cronin@example.com</t>
  </si>
  <si>
    <t>Marjolaine Rolfson</t>
  </si>
  <si>
    <t>harvey.burdette@example.net</t>
  </si>
  <si>
    <t>1-470-336-4652</t>
  </si>
  <si>
    <t>Darlene Cormier</t>
  </si>
  <si>
    <t>vleuschke@example.net</t>
  </si>
  <si>
    <t>Ms. Sadye Gleason</t>
  </si>
  <si>
    <t>daisha.rohan@example.org</t>
  </si>
  <si>
    <t>971-866-0795</t>
  </si>
  <si>
    <t>Hudson Schmitt</t>
  </si>
  <si>
    <t>sabryna.bergstrom@example.com</t>
  </si>
  <si>
    <t>(601) 824-9806</t>
  </si>
  <si>
    <t>Mr. Hyman Schimmel</t>
  </si>
  <si>
    <t>abigale14@example.com</t>
  </si>
  <si>
    <t>267-319-4932</t>
  </si>
  <si>
    <t>Mr. Henry Paucek</t>
  </si>
  <si>
    <t>harrison.crooks@example.org</t>
  </si>
  <si>
    <t>1-573-847-2664</t>
  </si>
  <si>
    <t>Mr. Neil Roob</t>
  </si>
  <si>
    <t>marquis12@example.org</t>
  </si>
  <si>
    <t>586-335-4704</t>
  </si>
  <si>
    <t>Abdiel Spencer</t>
  </si>
  <si>
    <t>initzsche@example.net</t>
  </si>
  <si>
    <t>260-759-1968</t>
  </si>
  <si>
    <t>Prof. Sabrina Hoeger DDS</t>
  </si>
  <si>
    <t>tanya.berge@example.com</t>
  </si>
  <si>
    <t>321-860-0486</t>
  </si>
  <si>
    <t>Dulce Rempel Sr.</t>
  </si>
  <si>
    <t>jrutherford@example.org</t>
  </si>
  <si>
    <t>(385) 527-2532</t>
  </si>
  <si>
    <t>Mr. Stanton Runolfsson</t>
  </si>
  <si>
    <t>candace.olson@example.com</t>
  </si>
  <si>
    <t>Devonte Torphy</t>
  </si>
  <si>
    <t>mvolkman@example.com</t>
  </si>
  <si>
    <t>757-394-2039</t>
  </si>
  <si>
    <t>Lambert Baumbach</t>
  </si>
  <si>
    <t>elnora.weimann@example.net</t>
  </si>
  <si>
    <t>Mrs. Maryse Walker I</t>
  </si>
  <si>
    <t>golda68@example.com</t>
  </si>
  <si>
    <t>Allene Spinka II</t>
  </si>
  <si>
    <t>aflatley@example.com</t>
  </si>
  <si>
    <t>(859) 293-1738</t>
  </si>
  <si>
    <t>Vita Carter I</t>
  </si>
  <si>
    <t>qzemlak@example.net</t>
  </si>
  <si>
    <t>(860) 494-4331</t>
  </si>
  <si>
    <t>Blanca Christiansen</t>
  </si>
  <si>
    <t>arne10@example.org</t>
  </si>
  <si>
    <t>(570) 640-9463</t>
  </si>
  <si>
    <t>Dr. Nikki Deckow II</t>
  </si>
  <si>
    <t>fweimann@example.org</t>
  </si>
  <si>
    <t>(859) 486-8425</t>
  </si>
  <si>
    <t>Ernest Schiller</t>
  </si>
  <si>
    <t>wpouros@example.org</t>
  </si>
  <si>
    <t>Maegan Goodwin</t>
  </si>
  <si>
    <t>donato.mclaughlin@example.com</t>
  </si>
  <si>
    <t>908-952-2093</t>
  </si>
  <si>
    <t>Ollie McLaughlin Sr.</t>
  </si>
  <si>
    <t>keanu45@example.net</t>
  </si>
  <si>
    <t>Prof. Fritz Haley</t>
  </si>
  <si>
    <t>jordi.white@example.com</t>
  </si>
  <si>
    <t>+1 (938) 530-6504</t>
  </si>
  <si>
    <t>Prof. Jeramy Tillman</t>
  </si>
  <si>
    <t>rossie82@example.com</t>
  </si>
  <si>
    <t>Trenton Moore PhD</t>
  </si>
  <si>
    <t>lizzie.hegmann@example.net</t>
  </si>
  <si>
    <t>Hassan Christiansen</t>
  </si>
  <si>
    <t>alayna56@example.net</t>
  </si>
  <si>
    <t>Dr. Gerson Torp IV</t>
  </si>
  <si>
    <t>adolphus.corwin@example.net</t>
  </si>
  <si>
    <t>Mrs. Georgiana Reilly DVM</t>
  </si>
  <si>
    <t>kemmer.allen@example.net</t>
  </si>
  <si>
    <t>(689) 942-0104</t>
  </si>
  <si>
    <t>Mr. Randi Ziemann PhD</t>
  </si>
  <si>
    <t>nitzsche.collin@example.net</t>
  </si>
  <si>
    <t>(925) 556-0796</t>
  </si>
  <si>
    <t>Melvin Abbott</t>
  </si>
  <si>
    <t>astehr@example.com</t>
  </si>
  <si>
    <t>Piper Goyette</t>
  </si>
  <si>
    <t>rcartwright@example.net</t>
  </si>
  <si>
    <t>1-540-889-2271</t>
  </si>
  <si>
    <t>Oma Hamill</t>
  </si>
  <si>
    <t>graham.elena@example.net</t>
  </si>
  <si>
    <t>Mariah Frami</t>
  </si>
  <si>
    <t>pascale86@example.com</t>
  </si>
  <si>
    <t>Kathleen Kutch</t>
  </si>
  <si>
    <t>hills.louvenia@example.net</t>
  </si>
  <si>
    <t>Buford Kulas</t>
  </si>
  <si>
    <t>makenna40@example.com</t>
  </si>
  <si>
    <t>Dr. Camille Zemlak III</t>
  </si>
  <si>
    <t>friesen.kale@example.net</t>
  </si>
  <si>
    <t>Moses Nader</t>
  </si>
  <si>
    <t>tpowlowski@example.net</t>
  </si>
  <si>
    <t>1-934-242-5945</t>
  </si>
  <si>
    <t>Leda Hyatt MD</t>
  </si>
  <si>
    <t>crice@example.org</t>
  </si>
  <si>
    <t>Dalton Beier</t>
  </si>
  <si>
    <t>amos59@example.com</t>
  </si>
  <si>
    <t>1-850-781-4867</t>
  </si>
  <si>
    <t>Vallie Quigley</t>
  </si>
  <si>
    <t>goldner.kenyatta@example.org</t>
  </si>
  <si>
    <t>Mrs. Misty Buckridge IV</t>
  </si>
  <si>
    <t>kristina.renner@example.org</t>
  </si>
  <si>
    <t>520-627-0119</t>
  </si>
  <si>
    <t>Mr. Coty Collins</t>
  </si>
  <si>
    <t>asha.ortiz@example.com</t>
  </si>
  <si>
    <t>Dr. Berta Eichmann</t>
  </si>
  <si>
    <t>leanna46@example.com</t>
  </si>
  <si>
    <t>Bailee Pollich DDS</t>
  </si>
  <si>
    <t>arvel21@example.com</t>
  </si>
  <si>
    <t>1-682-734-2258</t>
  </si>
  <si>
    <t>Billy Herman</t>
  </si>
  <si>
    <t>svolkman@example.com</t>
  </si>
  <si>
    <t>385-799-2411</t>
  </si>
  <si>
    <t>Colin Dooley</t>
  </si>
  <si>
    <t>caitlyn.heidenreich@example.org</t>
  </si>
  <si>
    <t>Trace Lang</t>
  </si>
  <si>
    <t>karen.kunze@example.com</t>
  </si>
  <si>
    <t>Mr. Sedrick Smith</t>
  </si>
  <si>
    <t>kshlerin.ricky@example.net</t>
  </si>
  <si>
    <t>Hyman Morar Sr.</t>
  </si>
  <si>
    <t>hudson.brionna@example.com</t>
  </si>
  <si>
    <t>(978) 963-2643</t>
  </si>
  <si>
    <t>Imelda Mraz</t>
  </si>
  <si>
    <t>anolan@example.net</t>
  </si>
  <si>
    <t>706-248-7236</t>
  </si>
  <si>
    <t>Dr. Cale Sauer IV</t>
  </si>
  <si>
    <t>jackson.johns@example.org</t>
  </si>
  <si>
    <t>(405) 818-0360</t>
  </si>
  <si>
    <t>Mrs. Brigitte VonRueden MD</t>
  </si>
  <si>
    <t>gleason.valerie@example.org</t>
  </si>
  <si>
    <t>Vicky Treutel</t>
  </si>
  <si>
    <t>gusikowski.barton@example.net</t>
  </si>
  <si>
    <t>210-671-7117</t>
  </si>
  <si>
    <t>Destany Ebert PhD</t>
  </si>
  <si>
    <t>rhett.hartmann@example.net</t>
  </si>
  <si>
    <t>Prof. Muhammad Simonis MD</t>
  </si>
  <si>
    <t>ccrist@example.com</t>
  </si>
  <si>
    <t>Deshaun Wisozk III</t>
  </si>
  <si>
    <t>jmann@example.com</t>
  </si>
  <si>
    <t>1-802-890-0472</t>
  </si>
  <si>
    <t>Eliseo Waelchi</t>
  </si>
  <si>
    <t>jaunita.oreilly@example.net</t>
  </si>
  <si>
    <t>(567) 979-8155</t>
  </si>
  <si>
    <t>Ms. Gilda Tremblay II</t>
  </si>
  <si>
    <t>george28@example.com</t>
  </si>
  <si>
    <t>757-217-0850</t>
  </si>
  <si>
    <t>Prof. Marion Hills IV</t>
  </si>
  <si>
    <t>donnell.bogan@example.net</t>
  </si>
  <si>
    <t>1-479-820-7832</t>
  </si>
  <si>
    <t>Ms. Marquise Becker</t>
  </si>
  <si>
    <t>vickie.harris@example.org</t>
  </si>
  <si>
    <t>Dr. Virgie Williamson Jr.</t>
  </si>
  <si>
    <t>hintz.lenora@example.net</t>
  </si>
  <si>
    <t>1-646-267-7563</t>
  </si>
  <si>
    <t>Miss Freeda Wiegand MD</t>
  </si>
  <si>
    <t>kling.mark@example.com</t>
  </si>
  <si>
    <t>1-878-864-6949</t>
  </si>
  <si>
    <t>Saige Lesch</t>
  </si>
  <si>
    <t>kshlerin.zane@example.org</t>
  </si>
  <si>
    <t>Miss Aliyah Waelchi DDS</t>
  </si>
  <si>
    <t>destinee.shanahan@example.net</t>
  </si>
  <si>
    <t>Mazie Connelly</t>
  </si>
  <si>
    <t>adeline47@example.org</t>
  </si>
  <si>
    <t>689-605-2090</t>
  </si>
  <si>
    <t>Hailee Reynolds Jr.</t>
  </si>
  <si>
    <t>jules75@example.com</t>
  </si>
  <si>
    <t>386-716-1582</t>
  </si>
  <si>
    <t>Prof. Hunter Kessler DVM</t>
  </si>
  <si>
    <t>judy.littel@example.com</t>
  </si>
  <si>
    <t>Suzanne Kohler</t>
  </si>
  <si>
    <t>carleton31@example.com</t>
  </si>
  <si>
    <t>1-240-389-6440</t>
  </si>
  <si>
    <t>Edythe Hintz</t>
  </si>
  <si>
    <t>brennan.weber@example.net</t>
  </si>
  <si>
    <t>520-882-6167</t>
  </si>
  <si>
    <t>Pink Farrell</t>
  </si>
  <si>
    <t>isobel63@example.com</t>
  </si>
  <si>
    <t>989-526-9863</t>
  </si>
  <si>
    <t>Avery Stanton DDS</t>
  </si>
  <si>
    <t>nickolas61@example.net</t>
  </si>
  <si>
    <t>1-719-671-3411</t>
  </si>
  <si>
    <t>Dr. Erwin Heidenreich</t>
  </si>
  <si>
    <t>bailey.brannon@example.com</t>
  </si>
  <si>
    <t>Jared Sporer</t>
  </si>
  <si>
    <t>clementine.kuhic@example.org</t>
  </si>
  <si>
    <t>(564) 253-4038</t>
  </si>
  <si>
    <t>Alexane Metz</t>
  </si>
  <si>
    <t>gfeest@example.com</t>
  </si>
  <si>
    <t>Miss Linda Bartell</t>
  </si>
  <si>
    <t>victor.goyette@example.com</t>
  </si>
  <si>
    <t>Ms. Taya Mueller</t>
  </si>
  <si>
    <t>xkoch@example.org</t>
  </si>
  <si>
    <t>Nyasia Schroeder</t>
  </si>
  <si>
    <t>olin76@example.com</t>
  </si>
  <si>
    <t>Virgil Bruen</t>
  </si>
  <si>
    <t>jbednar@example.org</t>
  </si>
  <si>
    <t>Dr. Mina Kovacek</t>
  </si>
  <si>
    <t>schuster.susie@example.com</t>
  </si>
  <si>
    <t>Aron Kunde</t>
  </si>
  <si>
    <t>mathilde.pacocha@example.org</t>
  </si>
  <si>
    <t>Hardy Schamberger</t>
  </si>
  <si>
    <t>jimmie.mayer@example.org</t>
  </si>
  <si>
    <t>Mabel McDermott</t>
  </si>
  <si>
    <t>kiara.nitzsche@example.org</t>
  </si>
  <si>
    <t>(681) 625-0070</t>
  </si>
  <si>
    <t>Pearl Schroeder</t>
  </si>
  <si>
    <t>wanda91@example.org</t>
  </si>
  <si>
    <t>1-925-658-3727</t>
  </si>
  <si>
    <t>Ms. Willa Beatty Jr.</t>
  </si>
  <si>
    <t>kiehn.heber@example.org</t>
  </si>
  <si>
    <t>325-963-1267</t>
  </si>
  <si>
    <t>Perry Cole</t>
  </si>
  <si>
    <t>dagmar53@example.com</t>
  </si>
  <si>
    <t>Dr. Jeffery Hartmann PhD</t>
  </si>
  <si>
    <t>cydney12@example.net</t>
  </si>
  <si>
    <t>Petra Waelchi</t>
  </si>
  <si>
    <t>vwaelchi@example.org</t>
  </si>
  <si>
    <t>Giovanna Keebler</t>
  </si>
  <si>
    <t>xaltenwerth@example.net</t>
  </si>
  <si>
    <t>Willis Bashirian III</t>
  </si>
  <si>
    <t>hiram04@example.net</t>
  </si>
  <si>
    <t>(919) 702-4709</t>
  </si>
  <si>
    <t>Cielo Simonis Jr.</t>
  </si>
  <si>
    <t>concepcion22@example.org</t>
  </si>
  <si>
    <t>Mitchel Heathcote</t>
  </si>
  <si>
    <t>destany.rodriguez@example.org</t>
  </si>
  <si>
    <t>1-567-971-4272</t>
  </si>
  <si>
    <t>Prof. Elmer Baumbach MD</t>
  </si>
  <si>
    <t>mreynolds@example.org</t>
  </si>
  <si>
    <t>Roosevelt Hirthe</t>
  </si>
  <si>
    <t>parker.oma@example.com</t>
  </si>
  <si>
    <t>+1 (718) 748-0370</t>
  </si>
  <si>
    <t>Korbin Schmeler</t>
  </si>
  <si>
    <t>emmanuelle29@example.org</t>
  </si>
  <si>
    <t>+1 (443) 250-7390</t>
  </si>
  <si>
    <t>Maximillia Windler</t>
  </si>
  <si>
    <t>osinski.emerald@example.net</t>
  </si>
  <si>
    <t>Merlin Wilderman</t>
  </si>
  <si>
    <t>delfina43@example.com</t>
  </si>
  <si>
    <t>1-802-992-0706</t>
  </si>
  <si>
    <t>Prof. Rylee Hodkiewicz</t>
  </si>
  <si>
    <t>yasmine.tremblay@example.org</t>
  </si>
  <si>
    <t>1-870-537-4000</t>
  </si>
  <si>
    <t>Micaela Bergnaum</t>
  </si>
  <si>
    <t>kunze.quincy@example.com</t>
  </si>
  <si>
    <t>(517) 281-6857</t>
  </si>
  <si>
    <t>Marguerite Pacocha</t>
  </si>
  <si>
    <t>breitenberg.monique@example.com</t>
  </si>
  <si>
    <t>Dr. Chadd Kovacek MD</t>
  </si>
  <si>
    <t>kristofer.schiller@example.net</t>
  </si>
  <si>
    <t>Torey Schinner</t>
  </si>
  <si>
    <t>jon.gerhold@example.org</t>
  </si>
  <si>
    <t>Edyth Braun</t>
  </si>
  <si>
    <t>lilly81@example.net</t>
  </si>
  <si>
    <t>Dr. Gust Batz</t>
  </si>
  <si>
    <t>luisa88@example.org</t>
  </si>
  <si>
    <t>1-520-583-7783</t>
  </si>
  <si>
    <t>Amani Adams Jr.</t>
  </si>
  <si>
    <t>borer.michelle@example.net</t>
  </si>
  <si>
    <t>1-769-287-8440</t>
  </si>
  <si>
    <t>Esperanza Schroeder</t>
  </si>
  <si>
    <t>elijah.aufderhar@example.org</t>
  </si>
  <si>
    <t>Prof. Grant Witting</t>
  </si>
  <si>
    <t>beatty.demarcus@example.com</t>
  </si>
  <si>
    <t>Tyrique Berge</t>
  </si>
  <si>
    <t>nedra.robel@example.org</t>
  </si>
  <si>
    <t>+1 (678) 984-6763</t>
  </si>
  <si>
    <t>Dr. Bernadette Deckow DDS</t>
  </si>
  <si>
    <t>jenkins.donna@example.org</t>
  </si>
  <si>
    <t>1-680-738-3811</t>
  </si>
  <si>
    <t>Mrs. Shana Prosacco MD</t>
  </si>
  <si>
    <t>sporer.abigail@example.com</t>
  </si>
  <si>
    <t>669-946-2371</t>
  </si>
  <si>
    <t>Dr. Percy Hermann</t>
  </si>
  <si>
    <t>daniel.mohammed@example.com</t>
  </si>
  <si>
    <t>+1 (412) 430-8864</t>
  </si>
  <si>
    <t>Nellie Dicki</t>
  </si>
  <si>
    <t>bernhard.adrianna@example.com</t>
  </si>
  <si>
    <t>Elna Stroman MD</t>
  </si>
  <si>
    <t>ashleigh.renner@example.org</t>
  </si>
  <si>
    <t>435-446-2900</t>
  </si>
  <si>
    <t>Kenyatta Ortiz</t>
  </si>
  <si>
    <t>zoberbrunner@example.org</t>
  </si>
  <si>
    <t>Adelle Buckridge</t>
  </si>
  <si>
    <t>kale.christiansen@example.com</t>
  </si>
  <si>
    <t>1-925-646-1198</t>
  </si>
  <si>
    <t>Prof. Linnie Abbott</t>
  </si>
  <si>
    <t>lindsey.bernhard@example.net</t>
  </si>
  <si>
    <t>(580) 920-9259</t>
  </si>
  <si>
    <t>Alba Wisozk</t>
  </si>
  <si>
    <t>wrunolfsson@example.org</t>
  </si>
  <si>
    <t>Alexis Johnston DVM</t>
  </si>
  <si>
    <t>jayda57@example.org</t>
  </si>
  <si>
    <t>Mary Spinka</t>
  </si>
  <si>
    <t>klebsack@example.com</t>
  </si>
  <si>
    <t>Carlie O'Conner</t>
  </si>
  <si>
    <t>xvonrueden@example.org</t>
  </si>
  <si>
    <t>Vance Hamill</t>
  </si>
  <si>
    <t>hegmann.ebony@example.net</t>
  </si>
  <si>
    <t>(614) 422-8449</t>
  </si>
  <si>
    <t>Mrs. Norene Prohaska PhD</t>
  </si>
  <si>
    <t>kwest@example.com</t>
  </si>
  <si>
    <t>1-937-303-8502</t>
  </si>
  <si>
    <t>Annamae Sanford</t>
  </si>
  <si>
    <t>hank41@example.com</t>
  </si>
  <si>
    <t>1-469-696-4261</t>
  </si>
  <si>
    <t>Mr. Justyn Terry DVM</t>
  </si>
  <si>
    <t>marshall74@example.net</t>
  </si>
  <si>
    <t>1-813-891-7774</t>
  </si>
  <si>
    <t>German Reichel</t>
  </si>
  <si>
    <t>kathlyn76@example.org</t>
  </si>
  <si>
    <t>385-384-2794</t>
  </si>
  <si>
    <t>Dr. Larue Welch IV</t>
  </si>
  <si>
    <t>lourdes.kuhic@example.org</t>
  </si>
  <si>
    <t>Dr. Tracy Swift</t>
  </si>
  <si>
    <t>cblock@example.net</t>
  </si>
  <si>
    <t>Dr. Shaina Emard</t>
  </si>
  <si>
    <t>anahi.ziemann@example.org</t>
  </si>
  <si>
    <t>1-434-342-9897</t>
  </si>
  <si>
    <t>Jakayla Leffler II</t>
  </si>
  <si>
    <t>stephan89@example.net</t>
  </si>
  <si>
    <t>(925) 346-5191</t>
  </si>
  <si>
    <t>Retha Eichmann</t>
  </si>
  <si>
    <t>alvina12@example.com</t>
  </si>
  <si>
    <t>272-784-5122</t>
  </si>
  <si>
    <t>Alberta Grimes</t>
  </si>
  <si>
    <t>lukas08@example.org</t>
  </si>
  <si>
    <t>Elouise King</t>
  </si>
  <si>
    <t>hope38@example.net</t>
  </si>
  <si>
    <t>Prof. Deangelo Sanford</t>
  </si>
  <si>
    <t>dabshire@example.com</t>
  </si>
  <si>
    <t>(906) 898-5401</t>
  </si>
  <si>
    <t>Sienna Fay</t>
  </si>
  <si>
    <t>myrtice91@example.com</t>
  </si>
  <si>
    <t>854-488-2444</t>
  </si>
  <si>
    <t>Elwyn Marquardt</t>
  </si>
  <si>
    <t>anne.parisian@example.org</t>
  </si>
  <si>
    <t>Barrett Reynolds</t>
  </si>
  <si>
    <t>howell.schuppe@example.net</t>
  </si>
  <si>
    <t>Johathan Kling</t>
  </si>
  <si>
    <t>xconnelly@example.com</t>
  </si>
  <si>
    <t>Prof. Grayson Mohr II</t>
  </si>
  <si>
    <t>oharvey@example.com</t>
  </si>
  <si>
    <t>Thalia Gibson</t>
  </si>
  <si>
    <t>joanie57@example.com</t>
  </si>
  <si>
    <t>1-618-514-7277</t>
  </si>
  <si>
    <t>Miss Sabrina Koch</t>
  </si>
  <si>
    <t>trent93@example.org</t>
  </si>
  <si>
    <t>(820) 817-8838</t>
  </si>
  <si>
    <t>Gilbert Block</t>
  </si>
  <si>
    <t>zsmith@example.com</t>
  </si>
  <si>
    <t>+1 (651) 550-2736</t>
  </si>
  <si>
    <t>Dr. Dahlia Greenholt DVM</t>
  </si>
  <si>
    <t>mmiller@example.org</t>
  </si>
  <si>
    <t>Dr. Nina Carter</t>
  </si>
  <si>
    <t>xokuneva@example.net</t>
  </si>
  <si>
    <t>971-798-7173</t>
  </si>
  <si>
    <t>Barrett Raynor PhD</t>
  </si>
  <si>
    <t>lucienne43@example.org</t>
  </si>
  <si>
    <t>Jacinto Schoen Sr.</t>
  </si>
  <si>
    <t>waters.freeda@example.net</t>
  </si>
  <si>
    <t>Daren Breitenberg</t>
  </si>
  <si>
    <t>whauck@example.com</t>
  </si>
  <si>
    <t>Dr. Rylan Hill Jr.</t>
  </si>
  <si>
    <t>hlittle@example.org</t>
  </si>
  <si>
    <t>1-432-739-6352</t>
  </si>
  <si>
    <t>Prof. Cordie Krajcik</t>
  </si>
  <si>
    <t>austin.von@example.com</t>
  </si>
  <si>
    <t>Prof. Gerald Hills</t>
  </si>
  <si>
    <t>serena61@example.com</t>
  </si>
  <si>
    <t>(484) 337-5408</t>
  </si>
  <si>
    <t>Candido Durgan</t>
  </si>
  <si>
    <t>ukutch@example.com</t>
  </si>
  <si>
    <t>423-266-4825</t>
  </si>
  <si>
    <t>Susie Bernhard DDS</t>
  </si>
  <si>
    <t>pvon@example.com</t>
  </si>
  <si>
    <t>430-481-1142</t>
  </si>
  <si>
    <t>Prof. Alfredo Sanford Sr.</t>
  </si>
  <si>
    <t>conn.baylee@example.org</t>
  </si>
  <si>
    <t>Charity Mosciski</t>
  </si>
  <si>
    <t>terrance97@example.com</t>
  </si>
  <si>
    <t>1-773-316-3378</t>
  </si>
  <si>
    <t>Elena Borer</t>
  </si>
  <si>
    <t>markus76@example.com</t>
  </si>
  <si>
    <t>Fritz Wiegand</t>
  </si>
  <si>
    <t>robel.amalia@example.com</t>
  </si>
  <si>
    <t>1-301-457-2843</t>
  </si>
  <si>
    <t>Dr. Tanya Leffler I</t>
  </si>
  <si>
    <t>turcotte.ocie@example.com</t>
  </si>
  <si>
    <t>317-429-3968</t>
  </si>
  <si>
    <t>Malvina Roob</t>
  </si>
  <si>
    <t>arno.mills@example.com</t>
  </si>
  <si>
    <t>Jovani McLaughlin MD</t>
  </si>
  <si>
    <t>bianka.welch@example.com</t>
  </si>
  <si>
    <t>Dr. Eleanora Lang</t>
  </si>
  <si>
    <t>gfunk@example.net</t>
  </si>
  <si>
    <t>1-947-357-9965</t>
  </si>
  <si>
    <t>Jaylan Connelly</t>
  </si>
  <si>
    <t>cummings.kaleigh@example.com</t>
  </si>
  <si>
    <t>(239) 547-7763</t>
  </si>
  <si>
    <t>Loy Hamill</t>
  </si>
  <si>
    <t>warren68@example.org</t>
  </si>
  <si>
    <t>(458) 786-8390</t>
  </si>
  <si>
    <t>Aditya Hammes</t>
  </si>
  <si>
    <t>martina.purdy@example.com</t>
  </si>
  <si>
    <t>Mrs. Bella Turner</t>
  </si>
  <si>
    <t>sedrick.powlowski@example.com</t>
  </si>
  <si>
    <t>(484) 354-8917</t>
  </si>
  <si>
    <t>Pedro Feeney</t>
  </si>
  <si>
    <t>ezekiel81@example.org</t>
  </si>
  <si>
    <t>Dr. Earnestine Stroman II</t>
  </si>
  <si>
    <t>bosco.nash@example.org</t>
  </si>
  <si>
    <t>731-442-8402</t>
  </si>
  <si>
    <t>Green Pacocha</t>
  </si>
  <si>
    <t>vance43@example.org</t>
  </si>
  <si>
    <t>Jamarcus Funk</t>
  </si>
  <si>
    <t>adamore@example.org</t>
  </si>
  <si>
    <t>(878) 954-7034</t>
  </si>
  <si>
    <t>Vladimir Klein</t>
  </si>
  <si>
    <t>pearlie40@example.org</t>
  </si>
  <si>
    <t>Sincere Veum</t>
  </si>
  <si>
    <t>graciela12@example.net</t>
  </si>
  <si>
    <t>Otis Cummings</t>
  </si>
  <si>
    <t>mcdermott.ruby@example.net</t>
  </si>
  <si>
    <t>Zena Grant</t>
  </si>
  <si>
    <t>manderson@example.com</t>
  </si>
  <si>
    <t>Mr. Don Gibson</t>
  </si>
  <si>
    <t>satterfield.federico@example.com</t>
  </si>
  <si>
    <t>+1 (801) 744-2861</t>
  </si>
  <si>
    <t>Mrs. Lavonne Bosco</t>
  </si>
  <si>
    <t>victoria.mayert@example.com</t>
  </si>
  <si>
    <t>(307) 896-9617</t>
  </si>
  <si>
    <t>Lavonne Runte PhD</t>
  </si>
  <si>
    <t>pwisozk@example.net</t>
  </si>
  <si>
    <t>Buck Koepp</t>
  </si>
  <si>
    <t>melyssa.howell@example.net</t>
  </si>
  <si>
    <t>Wilber Ullrich</t>
  </si>
  <si>
    <t>gibson.wanda@example.com</t>
  </si>
  <si>
    <t>856-784-2248</t>
  </si>
  <si>
    <t>Frank Hills</t>
  </si>
  <si>
    <t>mae12@example.com</t>
  </si>
  <si>
    <t>Arvilla Wisoky</t>
  </si>
  <si>
    <t>heidenreich.eden@example.org</t>
  </si>
  <si>
    <t>+1 (904) 673-3737</t>
  </si>
  <si>
    <t>Adell Kozey</t>
  </si>
  <si>
    <t>derek.gutmann@example.com</t>
  </si>
  <si>
    <t>1-631-615-5810</t>
  </si>
  <si>
    <t>Erica Cole</t>
  </si>
  <si>
    <t>alison.roberts@example.com</t>
  </si>
  <si>
    <t>1-479-542-9423</t>
  </si>
  <si>
    <t>Dr. Abby Wuckert</t>
  </si>
  <si>
    <t>itreutel@example.net</t>
  </si>
  <si>
    <t>361-906-3645</t>
  </si>
  <si>
    <t>Morris Raynor PhD</t>
  </si>
  <si>
    <t>qharber@example.com</t>
  </si>
  <si>
    <t>1-475-467-0555</t>
  </si>
  <si>
    <t>Lyla Krajcik</t>
  </si>
  <si>
    <t>jstanton@example.org</t>
  </si>
  <si>
    <t>(412) 378-1611</t>
  </si>
  <si>
    <t>Devan Cormier MD</t>
  </si>
  <si>
    <t>stoltenberg.ericka@example.net</t>
  </si>
  <si>
    <t>(772) 932-7856</t>
  </si>
  <si>
    <t>Prof. Asa Volkman</t>
  </si>
  <si>
    <t>keyshawn21@example.org</t>
  </si>
  <si>
    <t>+1 (610) 272-6576</t>
  </si>
  <si>
    <t>Ike Monahan</t>
  </si>
  <si>
    <t>vonrueden.nadia@example.com</t>
  </si>
  <si>
    <t>1-970-200-6350</t>
  </si>
  <si>
    <t>Karley Schmitt DVM</t>
  </si>
  <si>
    <t>brianne.rath@example.net</t>
  </si>
  <si>
    <t>Eli Weimann</t>
  </si>
  <si>
    <t>woodrow33@example.org</t>
  </si>
  <si>
    <t>Maud Gutmann</t>
  </si>
  <si>
    <t>emmerich.zula@example.net</t>
  </si>
  <si>
    <t>+1 (380) 962-9091</t>
  </si>
  <si>
    <t>Prof. Joan Parisian</t>
  </si>
  <si>
    <t>palma.bogisich@example.org</t>
  </si>
  <si>
    <t>(262) 727-5502</t>
  </si>
  <si>
    <t>Roberto Turner</t>
  </si>
  <si>
    <t>jaleel.buckridge@example.com</t>
  </si>
  <si>
    <t>Darlene Stehr III</t>
  </si>
  <si>
    <t>lhoppe@example.net</t>
  </si>
  <si>
    <t>1-571-925-5590</t>
  </si>
  <si>
    <t>Dr. Edwardo Weber</t>
  </si>
  <si>
    <t>rschowalter@example.org</t>
  </si>
  <si>
    <t>Prof. Eddie Veum I</t>
  </si>
  <si>
    <t>melvina.fadel@example.net</t>
  </si>
  <si>
    <t>Terrill Gleichner DVM</t>
  </si>
  <si>
    <t>stiedemann.lexie@example.net</t>
  </si>
  <si>
    <t>(351) 265-1704</t>
  </si>
  <si>
    <t>Prof. Peter Bruen V</t>
  </si>
  <si>
    <t>amos.wisoky@example.org</t>
  </si>
  <si>
    <t>Dr. Buster Rippin Sr.</t>
  </si>
  <si>
    <t>gusikowski.noel@example.org</t>
  </si>
  <si>
    <t>Prof. Tanner Smith MD</t>
  </si>
  <si>
    <t>wuckert.liana@example.org</t>
  </si>
  <si>
    <t>1-859-954-5025</t>
  </si>
  <si>
    <t>Sandra Gibson</t>
  </si>
  <si>
    <t>ronny.kunze@example.org</t>
  </si>
  <si>
    <t>Judah Moore</t>
  </si>
  <si>
    <t>octavia.schiller@example.net</t>
  </si>
  <si>
    <t>Jordane Douglas IV</t>
  </si>
  <si>
    <t>clang@example.com</t>
  </si>
  <si>
    <t>Edward Greenholt</t>
  </si>
  <si>
    <t>estelle87@example.net</t>
  </si>
  <si>
    <t>Mr. Nasir Gorczany</t>
  </si>
  <si>
    <t>batz.anika@example.net</t>
  </si>
  <si>
    <t>727-789-2036</t>
  </si>
  <si>
    <t>Ara Feil</t>
  </si>
  <si>
    <t>kling.francisco@example.net</t>
  </si>
  <si>
    <t>505-993-3793</t>
  </si>
  <si>
    <t>Clarabelle Marvin</t>
  </si>
  <si>
    <t>casandra39@example.com</t>
  </si>
  <si>
    <t>1-480-833-4790</t>
  </si>
  <si>
    <t>Myron Tillman</t>
  </si>
  <si>
    <t>thompson.murphy@example.org</t>
  </si>
  <si>
    <t>325-993-1458</t>
  </si>
  <si>
    <t>Prof. Isadore McCullough</t>
  </si>
  <si>
    <t>kareem07@example.net</t>
  </si>
  <si>
    <t>Gabriel Nolan</t>
  </si>
  <si>
    <t>elza.cormier@example.org</t>
  </si>
  <si>
    <t>281-341-7337</t>
  </si>
  <si>
    <t>Glenda Armstrong</t>
  </si>
  <si>
    <t>florine.pagac@example.com</t>
  </si>
  <si>
    <t>1-908-527-3532</t>
  </si>
  <si>
    <t>Ms. Madalyn Mills</t>
  </si>
  <si>
    <t>alanna64@example.org</t>
  </si>
  <si>
    <t>1-651-263-4370</t>
  </si>
  <si>
    <t>Sandra Williamson</t>
  </si>
  <si>
    <t>stroman.mariana@example.net</t>
  </si>
  <si>
    <t>1-302-854-8375</t>
  </si>
  <si>
    <t>Reuben Okuneva</t>
  </si>
  <si>
    <t>balistreri.sydnee@example.com</t>
  </si>
  <si>
    <t>Eloy Legros</t>
  </si>
  <si>
    <t>ebert.yoshiko@example.net</t>
  </si>
  <si>
    <t>1-559-965-9578</t>
  </si>
  <si>
    <t>Ms. Agustina Bosco</t>
  </si>
  <si>
    <t>rlabadie@example.com</t>
  </si>
  <si>
    <t>Carlos Roberts</t>
  </si>
  <si>
    <t>stokes.arlie@example.com</t>
  </si>
  <si>
    <t>816-647-2900</t>
  </si>
  <si>
    <t>Zakary Kihn</t>
  </si>
  <si>
    <t>lakin.ottilie@example.org</t>
  </si>
  <si>
    <t>1-463-945-8413</t>
  </si>
  <si>
    <t>Dr. Sierra Ondricka</t>
  </si>
  <si>
    <t>tferry@example.org</t>
  </si>
  <si>
    <t>Dr. Brandt Gulgowski Jr.</t>
  </si>
  <si>
    <t>elinore30@example.org</t>
  </si>
  <si>
    <t>Marge Quitzon</t>
  </si>
  <si>
    <t>howell.hans@example.org</t>
  </si>
  <si>
    <t>Kianna Ernser</t>
  </si>
  <si>
    <t>eveline00@example.org</t>
  </si>
  <si>
    <t>559-939-2121</t>
  </si>
  <si>
    <t>Destinee Kunze</t>
  </si>
  <si>
    <t>pbogisich@example.org</t>
  </si>
  <si>
    <t>Cecile Stoltenberg</t>
  </si>
  <si>
    <t>maribel65@example.org</t>
  </si>
  <si>
    <t>Miss Serena Leuschke II</t>
  </si>
  <si>
    <t>fahey.joe@example.net</t>
  </si>
  <si>
    <t>Dr. Deshawn O'Kon</t>
  </si>
  <si>
    <t>krajcik.ford@example.net</t>
  </si>
  <si>
    <t>(959) 217-4314</t>
  </si>
  <si>
    <t>Linda Abbott II</t>
  </si>
  <si>
    <t>feil.annabelle@example.org</t>
  </si>
  <si>
    <t>831-970-8818</t>
  </si>
  <si>
    <t>Prof. Vance Johnston Jr.</t>
  </si>
  <si>
    <t>boyer.lonzo@example.org</t>
  </si>
  <si>
    <t>Tressie Hessel</t>
  </si>
  <si>
    <t>kilback.gregorio@example.com</t>
  </si>
  <si>
    <t>(727) 893-6691</t>
  </si>
  <si>
    <t>Pete Krajcik</t>
  </si>
  <si>
    <t>murphy.duane@example.org</t>
  </si>
  <si>
    <t>Ralph Marks DDS</t>
  </si>
  <si>
    <t>marisol.schaefer@example.org</t>
  </si>
  <si>
    <t>+1 (205) 316-2146</t>
  </si>
  <si>
    <t>Laverna Lueilwitz</t>
  </si>
  <si>
    <t>rath.ryan@example.net</t>
  </si>
  <si>
    <t>1-364-986-9408</t>
  </si>
  <si>
    <t>Dr. Deborah Stokes DDS</t>
  </si>
  <si>
    <t>mozell.kozey@example.org</t>
  </si>
  <si>
    <t>Brenna Langworth</t>
  </si>
  <si>
    <t>dahlia.stoltenberg@example.net</t>
  </si>
  <si>
    <t>1-458-562-8632</t>
  </si>
  <si>
    <t>Christa Abernathy</t>
  </si>
  <si>
    <t>kdickens@example.com</t>
  </si>
  <si>
    <t>1-857-910-9458</t>
  </si>
  <si>
    <t>Darrick Bogisich</t>
  </si>
  <si>
    <t>rdicki@example.net</t>
  </si>
  <si>
    <t>+1 (325) 210-0071</t>
  </si>
  <si>
    <t>Zita Borer</t>
  </si>
  <si>
    <t>joshuah.borer@example.org</t>
  </si>
  <si>
    <t>Jaqueline Bailey DDS</t>
  </si>
  <si>
    <t>xohara@example.com</t>
  </si>
  <si>
    <t>1-865-355-4536</t>
  </si>
  <si>
    <t>Adrianna Schaefer</t>
  </si>
  <si>
    <t>faustino.klocko@example.org</t>
  </si>
  <si>
    <t>(845) 333-4287</t>
  </si>
  <si>
    <t>Ricardo Beatty</t>
  </si>
  <si>
    <t>leanna.hane@example.net</t>
  </si>
  <si>
    <t>Kacey Labadie</t>
  </si>
  <si>
    <t>rlind@example.com</t>
  </si>
  <si>
    <t>Prof. Reanna Keebler Sr.</t>
  </si>
  <si>
    <t>rocky.mraz@example.org</t>
  </si>
  <si>
    <t>678-812-6318</t>
  </si>
  <si>
    <t>Shanny Torphy</t>
  </si>
  <si>
    <t>oerdman@example.net</t>
  </si>
  <si>
    <t>432-231-3707</t>
  </si>
  <si>
    <t>Maureen Veum</t>
  </si>
  <si>
    <t>arosenbaum@example.com</t>
  </si>
  <si>
    <t>+1 (660) 221-5095</t>
  </si>
  <si>
    <t>Betty Emmerich I</t>
  </si>
  <si>
    <t>sbatz@example.net</t>
  </si>
  <si>
    <t>+1 (854) 409-3209</t>
  </si>
  <si>
    <t>Amelie Larson</t>
  </si>
  <si>
    <t>yrice@example.com</t>
  </si>
  <si>
    <t>+1 (380) 699-6069</t>
  </si>
  <si>
    <t>Iva Carroll</t>
  </si>
  <si>
    <t>jennifer54@example.org</t>
  </si>
  <si>
    <t>(940) 770-2620</t>
  </si>
  <si>
    <t>Kevin Little III</t>
  </si>
  <si>
    <t>narmstrong@example.org</t>
  </si>
  <si>
    <t>(470) 814-5277</t>
  </si>
  <si>
    <t>Allene Streich Sr.</t>
  </si>
  <si>
    <t>jlesch@example.com</t>
  </si>
  <si>
    <t>1-682-975-9639</t>
  </si>
  <si>
    <t>Dennis Nicolas</t>
  </si>
  <si>
    <t>makenzie98@example.com</t>
  </si>
  <si>
    <t>Durward Mohr</t>
  </si>
  <si>
    <t>corwin.daniela@example.com</t>
  </si>
  <si>
    <t>351-641-2116</t>
  </si>
  <si>
    <t>Patrick Larson</t>
  </si>
  <si>
    <t>halvorson.lexie@example.net</t>
  </si>
  <si>
    <t>1-360-218-8246</t>
  </si>
  <si>
    <t>Jalen Weissnat DDS</t>
  </si>
  <si>
    <t>ogrady@example.com</t>
  </si>
  <si>
    <t>London Ernser</t>
  </si>
  <si>
    <t>roob.bessie@example.net</t>
  </si>
  <si>
    <t>989-898-6115</t>
  </si>
  <si>
    <t>Dr. Bridie Ernser Jr.</t>
  </si>
  <si>
    <t>flavie.bode@example.net</t>
  </si>
  <si>
    <t>1-352-232-0867</t>
  </si>
  <si>
    <t>Kirsten Hegmann</t>
  </si>
  <si>
    <t>toy.neoma@example.com</t>
  </si>
  <si>
    <t>Corene Bernhard</t>
  </si>
  <si>
    <t>kip11@example.org</t>
  </si>
  <si>
    <t>+1 (509) 387-1196</t>
  </si>
  <si>
    <t>Mr. Jamar Koss</t>
  </si>
  <si>
    <t>piper.towne@example.com</t>
  </si>
  <si>
    <t>Kale Gutkowski</t>
  </si>
  <si>
    <t>peter89@example.org</t>
  </si>
  <si>
    <t>Milan Kuvalis</t>
  </si>
  <si>
    <t>russel.monserrat@example.org</t>
  </si>
  <si>
    <t>+1 (801) 686-8338</t>
  </si>
  <si>
    <t>Jayde Morar Jr.</t>
  </si>
  <si>
    <t>kaylie49@example.com</t>
  </si>
  <si>
    <t>Dr. Roman O'Connell</t>
  </si>
  <si>
    <t>yschoen@example.org</t>
  </si>
  <si>
    <t>(682) 955-2736</t>
  </si>
  <si>
    <t>Vergie Schamberger</t>
  </si>
  <si>
    <t>arthur56@example.net</t>
  </si>
  <si>
    <t>Stanton Stehr</t>
  </si>
  <si>
    <t>ojones@example.com</t>
  </si>
  <si>
    <t>Lauretta Shields</t>
  </si>
  <si>
    <t>magdalen66@example.com</t>
  </si>
  <si>
    <t>(657) 965-4119</t>
  </si>
  <si>
    <t>Tiana Wehner</t>
  </si>
  <si>
    <t>xbrekke@example.net</t>
  </si>
  <si>
    <t>1-321-570-3447</t>
  </si>
  <si>
    <t>Prof. Margot Dietrich DDS</t>
  </si>
  <si>
    <t>kulas.dean@example.org</t>
  </si>
  <si>
    <t>830-869-5465</t>
  </si>
  <si>
    <t>Flavio Steuber</t>
  </si>
  <si>
    <t>psteuber@example.com</t>
  </si>
  <si>
    <t>1-240-667-6709</t>
  </si>
  <si>
    <t>Dr. Clyde Botsford</t>
  </si>
  <si>
    <t>madie51@example.com</t>
  </si>
  <si>
    <t>(989) 969-2621</t>
  </si>
  <si>
    <t>Alyce Sporer DVM</t>
  </si>
  <si>
    <t>gleason.esteban@example.org</t>
  </si>
  <si>
    <t>1-938-624-8295</t>
  </si>
  <si>
    <t>Clinton Goyette</t>
  </si>
  <si>
    <t>janis.gottlieb@example.com</t>
  </si>
  <si>
    <t>1-989-916-7411</t>
  </si>
  <si>
    <t>Jarvis Miller</t>
  </si>
  <si>
    <t>chelsea50@example.com</t>
  </si>
  <si>
    <t>1-757-775-6971</t>
  </si>
  <si>
    <t>Mrs. Karolann Bruen III</t>
  </si>
  <si>
    <t>kaitlyn.schoen@example.net</t>
  </si>
  <si>
    <t>1-854-409-6352</t>
  </si>
  <si>
    <t>Prof. Lydia Ritchie</t>
  </si>
  <si>
    <t>heaney.jack@example.net</t>
  </si>
  <si>
    <t>Lourdes Heidenreich</t>
  </si>
  <si>
    <t>jhaley@example.com</t>
  </si>
  <si>
    <t>Hilda Conroy</t>
  </si>
  <si>
    <t>yhickle@example.org</t>
  </si>
  <si>
    <t>Lance O'Kon DDS</t>
  </si>
  <si>
    <t>frolfson@example.com</t>
  </si>
  <si>
    <t>1-678-597-4323</t>
  </si>
  <si>
    <t>Heaven Stanton</t>
  </si>
  <si>
    <t>balistreri.matt@example.net</t>
  </si>
  <si>
    <t>Chaya Kemmer Jr.</t>
  </si>
  <si>
    <t>josianne.rolfson@example.net</t>
  </si>
  <si>
    <t>(385) 214-6960</t>
  </si>
  <si>
    <t>Joana Bergstrom</t>
  </si>
  <si>
    <t>tabitha.langworth@example.org</t>
  </si>
  <si>
    <t>Vicente Cummerata Jr.</t>
  </si>
  <si>
    <t>jast.lorena@example.org</t>
  </si>
  <si>
    <t>(520) 566-4812</t>
  </si>
  <si>
    <t>Corrine D'Amore DDS</t>
  </si>
  <si>
    <t>felicia.jacobi@example.com</t>
  </si>
  <si>
    <t>Colby Wilkinson</t>
  </si>
  <si>
    <t>hkertzmann@example.com</t>
  </si>
  <si>
    <t>573-510-8545</t>
  </si>
  <si>
    <t>Bernita Satterfield</t>
  </si>
  <si>
    <t>king.renner@example.com</t>
  </si>
  <si>
    <t>678-408-4918</t>
  </si>
  <si>
    <t>Emmett Reinger</t>
  </si>
  <si>
    <t>roma12@example.com</t>
  </si>
  <si>
    <t>(283) 618-1980</t>
  </si>
  <si>
    <t>Prof. Modesto Beatty</t>
  </si>
  <si>
    <t>hirthe.carleton@example.org</t>
  </si>
  <si>
    <t>1-347-380-4871</t>
  </si>
  <si>
    <t>Sigrid Ziemann</t>
  </si>
  <si>
    <t>hbeatty@example.net</t>
  </si>
  <si>
    <t>1-601-575-4399</t>
  </si>
  <si>
    <t>Celestino Rohan</t>
  </si>
  <si>
    <t>pamela86@example.net</t>
  </si>
  <si>
    <t>(252) 256-9005</t>
  </si>
  <si>
    <t>Dr. Graham Schneider PhD</t>
  </si>
  <si>
    <t>henriette07@example.org</t>
  </si>
  <si>
    <t>(775) 734-5552</t>
  </si>
  <si>
    <t>Micaela Hoeger V</t>
  </si>
  <si>
    <t>fbeier@example.com</t>
  </si>
  <si>
    <t>1-269-583-9623</t>
  </si>
  <si>
    <t>Dr. Lyla Spencer</t>
  </si>
  <si>
    <t>kevon.marvin@example.net</t>
  </si>
  <si>
    <t>(806) 497-7536</t>
  </si>
  <si>
    <t>Mr. Lance Hills</t>
  </si>
  <si>
    <t>schowalter.toney@example.org</t>
  </si>
  <si>
    <t>Abigale Grimes</t>
  </si>
  <si>
    <t>uturner@example.net</t>
  </si>
  <si>
    <t>Patience Corwin</t>
  </si>
  <si>
    <t>marjorie.wuckert@example.org</t>
  </si>
  <si>
    <t>1-386-593-2446</t>
  </si>
  <si>
    <t>Prof. Gerry Wiegand Jr.</t>
  </si>
  <si>
    <t>korey04@example.org</t>
  </si>
  <si>
    <t>Dion Donnelly</t>
  </si>
  <si>
    <t>chaz31@example.com</t>
  </si>
  <si>
    <t>1-469-497-5359</t>
  </si>
  <si>
    <t>Vivienne Denesik</t>
  </si>
  <si>
    <t>deon.west@example.net</t>
  </si>
  <si>
    <t>1-475-429-4545</t>
  </si>
  <si>
    <t>Mrs. Calista Emmerich</t>
  </si>
  <si>
    <t>darby.beahan@example.org</t>
  </si>
  <si>
    <t>414-690-0260</t>
  </si>
  <si>
    <t>Dr. Diego Harvey II</t>
  </si>
  <si>
    <t>earl45@example.com</t>
  </si>
  <si>
    <t>Prof. Elise Pfannerstill</t>
  </si>
  <si>
    <t>crystel.langosh@example.net</t>
  </si>
  <si>
    <t>Syble Hyatt</t>
  </si>
  <si>
    <t>owuckert@example.com</t>
  </si>
  <si>
    <t>Dr. Columbus Lehner Jr.</t>
  </si>
  <si>
    <t>christian.buckridge@example.net</t>
  </si>
  <si>
    <t>Prof. Garnet Baumbach</t>
  </si>
  <si>
    <t>collins.mara@example.net</t>
  </si>
  <si>
    <t>Colleen Connelly</t>
  </si>
  <si>
    <t>berge.joseph@example.com</t>
  </si>
  <si>
    <t>(843) 748-5445</t>
  </si>
  <si>
    <t>Ayla Kunde IV</t>
  </si>
  <si>
    <t>schamberger.ayana@example.org</t>
  </si>
  <si>
    <t>(551) 609-4255</t>
  </si>
  <si>
    <t>Vivien Brown</t>
  </si>
  <si>
    <t>brianne.zieme@example.com</t>
  </si>
  <si>
    <t>971-746-2888</t>
  </si>
  <si>
    <t>Xander Gutkowski</t>
  </si>
  <si>
    <t>jamal.greenfelder@example.com</t>
  </si>
  <si>
    <t>1-747-303-7423</t>
  </si>
  <si>
    <t>Brando Mann</t>
  </si>
  <si>
    <t>libbie.nikolaus@example.org</t>
  </si>
  <si>
    <t>Darron Bechtelar MD</t>
  </si>
  <si>
    <t>keegan72@example.net</t>
  </si>
  <si>
    <t>Christophe Walker</t>
  </si>
  <si>
    <t>ncollins@example.net</t>
  </si>
  <si>
    <t>Miss Florine Lehner</t>
  </si>
  <si>
    <t>gibson.anahi@example.com</t>
  </si>
  <si>
    <t>Lavada Ferry</t>
  </si>
  <si>
    <t>dborer@example.net</t>
  </si>
  <si>
    <t>Breanne Kerluke</t>
  </si>
  <si>
    <t>swift.wendell@example.org</t>
  </si>
  <si>
    <t>(551) 760-1604</t>
  </si>
  <si>
    <t>Sean Marvin</t>
  </si>
  <si>
    <t>kbarton@example.com</t>
  </si>
  <si>
    <t>Mr. Ottis Rau I</t>
  </si>
  <si>
    <t>yhaley@example.net</t>
  </si>
  <si>
    <t>Dr. Kathleen Cormier DVM</t>
  </si>
  <si>
    <t>kuvalis.kallie@example.org</t>
  </si>
  <si>
    <t>Fabian White</t>
  </si>
  <si>
    <t>rachelle.olson@example.org</t>
  </si>
  <si>
    <t>(213) 622-5052</t>
  </si>
  <si>
    <t>Prof. Nicolas Abbott</t>
  </si>
  <si>
    <t>hill.damien@example.net</t>
  </si>
  <si>
    <t>Prof. Erick Kohler</t>
  </si>
  <si>
    <t>carroll.antonetta@example.net</t>
  </si>
  <si>
    <t>+1 (559) 534-7279</t>
  </si>
  <si>
    <t>Omari Corkery DVM</t>
  </si>
  <si>
    <t>boehm.tia@example.org</t>
  </si>
  <si>
    <t>1-567-264-8574</t>
  </si>
  <si>
    <t>Virgil Jerde</t>
  </si>
  <si>
    <t>lea83@example.org</t>
  </si>
  <si>
    <t>346-315-7176</t>
  </si>
  <si>
    <t>Melody Kohler</t>
  </si>
  <si>
    <t>hdubuque@example.org</t>
  </si>
  <si>
    <t>(912) 886-7008</t>
  </si>
  <si>
    <t>Rhett Daugherty</t>
  </si>
  <si>
    <t>emerson33@example.net</t>
  </si>
  <si>
    <t>orolfson@example.org</t>
  </si>
  <si>
    <t>(618) 850-2761</t>
  </si>
  <si>
    <t>Deron Bechtelar Jr.</t>
  </si>
  <si>
    <t>qbode@example.com</t>
  </si>
  <si>
    <t>Maiya Rippin</t>
  </si>
  <si>
    <t>zboncak.amya@example.com</t>
  </si>
  <si>
    <t>1-424-799-8134</t>
  </si>
  <si>
    <t>Jillian Nader</t>
  </si>
  <si>
    <t>jeanie.ondricka@example.net</t>
  </si>
  <si>
    <t>1-484-536-8822</t>
  </si>
  <si>
    <t>Shanelle Erdman</t>
  </si>
  <si>
    <t>ora.veum@example.org</t>
  </si>
  <si>
    <t>1-510-741-0867</t>
  </si>
  <si>
    <t>Corene Considine IV</t>
  </si>
  <si>
    <t>gusikowski.tyrell@example.org</t>
  </si>
  <si>
    <t>Kareem Gulgowski</t>
  </si>
  <si>
    <t>ywehner@example.net</t>
  </si>
  <si>
    <t>279-895-7686</t>
  </si>
  <si>
    <t>Myron D'Amore Jr.</t>
  </si>
  <si>
    <t>bradly.goldner@example.net</t>
  </si>
  <si>
    <t>+1 (307) 648-6945</t>
  </si>
  <si>
    <t>Ms. Julianne Wisozk</t>
  </si>
  <si>
    <t>ibode@example.org</t>
  </si>
  <si>
    <t>1-731-447-7049</t>
  </si>
  <si>
    <t>Elvera Schneider</t>
  </si>
  <si>
    <t>pmurray@example.com</t>
  </si>
  <si>
    <t>Doug Fisher</t>
  </si>
  <si>
    <t>tracey19@example.org</t>
  </si>
  <si>
    <t>Jermain Feeney</t>
  </si>
  <si>
    <t>easter.schaden@example.org</t>
  </si>
  <si>
    <t>805-722-3892</t>
  </si>
  <si>
    <t>Emmanuel Nitzsche</t>
  </si>
  <si>
    <t>andreane.bartell@example.org</t>
  </si>
  <si>
    <t>Deion Johns</t>
  </si>
  <si>
    <t>zachariah.bayer@example.com</t>
  </si>
  <si>
    <t>Emily Kunde</t>
  </si>
  <si>
    <t>larue.mante@example.com</t>
  </si>
  <si>
    <t>Miss Kiera Vandervort</t>
  </si>
  <si>
    <t>fadel.erick@example.com</t>
  </si>
  <si>
    <t>1-434-615-2411</t>
  </si>
  <si>
    <t>Laurie Franecki</t>
  </si>
  <si>
    <t>sophie.heaney@example.org</t>
  </si>
  <si>
    <t>(330) 813-5096</t>
  </si>
  <si>
    <t>Callie Harber</t>
  </si>
  <si>
    <t>ebony.williamson@example.net</t>
  </si>
  <si>
    <t>+1 (774) 318-9294</t>
  </si>
  <si>
    <t>Prof. Hans Tremblay</t>
  </si>
  <si>
    <t>friesen.gage@example.org</t>
  </si>
  <si>
    <t>586-629-0960</t>
  </si>
  <si>
    <t>Mr. Freeman Jenkins DDS</t>
  </si>
  <si>
    <t>lisette.mohr@example.com</t>
  </si>
  <si>
    <t>Ms. Martine Beier</t>
  </si>
  <si>
    <t>myah54@example.org</t>
  </si>
  <si>
    <t>+1 (585) 831-8113</t>
  </si>
  <si>
    <t>Alia Corwin DVM</t>
  </si>
  <si>
    <t>lesch.glenda@example.net</t>
  </si>
  <si>
    <t>Prof. Finn Hansen</t>
  </si>
  <si>
    <t>onikolaus@example.com</t>
  </si>
  <si>
    <t>475-800-3188</t>
  </si>
  <si>
    <t>Marilou Jakubowski</t>
  </si>
  <si>
    <t>blanda.loma@example.net</t>
  </si>
  <si>
    <t>Mrs. Maryse Rutherford I</t>
  </si>
  <si>
    <t>gchamplin@example.com</t>
  </si>
  <si>
    <t>1-240-534-2958</t>
  </si>
  <si>
    <t>Elva Ebert</t>
  </si>
  <si>
    <t>paul.runolfsdottir@example.net</t>
  </si>
  <si>
    <t>1-870-331-9428</t>
  </si>
  <si>
    <t>Leland Ledner</t>
  </si>
  <si>
    <t>alisa.feil@example.org</t>
  </si>
  <si>
    <t>Willie Grant</t>
  </si>
  <si>
    <t>ihyatt@example.org</t>
  </si>
  <si>
    <t>+1 (614) 867-5167</t>
  </si>
  <si>
    <t>Prof. Colt Erdman</t>
  </si>
  <si>
    <t>ngleason@example.net</t>
  </si>
  <si>
    <t>920-938-9695</t>
  </si>
  <si>
    <t>Jovanny Jenkins</t>
  </si>
  <si>
    <t>breanne38@example.org</t>
  </si>
  <si>
    <t>914-537-2015</t>
  </si>
  <si>
    <t>Bryon Denesik Jr.</t>
  </si>
  <si>
    <t>green.lurline@example.org</t>
  </si>
  <si>
    <t>Amira Medhurst</t>
  </si>
  <si>
    <t>whowell@example.com</t>
  </si>
  <si>
    <t>Mrs. Jaqueline Schiller PhD</t>
  </si>
  <si>
    <t>janis.graham@example.com</t>
  </si>
  <si>
    <t>Alysha Reilly PhD</t>
  </si>
  <si>
    <t>shannon.jones@example.com</t>
  </si>
  <si>
    <t>520-951-6100</t>
  </si>
  <si>
    <t>Mr. Alejandrin O'Keefe II</t>
  </si>
  <si>
    <t>marcus82@example.com</t>
  </si>
  <si>
    <t>(302) 269-2303</t>
  </si>
  <si>
    <t>Dion Luettgen IV</t>
  </si>
  <si>
    <t>deckow.calista@example.com</t>
  </si>
  <si>
    <t>Ali Lindgren II</t>
  </si>
  <si>
    <t>earl.lueilwitz@example.org</t>
  </si>
  <si>
    <t>1-608-908-4817</t>
  </si>
  <si>
    <t>Barton Mohr</t>
  </si>
  <si>
    <t>omitchell@example.net</t>
  </si>
  <si>
    <t>1-458-867-0383</t>
  </si>
  <si>
    <t>Jeramie Zboncak</t>
  </si>
  <si>
    <t>schimmel.heidi@example.org</t>
  </si>
  <si>
    <t>1-843-799-1855</t>
  </si>
  <si>
    <t>Cruz Kirlin</t>
  </si>
  <si>
    <t>roberto25@example.com</t>
  </si>
  <si>
    <t>1-817-507-7776</t>
  </si>
  <si>
    <t>Madeline Rosenbaum</t>
  </si>
  <si>
    <t>chanelle.monahan@example.net</t>
  </si>
  <si>
    <t>Ms. Kristina Hegmann</t>
  </si>
  <si>
    <t>lessie76@example.org</t>
  </si>
  <si>
    <t>Ruben Klein</t>
  </si>
  <si>
    <t>xarmstrong@example.net</t>
  </si>
  <si>
    <t>Fidel Jacobson</t>
  </si>
  <si>
    <t>frederique06@example.net</t>
  </si>
  <si>
    <t>1-505-851-2556</t>
  </si>
  <si>
    <t>Ms. Eudora Pollich</t>
  </si>
  <si>
    <t>lehner.jordyn@example.com</t>
  </si>
  <si>
    <t>1-717-324-7854</t>
  </si>
  <si>
    <t>Shaniya Brakus</t>
  </si>
  <si>
    <t>bart09@example.com</t>
  </si>
  <si>
    <t>(206) 502-8047</t>
  </si>
  <si>
    <t>Rupert Watsica</t>
  </si>
  <si>
    <t>lyla.larson@example.net</t>
  </si>
  <si>
    <t>Felipa Conn</t>
  </si>
  <si>
    <t>emelie49@example.com</t>
  </si>
  <si>
    <t>Dr. Monty Boyle</t>
  </si>
  <si>
    <t>ohara.halle@example.net</t>
  </si>
  <si>
    <t>Dr. Zachary Green</t>
  </si>
  <si>
    <t>larkin.milan@example.net</t>
  </si>
  <si>
    <t>1-567-834-5997</t>
  </si>
  <si>
    <t>Miss Nakia Lemke II</t>
  </si>
  <si>
    <t>gschaefer@example.net</t>
  </si>
  <si>
    <t>1-351-605-6433</t>
  </si>
  <si>
    <t>Prof. Carrie Gaylord V</t>
  </si>
  <si>
    <t>grant.wilhelm@example.net</t>
  </si>
  <si>
    <t>(936) 331-4696</t>
  </si>
  <si>
    <t>Lonnie Rosenbaum</t>
  </si>
  <si>
    <t>quigley.therese@example.com</t>
  </si>
  <si>
    <t>(915) 486-3836</t>
  </si>
  <si>
    <t>Vivianne Funk</t>
  </si>
  <si>
    <t>tatyana10@example.com</t>
  </si>
  <si>
    <t>1-539-457-6583</t>
  </si>
  <si>
    <t>Kaylee Runte</t>
  </si>
  <si>
    <t>golda79@example.org</t>
  </si>
  <si>
    <t>+1 (786) 795-2539</t>
  </si>
  <si>
    <t>Prof. Rhiannon Bernier MD</t>
  </si>
  <si>
    <t>kiera96@example.net</t>
  </si>
  <si>
    <t>(830) 339-1011</t>
  </si>
  <si>
    <t>Yasmeen Pouros</t>
  </si>
  <si>
    <t>dolly.koelpin@example.net</t>
  </si>
  <si>
    <t>Prof. Joyce Mann</t>
  </si>
  <si>
    <t>ffahey@example.net</t>
  </si>
  <si>
    <t>(832) 574-9752</t>
  </si>
  <si>
    <t>Dr. Danial Abshire</t>
  </si>
  <si>
    <t>tina70@example.net</t>
  </si>
  <si>
    <t>+1 (704) 665-6274</t>
  </si>
  <si>
    <t>Zola Feest</t>
  </si>
  <si>
    <t>ressie.veum@example.com</t>
  </si>
  <si>
    <t>1-978-927-2054</t>
  </si>
  <si>
    <t>Mrs. Aleen Rohan IV</t>
  </si>
  <si>
    <t>lee.wehner@example.org</t>
  </si>
  <si>
    <t>Prof. Skye Weimann</t>
  </si>
  <si>
    <t>hsawayn@example.org</t>
  </si>
  <si>
    <t>1-351-330-5807</t>
  </si>
  <si>
    <t>Rudy Bayer</t>
  </si>
  <si>
    <t>ignacio45@example.net</t>
  </si>
  <si>
    <t>Roberta Green</t>
  </si>
  <si>
    <t>scotty37@example.org</t>
  </si>
  <si>
    <t>Zola Feeney</t>
  </si>
  <si>
    <t>turner.tyra@example.com</t>
  </si>
  <si>
    <t>1-640-559-6165</t>
  </si>
  <si>
    <t>Dr. Karine Ernser II</t>
  </si>
  <si>
    <t>emelie03@example.org</t>
  </si>
  <si>
    <t>+1 (478) 582-2954</t>
  </si>
  <si>
    <t>Michele Langworth</t>
  </si>
  <si>
    <t>vandervort.eldridge@example.org</t>
  </si>
  <si>
    <t>Prof. Royal Howe MD</t>
  </si>
  <si>
    <t>junior32@example.net</t>
  </si>
  <si>
    <t>Dr. Rachael Dare</t>
  </si>
  <si>
    <t>markus10@example.org</t>
  </si>
  <si>
    <t>1-386-287-1909</t>
  </si>
  <si>
    <t>Prof. Willa Schulist DDS</t>
  </si>
  <si>
    <t>kcummings@example.org</t>
  </si>
  <si>
    <t>Katarina Schulist</t>
  </si>
  <si>
    <t>xwill@example.com</t>
  </si>
  <si>
    <t>Mr. Jett Crona I</t>
  </si>
  <si>
    <t>bruce96@example.com</t>
  </si>
  <si>
    <t>Hardy Boyer</t>
  </si>
  <si>
    <t>aniya.lubowitz@example.org</t>
  </si>
  <si>
    <t>Dr. Cali Kunze</t>
  </si>
  <si>
    <t>aiyana.berge@example.net</t>
  </si>
  <si>
    <t>Sophie Ritchie</t>
  </si>
  <si>
    <t>ibins@example.com</t>
  </si>
  <si>
    <t>1-413-455-0002</t>
  </si>
  <si>
    <t>Arthur Lakin DVM</t>
  </si>
  <si>
    <t>gibson.adell@example.org</t>
  </si>
  <si>
    <t>754-924-0659</t>
  </si>
  <si>
    <t>Edison Dach</t>
  </si>
  <si>
    <t>charlie46@example.com</t>
  </si>
  <si>
    <t>Reginald Parker</t>
  </si>
  <si>
    <t>mcrona@example.net</t>
  </si>
  <si>
    <t>+1 (906) 473-6835</t>
  </si>
  <si>
    <t>Baylee Bechtelar MD</t>
  </si>
  <si>
    <t>jessyca.pacocha@example.net</t>
  </si>
  <si>
    <t>(678) 296-9787</t>
  </si>
  <si>
    <t>Toney Gerlach PhD</t>
  </si>
  <si>
    <t>shanon.prosacco@example.org</t>
  </si>
  <si>
    <t>475-480-1549</t>
  </si>
  <si>
    <t>Howell Miller</t>
  </si>
  <si>
    <t>kaley.kozey@example.com</t>
  </si>
  <si>
    <t>+1 (808) 716-0743</t>
  </si>
  <si>
    <t>Hilda Orn</t>
  </si>
  <si>
    <t>hickle.laila@example.net</t>
  </si>
  <si>
    <t>(534) 777-7304</t>
  </si>
  <si>
    <t>Bernard Schaefer</t>
  </si>
  <si>
    <t>ferry.napoleon@example.com</t>
  </si>
  <si>
    <t>Zetta Hand</t>
  </si>
  <si>
    <t>declan74@example.com</t>
  </si>
  <si>
    <t>Dr. Sabina Lehner</t>
  </si>
  <si>
    <t>dave.kuhlman@example.com</t>
  </si>
  <si>
    <t>Elwyn Harvey</t>
  </si>
  <si>
    <t>judge47@example.net</t>
  </si>
  <si>
    <t>Dr. Charity McGlynn PhD</t>
  </si>
  <si>
    <t>lesch.maudie@example.net</t>
  </si>
  <si>
    <t>(360) 686-4832</t>
  </si>
  <si>
    <t>Jewell O'Hara</t>
  </si>
  <si>
    <t>madaline.boyer@example.net</t>
  </si>
  <si>
    <t>Raphael Huel</t>
  </si>
  <si>
    <t>whirthe@example.com</t>
  </si>
  <si>
    <t>985-981-4499</t>
  </si>
  <si>
    <t>Dr. Immanuel Fritsch</t>
  </si>
  <si>
    <t>roberbrunner@example.com</t>
  </si>
  <si>
    <t>651-520-7738</t>
  </si>
  <si>
    <t>Ms. Evie Smitham MD</t>
  </si>
  <si>
    <t>kassandra.wolf@example.com</t>
  </si>
  <si>
    <t>Josianne Thompson</t>
  </si>
  <si>
    <t>ratke.hollis@example.net</t>
  </si>
  <si>
    <t>Annie Walter</t>
  </si>
  <si>
    <t>nbatz@example.net</t>
  </si>
  <si>
    <t>+1 (248) 430-5516</t>
  </si>
  <si>
    <t>Carson Carter</t>
  </si>
  <si>
    <t>danny83@example.net</t>
  </si>
  <si>
    <t>Dr. Kraig Schroeder DDS</t>
  </si>
  <si>
    <t>doyle.joaquin@example.com</t>
  </si>
  <si>
    <t>+1 (520) 398-2109</t>
  </si>
  <si>
    <t>Ms. Amara O'Kon</t>
  </si>
  <si>
    <t>barrows.lorenz@example.org</t>
  </si>
  <si>
    <t>Edison Hessel</t>
  </si>
  <si>
    <t>kenyatta.moore@example.com</t>
  </si>
  <si>
    <t>(503) 635-4913</t>
  </si>
  <si>
    <t>Jody Kshlerin</t>
  </si>
  <si>
    <t>erik.reinger@example.org</t>
  </si>
  <si>
    <t>+1 (947) 762-5982</t>
  </si>
  <si>
    <t>Isaias Nader</t>
  </si>
  <si>
    <t>korbin.simonis@example.org</t>
  </si>
  <si>
    <t>303-224-8364</t>
  </si>
  <si>
    <t>Prof. Edison Weissnat Sr.</t>
  </si>
  <si>
    <t>leta90@example.net</t>
  </si>
  <si>
    <t>Prof. Jaydon Mertz DDS</t>
  </si>
  <si>
    <t>angie.hirthe@example.org</t>
  </si>
  <si>
    <t>+1 (810) 320-3338</t>
  </si>
  <si>
    <t>Prof. Verlie Bode</t>
  </si>
  <si>
    <t>jocelyn.maggio@example.com</t>
  </si>
  <si>
    <t>(740) 395-5122</t>
  </si>
  <si>
    <t>Brian Jacobs</t>
  </si>
  <si>
    <t>thalia03@example.com</t>
  </si>
  <si>
    <t>+1 (503) 857-3425</t>
  </si>
  <si>
    <t>Boyd Swift Sr.</t>
  </si>
  <si>
    <t>koch.lisette@example.net</t>
  </si>
  <si>
    <t>+1 (954) 821-6851</t>
  </si>
  <si>
    <t>Lamar Daniel</t>
  </si>
  <si>
    <t>nader.brant@example.com</t>
  </si>
  <si>
    <t>848-915-0657</t>
  </si>
  <si>
    <t>Verna Morar</t>
  </si>
  <si>
    <t>jordy45@example.net</t>
  </si>
  <si>
    <t>Max O'Conner</t>
  </si>
  <si>
    <t>vnader@example.com</t>
  </si>
  <si>
    <t>(320) 375-4461</t>
  </si>
  <si>
    <t>Doris Schinner</t>
  </si>
  <si>
    <t>wcormier@example.org</t>
  </si>
  <si>
    <t>Prof. Walker McDermott II</t>
  </si>
  <si>
    <t>kub.bryce@example.net</t>
  </si>
  <si>
    <t>Mikayla Watsica</t>
  </si>
  <si>
    <t>akassulke@example.net</t>
  </si>
  <si>
    <t>Prof. Bianka Rempel</t>
  </si>
  <si>
    <t>clay.metz@example.com</t>
  </si>
  <si>
    <t>828-452-0382</t>
  </si>
  <si>
    <t>Mr. Kian Reinger</t>
  </si>
  <si>
    <t>jedidiah78@example.org</t>
  </si>
  <si>
    <t>(223) 574-3450</t>
  </si>
  <si>
    <t>Mr. Jevon Krajcik MD</t>
  </si>
  <si>
    <t>kareem.upton@example.com</t>
  </si>
  <si>
    <t>+1 (325) 212-5838</t>
  </si>
  <si>
    <t>Ms. Maximillia Gulgowski</t>
  </si>
  <si>
    <t>boris.bayer@example.net</t>
  </si>
  <si>
    <t>714-655-8680</t>
  </si>
  <si>
    <t>Valentine Crooks</t>
  </si>
  <si>
    <t>kelton29@example.com</t>
  </si>
  <si>
    <t>+1 (743) 627-5189</t>
  </si>
  <si>
    <t>Candido Wisozk III</t>
  </si>
  <si>
    <t>haley.gerda@example.org</t>
  </si>
  <si>
    <t>Mr. Aron Heaney IV</t>
  </si>
  <si>
    <t>oma12@example.net</t>
  </si>
  <si>
    <t>Ms. Mattie Muller</t>
  </si>
  <si>
    <t>vivien80@example.net</t>
  </si>
  <si>
    <t>Mr. Rowan Heaney</t>
  </si>
  <si>
    <t>amelie66@example.com</t>
  </si>
  <si>
    <t>1-240-852-1326</t>
  </si>
  <si>
    <t>Juvenal Yundt</t>
  </si>
  <si>
    <t>janet.ondricka@example.org</t>
  </si>
  <si>
    <t>503-763-3514</t>
  </si>
  <si>
    <t>Patricia Mante</t>
  </si>
  <si>
    <t>burley17@example.org</t>
  </si>
  <si>
    <t>1-913-237-6238</t>
  </si>
  <si>
    <t>Dr. Rey Orn IV</t>
  </si>
  <si>
    <t>zhickle@example.org</t>
  </si>
  <si>
    <t>+1 (716) 603-8020</t>
  </si>
  <si>
    <t>Delmer Klein</t>
  </si>
  <si>
    <t>leonor17@example.net</t>
  </si>
  <si>
    <t>Mr. Randall Kutch</t>
  </si>
  <si>
    <t>jaclyn.kris@example.com</t>
  </si>
  <si>
    <t>1-917-380-2613</t>
  </si>
  <si>
    <t>Yessenia Wiegand</t>
  </si>
  <si>
    <t>dgleason@example.net</t>
  </si>
  <si>
    <t>Dr. Maybell Parisian DDS</t>
  </si>
  <si>
    <t>elta10@example.org</t>
  </si>
  <si>
    <t>573-598-0056</t>
  </si>
  <si>
    <t>Brant Murray</t>
  </si>
  <si>
    <t>maverick.rowe@example.org</t>
  </si>
  <si>
    <t>1-352-670-3760</t>
  </si>
  <si>
    <t>Reuben Mills</t>
  </si>
  <si>
    <t>samanta.eichmann@example.org</t>
  </si>
  <si>
    <t>Emerald Kiehn</t>
  </si>
  <si>
    <t>pshanahan@example.com</t>
  </si>
  <si>
    <t>806-412-6003</t>
  </si>
  <si>
    <t>Mr. Laverna Roberts III</t>
  </si>
  <si>
    <t>justine.considine@example.org</t>
  </si>
  <si>
    <t>Derek Kilback</t>
  </si>
  <si>
    <t>stoltenberg.erica@example.com</t>
  </si>
  <si>
    <t>228-736-9172</t>
  </si>
  <si>
    <t>Daphne Hahn</t>
  </si>
  <si>
    <t>hilpert.margarete@example.org</t>
  </si>
  <si>
    <t>+1 (786) 986-1992</t>
  </si>
  <si>
    <t>Dandre Purdy DVM</t>
  </si>
  <si>
    <t>edwina.kozey@example.net</t>
  </si>
  <si>
    <t>Dr. Abdul Trantow</t>
  </si>
  <si>
    <t>reinhold71@example.org</t>
  </si>
  <si>
    <t>Kathryn Johns</t>
  </si>
  <si>
    <t>parker.ashtyn@example.net</t>
  </si>
  <si>
    <t>Dr. Madelyn Homenick</t>
  </si>
  <si>
    <t>elesch@example.net</t>
  </si>
  <si>
    <t>(610) 342-4623</t>
  </si>
  <si>
    <t>Amari Rutherford</t>
  </si>
  <si>
    <t>anastacio53@example.com</t>
  </si>
  <si>
    <t>(551) 418-3774</t>
  </si>
  <si>
    <t>Joshua Hudson</t>
  </si>
  <si>
    <t>athompson@example.com</t>
  </si>
  <si>
    <t>Dr. Bulah McGlynn</t>
  </si>
  <si>
    <t>jed.mckenzie@example.com</t>
  </si>
  <si>
    <t>Vernon Mante</t>
  </si>
  <si>
    <t>pollich.gennaro@example.net</t>
  </si>
  <si>
    <t>Brigitte Price</t>
  </si>
  <si>
    <t>shanahan.rachael@example.org</t>
  </si>
  <si>
    <t>Leonardo Klocko I</t>
  </si>
  <si>
    <t>mitchell.adolf@example.com</t>
  </si>
  <si>
    <t>Clyde Lakin</t>
  </si>
  <si>
    <t>arden.goodwin@example.com</t>
  </si>
  <si>
    <t>(531) 208-9197</t>
  </si>
  <si>
    <t>Maggie Smith Jr.</t>
  </si>
  <si>
    <t>claire67@example.net</t>
  </si>
  <si>
    <t>Freda White</t>
  </si>
  <si>
    <t>antwon.hyatt@example.org</t>
  </si>
  <si>
    <t>1-260-486-4327</t>
  </si>
  <si>
    <t>Scarlett Ledner</t>
  </si>
  <si>
    <t>pkoss@example.net</t>
  </si>
  <si>
    <t>1-415-239-2375</t>
  </si>
  <si>
    <t>Miss Asia Von I</t>
  </si>
  <si>
    <t>vincent63@example.org</t>
  </si>
  <si>
    <t>1-906-652-4557</t>
  </si>
  <si>
    <t>Taya Crona</t>
  </si>
  <si>
    <t>kurt.lesch@example.com</t>
  </si>
  <si>
    <t>Aileen Luettgen</t>
  </si>
  <si>
    <t>ocummings@example.net</t>
  </si>
  <si>
    <t>Prof. Mckenzie Breitenberg</t>
  </si>
  <si>
    <t>breitenberg.lexi@example.net</t>
  </si>
  <si>
    <t>(414) 434-6807</t>
  </si>
  <si>
    <t>Ms. Velva Paucek</t>
  </si>
  <si>
    <t>parker.koss@example.net</t>
  </si>
  <si>
    <t>1-401-634-1858</t>
  </si>
  <si>
    <t>Humberto Zboncak</t>
  </si>
  <si>
    <t>kessler.skylar@example.net</t>
  </si>
  <si>
    <t>+1 (364) 899-7814</t>
  </si>
  <si>
    <t>Mrs. Ethyl Ziemann PhD</t>
  </si>
  <si>
    <t>connelly.nelle@example.com</t>
  </si>
  <si>
    <t>+1 (502) 779-8005</t>
  </si>
  <si>
    <t>Otho Moore MD</t>
  </si>
  <si>
    <t>schaefer.candido@example.com</t>
  </si>
  <si>
    <t>Ulices Weimann</t>
  </si>
  <si>
    <t>gerhold.araceli@example.net</t>
  </si>
  <si>
    <t>1-847-324-4387</t>
  </si>
  <si>
    <t>Marlin Dickens</t>
  </si>
  <si>
    <t>prudence10@example.org</t>
  </si>
  <si>
    <t>1-551-257-0226</t>
  </si>
  <si>
    <t>Wellington Kub</t>
  </si>
  <si>
    <t>balistreri.chadd@example.net</t>
  </si>
  <si>
    <t>Merritt Schaden IV</t>
  </si>
  <si>
    <t>dbernhard@example.com</t>
  </si>
  <si>
    <t>1-253-514-5692</t>
  </si>
  <si>
    <t>Beatrice Zieme</t>
  </si>
  <si>
    <t>lilliana94@example.net</t>
  </si>
  <si>
    <t>+1 (726) 610-7258</t>
  </si>
  <si>
    <t>Raquel Little</t>
  </si>
  <si>
    <t>esther.hermann@example.com</t>
  </si>
  <si>
    <t>848-342-7513</t>
  </si>
  <si>
    <t>Christop Krajcik</t>
  </si>
  <si>
    <t>major31@example.org</t>
  </si>
  <si>
    <t>217-984-0778</t>
  </si>
  <si>
    <t>Randy Schuster</t>
  </si>
  <si>
    <t>nkuvalis@example.net</t>
  </si>
  <si>
    <t>402-296-3791</t>
  </si>
  <si>
    <t>Prof. Rahul Conn Jr.</t>
  </si>
  <si>
    <t>laurel.vonrueden@example.com</t>
  </si>
  <si>
    <t>847-850-6379</t>
  </si>
  <si>
    <t>Dianna Bogan</t>
  </si>
  <si>
    <t>yhodkiewicz@example.org</t>
  </si>
  <si>
    <t>(956) 441-2352</t>
  </si>
  <si>
    <t>Mrs. Arlene Prohaska</t>
  </si>
  <si>
    <t>neoma56@example.org</t>
  </si>
  <si>
    <t>Ms. Vallie Trantow</t>
  </si>
  <si>
    <t>ulises.erdman@example.net</t>
  </si>
  <si>
    <t>1-708-470-8420</t>
  </si>
  <si>
    <t>Kacey Kutch</t>
  </si>
  <si>
    <t>mose.rau@example.net</t>
  </si>
  <si>
    <t>Jessika Marvin III</t>
  </si>
  <si>
    <t>osinski.annabell@example.com</t>
  </si>
  <si>
    <t>+1 (540) 942-1981</t>
  </si>
  <si>
    <t>Billie Goyette</t>
  </si>
  <si>
    <t>thodkiewicz@example.org</t>
  </si>
  <si>
    <t>(458) 380-8598</t>
  </si>
  <si>
    <t>Eino Hickle</t>
  </si>
  <si>
    <t>okuneva.greta@example.net</t>
  </si>
  <si>
    <t>458-534-7937</t>
  </si>
  <si>
    <t>Baron Sporer</t>
  </si>
  <si>
    <t>vveum@example.net</t>
  </si>
  <si>
    <t>Tremayne Nicolas</t>
  </si>
  <si>
    <t>faye75@example.net</t>
  </si>
  <si>
    <t>1-904-579-6427</t>
  </si>
  <si>
    <t>Kariane Hilpert</t>
  </si>
  <si>
    <t>salvador33@example.com</t>
  </si>
  <si>
    <t>(910) 293-4140</t>
  </si>
  <si>
    <t>Blair Weissnat Sr.</t>
  </si>
  <si>
    <t>abdiel.greenholt@example.net</t>
  </si>
  <si>
    <t>Thelma Kirlin III</t>
  </si>
  <si>
    <t>fstehr@example.com</t>
  </si>
  <si>
    <t>Ms. Ressie Hoppe V</t>
  </si>
  <si>
    <t>schulist.buck@example.org</t>
  </si>
  <si>
    <t>Hermann Turner</t>
  </si>
  <si>
    <t>elvie43@example.org</t>
  </si>
  <si>
    <t>(820) 849-0806</t>
  </si>
  <si>
    <t>Darrick Gleichner</t>
  </si>
  <si>
    <t>miller.conor@example.org</t>
  </si>
  <si>
    <t>Miss Creola Keebler</t>
  </si>
  <si>
    <t>yshields@example.org</t>
  </si>
  <si>
    <t>253-705-2784</t>
  </si>
  <si>
    <t>Rowena Ullrich</t>
  </si>
  <si>
    <t>reilly.kurt@example.com</t>
  </si>
  <si>
    <t>Kelsi Gleason IV</t>
  </si>
  <si>
    <t>jthiel@example.net</t>
  </si>
  <si>
    <t>984-864-3364</t>
  </si>
  <si>
    <t>Sidney Sipes</t>
  </si>
  <si>
    <t>ruecker.leon@example.net</t>
  </si>
  <si>
    <t>1-989-574-9596</t>
  </si>
  <si>
    <t>Moshe Heller</t>
  </si>
  <si>
    <t>beryl52@example.org</t>
  </si>
  <si>
    <t>Martina Grimes</t>
  </si>
  <si>
    <t>alf.schoen@example.com</t>
  </si>
  <si>
    <t>Jaida Olson</t>
  </si>
  <si>
    <t>boyle.allie@example.com</t>
  </si>
  <si>
    <t>+1 (646) 739-0543</t>
  </si>
  <si>
    <t>Mrs. Brooklyn Brekke</t>
  </si>
  <si>
    <t>torey39@example.org</t>
  </si>
  <si>
    <t>Miss Katrine Murazik MD</t>
  </si>
  <si>
    <t>alexanne23@example.org</t>
  </si>
  <si>
    <t>678-448-8724</t>
  </si>
  <si>
    <t>Frederick Schuppe</t>
  </si>
  <si>
    <t>hnader@example.com</t>
  </si>
  <si>
    <t>Tito Tillman</t>
  </si>
  <si>
    <t>vernie.mosciski@example.net</t>
  </si>
  <si>
    <t>Norval Bechtelar</t>
  </si>
  <si>
    <t>loma44@example.org</t>
  </si>
  <si>
    <t>1-458-345-8190</t>
  </si>
  <si>
    <t>Dr. Mustafa Abshire</t>
  </si>
  <si>
    <t>nitzsche.connie@example.com</t>
  </si>
  <si>
    <t>(530) 994-9247</t>
  </si>
  <si>
    <t>Norberto Kuhlman</t>
  </si>
  <si>
    <t>aiden69@example.org</t>
  </si>
  <si>
    <t>(854) 371-2125</t>
  </si>
  <si>
    <t>Mrs. Margarita Tremblay II</t>
  </si>
  <si>
    <t>lschoen@example.com</t>
  </si>
  <si>
    <t>(313) 474-0070</t>
  </si>
  <si>
    <t>Vicenta Cormier</t>
  </si>
  <si>
    <t>kenny.kiehn@example.org</t>
  </si>
  <si>
    <t>Mose Wolff</t>
  </si>
  <si>
    <t>damien08@example.org</t>
  </si>
  <si>
    <t>(985) 649-0261</t>
  </si>
  <si>
    <t>Van Kreiger</t>
  </si>
  <si>
    <t>nader.andres@example.org</t>
  </si>
  <si>
    <t>1-507-486-7254</t>
  </si>
  <si>
    <t>Marjory Bruen</t>
  </si>
  <si>
    <t>myrtie83@example.com</t>
  </si>
  <si>
    <t>(256) 976-7969</t>
  </si>
  <si>
    <t>Amely Armstrong III</t>
  </si>
  <si>
    <t>ritchie.laurel@example.com</t>
  </si>
  <si>
    <t>1-651-526-3047</t>
  </si>
  <si>
    <t>Prof. Adriel Jenkins</t>
  </si>
  <si>
    <t>oda.schaefer@example.com</t>
  </si>
  <si>
    <t>586-826-7628</t>
  </si>
  <si>
    <t>Alana Gerhold</t>
  </si>
  <si>
    <t>fadel.gabrielle@example.com</t>
  </si>
  <si>
    <t>Mr. Ahmed Klein MD</t>
  </si>
  <si>
    <t>farrell.nichole@example.com</t>
  </si>
  <si>
    <t>260-319-7970</t>
  </si>
  <si>
    <t>Dr. Laurie Reilly</t>
  </si>
  <si>
    <t>jacobi.jackson@example.com</t>
  </si>
  <si>
    <t>Theron Homenick</t>
  </si>
  <si>
    <t>kenyatta.oreilly@example.org</t>
  </si>
  <si>
    <t>937-658-8682</t>
  </si>
  <si>
    <t>Dr. Lucie Koepp PhD</t>
  </si>
  <si>
    <t>rylee.macejkovic@example.net</t>
  </si>
  <si>
    <t>(860) 259-8307</t>
  </si>
  <si>
    <t>Dakota Daugherty</t>
  </si>
  <si>
    <t>okon.adriana@example.net</t>
  </si>
  <si>
    <t>Turner Yost Jr.</t>
  </si>
  <si>
    <t>padberg.caitlyn@example.net</t>
  </si>
  <si>
    <t>1-303-682-1322</t>
  </si>
  <si>
    <t>Vernice Ratke</t>
  </si>
  <si>
    <t>idaniel@example.net</t>
  </si>
  <si>
    <t>Mae Mayer</t>
  </si>
  <si>
    <t>umarvin@example.com</t>
  </si>
  <si>
    <t>(909) 555-6727</t>
  </si>
  <si>
    <t>Miss Verna Collier Sr.</t>
  </si>
  <si>
    <t>lupe27@example.net</t>
  </si>
  <si>
    <t>(878) 525-5681</t>
  </si>
  <si>
    <t>Lilla Denesik</t>
  </si>
  <si>
    <t>rnader@example.org</t>
  </si>
  <si>
    <t>1-573-490-0484</t>
  </si>
  <si>
    <t>Devon Feest</t>
  </si>
  <si>
    <t>pmedhurst@example.com</t>
  </si>
  <si>
    <t>Dr. Jocelyn Kertzmann II</t>
  </si>
  <si>
    <t>reina.klein@example.org</t>
  </si>
  <si>
    <t>Lorenz Stark</t>
  </si>
  <si>
    <t>seamus.dare@example.org</t>
  </si>
  <si>
    <t>+1 (406) 693-8044</t>
  </si>
  <si>
    <t>Violet Bashirian</t>
  </si>
  <si>
    <t>senger.selina@example.net</t>
  </si>
  <si>
    <t>Mozell Veum</t>
  </si>
  <si>
    <t>joelle85@example.org</t>
  </si>
  <si>
    <t>Miss Marjorie Ferry</t>
  </si>
  <si>
    <t>oral.skiles@example.net</t>
  </si>
  <si>
    <t>(828) 210-9628</t>
  </si>
  <si>
    <t>Jasper Weimann</t>
  </si>
  <si>
    <t>becker.angel@example.org</t>
  </si>
  <si>
    <t>Kayden Koelpin</t>
  </si>
  <si>
    <t>harvey.leon@example.com</t>
  </si>
  <si>
    <t>+1 (443) 630-4270</t>
  </si>
  <si>
    <t>Amelie Treutel DDS</t>
  </si>
  <si>
    <t>cathy.swift@example.org</t>
  </si>
  <si>
    <t>Dr. Javon Price V</t>
  </si>
  <si>
    <t>gaylord.stone@example.org</t>
  </si>
  <si>
    <t>1-838-918-3646</t>
  </si>
  <si>
    <t>Chyna Pollich</t>
  </si>
  <si>
    <t>dee.corkery@example.org</t>
  </si>
  <si>
    <t>Stefanie Bergstrom DDS</t>
  </si>
  <si>
    <t>harvey.hyatt@example.net</t>
  </si>
  <si>
    <t>+1 (865) 288-0109</t>
  </si>
  <si>
    <t>Orin McDermott</t>
  </si>
  <si>
    <t>haylie.ondricka@example.net</t>
  </si>
  <si>
    <t>Ines King V</t>
  </si>
  <si>
    <t>mraz.vernice@example.org</t>
  </si>
  <si>
    <t>870-697-6256</t>
  </si>
  <si>
    <t>Mr. Keyon Crona DDS</t>
  </si>
  <si>
    <t>runolfsdottir.lemuel@example.com</t>
  </si>
  <si>
    <t>+1 (262) 683-5386</t>
  </si>
  <si>
    <t>Cleveland Lynch</t>
  </si>
  <si>
    <t>davin.nicolas@example.com</t>
  </si>
  <si>
    <t>Dorris Bartell</t>
  </si>
  <si>
    <t>ycrooks@example.com</t>
  </si>
  <si>
    <t>Kyle Torp PhD</t>
  </si>
  <si>
    <t>jfarrell@example.net</t>
  </si>
  <si>
    <t>1-470-375-7210</t>
  </si>
  <si>
    <t>Adriel Ankunding</t>
  </si>
  <si>
    <t>emilio94@example.org</t>
  </si>
  <si>
    <t>+1 (551) 212-3543</t>
  </si>
  <si>
    <t>Rory Larson I</t>
  </si>
  <si>
    <t>donavon98@example.org</t>
  </si>
  <si>
    <t>1-980-266-4394</t>
  </si>
  <si>
    <t>Mr. Markus Schuppe</t>
  </si>
  <si>
    <t>sandrine39@example.org</t>
  </si>
  <si>
    <t>Royal Bode</t>
  </si>
  <si>
    <t>kling.kailee@example.com</t>
  </si>
  <si>
    <t>425-447-7820</t>
  </si>
  <si>
    <t>Eden Harber</t>
  </si>
  <si>
    <t>wiegand.kiley@example.net</t>
  </si>
  <si>
    <t>(505) 930-2302</t>
  </si>
  <si>
    <t>Jeromy Oberbrunner</t>
  </si>
  <si>
    <t>hoeger.santiago@example.com</t>
  </si>
  <si>
    <t>Prof. Hassan Olson</t>
  </si>
  <si>
    <t>krystel.robel@example.org</t>
  </si>
  <si>
    <t>Lou Gusikowski</t>
  </si>
  <si>
    <t>rath.hattie@example.org</t>
  </si>
  <si>
    <t>(432) 802-8905</t>
  </si>
  <si>
    <t>Miss Noemy Prosacco III</t>
  </si>
  <si>
    <t>strosin.raul@example.com</t>
  </si>
  <si>
    <t>Jammie Howe</t>
  </si>
  <si>
    <t>ricky57@example.org</t>
  </si>
  <si>
    <t>Shany Schiller</t>
  </si>
  <si>
    <t>daron93@example.net</t>
  </si>
  <si>
    <t>(262) 324-0044</t>
  </si>
  <si>
    <t>Elouise Sauer</t>
  </si>
  <si>
    <t>william.harber@example.com</t>
  </si>
  <si>
    <t>502-934-2601</t>
  </si>
  <si>
    <t>Amani Hagenes</t>
  </si>
  <si>
    <t>odie.corkery@example.net</t>
  </si>
  <si>
    <t>1-770-270-3929</t>
  </si>
  <si>
    <t>Prof. Lavon Rodriguez</t>
  </si>
  <si>
    <t>ykub@example.org</t>
  </si>
  <si>
    <t>940-561-6676</t>
  </si>
  <si>
    <t>Dr. Estevan Kutch</t>
  </si>
  <si>
    <t>qkilback@example.com</t>
  </si>
  <si>
    <t>Armand Prohaska DDS</t>
  </si>
  <si>
    <t>wendell48@example.com</t>
  </si>
  <si>
    <t>Prof. Jalon Rogahn Jr.</t>
  </si>
  <si>
    <t>paxton10@example.net</t>
  </si>
  <si>
    <t>+1 (445) 755-5606</t>
  </si>
  <si>
    <t>Alisha Greenfelder</t>
  </si>
  <si>
    <t>keyshawn.emard@example.com</t>
  </si>
  <si>
    <t>737-246-5626</t>
  </si>
  <si>
    <t>Ms. Alana Boehm DVM</t>
  </si>
  <si>
    <t>fschuster@example.net</t>
  </si>
  <si>
    <t>(610) 727-9673</t>
  </si>
  <si>
    <t>Mike Leffler</t>
  </si>
  <si>
    <t>yundt.jaylan@example.net</t>
  </si>
  <si>
    <t>Giles Brekke V</t>
  </si>
  <si>
    <t>derek.sipes@example.org</t>
  </si>
  <si>
    <t>747-857-6176</t>
  </si>
  <si>
    <t>Dr. Yasmin Kassulke MD</t>
  </si>
  <si>
    <t>kovacek.domingo@example.net</t>
  </si>
  <si>
    <t>+1 (845) 596-0150</t>
  </si>
  <si>
    <t>Abner Hodkiewicz</t>
  </si>
  <si>
    <t>vivien03@example.net</t>
  </si>
  <si>
    <t>1-678-284-1695</t>
  </si>
  <si>
    <t>Prof. Cleve Mills I</t>
  </si>
  <si>
    <t>streich.catherine@example.com</t>
  </si>
  <si>
    <t>Neoma Schmidt</t>
  </si>
  <si>
    <t>funk.ava@example.org</t>
  </si>
  <si>
    <t>(661) 341-8092</t>
  </si>
  <si>
    <t>Sallie Murray</t>
  </si>
  <si>
    <t>lamont.koch@example.org</t>
  </si>
  <si>
    <t>1-304-593-0552</t>
  </si>
  <si>
    <t>Kelsie Gaylord</t>
  </si>
  <si>
    <t>dylan.wolff@example.com</t>
  </si>
  <si>
    <t>Zakary Boyer IV</t>
  </si>
  <si>
    <t>ssawayn@example.com</t>
  </si>
  <si>
    <t>Duane Fadel</t>
  </si>
  <si>
    <t>hillary98@example.com</t>
  </si>
  <si>
    <t>Hope Mraz</t>
  </si>
  <si>
    <t>renee68@example.org</t>
  </si>
  <si>
    <t>Dr. Eusebio Schiller</t>
  </si>
  <si>
    <t>hilda.hamill@example.org</t>
  </si>
  <si>
    <t>1-820-619-1844</t>
  </si>
  <si>
    <t>Cynthia Marks</t>
  </si>
  <si>
    <t>reichert.meredith@example.org</t>
  </si>
  <si>
    <t>Torrance Feest III</t>
  </si>
  <si>
    <t>ogleichner@example.com</t>
  </si>
  <si>
    <t>(848) 849-4575</t>
  </si>
  <si>
    <t>Berenice Blick</t>
  </si>
  <si>
    <t>mann.boris@example.org</t>
  </si>
  <si>
    <t>908-221-0190</t>
  </si>
  <si>
    <t>Mr. Deron Fahey</t>
  </si>
  <si>
    <t>jessie.gaylord@example.com</t>
  </si>
  <si>
    <t>Joshua Harber Jr.</t>
  </si>
  <si>
    <t>worn@example.net</t>
  </si>
  <si>
    <t>1-651-897-3802</t>
  </si>
  <si>
    <t>Roma Mueller DDS</t>
  </si>
  <si>
    <t>pacocha.watson@example.com</t>
  </si>
  <si>
    <t>828-624-3239</t>
  </si>
  <si>
    <t>General Leffler</t>
  </si>
  <si>
    <t>erowe@example.net</t>
  </si>
  <si>
    <t>Miss Eldora Torp MD</t>
  </si>
  <si>
    <t>woodrow.wunsch@example.com</t>
  </si>
  <si>
    <t>662-605-8950</t>
  </si>
  <si>
    <t>Brycen Labadie</t>
  </si>
  <si>
    <t>okuneva.nikolas@example.com</t>
  </si>
  <si>
    <t>(661) 729-2288</t>
  </si>
  <si>
    <t>Brenda Rippin</t>
  </si>
  <si>
    <t>savion22@example.net</t>
  </si>
  <si>
    <t>940-402-9609</t>
  </si>
  <si>
    <t>Kennith Littel</t>
  </si>
  <si>
    <t>zmitchell@example.net</t>
  </si>
  <si>
    <t>Prof. Bradley Little Sr.</t>
  </si>
  <si>
    <t>nya.blanda@example.net</t>
  </si>
  <si>
    <t>Mrs. Estelle Klein IV</t>
  </si>
  <si>
    <t>leanna41@example.com</t>
  </si>
  <si>
    <t>Emmanuelle Gerlach</t>
  </si>
  <si>
    <t>letha78@example.com</t>
  </si>
  <si>
    <t>1-718-253-0301</t>
  </si>
  <si>
    <t>Jason Parisian</t>
  </si>
  <si>
    <t>florida47@example.org</t>
  </si>
  <si>
    <t>Mr. Stanford Pacocha DDS</t>
  </si>
  <si>
    <t>trisha80@example.net</t>
  </si>
  <si>
    <t>1-843-222-3365</t>
  </si>
  <si>
    <t>Grover Dooley</t>
  </si>
  <si>
    <t>florencio.lubowitz@example.net</t>
  </si>
  <si>
    <t>Kristina Kuhn</t>
  </si>
  <si>
    <t>heaney.delphia@example.com</t>
  </si>
  <si>
    <t>Jaida Morar</t>
  </si>
  <si>
    <t>blaise.emmerich@example.org</t>
  </si>
  <si>
    <t>Mrs. Jolie Waters</t>
  </si>
  <si>
    <t>yvonne22@example.net</t>
  </si>
  <si>
    <t>1-860-890-0779</t>
  </si>
  <si>
    <t>Keara Deckow I</t>
  </si>
  <si>
    <t>choeger@example.org</t>
  </si>
  <si>
    <t>Prof. Tomas Terry MD</t>
  </si>
  <si>
    <t>bode.malika@example.net</t>
  </si>
  <si>
    <t>Nicholas Mante</t>
  </si>
  <si>
    <t>ylockman@example.org</t>
  </si>
  <si>
    <t>Casandra Bernhard</t>
  </si>
  <si>
    <t>volkman.lukas@example.com</t>
  </si>
  <si>
    <t>1-559-888-7570</t>
  </si>
  <si>
    <t>Leopold Kuhic</t>
  </si>
  <si>
    <t>rconsidine@example.com</t>
  </si>
  <si>
    <t>770-228-0778</t>
  </si>
  <si>
    <t>Dr. Kacie Runolfsdottir DVM</t>
  </si>
  <si>
    <t>yazmin.kautzer@example.org</t>
  </si>
  <si>
    <t>732-826-9746</t>
  </si>
  <si>
    <t>Ariel Marks</t>
  </si>
  <si>
    <t>omclaughlin@example.net</t>
  </si>
  <si>
    <t>Dr. Dixie Cole</t>
  </si>
  <si>
    <t>huel.ian@example.com</t>
  </si>
  <si>
    <t>669-596-5998</t>
  </si>
  <si>
    <t>Concepcion Hirthe IV</t>
  </si>
  <si>
    <t>christiansen.herta@example.net</t>
  </si>
  <si>
    <t>615-471-8195</t>
  </si>
  <si>
    <t>Mr. Morgan Rohan</t>
  </si>
  <si>
    <t>hberge@example.org</t>
  </si>
  <si>
    <t>Dr. Theo Nader V</t>
  </si>
  <si>
    <t>hagenes.lisandro@example.net</t>
  </si>
  <si>
    <t>253-816-7115</t>
  </si>
  <si>
    <t>Prof. Emile Emmerich IV</t>
  </si>
  <si>
    <t>alexandrea.nikolaus@example.org</t>
  </si>
  <si>
    <t>1-930-477-1533</t>
  </si>
  <si>
    <t>Hanna Fritsch IV</t>
  </si>
  <si>
    <t>beahan.gail@example.net</t>
  </si>
  <si>
    <t>417-495-2318</t>
  </si>
  <si>
    <t>Samantha Bosco V</t>
  </si>
  <si>
    <t>ejohnson@example.org</t>
  </si>
  <si>
    <t>Cornell Rice</t>
  </si>
  <si>
    <t>anna61@example.net</t>
  </si>
  <si>
    <t>816-359-1498</t>
  </si>
  <si>
    <t>Emmy Torp</t>
  </si>
  <si>
    <t>beahan.demarco@example.org</t>
  </si>
  <si>
    <t>Chance Reynolds MD</t>
  </si>
  <si>
    <t>isai16@example.com</t>
  </si>
  <si>
    <t>Myriam Casper</t>
  </si>
  <si>
    <t>gschuppe@example.org</t>
  </si>
  <si>
    <t>+1 (540) 862-6640</t>
  </si>
  <si>
    <t>Demarco Metz Sr.</t>
  </si>
  <si>
    <t>shaun.tromp@example.org</t>
  </si>
  <si>
    <t>480-850-0876</t>
  </si>
  <si>
    <t>Joshuah Kessler</t>
  </si>
  <si>
    <t>jewel.kunde@example.com</t>
  </si>
  <si>
    <t>Dr. Freddie Nader</t>
  </si>
  <si>
    <t>loren.frami@example.net</t>
  </si>
  <si>
    <t>641-773-7273</t>
  </si>
  <si>
    <t>Vilma Luettgen</t>
  </si>
  <si>
    <t>ilockman@example.net</t>
  </si>
  <si>
    <t>276-841-1423</t>
  </si>
  <si>
    <t>Kendra Grady</t>
  </si>
  <si>
    <t>dritchie@example.net</t>
  </si>
  <si>
    <t>1-959-618-6506</t>
  </si>
  <si>
    <t>Prof. Lydia Casper DVM</t>
  </si>
  <si>
    <t>gbednar@example.com</t>
  </si>
  <si>
    <t>Domenico Rutherford</t>
  </si>
  <si>
    <t>zbogisich@example.net</t>
  </si>
  <si>
    <t>1-757-394-7369</t>
  </si>
  <si>
    <t>Tavares Hayes</t>
  </si>
  <si>
    <t>block.isac@example.org</t>
  </si>
  <si>
    <t>Prof. Arlene Gleason II</t>
  </si>
  <si>
    <t>schroeder.fredrick@example.net</t>
  </si>
  <si>
    <t>+1 (941) 893-0757</t>
  </si>
  <si>
    <t>Dr. Yvette Haag</t>
  </si>
  <si>
    <t>hill.ada@example.com</t>
  </si>
  <si>
    <t>Jovan Schinner</t>
  </si>
  <si>
    <t>elakin@example.org</t>
  </si>
  <si>
    <t>Elisabeth Brekke</t>
  </si>
  <si>
    <t>littel.arnaldo@example.com</t>
  </si>
  <si>
    <t>Verlie Klocko</t>
  </si>
  <si>
    <t>fyost@example.net</t>
  </si>
  <si>
    <t>607-744-1856</t>
  </si>
  <si>
    <t>Philip Nolan</t>
  </si>
  <si>
    <t>stroman.elian@example.net</t>
  </si>
  <si>
    <t>540-940-9116</t>
  </si>
  <si>
    <t>Brody Ryan</t>
  </si>
  <si>
    <t>esauer@example.org</t>
  </si>
  <si>
    <t>650-715-0700</t>
  </si>
  <si>
    <t>Darwin Bergstrom</t>
  </si>
  <si>
    <t>kutch.eladio@example.com</t>
  </si>
  <si>
    <t>Prof. Dax Ankunding DVM</t>
  </si>
  <si>
    <t>ezemlak@example.com</t>
  </si>
  <si>
    <t>954-899-4130</t>
  </si>
  <si>
    <t>Mr. Hermann Carter PhD</t>
  </si>
  <si>
    <t>estanton@example.net</t>
  </si>
  <si>
    <t>Sonny Emmerich</t>
  </si>
  <si>
    <t>louisa.williamson@example.com</t>
  </si>
  <si>
    <t>386-699-9535</t>
  </si>
  <si>
    <t>Prof. Rashad Aufderhar I</t>
  </si>
  <si>
    <t>kunze.bailee@example.net</t>
  </si>
  <si>
    <t>Jackeline Wiza Sr.</t>
  </si>
  <si>
    <t>rebecca93@example.net</t>
  </si>
  <si>
    <t>Prof. Claudie Hill PhD</t>
  </si>
  <si>
    <t>kutch.alfred@example.com</t>
  </si>
  <si>
    <t>Dr. Cletus Rolfson</t>
  </si>
  <si>
    <t>uebert@example.net</t>
  </si>
  <si>
    <t>(567) 787-8703</t>
  </si>
  <si>
    <t>Shawn Satterfield</t>
  </si>
  <si>
    <t>dena23@example.org</t>
  </si>
  <si>
    <t>1-513-760-6988</t>
  </si>
  <si>
    <t>Sven Hagenes</t>
  </si>
  <si>
    <t>connelly.chandler@example.com</t>
  </si>
  <si>
    <t>315-654-3555</t>
  </si>
  <si>
    <t>Dr. Treva Hill</t>
  </si>
  <si>
    <t>mlangworth@example.com</t>
  </si>
  <si>
    <t>283-306-1271</t>
  </si>
  <si>
    <t>Dr. Liza Stehr DVM</t>
  </si>
  <si>
    <t>gutkowski.hilma@example.com</t>
  </si>
  <si>
    <t>Nicolette Spencer</t>
  </si>
  <si>
    <t>nova.jones@example.org</t>
  </si>
  <si>
    <t>Gina Adams</t>
  </si>
  <si>
    <t>jarmstrong@example.net</t>
  </si>
  <si>
    <t>+1 (478) 867-3055</t>
  </si>
  <si>
    <t>Jan Reynolds Jr.</t>
  </si>
  <si>
    <t>qdicki@example.net</t>
  </si>
  <si>
    <t>1-857-717-8369</t>
  </si>
  <si>
    <t>Demond Murray</t>
  </si>
  <si>
    <t>chammes@example.org</t>
  </si>
  <si>
    <t>1-234-385-2468</t>
  </si>
  <si>
    <t>Oran Raynor Jr.</t>
  </si>
  <si>
    <t>iemmerich@example.com</t>
  </si>
  <si>
    <t>1-224-710-3748</t>
  </si>
  <si>
    <t>Elisa Bernhard</t>
  </si>
  <si>
    <t>bgutmann@example.com</t>
  </si>
  <si>
    <t>1-947-521-5500</t>
  </si>
  <si>
    <t>Ms. Natalia Larson</t>
  </si>
  <si>
    <t>littel.elizabeth@example.org</t>
  </si>
  <si>
    <t>(479) 352-1237</t>
  </si>
  <si>
    <t>Anabel Leannon II</t>
  </si>
  <si>
    <t>selena77@example.net</t>
  </si>
  <si>
    <t>Esperanza Gerhold III</t>
  </si>
  <si>
    <t>marlin.muller@example.net</t>
  </si>
  <si>
    <t>Nayeli Kessler MD</t>
  </si>
  <si>
    <t>geovanny94@example.org</t>
  </si>
  <si>
    <t>(385) 232-8888</t>
  </si>
  <si>
    <t>Lonnie Cassin MD</t>
  </si>
  <si>
    <t>kutch.jacey@example.net</t>
  </si>
  <si>
    <t>Dwight Stanton</t>
  </si>
  <si>
    <t>witting.evangeline@example.net</t>
  </si>
  <si>
    <t>Frederique Dietrich I</t>
  </si>
  <si>
    <t>dashawn.schuster@example.com</t>
  </si>
  <si>
    <t>Mrs. Liza Wisozk MD</t>
  </si>
  <si>
    <t>myrna.robel@example.net</t>
  </si>
  <si>
    <t>757-267-4231</t>
  </si>
  <si>
    <t>Vickie Stracke</t>
  </si>
  <si>
    <t>emerald.stanton@example.com</t>
  </si>
  <si>
    <t>Prof. Davin Crooks IV</t>
  </si>
  <si>
    <t>robel.moriah@example.org</t>
  </si>
  <si>
    <t>1-765-571-8351</t>
  </si>
  <si>
    <t>Mr. Damion Graham DDS</t>
  </si>
  <si>
    <t>yazmin84@example.org</t>
  </si>
  <si>
    <t>281-473-6072</t>
  </si>
  <si>
    <t>Aracely Moen</t>
  </si>
  <si>
    <t>lklocko@example.com</t>
  </si>
  <si>
    <t>(213) 578-4441</t>
  </si>
  <si>
    <t>Ms. Ivy Frami</t>
  </si>
  <si>
    <t>hstanton@example.net</t>
  </si>
  <si>
    <t>Naomi Fahey III</t>
  </si>
  <si>
    <t>lreynolds@example.com</t>
  </si>
  <si>
    <t>(862) 200-7038</t>
  </si>
  <si>
    <t>Dr. Brycen Miller</t>
  </si>
  <si>
    <t>ymraz@example.net</t>
  </si>
  <si>
    <t>520-644-6016</t>
  </si>
  <si>
    <t>Miss Marina Wolff</t>
  </si>
  <si>
    <t>oabshire@example.net</t>
  </si>
  <si>
    <t>534-515-1358</t>
  </si>
  <si>
    <t>Tremaine O'Connell DVM</t>
  </si>
  <si>
    <t>walter.aniyah@example.org</t>
  </si>
  <si>
    <t>830-881-6407</t>
  </si>
  <si>
    <t>Kevin Mills</t>
  </si>
  <si>
    <t>hand.adelia@example.org</t>
  </si>
  <si>
    <t>Casimer Quitzon III</t>
  </si>
  <si>
    <t>celestine.altenwerth@example.com</t>
  </si>
  <si>
    <t>903-534-8003</t>
  </si>
  <si>
    <t>Mrs. Taryn Cremin</t>
  </si>
  <si>
    <t>kendrick.murray@example.com</t>
  </si>
  <si>
    <t>(726) 384-8879</t>
  </si>
  <si>
    <t>Nya Graham</t>
  </si>
  <si>
    <t>gisselle31@example.org</t>
  </si>
  <si>
    <t>1-680-720-0595</t>
  </si>
  <si>
    <t>Aurelie Rosenbaum</t>
  </si>
  <si>
    <t>buckridge.sallie@example.net</t>
  </si>
  <si>
    <t>(314) 749-7141</t>
  </si>
  <si>
    <t>Dr. Franco Heathcote PhD</t>
  </si>
  <si>
    <t>ilene.rempel@example.org</t>
  </si>
  <si>
    <t>Ezekiel Torphy Sr.</t>
  </si>
  <si>
    <t>hollis67@example.com</t>
  </si>
  <si>
    <t>Prof. Flossie Rogahn V</t>
  </si>
  <si>
    <t>bkuvalis@example.com</t>
  </si>
  <si>
    <t>+1 (562) 972-9036</t>
  </si>
  <si>
    <t>Maymie Bode</t>
  </si>
  <si>
    <t>edgar48@example.org</t>
  </si>
  <si>
    <t>332-970-1767</t>
  </si>
  <si>
    <t>Dana Schuppe Jr.</t>
  </si>
  <si>
    <t>rolfson.hal@example.com</t>
  </si>
  <si>
    <t>Darrion Witting</t>
  </si>
  <si>
    <t>toy.laurel@example.com</t>
  </si>
  <si>
    <t>Dr. Garrett Aufderhar</t>
  </si>
  <si>
    <t>aimee51@example.com</t>
  </si>
  <si>
    <t>+1 (938) 755-2784</t>
  </si>
  <si>
    <t>Kattie Durgan IV</t>
  </si>
  <si>
    <t>mcruickshank@example.net</t>
  </si>
  <si>
    <t>Hillary Terry</t>
  </si>
  <si>
    <t>cassidy.barrows@example.net</t>
  </si>
  <si>
    <t>805-833-1415</t>
  </si>
  <si>
    <t>Jalyn Breitenberg</t>
  </si>
  <si>
    <t>zschmeler@example.com</t>
  </si>
  <si>
    <t>1-919-422-7574</t>
  </si>
  <si>
    <t>Sandrine Kulas DDS</t>
  </si>
  <si>
    <t>lharvey@example.net</t>
  </si>
  <si>
    <t>Cade Casper</t>
  </si>
  <si>
    <t>zschulist@example.net</t>
  </si>
  <si>
    <t>352-826-5111</t>
  </si>
  <si>
    <t>Janiya Hill DVM</t>
  </si>
  <si>
    <t>wabshire@example.net</t>
  </si>
  <si>
    <t>Ms. Monique Kunze</t>
  </si>
  <si>
    <t>rmurphy@example.net</t>
  </si>
  <si>
    <t>949-384-2585</t>
  </si>
  <si>
    <t>Elouise Thompson</t>
  </si>
  <si>
    <t>krystel.bailey@example.org</t>
  </si>
  <si>
    <t>(814) 659-0877</t>
  </si>
  <si>
    <t>Mrs. Shana Medhurst IV</t>
  </si>
  <si>
    <t>enrique72@example.net</t>
  </si>
  <si>
    <t>(417) 352-3157</t>
  </si>
  <si>
    <t>Waino Bode</t>
  </si>
  <si>
    <t>ojacobi@example.net</t>
  </si>
  <si>
    <t>Aryanna Labadie</t>
  </si>
  <si>
    <t>mozell.emmerich@example.net</t>
  </si>
  <si>
    <t>(820) 217-8995</t>
  </si>
  <si>
    <t>Mr. Darrell Oberbrunner III</t>
  </si>
  <si>
    <t>stanton.bernadette@example.com</t>
  </si>
  <si>
    <t>239-592-2141</t>
  </si>
  <si>
    <t>Marjory Ratke</t>
  </si>
  <si>
    <t>glen.robel@example.com</t>
  </si>
  <si>
    <t>Marina O'Hara</t>
  </si>
  <si>
    <t>dflatley@example.net</t>
  </si>
  <si>
    <t>Waldo Stokes</t>
  </si>
  <si>
    <t>bprice@example.org</t>
  </si>
  <si>
    <t>Charles Heller</t>
  </si>
  <si>
    <t>ruecker.karlie@example.com</t>
  </si>
  <si>
    <t>Cathy Flatley</t>
  </si>
  <si>
    <t>kim62@example.net</t>
  </si>
  <si>
    <t>Jaida Osinski</t>
  </si>
  <si>
    <t>xkoepp@example.net</t>
  </si>
  <si>
    <t>281-502-2251</t>
  </si>
  <si>
    <t>Sam Spinka I</t>
  </si>
  <si>
    <t>vnolan@example.com</t>
  </si>
  <si>
    <t>(517) 866-9827</t>
  </si>
  <si>
    <t>Lelia Smith</t>
  </si>
  <si>
    <t>dean.zulauf@example.com</t>
  </si>
  <si>
    <t>1-574-871-6306</t>
  </si>
  <si>
    <t>Althea Grady</t>
  </si>
  <si>
    <t>daphney12@example.org</t>
  </si>
  <si>
    <t>Dr. Devin Schiller V</t>
  </si>
  <si>
    <t>emard.rodrick@example.org</t>
  </si>
  <si>
    <t>+1 (380) 943-1933</t>
  </si>
  <si>
    <t>Prof. Orland Quigley I</t>
  </si>
  <si>
    <t>lang.raymundo@example.com</t>
  </si>
  <si>
    <t>Ms. Cora Blick Jr.</t>
  </si>
  <si>
    <t>vgerlach@example.org</t>
  </si>
  <si>
    <t>325-534-4835</t>
  </si>
  <si>
    <t>Herta Lindgren</t>
  </si>
  <si>
    <t>luis.haag@example.org</t>
  </si>
  <si>
    <t>Tre Hessel</t>
  </si>
  <si>
    <t>rdavis@example.com</t>
  </si>
  <si>
    <t>Zita Dibbert</t>
  </si>
  <si>
    <t>mohr.rupert@example.org</t>
  </si>
  <si>
    <t>Prof. Lewis Hamill I</t>
  </si>
  <si>
    <t>corkery.shaun@example.org</t>
  </si>
  <si>
    <t>1-605-729-0103</t>
  </si>
  <si>
    <t>Prof. Cale Kiehn</t>
  </si>
  <si>
    <t>dovie85@example.net</t>
  </si>
  <si>
    <t>947-829-9847</t>
  </si>
  <si>
    <t>Jarrod Aufderhar</t>
  </si>
  <si>
    <t>hilario.bayer@example.com</t>
  </si>
  <si>
    <t>(502) 210-8131</t>
  </si>
  <si>
    <t>Emilia Ruecker</t>
  </si>
  <si>
    <t>ejohns@example.com</t>
  </si>
  <si>
    <t>1-856-502-0368</t>
  </si>
  <si>
    <t>Howard Herman</t>
  </si>
  <si>
    <t>maggio.freeman@example.org</t>
  </si>
  <si>
    <t>(229) 696-8870</t>
  </si>
  <si>
    <t>Dr. Alf Zemlak</t>
  </si>
  <si>
    <t>emilia76@example.com</t>
  </si>
  <si>
    <t>Frederik Sipes</t>
  </si>
  <si>
    <t>pierre99@example.net</t>
  </si>
  <si>
    <t>(332) 359-1499</t>
  </si>
  <si>
    <t>Forrest Daniel DDS</t>
  </si>
  <si>
    <t>alan23@example.org</t>
  </si>
  <si>
    <t>Mike Heller</t>
  </si>
  <si>
    <t>kuhlman.domenick@example.com</t>
  </si>
  <si>
    <t>Theron Borer</t>
  </si>
  <si>
    <t>steuber.clay@example.net</t>
  </si>
  <si>
    <t>(770) 622-3946</t>
  </si>
  <si>
    <t>Regan Morissette</t>
  </si>
  <si>
    <t>declan18@example.com</t>
  </si>
  <si>
    <t>Clyde Mann MD</t>
  </si>
  <si>
    <t>justice.abernathy@example.net</t>
  </si>
  <si>
    <t>Judson Feest</t>
  </si>
  <si>
    <t>jessyca26@example.com</t>
  </si>
  <si>
    <t>430-668-3575</t>
  </si>
  <si>
    <t>Dr. Arlo Kutch DDS</t>
  </si>
  <si>
    <t>okuhn@example.org</t>
  </si>
  <si>
    <t>1-628-843-6073</t>
  </si>
  <si>
    <t>Arlene Powlowski DVM</t>
  </si>
  <si>
    <t>hkreiger@example.com</t>
  </si>
  <si>
    <t>(740) 763-0344</t>
  </si>
  <si>
    <t>Ona Wolf</t>
  </si>
  <si>
    <t>derrick04@example.com</t>
  </si>
  <si>
    <t>678-579-2014</t>
  </si>
  <si>
    <t>Katheryn Zieme</t>
  </si>
  <si>
    <t>rhiannon39@example.com</t>
  </si>
  <si>
    <t>Erika Heller</t>
  </si>
  <si>
    <t>domenica.streich@example.org</t>
  </si>
  <si>
    <t>+1 (636) 246-8678</t>
  </si>
  <si>
    <t>Eryn Zboncak</t>
  </si>
  <si>
    <t>gwitting@example.com</t>
  </si>
  <si>
    <t>479-680-2687</t>
  </si>
  <si>
    <t>Aileen Oberbrunner</t>
  </si>
  <si>
    <t>kkuvalis@example.org</t>
  </si>
  <si>
    <t>Dakota Renner</t>
  </si>
  <si>
    <t>lorenzo.braun@example.com</t>
  </si>
  <si>
    <t>283-810-5976</t>
  </si>
  <si>
    <t>Mrs. Coralie Konopelski III</t>
  </si>
  <si>
    <t>asa13@example.com</t>
  </si>
  <si>
    <t>1-760-806-5570</t>
  </si>
  <si>
    <t>Braxton Schmitt V</t>
  </si>
  <si>
    <t>libby.turcotte@example.com</t>
  </si>
  <si>
    <t>1-517-915-9549</t>
  </si>
  <si>
    <t>Audreanne Smith</t>
  </si>
  <si>
    <t>bechtelar.peter@example.com</t>
  </si>
  <si>
    <t>+1 (872) 651-7977</t>
  </si>
  <si>
    <t>Lauryn Glover Jr.</t>
  </si>
  <si>
    <t>pkub@example.org</t>
  </si>
  <si>
    <t>(520) 750-1494</t>
  </si>
  <si>
    <t>Ernestina Schaden</t>
  </si>
  <si>
    <t>larkin.cora@example.org</t>
  </si>
  <si>
    <t>Mrs. Hailee Kuhn</t>
  </si>
  <si>
    <t>levi.erdman@example.com</t>
  </si>
  <si>
    <t>(570) 687-3285</t>
  </si>
  <si>
    <t>Rhett Reichert</t>
  </si>
  <si>
    <t>pdare@example.net</t>
  </si>
  <si>
    <t>Stephan Pacocha</t>
  </si>
  <si>
    <t>ahmed26@example.org</t>
  </si>
  <si>
    <t>979-604-7845</t>
  </si>
  <si>
    <t>Bridgette Schultz</t>
  </si>
  <si>
    <t>towne.fabian@example.org</t>
  </si>
  <si>
    <t>1-248-398-6633</t>
  </si>
  <si>
    <t>Ms. Sophia Runolfsson</t>
  </si>
  <si>
    <t>zboncak.ethyl@example.com</t>
  </si>
  <si>
    <t>Miss Janis McDermott</t>
  </si>
  <si>
    <t>magnus98@example.org</t>
  </si>
  <si>
    <t>Claudie Halvorson</t>
  </si>
  <si>
    <t>vernon.lind@example.net</t>
  </si>
  <si>
    <t>Mallie Koelpin</t>
  </si>
  <si>
    <t>feest.mustafa@example.net</t>
  </si>
  <si>
    <t>270-968-8046</t>
  </si>
  <si>
    <t>Mr. Alexys Barrows DDS</t>
  </si>
  <si>
    <t>gabe.ebert@example.org</t>
  </si>
  <si>
    <t>Kelley Ankunding</t>
  </si>
  <si>
    <t>lcarter@example.org</t>
  </si>
  <si>
    <t>Mariano Corkery DVM</t>
  </si>
  <si>
    <t>esta.champlin@example.org</t>
  </si>
  <si>
    <t>Ludwig Gorczany V</t>
  </si>
  <si>
    <t>estelle.ondricka@example.com</t>
  </si>
  <si>
    <t>Dolores Mante</t>
  </si>
  <si>
    <t>una37@example.net</t>
  </si>
  <si>
    <t>Eldred Cummings</t>
  </si>
  <si>
    <t>jett.monahan@example.org</t>
  </si>
  <si>
    <t>+1 (585) 404-3578</t>
  </si>
  <si>
    <t>Mrs. Tiffany Cremin</t>
  </si>
  <si>
    <t>qrau@example.net</t>
  </si>
  <si>
    <t>+1 (820) 279-1739</t>
  </si>
  <si>
    <t>Ona O'Hara</t>
  </si>
  <si>
    <t>helmer.ortiz@example.org</t>
  </si>
  <si>
    <t>(559) 931-1745</t>
  </si>
  <si>
    <t>Dr. Vivienne Cronin I</t>
  </si>
  <si>
    <t>schaefer.jeromy@example.com</t>
  </si>
  <si>
    <t>260-534-1109</t>
  </si>
  <si>
    <t>Prof. Delaney Ullrich IV</t>
  </si>
  <si>
    <t>reba.nikolaus@example.net</t>
  </si>
  <si>
    <t>Stanford Kling DVM</t>
  </si>
  <si>
    <t>johns.orpha@example.org</t>
  </si>
  <si>
    <t>Zoey Schaden PhD</t>
  </si>
  <si>
    <t>winona.jerde@example.org</t>
  </si>
  <si>
    <t>Oda Stehr</t>
  </si>
  <si>
    <t>wilkinson.darrin@example.net</t>
  </si>
  <si>
    <t>Gust Kunde</t>
  </si>
  <si>
    <t>bbergnaum@example.org</t>
  </si>
  <si>
    <t>Jamar Ruecker Sr.</t>
  </si>
  <si>
    <t>mayert.sammy@example.org</t>
  </si>
  <si>
    <t>828-238-2292</t>
  </si>
  <si>
    <t>Reese Johnston</t>
  </si>
  <si>
    <t>enola.bayer@example.org</t>
  </si>
  <si>
    <t>Kiera Stehr PhD</t>
  </si>
  <si>
    <t>wquitzon@example.org</t>
  </si>
  <si>
    <t>Zora Lowe</t>
  </si>
  <si>
    <t>cormier.megane@example.net</t>
  </si>
  <si>
    <t>1-240-781-1743</t>
  </si>
  <si>
    <t>Dr. Euna Green IV</t>
  </si>
  <si>
    <t>bruen.joan@example.net</t>
  </si>
  <si>
    <t>878-766-8114</t>
  </si>
  <si>
    <t>Mr. Andres Lehner MD</t>
  </si>
  <si>
    <t>demarco.schuster@example.net</t>
  </si>
  <si>
    <t>737-225-5451</t>
  </si>
  <si>
    <t>Marisa Kunze V</t>
  </si>
  <si>
    <t>kitty.witting@example.com</t>
  </si>
  <si>
    <t>(959) 703-3300</t>
  </si>
  <si>
    <t>Shaylee Brekke</t>
  </si>
  <si>
    <t>hwhite@example.org</t>
  </si>
  <si>
    <t>(575) 282-8784</t>
  </si>
  <si>
    <t>Mr. Niko Willms DVM</t>
  </si>
  <si>
    <t>estel.jones@example.com</t>
  </si>
  <si>
    <t>Rene Gulgowski</t>
  </si>
  <si>
    <t>abartell@example.com</t>
  </si>
  <si>
    <t>Mrs. Ila Breitenberg</t>
  </si>
  <si>
    <t>ashlee.hartmann@example.org</t>
  </si>
  <si>
    <t>(954) 531-9055</t>
  </si>
  <si>
    <t>Prof. Evangeline Conn IV</t>
  </si>
  <si>
    <t>pacocha.kirsten@example.org</t>
  </si>
  <si>
    <t>Tavares Bartoletti</t>
  </si>
  <si>
    <t>rau.robin@example.org</t>
  </si>
  <si>
    <t>Yessenia Nienow</t>
  </si>
  <si>
    <t>linda80@example.com</t>
  </si>
  <si>
    <t>Madisen Steuber</t>
  </si>
  <si>
    <t>madalyn91@example.com</t>
  </si>
  <si>
    <t>Ms. Reta O'Conner DVM</t>
  </si>
  <si>
    <t>rtromp@example.org</t>
  </si>
  <si>
    <t>(319) 531-1041</t>
  </si>
  <si>
    <t>Sebastian Stehr</t>
  </si>
  <si>
    <t>willow12@example.net</t>
  </si>
  <si>
    <t>938-846-8940</t>
  </si>
  <si>
    <t>Dr. Monte Howe Jr.</t>
  </si>
  <si>
    <t>lockman.jaida@example.net</t>
  </si>
  <si>
    <t>(678) 619-4069</t>
  </si>
  <si>
    <t>Prof. Demarcus Maggio</t>
  </si>
  <si>
    <t>ywitting@example.org</t>
  </si>
  <si>
    <t>1-320-306-8082</t>
  </si>
  <si>
    <t>Ethel Stokes</t>
  </si>
  <si>
    <t>schiller.reed@example.com</t>
  </si>
  <si>
    <t>Eugene Schneider Jr.</t>
  </si>
  <si>
    <t>abraham70@example.com</t>
  </si>
  <si>
    <t>430-469-6555</t>
  </si>
  <si>
    <t>Ivy Huels III</t>
  </si>
  <si>
    <t>laurel.mckenzie@example.com</t>
  </si>
  <si>
    <t>1-539-210-0893</t>
  </si>
  <si>
    <t>Erica Shields</t>
  </si>
  <si>
    <t>hickle.silas@example.net</t>
  </si>
  <si>
    <t>Dr. Sylvan DuBuque IV</t>
  </si>
  <si>
    <t>muriel.johns@example.org</t>
  </si>
  <si>
    <t>Jared Wolff</t>
  </si>
  <si>
    <t>gladyce.haag@example.com</t>
  </si>
  <si>
    <t>Kiel Hoeger</t>
  </si>
  <si>
    <t>swift.madelynn@example.org</t>
  </si>
  <si>
    <t>409-373-0537</t>
  </si>
  <si>
    <t>Jamel Weber</t>
  </si>
  <si>
    <t>durgan.mikel@example.org</t>
  </si>
  <si>
    <t>707-251-3050</t>
  </si>
  <si>
    <t>Margret O'Connell Jr.</t>
  </si>
  <si>
    <t>kilback.newton@example.net</t>
  </si>
  <si>
    <t>669-913-8438</t>
  </si>
  <si>
    <t>Guiseppe Balistreri III</t>
  </si>
  <si>
    <t>alden.anderson@example.org</t>
  </si>
  <si>
    <t>765-380-3561</t>
  </si>
  <si>
    <t>Abner Dibbert</t>
  </si>
  <si>
    <t>asteuber@example.com</t>
  </si>
  <si>
    <t>(870) 622-7653</t>
  </si>
  <si>
    <t>Mrs. Sallie Bednar</t>
  </si>
  <si>
    <t>jerel82@example.net</t>
  </si>
  <si>
    <t>857-593-5913</t>
  </si>
  <si>
    <t>Yasmeen Koepp</t>
  </si>
  <si>
    <t>thiel.dave@example.org</t>
  </si>
  <si>
    <t>(828) 355-7314</t>
  </si>
  <si>
    <t>Ward Stiedemann</t>
  </si>
  <si>
    <t>xroberts@example.net</t>
  </si>
  <si>
    <t>Marty Wilkinson I</t>
  </si>
  <si>
    <t>yaltenwerth@example.net</t>
  </si>
  <si>
    <t>361-487-7927</t>
  </si>
  <si>
    <t>Johathan Weissnat</t>
  </si>
  <si>
    <t>donnell.rath@example.org</t>
  </si>
  <si>
    <t>(503) 817-8369</t>
  </si>
  <si>
    <t>Prof. Stephan Kilback MD</t>
  </si>
  <si>
    <t>will.madalyn@example.net</t>
  </si>
  <si>
    <t>(820) 822-1473</t>
  </si>
  <si>
    <t>Mireya Schulist IV</t>
  </si>
  <si>
    <t>ngibson@example.net</t>
  </si>
  <si>
    <t>1-959-689-4023</t>
  </si>
  <si>
    <t>Saul Kilback</t>
  </si>
  <si>
    <t>louisa.jacobi@example.com</t>
  </si>
  <si>
    <t>Vaughn Rosenbaum IV</t>
  </si>
  <si>
    <t>edickinson@example.com</t>
  </si>
  <si>
    <t>Prof. Filiberto Cummings MD</t>
  </si>
  <si>
    <t>giovanni30@example.com</t>
  </si>
  <si>
    <t>Eleonore Labadie</t>
  </si>
  <si>
    <t>susie01@example.com</t>
  </si>
  <si>
    <t>1-872-992-0147</t>
  </si>
  <si>
    <t>Wilfrid Lynch IV</t>
  </si>
  <si>
    <t>akling@example.net</t>
  </si>
  <si>
    <t>Marisa Beier</t>
  </si>
  <si>
    <t>jbatz@example.com</t>
  </si>
  <si>
    <t>1-660-574-9449</t>
  </si>
  <si>
    <t>Lera Oberbrunner</t>
  </si>
  <si>
    <t>alyson.cummings@example.org</t>
  </si>
  <si>
    <t>Kellen Crooks</t>
  </si>
  <si>
    <t>queen18@example.com</t>
  </si>
  <si>
    <t>Prof. Emma McLaughlin</t>
  </si>
  <si>
    <t>katrine.turner@example.com</t>
  </si>
  <si>
    <t>(425) 432-1896</t>
  </si>
  <si>
    <t>Lavinia Pollich</t>
  </si>
  <si>
    <t>sjacobson@example.org</t>
  </si>
  <si>
    <t>(919) 978-6362</t>
  </si>
  <si>
    <t>Rosalia Gerhold</t>
  </si>
  <si>
    <t>wcrooks@example.com</t>
  </si>
  <si>
    <t>(480) 398-3443</t>
  </si>
  <si>
    <t>Darby McKenzie IV</t>
  </si>
  <si>
    <t>tyrique10@example.com</t>
  </si>
  <si>
    <t>747-657-6323</t>
  </si>
  <si>
    <t>Ted Braun</t>
  </si>
  <si>
    <t>patience85@example.org</t>
  </si>
  <si>
    <t>1-385-209-9726</t>
  </si>
  <si>
    <t>Mr. Irwin Heaney</t>
  </si>
  <si>
    <t>seth.hessel@example.com</t>
  </si>
  <si>
    <t>Waylon Parisian</t>
  </si>
  <si>
    <t>tlabadie@example.net</t>
  </si>
  <si>
    <t>(786) 996-9819</t>
  </si>
  <si>
    <t>Cheyanne Purdy</t>
  </si>
  <si>
    <t>reichert.maiya@example.org</t>
  </si>
  <si>
    <t>Alvina Streich</t>
  </si>
  <si>
    <t>conn.araceli@example.net</t>
  </si>
  <si>
    <t>1-816-263-8090</t>
  </si>
  <si>
    <t>Marcelino Pagac</t>
  </si>
  <si>
    <t>ohackett@example.net</t>
  </si>
  <si>
    <t>Mr. Derick Donnelly</t>
  </si>
  <si>
    <t>pmueller@example.com</t>
  </si>
  <si>
    <t>480-236-7973</t>
  </si>
  <si>
    <t>Chase Huel</t>
  </si>
  <si>
    <t>vonrueden.giuseppe@example.net</t>
  </si>
  <si>
    <t>+1 (628) 582-6150</t>
  </si>
  <si>
    <t>Oma Champlin</t>
  </si>
  <si>
    <t>ckris@example.net</t>
  </si>
  <si>
    <t>Shemar Cole II</t>
  </si>
  <si>
    <t>vincenzo.bogisich@example.org</t>
  </si>
  <si>
    <t>(217) 536-4969</t>
  </si>
  <si>
    <t>Donald Gerlach</t>
  </si>
  <si>
    <t>sabryna46@example.com</t>
  </si>
  <si>
    <t>1-304-850-7906</t>
  </si>
  <si>
    <t>Wilburn Yost</t>
  </si>
  <si>
    <t>cole.stewart@example.com</t>
  </si>
  <si>
    <t>Joannie Raynor</t>
  </si>
  <si>
    <t>waylon49@example.com</t>
  </si>
  <si>
    <t>Miss Eugenia Larson I</t>
  </si>
  <si>
    <t>kirstin.dach@example.com</t>
  </si>
  <si>
    <t>(586) 607-4883</t>
  </si>
  <si>
    <t>Parker Friesen II</t>
  </si>
  <si>
    <t>pearlie29@example.org</t>
  </si>
  <si>
    <t>657-676-2590</t>
  </si>
  <si>
    <t>Chesley Brekke DVM</t>
  </si>
  <si>
    <t>millie86@example.org</t>
  </si>
  <si>
    <t>541-954-4070</t>
  </si>
  <si>
    <t>Adella Bartell</t>
  </si>
  <si>
    <t>holden.hessel@example.net</t>
  </si>
  <si>
    <t>440-417-3108</t>
  </si>
  <si>
    <t>Dagmar Spencer</t>
  </si>
  <si>
    <t>bernice51@example.org</t>
  </si>
  <si>
    <t>+1 (360) 467-0777</t>
  </si>
  <si>
    <t>Marley Barton</t>
  </si>
  <si>
    <t>elarson@example.com</t>
  </si>
  <si>
    <t>(281) 798-7320</t>
  </si>
  <si>
    <t>Xavier Zulauf</t>
  </si>
  <si>
    <t>mills.johathan@example.com</t>
  </si>
  <si>
    <t>+1 (580) 331-2350</t>
  </si>
  <si>
    <t>Ferne Schoen</t>
  </si>
  <si>
    <t>chanelle.sanford@example.net</t>
  </si>
  <si>
    <t>252-287-2872</t>
  </si>
  <si>
    <t>Mrs. Rowena Shields</t>
  </si>
  <si>
    <t>smith.tavares@example.com</t>
  </si>
  <si>
    <t>Pattie Heathcote Sr.</t>
  </si>
  <si>
    <t>naufderhar@example.net</t>
  </si>
  <si>
    <t>815-513-8457</t>
  </si>
  <si>
    <t>Prof. Diamond Eichmann PhD</t>
  </si>
  <si>
    <t>amorissette@example.com</t>
  </si>
  <si>
    <t>Rubye Harris</t>
  </si>
  <si>
    <t>elijah50@example.com</t>
  </si>
  <si>
    <t>+1 (458) 221-2359</t>
  </si>
  <si>
    <t>Nedra Marks</t>
  </si>
  <si>
    <t>hwaelchi@example.com</t>
  </si>
  <si>
    <t>Schuyler Jacobson</t>
  </si>
  <si>
    <t>mraz.caroline@example.net</t>
  </si>
  <si>
    <t>1-707-571-2428</t>
  </si>
  <si>
    <t>Dr. Adriana Marquardt I</t>
  </si>
  <si>
    <t>kraig57@example.org</t>
  </si>
  <si>
    <t>Prof. Alba Baumbach PhD</t>
  </si>
  <si>
    <t>kirlin.cristal@example.net</t>
  </si>
  <si>
    <t>Madaline Wehner</t>
  </si>
  <si>
    <t>adelle72@example.org</t>
  </si>
  <si>
    <t>Dr. Paula Rogahn</t>
  </si>
  <si>
    <t>elakin@example.com</t>
  </si>
  <si>
    <t>+1 (571) 683-9987</t>
  </si>
  <si>
    <t>Anastacio Bins</t>
  </si>
  <si>
    <t>hmoore@example.org</t>
  </si>
  <si>
    <t>681-440-5376</t>
  </si>
  <si>
    <t>Keara Ortiz</t>
  </si>
  <si>
    <t>mmurphy@example.com</t>
  </si>
  <si>
    <t>1-360-290-5373</t>
  </si>
  <si>
    <t>Jorge Volkman</t>
  </si>
  <si>
    <t>mckenzie.joanny@example.org</t>
  </si>
  <si>
    <t>(938) 892-7103</t>
  </si>
  <si>
    <t>Kathlyn Ankunding</t>
  </si>
  <si>
    <t>kshlerin.cecilia@example.com</t>
  </si>
  <si>
    <t>Dante Conn</t>
  </si>
  <si>
    <t>gina.bruen@example.net</t>
  </si>
  <si>
    <t>+1 (640) 574-5592</t>
  </si>
  <si>
    <t>Adolphus Schmeler</t>
  </si>
  <si>
    <t>emilie76@example.com</t>
  </si>
  <si>
    <t>Miss Thea Mayer</t>
  </si>
  <si>
    <t>olson.tessie@example.com</t>
  </si>
  <si>
    <t>Daphnee Schulist</t>
  </si>
  <si>
    <t>roel.mante@example.org</t>
  </si>
  <si>
    <t>Mrs. Libby Berge II</t>
  </si>
  <si>
    <t>dejuan.macejkovic@example.com</t>
  </si>
  <si>
    <t>309-627-3785</t>
  </si>
  <si>
    <t>Jillian Corkery</t>
  </si>
  <si>
    <t>ehowell@example.com</t>
  </si>
  <si>
    <t>Jeramie Langworth</t>
  </si>
  <si>
    <t>hkoepp@example.net</t>
  </si>
  <si>
    <t>(239) 684-4816</t>
  </si>
  <si>
    <t>Kaia Mills</t>
  </si>
  <si>
    <t>weldon27@example.org</t>
  </si>
  <si>
    <t>1-424-210-4653</t>
  </si>
  <si>
    <t>Shyann Hills</t>
  </si>
  <si>
    <t>rprice@example.org</t>
  </si>
  <si>
    <t>(662) 691-4305</t>
  </si>
  <si>
    <t>Samson Torphy</t>
  </si>
  <si>
    <t>rblanda@example.org</t>
  </si>
  <si>
    <t>1-470-572-6952</t>
  </si>
  <si>
    <t>Herman Williamson</t>
  </si>
  <si>
    <t>fleta34@example.com</t>
  </si>
  <si>
    <t>Chaz Fisher</t>
  </si>
  <si>
    <t>berge.lucas@example.com</t>
  </si>
  <si>
    <t>Merlin Hoeger</t>
  </si>
  <si>
    <t>keebler.rico@example.org</t>
  </si>
  <si>
    <t>Bethany Hettinger</t>
  </si>
  <si>
    <t>jermain01@example.com</t>
  </si>
  <si>
    <t>870-781-2568</t>
  </si>
  <si>
    <t>Joey Dickens</t>
  </si>
  <si>
    <t>ebert.rosalee@example.org</t>
  </si>
  <si>
    <t>Mrs. Thelma Christiansen DDS</t>
  </si>
  <si>
    <t>steuber.clementine@example.com</t>
  </si>
  <si>
    <t>Miss Patience Wilkinson IV</t>
  </si>
  <si>
    <t>shannon42@example.org</t>
  </si>
  <si>
    <t>Nayeli McLaughlin</t>
  </si>
  <si>
    <t>andres.kunze@example.net</t>
  </si>
  <si>
    <t>1-949-880-4064</t>
  </si>
  <si>
    <t>Richie Satterfield</t>
  </si>
  <si>
    <t>kunde.loren@example.com</t>
  </si>
  <si>
    <t>Mckenna Brown</t>
  </si>
  <si>
    <t>reinger.patricia@example.net</t>
  </si>
  <si>
    <t>531-889-7970</t>
  </si>
  <si>
    <t>Dejon Greenholt MD</t>
  </si>
  <si>
    <t>ezekiel65@example.org</t>
  </si>
  <si>
    <t>1-551-684-8774</t>
  </si>
  <si>
    <t>Taryn Feest</t>
  </si>
  <si>
    <t>thiel.caterina@example.net</t>
  </si>
  <si>
    <t>Dr. Sharon Runte</t>
  </si>
  <si>
    <t>gust89@example.com</t>
  </si>
  <si>
    <t>Regan White</t>
  </si>
  <si>
    <t>wpredovic@example.org</t>
  </si>
  <si>
    <t>Rigoberto Rodriguez</t>
  </si>
  <si>
    <t>maybelle.feeney@example.com</t>
  </si>
  <si>
    <t>(917) 375-8297</t>
  </si>
  <si>
    <t>Prof. Destin Fritsch</t>
  </si>
  <si>
    <t>oreilly.sylvan@example.org</t>
  </si>
  <si>
    <t>Ms. Chaya Kuphal</t>
  </si>
  <si>
    <t>khilpert@example.com</t>
  </si>
  <si>
    <t>Brandon Leffler</t>
  </si>
  <si>
    <t>sherwood40@example.com</t>
  </si>
  <si>
    <t>Pietro Nader V</t>
  </si>
  <si>
    <t>sdicki@example.com</t>
  </si>
  <si>
    <t>Mr. Kevin Doyle PhD</t>
  </si>
  <si>
    <t>savion20@example.net</t>
  </si>
  <si>
    <t>(334) 717-9038</t>
  </si>
  <si>
    <t>Miss Demetris Corkery Sr.</t>
  </si>
  <si>
    <t>mathew99@example.net</t>
  </si>
  <si>
    <t>Mr. Nicholas West MD</t>
  </si>
  <si>
    <t>sandrine.rohan@example.org</t>
  </si>
  <si>
    <t>Miss Marielle Corkery</t>
  </si>
  <si>
    <t>fabshire@example.org</t>
  </si>
  <si>
    <t>+1 (563) 938-6039</t>
  </si>
  <si>
    <t>Dr. Jeremy Christiansen</t>
  </si>
  <si>
    <t>ygraham@example.net</t>
  </si>
  <si>
    <t>1-478-376-7369</t>
  </si>
  <si>
    <t>Rowland Gutmann</t>
  </si>
  <si>
    <t>yjohns@example.com</t>
  </si>
  <si>
    <t>Deion Koelpin</t>
  </si>
  <si>
    <t>dschroeder@example.org</t>
  </si>
  <si>
    <t>985-670-0855</t>
  </si>
  <si>
    <t>Kiera Heller</t>
  </si>
  <si>
    <t>sabryna.bruen@example.org</t>
  </si>
  <si>
    <t>Oliver Torphy</t>
  </si>
  <si>
    <t>whackett@example.org</t>
  </si>
  <si>
    <t>480-743-3158</t>
  </si>
  <si>
    <t>Deshawn Jakubowski</t>
  </si>
  <si>
    <t>georgianna14@example.net</t>
  </si>
  <si>
    <t>Aliza Schuster</t>
  </si>
  <si>
    <t>greenholt.otha@example.net</t>
  </si>
  <si>
    <t>1-520-874-6604</t>
  </si>
  <si>
    <t>Tanner VonRueden</t>
  </si>
  <si>
    <t>eriberto55@example.net</t>
  </si>
  <si>
    <t>(415) 380-7046</t>
  </si>
  <si>
    <t>Prof. Kirk Kuhlman</t>
  </si>
  <si>
    <t>blair.goldner@example.net</t>
  </si>
  <si>
    <t>Thelma Hettinger</t>
  </si>
  <si>
    <t>jhirthe@example.com</t>
  </si>
  <si>
    <t>Miss Janae Boyle II</t>
  </si>
  <si>
    <t>bryce.skiles@example.org</t>
  </si>
  <si>
    <t>1-818-269-6043</t>
  </si>
  <si>
    <t>Prof. Vicky Cronin III</t>
  </si>
  <si>
    <t>pedro43@example.org</t>
  </si>
  <si>
    <t>Serenity Swaniawski IV</t>
  </si>
  <si>
    <t>habshire@example.com</t>
  </si>
  <si>
    <t>510-365-4664</t>
  </si>
  <si>
    <t>Angie Abernathy</t>
  </si>
  <si>
    <t>gleichner.llewellyn@example.com</t>
  </si>
  <si>
    <t>Mandy Wolff</t>
  </si>
  <si>
    <t>shanahan.cali@example.org</t>
  </si>
  <si>
    <t>Nelle Zboncak Jr.</t>
  </si>
  <si>
    <t>daltenwerth@example.com</t>
  </si>
  <si>
    <t>Dr. Carli Johns MD</t>
  </si>
  <si>
    <t>yasmeen.nienow@example.com</t>
  </si>
  <si>
    <t>475-578-1190</t>
  </si>
  <si>
    <t>Prof. Macie Ebert V</t>
  </si>
  <si>
    <t>dina23@example.net</t>
  </si>
  <si>
    <t>Bradford Hudson</t>
  </si>
  <si>
    <t>ralph.reilly@example.net</t>
  </si>
  <si>
    <t>Louie Nolan</t>
  </si>
  <si>
    <t>vernon.harber@example.com</t>
  </si>
  <si>
    <t>1-309-573-9341</t>
  </si>
  <si>
    <t>Grayson Stamm IV</t>
  </si>
  <si>
    <t>russel51@example.org</t>
  </si>
  <si>
    <t>1-951-590-5153</t>
  </si>
  <si>
    <t>Dr. Lura Pacocha</t>
  </si>
  <si>
    <t>trace.ratke@example.org</t>
  </si>
  <si>
    <t>Landen Watsica</t>
  </si>
  <si>
    <t>herzog.nicholaus@example.net</t>
  </si>
  <si>
    <t>307-264-8012</t>
  </si>
  <si>
    <t>Mr. Sage Langosh</t>
  </si>
  <si>
    <t>jimmie01@example.net</t>
  </si>
  <si>
    <t>+1 (940) 244-5462</t>
  </si>
  <si>
    <t>Claudine Halvorson</t>
  </si>
  <si>
    <t>gaylord.brenna@example.org</t>
  </si>
  <si>
    <t>1-856-572-7778</t>
  </si>
  <si>
    <t>Malinda Hills</t>
  </si>
  <si>
    <t>aida.heidenreich@example.com</t>
  </si>
  <si>
    <t>(878) 852-0816</t>
  </si>
  <si>
    <t>Terence Leuschke</t>
  </si>
  <si>
    <t>henriette77@example.com</t>
  </si>
  <si>
    <t>Sandra Stroman</t>
  </si>
  <si>
    <t>macey.oconner@example.org</t>
  </si>
  <si>
    <t>(804) 396-3140</t>
  </si>
  <si>
    <t>Hortense Torphy</t>
  </si>
  <si>
    <t>nelson38@example.org</t>
  </si>
  <si>
    <t>743-362-9116</t>
  </si>
  <si>
    <t>Grant Daniel</t>
  </si>
  <si>
    <t>zshanahan@example.net</t>
  </si>
  <si>
    <t>+1 (908) 337-8482</t>
  </si>
  <si>
    <t>Otho Mills MD</t>
  </si>
  <si>
    <t>rebert@example.com</t>
  </si>
  <si>
    <t>(425) 927-3669</t>
  </si>
  <si>
    <t>Stan Murphy</t>
  </si>
  <si>
    <t>rolfson.meredith@example.net</t>
  </si>
  <si>
    <t>(972) 947-3683</t>
  </si>
  <si>
    <t>Weston Beahan PhD</t>
  </si>
  <si>
    <t>wilber42@example.net</t>
  </si>
  <si>
    <t>941-630-2409</t>
  </si>
  <si>
    <t>Dominic Bednar IV</t>
  </si>
  <si>
    <t>emanuel93@example.com</t>
  </si>
  <si>
    <t>872-814-8303</t>
  </si>
  <si>
    <t>Elouise Kohler</t>
  </si>
  <si>
    <t>alvina49@example.net</t>
  </si>
  <si>
    <t>541-977-1467</t>
  </si>
  <si>
    <t>Jordy Beier II</t>
  </si>
  <si>
    <t>cummings.delores@example.org</t>
  </si>
  <si>
    <t>Mrs. Cathy Kiehn</t>
  </si>
  <si>
    <t>moen.stephania@example.net</t>
  </si>
  <si>
    <t>1-956-998-9103</t>
  </si>
  <si>
    <t>Alexandrea Sauer</t>
  </si>
  <si>
    <t>audrey.satterfield@example.com</t>
  </si>
  <si>
    <t>Dr. Avis Maggio I</t>
  </si>
  <si>
    <t>jreynolds@example.com</t>
  </si>
  <si>
    <t>Dr. Beau Labadie</t>
  </si>
  <si>
    <t>kreiger.jacquelyn@example.org</t>
  </si>
  <si>
    <t>1-458-978-4569</t>
  </si>
  <si>
    <t>Edmund Boehm I</t>
  </si>
  <si>
    <t>wboyle@example.org</t>
  </si>
  <si>
    <t>1-458-494-7428</t>
  </si>
  <si>
    <t>Henri Wisozk</t>
  </si>
  <si>
    <t>kassulke.rosie@example.net</t>
  </si>
  <si>
    <t>1-678-739-9636</t>
  </si>
  <si>
    <t>Desiree Gislason</t>
  </si>
  <si>
    <t>blanca54@example.com</t>
  </si>
  <si>
    <t>(630) 353-1301</t>
  </si>
  <si>
    <t>Prof. Mauricio Jaskolski</t>
  </si>
  <si>
    <t>pagac.paolo@example.net</t>
  </si>
  <si>
    <t>916-413-6694</t>
  </si>
  <si>
    <t>Cassandra Moore</t>
  </si>
  <si>
    <t>lessie87@example.com</t>
  </si>
  <si>
    <t>785-485-8020</t>
  </si>
  <si>
    <t>Trever Torphy</t>
  </si>
  <si>
    <t>jlynch@example.com</t>
  </si>
  <si>
    <t>1-386-614-3834</t>
  </si>
  <si>
    <t>Ramiro Macejkovic</t>
  </si>
  <si>
    <t>kozey.elise@example.com</t>
  </si>
  <si>
    <t>Rick Fadel</t>
  </si>
  <si>
    <t>gledner@example.org</t>
  </si>
  <si>
    <t>(231) 441-0480</t>
  </si>
  <si>
    <t>Modesto Leannon</t>
  </si>
  <si>
    <t>kirlin.margarete@example.com</t>
  </si>
  <si>
    <t>Ms. April Wyman</t>
  </si>
  <si>
    <t>erna.mann@example.org</t>
  </si>
  <si>
    <t>1-229-630-8488</t>
  </si>
  <si>
    <t>Birdie Raynor</t>
  </si>
  <si>
    <t>chaz.murphy@example.net</t>
  </si>
  <si>
    <t>Porter Mayert</t>
  </si>
  <si>
    <t>jordan83@example.org</t>
  </si>
  <si>
    <t>Hilario Ortiz</t>
  </si>
  <si>
    <t>mckenzie93@example.org</t>
  </si>
  <si>
    <t>Gerda Auer MD</t>
  </si>
  <si>
    <t>carroll.elody@example.com</t>
  </si>
  <si>
    <t>872-940-9552</t>
  </si>
  <si>
    <t>Zoila Durgan</t>
  </si>
  <si>
    <t>tluettgen@example.com</t>
  </si>
  <si>
    <t>Prof. Maxwell Weber PhD</t>
  </si>
  <si>
    <t>hhane@example.com</t>
  </si>
  <si>
    <t>Esteban Herzog</t>
  </si>
  <si>
    <t>emmanuel74@example.com</t>
  </si>
  <si>
    <t>575-991-5708</t>
  </si>
  <si>
    <t>German Krajcik I</t>
  </si>
  <si>
    <t>fwaters@example.net</t>
  </si>
  <si>
    <t>+1 (870) 628-8131</t>
  </si>
  <si>
    <t>Prof. Mae Goyette</t>
  </si>
  <si>
    <t>kozey.jerry@example.com</t>
  </si>
  <si>
    <t>(248) 980-2417</t>
  </si>
  <si>
    <t>Vidal Schoen IV</t>
  </si>
  <si>
    <t>schroeder.myrtle@example.org</t>
  </si>
  <si>
    <t>Dr. Benjamin Legros I</t>
  </si>
  <si>
    <t>voberbrunner@example.org</t>
  </si>
  <si>
    <t>Cassandra Koepp</t>
  </si>
  <si>
    <t>cmoore@example.net</t>
  </si>
  <si>
    <t>(346) 915-1841</t>
  </si>
  <si>
    <t>Dalton Kuhic</t>
  </si>
  <si>
    <t>vada93@example.net</t>
  </si>
  <si>
    <t>1-402-376-9664</t>
  </si>
  <si>
    <t>Prof. Lon Runolfsdottir II</t>
  </si>
  <si>
    <t>leanna.mayert@example.net</t>
  </si>
  <si>
    <t>1-254-718-4416</t>
  </si>
  <si>
    <t>Cameron Denesik Sr.</t>
  </si>
  <si>
    <t>lon98@example.net</t>
  </si>
  <si>
    <t>Arely Muller</t>
  </si>
  <si>
    <t>wisozk.gilda@example.com</t>
  </si>
  <si>
    <t>(607) 907-8149</t>
  </si>
  <si>
    <t>Prof. Jeremie Hintz</t>
  </si>
  <si>
    <t>jewel58@example.net</t>
  </si>
  <si>
    <t>Favian Purdy</t>
  </si>
  <si>
    <t>witting.litzy@example.org</t>
  </si>
  <si>
    <t>973-302-9467</t>
  </si>
  <si>
    <t>Lucas Witting</t>
  </si>
  <si>
    <t>cyril59@example.net</t>
  </si>
  <si>
    <t>Landen Jacobson</t>
  </si>
  <si>
    <t>daisy85@example.com</t>
  </si>
  <si>
    <t>1-929-943-8077</t>
  </si>
  <si>
    <t>Myrtle Kiehn</t>
  </si>
  <si>
    <t>tkohler@example.com</t>
  </si>
  <si>
    <t>(463) 973-3102</t>
  </si>
  <si>
    <t>Ms. Ernestina Hirthe</t>
  </si>
  <si>
    <t>macy.borer@example.net</t>
  </si>
  <si>
    <t>Mrs. Tamia Stokes</t>
  </si>
  <si>
    <t>cosinski@example.org</t>
  </si>
  <si>
    <t>Dr. Charlene Harber</t>
  </si>
  <si>
    <t>rolando45@example.org</t>
  </si>
  <si>
    <t>1-401-858-7346</t>
  </si>
  <si>
    <t>Candace Bergnaum</t>
  </si>
  <si>
    <t>ilemke@example.com</t>
  </si>
  <si>
    <t>Ozella Jenkins</t>
  </si>
  <si>
    <t>koch.moises@example.net</t>
  </si>
  <si>
    <t>239-373-7814</t>
  </si>
  <si>
    <t>Ocie Quigley</t>
  </si>
  <si>
    <t>derek37@example.com</t>
  </si>
  <si>
    <t>Prof. Theodore Carter Jr.</t>
  </si>
  <si>
    <t>schneider.kane@example.com</t>
  </si>
  <si>
    <t>(231) 233-9057</t>
  </si>
  <si>
    <t>Zackery Hill IV</t>
  </si>
  <si>
    <t>larkin.keenan@example.org</t>
  </si>
  <si>
    <t>754-439-0757</t>
  </si>
  <si>
    <t>Kelli Orn</t>
  </si>
  <si>
    <t>bartholome21@example.net</t>
  </si>
  <si>
    <t>Genevieve Durgan</t>
  </si>
  <si>
    <t>jalen72@example.org</t>
  </si>
  <si>
    <t>(754) 684-2840</t>
  </si>
  <si>
    <t>Minnie Schaden DDS</t>
  </si>
  <si>
    <t>nestor.turcotte@example.com</t>
  </si>
  <si>
    <t>+1 (475) 715-8212</t>
  </si>
  <si>
    <t>Whitney Johns</t>
  </si>
  <si>
    <t>korey.beahan@example.com</t>
  </si>
  <si>
    <t>Antonietta McCullough</t>
  </si>
  <si>
    <t>dach.aurore@example.org</t>
  </si>
  <si>
    <t>Travis Crist III</t>
  </si>
  <si>
    <t>hrutherford@example.net</t>
  </si>
  <si>
    <t>Cathryn Stehr</t>
  </si>
  <si>
    <t>lvolkman@example.com</t>
  </si>
  <si>
    <t>(575) 844-7920</t>
  </si>
  <si>
    <t>Enrico Abshire</t>
  </si>
  <si>
    <t>olson.keanu@example.net</t>
  </si>
  <si>
    <t>Prof. Napoleon Ebert</t>
  </si>
  <si>
    <t>gilberto71@example.net</t>
  </si>
  <si>
    <t>Mr. Jared Denesik</t>
  </si>
  <si>
    <t>raoul51@example.net</t>
  </si>
  <si>
    <t>Nicholaus Crona</t>
  </si>
  <si>
    <t>walton.morissette@example.com</t>
  </si>
  <si>
    <t>Kareem Ryan</t>
  </si>
  <si>
    <t>brain70@example.net</t>
  </si>
  <si>
    <t>831-203-2424</t>
  </si>
  <si>
    <t>Rebekah Grimes</t>
  </si>
  <si>
    <t>hammes.arely@example.org</t>
  </si>
  <si>
    <t>(215) 921-7692</t>
  </si>
  <si>
    <t>Anita Reilly</t>
  </si>
  <si>
    <t>dave.west@example.net</t>
  </si>
  <si>
    <t>1-234-719-3712</t>
  </si>
  <si>
    <t>Ari Bode</t>
  </si>
  <si>
    <t>elwin.ratke@example.com</t>
  </si>
  <si>
    <t>Shaniya Marks</t>
  </si>
  <si>
    <t>wolff.pearline@example.org</t>
  </si>
  <si>
    <t>Mrs. Bettie White</t>
  </si>
  <si>
    <t>eichmann.bert@example.net</t>
  </si>
  <si>
    <t>Celestino Turner</t>
  </si>
  <si>
    <t>hessel.kristina@example.net</t>
  </si>
  <si>
    <t>(720) 601-2429</t>
  </si>
  <si>
    <t>Roy Vandervort Sr.</t>
  </si>
  <si>
    <t>moen.mose@example.net</t>
  </si>
  <si>
    <t>1-508-391-3478</t>
  </si>
  <si>
    <t>Emma Collins</t>
  </si>
  <si>
    <t>raynor.bradly@example.net</t>
  </si>
  <si>
    <t>Jerrold O'Keefe</t>
  </si>
  <si>
    <t>shields.chad@example.com</t>
  </si>
  <si>
    <t>Ms. Layla Gleichner</t>
  </si>
  <si>
    <t>dcollins@example.org</t>
  </si>
  <si>
    <t>Serena O'Kon</t>
  </si>
  <si>
    <t>chesley.fadel@example.org</t>
  </si>
  <si>
    <t>717-321-1254</t>
  </si>
  <si>
    <t>Nils Barrows</t>
  </si>
  <si>
    <t>amari.zieme@example.org</t>
  </si>
  <si>
    <t>Shyann Collins</t>
  </si>
  <si>
    <t>cheyenne82@example.net</t>
  </si>
  <si>
    <t>+1 (689) 605-3792</t>
  </si>
  <si>
    <t>Dr. Michaela Simonis DVM</t>
  </si>
  <si>
    <t>paolo44@example.net</t>
  </si>
  <si>
    <t>229-866-3762</t>
  </si>
  <si>
    <t>Nicola Klocko</t>
  </si>
  <si>
    <t>ewhite@example.com</t>
  </si>
  <si>
    <t>Prof. Marco O'Kon</t>
  </si>
  <si>
    <t>dkilback@example.net</t>
  </si>
  <si>
    <t>561-716-9925</t>
  </si>
  <si>
    <t>Hattie Leuschke</t>
  </si>
  <si>
    <t>kweber@example.com</t>
  </si>
  <si>
    <t>1-435-820-4504</t>
  </si>
  <si>
    <t>Eliseo Bartell</t>
  </si>
  <si>
    <t>sgottlieb@example.org</t>
  </si>
  <si>
    <t>Carissa O'Conner</t>
  </si>
  <si>
    <t>reichert.gwen@example.net</t>
  </si>
  <si>
    <t>Jacky Considine</t>
  </si>
  <si>
    <t>phaag@example.com</t>
  </si>
  <si>
    <t>+1 (202) 361-6352</t>
  </si>
  <si>
    <t>Else Nitzsche</t>
  </si>
  <si>
    <t>ransom65@example.net</t>
  </si>
  <si>
    <t>Ernestina Schamberger</t>
  </si>
  <si>
    <t>jeromy07@example.com</t>
  </si>
  <si>
    <t>Prof. Sylvester Herman PhD</t>
  </si>
  <si>
    <t>bjast@example.com</t>
  </si>
  <si>
    <t>Maiya Schroeder</t>
  </si>
  <si>
    <t>erath@example.com</t>
  </si>
  <si>
    <t>Coralie Funk</t>
  </si>
  <si>
    <t>oconnell.arno@example.org</t>
  </si>
  <si>
    <t>Aniyah Cartwright MD</t>
  </si>
  <si>
    <t>beer.margarett@example.net</t>
  </si>
  <si>
    <t>Beaulah O'Connell</t>
  </si>
  <si>
    <t>corkery.emma@example.org</t>
  </si>
  <si>
    <t>Norwood Turcotte</t>
  </si>
  <si>
    <t>weber.jacky@example.net</t>
  </si>
  <si>
    <t>Sadie Willms DDS</t>
  </si>
  <si>
    <t>growe@example.net</t>
  </si>
  <si>
    <t>Prof. Leslie Pollich</t>
  </si>
  <si>
    <t>treilly@example.com</t>
  </si>
  <si>
    <t>Monty Vandervort IV</t>
  </si>
  <si>
    <t>zbatz@example.net</t>
  </si>
  <si>
    <t>586-554-5182</t>
  </si>
  <si>
    <t>Deanna Schinner</t>
  </si>
  <si>
    <t>drutherford@example.net</t>
  </si>
  <si>
    <t>Cornell Heller Jr.</t>
  </si>
  <si>
    <t>arely68@example.org</t>
  </si>
  <si>
    <t>Rylan Huel</t>
  </si>
  <si>
    <t>ryley.boehm@example.net</t>
  </si>
  <si>
    <t>Ansley Erdman V</t>
  </si>
  <si>
    <t>romaguera.vidal@example.net</t>
  </si>
  <si>
    <t>1-313-476-8958</t>
  </si>
  <si>
    <t>Hassie Gibson DDS</t>
  </si>
  <si>
    <t>wokuneva@example.org</t>
  </si>
  <si>
    <t>Raymundo Schaden</t>
  </si>
  <si>
    <t>hilma32@example.net</t>
  </si>
  <si>
    <t>(732) 268-4581</t>
  </si>
  <si>
    <t>Timmothy Legros</t>
  </si>
  <si>
    <t>carolanne.berge@example.com</t>
  </si>
  <si>
    <t>(959) 580-2613</t>
  </si>
  <si>
    <t>Dr. Raphael Collier</t>
  </si>
  <si>
    <t>allison.dickens@example.com</t>
  </si>
  <si>
    <t>Oceane Frami</t>
  </si>
  <si>
    <t>price.durward@example.net</t>
  </si>
  <si>
    <t>Miss Karli Murphy</t>
  </si>
  <si>
    <t>corine.rutherford@example.net</t>
  </si>
  <si>
    <t>Mr. Marcos Sanford Sr.</t>
  </si>
  <si>
    <t>mohammad.stark@example.com</t>
  </si>
  <si>
    <t>Mrs. Shirley Bogisich</t>
  </si>
  <si>
    <t>osvaldo91@example.net</t>
  </si>
  <si>
    <t>(662) 946-2086</t>
  </si>
  <si>
    <t>Antonietta Feil PhD</t>
  </si>
  <si>
    <t>tswaniawski@example.net</t>
  </si>
  <si>
    <t>Meghan Connelly</t>
  </si>
  <si>
    <t>reyes.trantow@example.org</t>
  </si>
  <si>
    <t>(702) 234-7455</t>
  </si>
  <si>
    <t>Daryl Greenholt</t>
  </si>
  <si>
    <t>koelpin.spencer@example.net</t>
  </si>
  <si>
    <t>+1 (772) 237-7071</t>
  </si>
  <si>
    <t>Onie Breitenberg</t>
  </si>
  <si>
    <t>noelia39@example.net</t>
  </si>
  <si>
    <t>Fanny Medhurst</t>
  </si>
  <si>
    <t>jewell.mills@example.net</t>
  </si>
  <si>
    <t>Dr. Prudence Pouros IV</t>
  </si>
  <si>
    <t>nolan.ike@example.net</t>
  </si>
  <si>
    <t>+1 (412) 823-8173</t>
  </si>
  <si>
    <t>Kylee Mayer</t>
  </si>
  <si>
    <t>jerome.cole@example.net</t>
  </si>
  <si>
    <t>Dr. Dusty Boyer</t>
  </si>
  <si>
    <t>wlowe@example.net</t>
  </si>
  <si>
    <t>(920) 630-2273</t>
  </si>
  <si>
    <t>Alivia Emmerich</t>
  </si>
  <si>
    <t>bayer.casper@example.com</t>
  </si>
  <si>
    <t>(662) 270-2977</t>
  </si>
  <si>
    <t>Prof. Emmanuelle Grady DVM</t>
  </si>
  <si>
    <t>nellie17@example.net</t>
  </si>
  <si>
    <t>Enrico Grimes</t>
  </si>
  <si>
    <t>jerry21@example.org</t>
  </si>
  <si>
    <t>Dr. Maci King DVM</t>
  </si>
  <si>
    <t>oscar.bartell@example.org</t>
  </si>
  <si>
    <t>1-772-477-3416</t>
  </si>
  <si>
    <t>Dr. Kira Gaylord I</t>
  </si>
  <si>
    <t>gaufderhar@example.org</t>
  </si>
  <si>
    <t>(435) 558-8819</t>
  </si>
  <si>
    <t>Delta Harber</t>
  </si>
  <si>
    <t>leopoldo.nikolaus@example.org</t>
  </si>
  <si>
    <t>Dr. Angus Rutherford MD</t>
  </si>
  <si>
    <t>ben10@example.net</t>
  </si>
  <si>
    <t>Brionna Fritsch</t>
  </si>
  <si>
    <t>bailee.mclaughlin@example.com</t>
  </si>
  <si>
    <t>Easter Lockman</t>
  </si>
  <si>
    <t>white.beulah@example.org</t>
  </si>
  <si>
    <t>+1 (813) 440-5135</t>
  </si>
  <si>
    <t>Jaquan Runte DVM</t>
  </si>
  <si>
    <t>vonrueden.vallie@example.com</t>
  </si>
  <si>
    <t>(445) 547-0592</t>
  </si>
  <si>
    <t>Mozell Swaniawski</t>
  </si>
  <si>
    <t>franecki.ray@example.com</t>
  </si>
  <si>
    <t>(808) 614-4540</t>
  </si>
  <si>
    <t>Mrs. Odie Tillman Sr.</t>
  </si>
  <si>
    <t>swiza@example.com</t>
  </si>
  <si>
    <t>Tracey Roob</t>
  </si>
  <si>
    <t>cswift@example.com</t>
  </si>
  <si>
    <t>Katelyn Schimmel</t>
  </si>
  <si>
    <t>ardella.pfeffer@example.org</t>
  </si>
  <si>
    <t>+1 (937) 967-4292</t>
  </si>
  <si>
    <t>Abdullah Morissette</t>
  </si>
  <si>
    <t>hand.willis@example.org</t>
  </si>
  <si>
    <t>Murray Sauer</t>
  </si>
  <si>
    <t>kolby.sanford@example.net</t>
  </si>
  <si>
    <t>(445) 586-1752</t>
  </si>
  <si>
    <t>Catharine Lueilwitz DVM</t>
  </si>
  <si>
    <t>luz91@example.com</t>
  </si>
  <si>
    <t>(806) 212-4890</t>
  </si>
  <si>
    <t>Alberto Wisozk</t>
  </si>
  <si>
    <t>fkutch@example.com</t>
  </si>
  <si>
    <t>(620) 986-0673</t>
  </si>
  <si>
    <t>Austin Boehm</t>
  </si>
  <si>
    <t>volkman.vidal@example.net</t>
  </si>
  <si>
    <t>(520) 374-3963</t>
  </si>
  <si>
    <t>Ariane Jakubowski</t>
  </si>
  <si>
    <t>simonis.carmel@example.net</t>
  </si>
  <si>
    <t>726-495-4531</t>
  </si>
  <si>
    <t>Dayana Prohaska</t>
  </si>
  <si>
    <t>wiegand.monica@example.org</t>
  </si>
  <si>
    <t>716-803-2818</t>
  </si>
  <si>
    <t>Delia Friesen</t>
  </si>
  <si>
    <t>hardy.schmitt@example.org</t>
  </si>
  <si>
    <t>(484) 904-1628</t>
  </si>
  <si>
    <t>Isobel Parisian</t>
  </si>
  <si>
    <t>pvonrueden@example.org</t>
  </si>
  <si>
    <t>559-319-0110</t>
  </si>
  <si>
    <t>Dr. Arnaldo Pfannerstill II</t>
  </si>
  <si>
    <t>stacy.rolfson@example.net</t>
  </si>
  <si>
    <t>443-499-5956</t>
  </si>
  <si>
    <t>Lafayette Littel PhD</t>
  </si>
  <si>
    <t>fred.watsica@example.net</t>
  </si>
  <si>
    <t>Jena White Jr.</t>
  </si>
  <si>
    <t>archibald.schneider@example.net</t>
  </si>
  <si>
    <t>1-364-952-4875</t>
  </si>
  <si>
    <t>Orval Schulist</t>
  </si>
  <si>
    <t>nbotsford@example.com</t>
  </si>
  <si>
    <t>1-661-510-3374</t>
  </si>
  <si>
    <t>Macie Abshire</t>
  </si>
  <si>
    <t>violet07@example.net</t>
  </si>
  <si>
    <t>818-216-3998</t>
  </si>
  <si>
    <t>Miss Verda Ryan PhD</t>
  </si>
  <si>
    <t>gina33@example.com</t>
  </si>
  <si>
    <t>Serena Hansen</t>
  </si>
  <si>
    <t>vmann@example.net</t>
  </si>
  <si>
    <t>Dr. Marcos Pouros PhD</t>
  </si>
  <si>
    <t>jconsidine@example.com</t>
  </si>
  <si>
    <t>Amalia Jakubowski</t>
  </si>
  <si>
    <t>carolanne.batz@example.com</t>
  </si>
  <si>
    <t>813-407-5208</t>
  </si>
  <si>
    <t>Pascale Frami</t>
  </si>
  <si>
    <t>slang@example.com</t>
  </si>
  <si>
    <t>270-506-5270</t>
  </si>
  <si>
    <t>Wanda Kozey</t>
  </si>
  <si>
    <t>ebeier@example.net</t>
  </si>
  <si>
    <t>Akeem Macejkovic</t>
  </si>
  <si>
    <t>luis69@example.com</t>
  </si>
  <si>
    <t>Corine Osinski V</t>
  </si>
  <si>
    <t>ankunding.dayna@example.org</t>
  </si>
  <si>
    <t>+1 (828) 310-6908</t>
  </si>
  <si>
    <t>Prof. Haskell Mertz IV</t>
  </si>
  <si>
    <t>neoma07@example.net</t>
  </si>
  <si>
    <t>1-332-362-9923</t>
  </si>
  <si>
    <t>Lane Bahringer III</t>
  </si>
  <si>
    <t>khayes@example.com</t>
  </si>
  <si>
    <t>1-870-820-5835</t>
  </si>
  <si>
    <t>Devonte Predovic</t>
  </si>
  <si>
    <t>marty.kovacek@example.net</t>
  </si>
  <si>
    <t>1-364-412-0975</t>
  </si>
  <si>
    <t>Deron Zieme MD</t>
  </si>
  <si>
    <t>emclaughlin@example.net</t>
  </si>
  <si>
    <t>Maybelle Dickinson</t>
  </si>
  <si>
    <t>delbert.runolfsdottir@example.com</t>
  </si>
  <si>
    <t>Prof. Paolo Schamberger IV</t>
  </si>
  <si>
    <t>shakira91@example.org</t>
  </si>
  <si>
    <t>(872) 878-5994</t>
  </si>
  <si>
    <t>Dr. Oceane Stokes PhD</t>
  </si>
  <si>
    <t>agerhold@example.net</t>
  </si>
  <si>
    <t>1-561-456-7635</t>
  </si>
  <si>
    <t>Itzel Abbott I</t>
  </si>
  <si>
    <t>hickle.rosalind@example.com</t>
  </si>
  <si>
    <t>1-248-849-3469</t>
  </si>
  <si>
    <t>Whitney Moen</t>
  </si>
  <si>
    <t>zvonrueden@example.com</t>
  </si>
  <si>
    <t>(517) 719-1309</t>
  </si>
  <si>
    <t>Sydney Littel</t>
  </si>
  <si>
    <t>gleichner.yessenia@example.com</t>
  </si>
  <si>
    <t>(940) 709-7543</t>
  </si>
  <si>
    <t>Miss Vernie Blanda DDS</t>
  </si>
  <si>
    <t>erik89@example.com</t>
  </si>
  <si>
    <t>(930) 943-3755</t>
  </si>
  <si>
    <t>Layla Braun</t>
  </si>
  <si>
    <t>gussie20@example.org</t>
  </si>
  <si>
    <t>Wilfrid Terry Jr.</t>
  </si>
  <si>
    <t>sandrine34@example.org</t>
  </si>
  <si>
    <t>Rosendo Schiller</t>
  </si>
  <si>
    <t>estelle.durgan@example.net</t>
  </si>
  <si>
    <t>Jaqueline Lowe</t>
  </si>
  <si>
    <t>carli.oreilly@example.com</t>
  </si>
  <si>
    <t>(828) 497-2586</t>
  </si>
  <si>
    <t>Kiley Christiansen</t>
  </si>
  <si>
    <t>norene61@example.org</t>
  </si>
  <si>
    <t>Ransom Rempel</t>
  </si>
  <si>
    <t>ariane20@example.net</t>
  </si>
  <si>
    <t>1-918-879-9984</t>
  </si>
  <si>
    <t>Walter McClure</t>
  </si>
  <si>
    <t>ottilie44@example.com</t>
  </si>
  <si>
    <t>Janelle Abshire</t>
  </si>
  <si>
    <t>eveline12@example.com</t>
  </si>
  <si>
    <t>Danial Turner</t>
  </si>
  <si>
    <t>okuhlman@example.net</t>
  </si>
  <si>
    <t>Harrison Kris I</t>
  </si>
  <si>
    <t>damion33@example.com</t>
  </si>
  <si>
    <t>339-553-2399</t>
  </si>
  <si>
    <t>Neil Von</t>
  </si>
  <si>
    <t>torp.aric@example.com</t>
  </si>
  <si>
    <t>Kianna McDermott</t>
  </si>
  <si>
    <t>madelyn.corwin@example.net</t>
  </si>
  <si>
    <t>272-915-2660</t>
  </si>
  <si>
    <t>Mr. Vern Hintz</t>
  </si>
  <si>
    <t>vveum@example.org</t>
  </si>
  <si>
    <t>Alysha Sauer</t>
  </si>
  <si>
    <t>colton41@example.net</t>
  </si>
  <si>
    <t>+1 (251) 850-1639</t>
  </si>
  <si>
    <t>Jasen Gorczany</t>
  </si>
  <si>
    <t>conor.luettgen@example.org</t>
  </si>
  <si>
    <t>469-255-7317</t>
  </si>
  <si>
    <t>Dr. Ezekiel King PhD</t>
  </si>
  <si>
    <t>uroberts@example.com</t>
  </si>
  <si>
    <t>843-833-3258</t>
  </si>
  <si>
    <t>Dr. Vergie Bradtke PhD</t>
  </si>
  <si>
    <t>emilio32@example.org</t>
  </si>
  <si>
    <t>Tate Zboncak</t>
  </si>
  <si>
    <t>alda.kiehn@example.org</t>
  </si>
  <si>
    <t>1-224-369-5763</t>
  </si>
  <si>
    <t>Delpha O'Keefe</t>
  </si>
  <si>
    <t>botsford.marianna@example.com</t>
  </si>
  <si>
    <t>341-347-6070</t>
  </si>
  <si>
    <t>Winnifred Purdy</t>
  </si>
  <si>
    <t>taya66@example.net</t>
  </si>
  <si>
    <t>(775) 526-0575</t>
  </si>
  <si>
    <t>Hilda Kuhic</t>
  </si>
  <si>
    <t>bmoen@example.com</t>
  </si>
  <si>
    <t>845-890-9438</t>
  </si>
  <si>
    <t>Makenna Hoeger</t>
  </si>
  <si>
    <t>senger.sheridan@example.org</t>
  </si>
  <si>
    <t>959-971-7877</t>
  </si>
  <si>
    <t>Katrina Collier</t>
  </si>
  <si>
    <t>wolff.evelyn@example.com</t>
  </si>
  <si>
    <t>760-274-1416</t>
  </si>
  <si>
    <t>Tiana Marquardt</t>
  </si>
  <si>
    <t>lupe29@example.org</t>
  </si>
  <si>
    <t>1-305-697-7570</t>
  </si>
  <si>
    <t>Maria Keeling</t>
  </si>
  <si>
    <t>rogahn.romaine@example.org</t>
  </si>
  <si>
    <t>Mr. Dereck Hills</t>
  </si>
  <si>
    <t>shana.orn@example.net</t>
  </si>
  <si>
    <t>+1 (828) 752-2902</t>
  </si>
  <si>
    <t>Ms. Giovanna Beahan</t>
  </si>
  <si>
    <t>gottlieb.nathaniel@example.net</t>
  </si>
  <si>
    <t>Prof. Jasper Marvin Jr.</t>
  </si>
  <si>
    <t>schultz.adrian@example.org</t>
  </si>
  <si>
    <t>938-247-9537</t>
  </si>
  <si>
    <t>Miss Ruby Goodwin</t>
  </si>
  <si>
    <t>elfrieda.nolan@example.org</t>
  </si>
  <si>
    <t>Curt Ritchie</t>
  </si>
  <si>
    <t>fae91@example.org</t>
  </si>
  <si>
    <t>1-856-822-8711</t>
  </si>
  <si>
    <t>Flavie Skiles</t>
  </si>
  <si>
    <t>concepcion.mcclure@example.com</t>
  </si>
  <si>
    <t>Diego Schulist</t>
  </si>
  <si>
    <t>elza.hodkiewicz@example.com</t>
  </si>
  <si>
    <t>1-909-767-4347</t>
  </si>
  <si>
    <t>Dr. Marvin Champlin Sr.</t>
  </si>
  <si>
    <t>wturcotte@example.org</t>
  </si>
  <si>
    <t>1-928-840-5944</t>
  </si>
  <si>
    <t>Dr. Tomasa Boehm III</t>
  </si>
  <si>
    <t>reina.schowalter@example.com</t>
  </si>
  <si>
    <t>508-864-1609</t>
  </si>
  <si>
    <t>Celia Fadel</t>
  </si>
  <si>
    <t>charlotte78@example.com</t>
  </si>
  <si>
    <t>1-865-765-7748</t>
  </si>
  <si>
    <t>Valerie Murazik MD</t>
  </si>
  <si>
    <t>corwin.jessika@example.net</t>
  </si>
  <si>
    <t>(347) 261-6245</t>
  </si>
  <si>
    <t>Ruby Beahan V</t>
  </si>
  <si>
    <t>bwyman@example.net</t>
  </si>
  <si>
    <t>(585) 794-4884</t>
  </si>
  <si>
    <t>Trudie Wilkinson</t>
  </si>
  <si>
    <t>shields.margarett@example.net</t>
  </si>
  <si>
    <t>(469) 214-4753</t>
  </si>
  <si>
    <t>Dusty Zemlak</t>
  </si>
  <si>
    <t>tankunding@example.com</t>
  </si>
  <si>
    <t>Mr. Westley Gibson DVM</t>
  </si>
  <si>
    <t>greenholt.alfredo@example.com</t>
  </si>
  <si>
    <t>330-516-0097</t>
  </si>
  <si>
    <t>Miss Liana Leffler</t>
  </si>
  <si>
    <t>nolan.leopold@example.net</t>
  </si>
  <si>
    <t>Miss Emilia Sauer I</t>
  </si>
  <si>
    <t>amueller@example.com</t>
  </si>
  <si>
    <t>(480) 795-0051</t>
  </si>
  <si>
    <t>Prof. Kendall Wehner</t>
  </si>
  <si>
    <t>kenyon78@example.net</t>
  </si>
  <si>
    <t>(820) 980-6714</t>
  </si>
  <si>
    <t>Scottie Steuber</t>
  </si>
  <si>
    <t>ramiro.adams@example.net</t>
  </si>
  <si>
    <t>Rogelio Kub</t>
  </si>
  <si>
    <t>beth73@example.net</t>
  </si>
  <si>
    <t>Irwin Durgan</t>
  </si>
  <si>
    <t>melody54@example.org</t>
  </si>
  <si>
    <t>785-547-9211</t>
  </si>
  <si>
    <t>Geo Greenholt</t>
  </si>
  <si>
    <t>vswift@example.net</t>
  </si>
  <si>
    <t>(959) 209-9259</t>
  </si>
  <si>
    <t>Charlene Kling I</t>
  </si>
  <si>
    <t>cloyd05@example.net</t>
  </si>
  <si>
    <t>1-954-746-9630</t>
  </si>
  <si>
    <t>Ole Wunsch</t>
  </si>
  <si>
    <t>iblanda@example.com</t>
  </si>
  <si>
    <t>Adolphus Ward</t>
  </si>
  <si>
    <t>marley99@example.com</t>
  </si>
  <si>
    <t>1-336-365-3357</t>
  </si>
  <si>
    <t>Maud Lindgren</t>
  </si>
  <si>
    <t>schinner.casey@example.org</t>
  </si>
  <si>
    <t>(475) 615-1367</t>
  </si>
  <si>
    <t>Keyon Ratke</t>
  </si>
  <si>
    <t>antonia96@example.com</t>
  </si>
  <si>
    <t>530-467-3958</t>
  </si>
  <si>
    <t>Dr. Coty Lang</t>
  </si>
  <si>
    <t>baumbach.nayeli@example.org</t>
  </si>
  <si>
    <t>Clementina DuBuque</t>
  </si>
  <si>
    <t>tomas86@example.org</t>
  </si>
  <si>
    <t>657-269-8999</t>
  </si>
  <si>
    <t>Prof. Claudia Schaefer</t>
  </si>
  <si>
    <t>samantha29@example.com</t>
  </si>
  <si>
    <t>1-808-587-6472</t>
  </si>
  <si>
    <t>Jakayla Hessel III</t>
  </si>
  <si>
    <t>delia37@example.com</t>
  </si>
  <si>
    <t>Kyle Hettinger</t>
  </si>
  <si>
    <t>josiah.kerluke@example.com</t>
  </si>
  <si>
    <t>1-865-626-8028</t>
  </si>
  <si>
    <t>Precious Kling</t>
  </si>
  <si>
    <t>wisoky.dario@example.org</t>
  </si>
  <si>
    <t>1-818-702-1648</t>
  </si>
  <si>
    <t>Augustine Grady III</t>
  </si>
  <si>
    <t>smurray@example.com</t>
  </si>
  <si>
    <t>Eddie Cruickshank</t>
  </si>
  <si>
    <t>barbara.franecki@example.com</t>
  </si>
  <si>
    <t>1-517-756-0305</t>
  </si>
  <si>
    <t>Sylvia Jacobs</t>
  </si>
  <si>
    <t>paucek.akeem@example.org</t>
  </si>
  <si>
    <t>Summer Larkin</t>
  </si>
  <si>
    <t>braden29@example.com</t>
  </si>
  <si>
    <t>+1 (614) 976-9705</t>
  </si>
  <si>
    <t>Deanna Rodriguez</t>
  </si>
  <si>
    <t>blynch@example.net</t>
  </si>
  <si>
    <t>Bell DuBuque</t>
  </si>
  <si>
    <t>jo85@example.com</t>
  </si>
  <si>
    <t>Prof. Flavie Price</t>
  </si>
  <si>
    <t>zprohaska@example.org</t>
  </si>
  <si>
    <t>Mrs. Alycia Bahringer IV</t>
  </si>
  <si>
    <t>demario.schimmel@example.net</t>
  </si>
  <si>
    <t>1-949-630-7350</t>
  </si>
  <si>
    <t>Rosario Fisher</t>
  </si>
  <si>
    <t>enid36@example.net</t>
  </si>
  <si>
    <t>908-681-9968</t>
  </si>
  <si>
    <t>Amber Pfeffer</t>
  </si>
  <si>
    <t>bartell.parker@example.com</t>
  </si>
  <si>
    <t>(562) 344-5831</t>
  </si>
  <si>
    <t>Rod Crist</t>
  </si>
  <si>
    <t>layne.mueller@example.org</t>
  </si>
  <si>
    <t>+1 (440) 488-3947</t>
  </si>
  <si>
    <t>Torrance Pfannerstill</t>
  </si>
  <si>
    <t>sokuneva@example.com</t>
  </si>
  <si>
    <t>(520) 597-5115</t>
  </si>
  <si>
    <t>Prof. Terrence Swift</t>
  </si>
  <si>
    <t>arlo.daugherty@example.org</t>
  </si>
  <si>
    <t>+1 (763) 624-9113</t>
  </si>
  <si>
    <t>Rodrick Stroman</t>
  </si>
  <si>
    <t>ihermiston@example.com</t>
  </si>
  <si>
    <t>(863) 499-2772</t>
  </si>
  <si>
    <t>Adan Hartmann</t>
  </si>
  <si>
    <t>vbrown@example.net</t>
  </si>
  <si>
    <t>Leonora Emard DVM</t>
  </si>
  <si>
    <t>eugene.prohaska@example.com</t>
  </si>
  <si>
    <t>1-858-247-9060</t>
  </si>
  <si>
    <t>Mrs. Francisca Herzog PhD</t>
  </si>
  <si>
    <t>pstreich@example.com</t>
  </si>
  <si>
    <t>+1 (219) 209-8405</t>
  </si>
  <si>
    <t>Braulio Heidenreich</t>
  </si>
  <si>
    <t>lorenza99@example.com</t>
  </si>
  <si>
    <t>779-200-9198</t>
  </si>
  <si>
    <t>Bridget O'Connell</t>
  </si>
  <si>
    <t>zita.nienow@example.org</t>
  </si>
  <si>
    <t>(863) 276-3387</t>
  </si>
  <si>
    <t>Reanna Feil</t>
  </si>
  <si>
    <t>ykemmer@example.net</t>
  </si>
  <si>
    <t>1-458-262-3774</t>
  </si>
  <si>
    <t>Gianni Abernathy I</t>
  </si>
  <si>
    <t>imacejkovic@example.org</t>
  </si>
  <si>
    <t>+1 (541) 886-2833</t>
  </si>
  <si>
    <t>Philip Thiel</t>
  </si>
  <si>
    <t>jewel57@example.org</t>
  </si>
  <si>
    <t>Taurean Connelly</t>
  </si>
  <si>
    <t>jordy20@example.com</t>
  </si>
  <si>
    <t>217-789-1632</t>
  </si>
  <si>
    <t>Shanelle Renner</t>
  </si>
  <si>
    <t>kulas.ophelia@example.net</t>
  </si>
  <si>
    <t>(586) 518-7852</t>
  </si>
  <si>
    <t>Corbin Muller</t>
  </si>
  <si>
    <t>rlynch@example.com</t>
  </si>
  <si>
    <t>1-803-337-6391</t>
  </si>
  <si>
    <t>Candida Effertz</t>
  </si>
  <si>
    <t>corkery.reta@example.com</t>
  </si>
  <si>
    <t>559-445-3280</t>
  </si>
  <si>
    <t>Pattie Stanton IV</t>
  </si>
  <si>
    <t>deanna.durgan@example.net</t>
  </si>
  <si>
    <t>570-428-6548</t>
  </si>
  <si>
    <t>Madelynn Koelpin</t>
  </si>
  <si>
    <t>weldon.abernathy@example.com</t>
  </si>
  <si>
    <t>Dr. Bettye Stroman</t>
  </si>
  <si>
    <t>chloe.cruickshank@example.net</t>
  </si>
  <si>
    <t>Filiberto Armstrong</t>
  </si>
  <si>
    <t>kris.furman@example.com</t>
  </si>
  <si>
    <t>234-892-5677</t>
  </si>
  <si>
    <t>Kaci Russel</t>
  </si>
  <si>
    <t>zkling@example.net</t>
  </si>
  <si>
    <t>505-249-4784</t>
  </si>
  <si>
    <t>Marta Hamill Jr.</t>
  </si>
  <si>
    <t>pietro.towne@example.com</t>
  </si>
  <si>
    <t>Grayce Ullrich</t>
  </si>
  <si>
    <t>eprosacco@example.com</t>
  </si>
  <si>
    <t>1-706-929-5949</t>
  </si>
  <si>
    <t>Miss Audra Kreiger I</t>
  </si>
  <si>
    <t>lambert37@example.com</t>
  </si>
  <si>
    <t>Dr. Loma Herzog PhD</t>
  </si>
  <si>
    <t>vvandervort@example.com</t>
  </si>
  <si>
    <t>(559) 261-5253</t>
  </si>
  <si>
    <t>Dayna Satterfield</t>
  </si>
  <si>
    <t>edythe.mayer@example.org</t>
  </si>
  <si>
    <t>(283) 672-1846</t>
  </si>
  <si>
    <t>Lynn Denesik</t>
  </si>
  <si>
    <t>rolfson.verna@example.org</t>
  </si>
  <si>
    <t>Prof. Garrison Predovic</t>
  </si>
  <si>
    <t>maymie07@example.com</t>
  </si>
  <si>
    <t>(940) 897-6581</t>
  </si>
  <si>
    <t>Maribel Dicki</t>
  </si>
  <si>
    <t>mcclure.zoie@example.com</t>
  </si>
  <si>
    <t>+1 (279) 512-3601</t>
  </si>
  <si>
    <t>Vito Kemmer</t>
  </si>
  <si>
    <t>beer.jaycee@example.org</t>
  </si>
  <si>
    <t>Prof. Kamille Ziemann</t>
  </si>
  <si>
    <t>hilpert.janiya@example.net</t>
  </si>
  <si>
    <t>Mellie Von</t>
  </si>
  <si>
    <t>russel.dudley@example.org</t>
  </si>
  <si>
    <t>Dovie Fahey</t>
  </si>
  <si>
    <t>hessel.santos@example.org</t>
  </si>
  <si>
    <t>Mr. Gaston Daugherty</t>
  </si>
  <si>
    <t>johathan96@example.com</t>
  </si>
  <si>
    <t>540-592-7802</t>
  </si>
  <si>
    <t>Chase Blanda Sr.</t>
  </si>
  <si>
    <t>rogers.fay@example.net</t>
  </si>
  <si>
    <t>283-293-5210</t>
  </si>
  <si>
    <t>Eleonore Thompson</t>
  </si>
  <si>
    <t>ludwig98@example.net</t>
  </si>
  <si>
    <t>(718) 248-4019</t>
  </si>
  <si>
    <t>Ms. Delia Heaney PhD</t>
  </si>
  <si>
    <t>xherman@example.com</t>
  </si>
  <si>
    <t>651-738-6973</t>
  </si>
  <si>
    <t>Dr. Micaela Moen</t>
  </si>
  <si>
    <t>franecki.nicholaus@example.com</t>
  </si>
  <si>
    <t>Dr. Wilhelmine Leffler</t>
  </si>
  <si>
    <t>arlie.corwin@example.com</t>
  </si>
  <si>
    <t>Naomie McGlynn</t>
  </si>
  <si>
    <t>samanta51@example.net</t>
  </si>
  <si>
    <t>(405) 404-7257</t>
  </si>
  <si>
    <t>Mr. Doris Bernier IV</t>
  </si>
  <si>
    <t>olga.friesen@example.net</t>
  </si>
  <si>
    <t>(678) 819-6302</t>
  </si>
  <si>
    <t>Ms. Shanel Krajcik III</t>
  </si>
  <si>
    <t>rex.ferry@example.net</t>
  </si>
  <si>
    <t>573-798-5107</t>
  </si>
  <si>
    <t>Abdul Hill</t>
  </si>
  <si>
    <t>nitzsche.amaya@example.org</t>
  </si>
  <si>
    <t>Derek Smith IV</t>
  </si>
  <si>
    <t>barton.linda@example.org</t>
  </si>
  <si>
    <t>Kaylie Casper</t>
  </si>
  <si>
    <t>cicero.schneider@example.com</t>
  </si>
  <si>
    <t>Keeley Hessel</t>
  </si>
  <si>
    <t>maynard.conn@example.net</t>
  </si>
  <si>
    <t>+1 (239) 533-8756</t>
  </si>
  <si>
    <t>Dr. Minnie Schaden DDS</t>
  </si>
  <si>
    <t>hlindgren@example.com</t>
  </si>
  <si>
    <t>+1 (412) 903-2525</t>
  </si>
  <si>
    <t>Karley McCullough</t>
  </si>
  <si>
    <t>eulalia76@example.org</t>
  </si>
  <si>
    <t>940-612-1213</t>
  </si>
  <si>
    <t>Mara Koss</t>
  </si>
  <si>
    <t>qrunolfsdottir@example.com</t>
  </si>
  <si>
    <t>1-631-700-6130</t>
  </si>
  <si>
    <t>Enrique Raynor</t>
  </si>
  <si>
    <t>shanahan.jade@example.net</t>
  </si>
  <si>
    <t>918-795-4477</t>
  </si>
  <si>
    <t>Lamar Hill MD</t>
  </si>
  <si>
    <t>ellis.ruecker@example.net</t>
  </si>
  <si>
    <t>1-417-634-5770</t>
  </si>
  <si>
    <t>Tomas Kessler</t>
  </si>
  <si>
    <t>eusebio75@example.com</t>
  </si>
  <si>
    <t>1-386-793-3247</t>
  </si>
  <si>
    <t>Alessandro Koepp MD</t>
  </si>
  <si>
    <t>carroll.krystina@example.com</t>
  </si>
  <si>
    <t>+1 (234) 710-4380</t>
  </si>
  <si>
    <t>Eldora Schumm</t>
  </si>
  <si>
    <t>therese92@example.net</t>
  </si>
  <si>
    <t>Candace Douglas</t>
  </si>
  <si>
    <t>dhermiston@example.org</t>
  </si>
  <si>
    <t>Heath Larson</t>
  </si>
  <si>
    <t>daniel.kaylie@example.com</t>
  </si>
  <si>
    <t>+1 (743) 646-9670</t>
  </si>
  <si>
    <t>Mack Daugherty</t>
  </si>
  <si>
    <t>brayan09@example.com</t>
  </si>
  <si>
    <t>1-760-630-2610</t>
  </si>
  <si>
    <t>Dr. Kaley Rau III</t>
  </si>
  <si>
    <t>qmoen@example.net</t>
  </si>
  <si>
    <t>(281) 654-6014</t>
  </si>
  <si>
    <t>Mr. Keshawn Bins I</t>
  </si>
  <si>
    <t>qschinner@example.org</t>
  </si>
  <si>
    <t>+1 (520) 505-2824</t>
  </si>
  <si>
    <t>Arnulfo Leffler</t>
  </si>
  <si>
    <t>hermiston.alphonso@example.org</t>
  </si>
  <si>
    <t>1-425-937-7831</t>
  </si>
  <si>
    <t>Katelynn O'Connell</t>
  </si>
  <si>
    <t>gokon@example.net</t>
  </si>
  <si>
    <t>Sister Kozey</t>
  </si>
  <si>
    <t>kosinski@example.net</t>
  </si>
  <si>
    <t>(715) 407-2411</t>
  </si>
  <si>
    <t>Faye Kassulke</t>
  </si>
  <si>
    <t>dana12@example.net</t>
  </si>
  <si>
    <t>Josh Fadel</t>
  </si>
  <si>
    <t>kreiger.mariane@example.com</t>
  </si>
  <si>
    <t>+1 (361) 832-8782</t>
  </si>
  <si>
    <t>Prof. Anahi Lehner</t>
  </si>
  <si>
    <t>juvenal.ortiz@example.com</t>
  </si>
  <si>
    <t>Miss Elise Zieme</t>
  </si>
  <si>
    <t>tamia84@example.com</t>
  </si>
  <si>
    <t>Dr. Ole Quitzon V</t>
  </si>
  <si>
    <t>schmitt.zoila@example.org</t>
  </si>
  <si>
    <t>+1 (240) 661-4242</t>
  </si>
  <si>
    <t>Nakia Kreiger</t>
  </si>
  <si>
    <t>gage90@example.net</t>
  </si>
  <si>
    <t>(251) 279-4228</t>
  </si>
  <si>
    <t>Leopoldo Kautzer DDS</t>
  </si>
  <si>
    <t>miguel22@example.net</t>
  </si>
  <si>
    <t>Ladarius Beer</t>
  </si>
  <si>
    <t>pablo.waters@example.net</t>
  </si>
  <si>
    <t>Prof. Chanelle West</t>
  </si>
  <si>
    <t>jrippin@example.org</t>
  </si>
  <si>
    <t>Hester Hudson</t>
  </si>
  <si>
    <t>kuhn.amelie@example.com</t>
  </si>
  <si>
    <t>+1 (470) 627-1773</t>
  </si>
  <si>
    <t>Mona Stokes</t>
  </si>
  <si>
    <t>elouise89@example.org</t>
  </si>
  <si>
    <t>Mr. Bart Windler</t>
  </si>
  <si>
    <t>waters.tavares@example.com</t>
  </si>
  <si>
    <t>(781) 361-1934</t>
  </si>
  <si>
    <t>Prof. Deborah Huel</t>
  </si>
  <si>
    <t>bode.jewel@example.net</t>
  </si>
  <si>
    <t>Henry Beer</t>
  </si>
  <si>
    <t>mariam.jacobi@example.org</t>
  </si>
  <si>
    <t>Prof. Laverne Gusikowski</t>
  </si>
  <si>
    <t>dbrown@example.org</t>
  </si>
  <si>
    <t>Mrs. Antonetta Crona Jr.</t>
  </si>
  <si>
    <t>joyce00@example.org</t>
  </si>
  <si>
    <t>531-224-6205</t>
  </si>
  <si>
    <t>Ford Little</t>
  </si>
  <si>
    <t>jglover@example.net</t>
  </si>
  <si>
    <t>Annette Batz II</t>
  </si>
  <si>
    <t>zulauf.rahul@example.net</t>
  </si>
  <si>
    <t>(405) 399-1480</t>
  </si>
  <si>
    <t>Evert Kuhlman DVM</t>
  </si>
  <si>
    <t>earl83@example.com</t>
  </si>
  <si>
    <t>1-501-628-0318</t>
  </si>
  <si>
    <t>Tyler Batz</t>
  </si>
  <si>
    <t>zmoore@example.com</t>
  </si>
  <si>
    <t>1-281-544-9516</t>
  </si>
  <si>
    <t>Natalia Wisoky</t>
  </si>
  <si>
    <t>pjacobson@example.com</t>
  </si>
  <si>
    <t>Clifton Keebler</t>
  </si>
  <si>
    <t>mohammed.friesen@example.com</t>
  </si>
  <si>
    <t>+1 (307) 510-5630</t>
  </si>
  <si>
    <t>Jennie Pouros</t>
  </si>
  <si>
    <t>kasandra33@example.org</t>
  </si>
  <si>
    <t>951-692-0996</t>
  </si>
  <si>
    <t>Larissa Gerhold</t>
  </si>
  <si>
    <t>jeanette46@example.org</t>
  </si>
  <si>
    <t>Emmy Lueilwitz III</t>
  </si>
  <si>
    <t>tyra63@example.com</t>
  </si>
  <si>
    <t>619-284-8942</t>
  </si>
  <si>
    <t>Mrs. Euna Fahey MD</t>
  </si>
  <si>
    <t>rippin.estell@example.org</t>
  </si>
  <si>
    <t>Kallie Reichert</t>
  </si>
  <si>
    <t>mschiller@example.net</t>
  </si>
  <si>
    <t>(973) 584-4209</t>
  </si>
  <si>
    <t>Mr. Raul Bauch</t>
  </si>
  <si>
    <t>alden50@example.net</t>
  </si>
  <si>
    <t>Elnora Dibbert</t>
  </si>
  <si>
    <t>jabbott@example.org</t>
  </si>
  <si>
    <t>828-322-0711</t>
  </si>
  <si>
    <t>Ally Haag</t>
  </si>
  <si>
    <t>serena.farrell@example.org</t>
  </si>
  <si>
    <t>610-299-6009</t>
  </si>
  <si>
    <t>Cordell Emmerich</t>
  </si>
  <si>
    <t>raymond.bartell@example.org</t>
  </si>
  <si>
    <t>Alicia O'Reilly</t>
  </si>
  <si>
    <t>umccullough@example.com</t>
  </si>
  <si>
    <t>Delta Oberbrunner</t>
  </si>
  <si>
    <t>tdouglas@example.com</t>
  </si>
  <si>
    <t>1-251-327-6214</t>
  </si>
  <si>
    <t>Ms. Muriel Toy</t>
  </si>
  <si>
    <t>qconsidine@example.net</t>
  </si>
  <si>
    <t>Dr. Jasper Zulauf IV</t>
  </si>
  <si>
    <t>wilton.mclaughlin@example.com</t>
  </si>
  <si>
    <t>234-221-2657</t>
  </si>
  <si>
    <t>Gavin Lang</t>
  </si>
  <si>
    <t>ycronin@example.com</t>
  </si>
  <si>
    <t>Miss Sydnee Kunze III</t>
  </si>
  <si>
    <t>estel49@example.org</t>
  </si>
  <si>
    <t>Verda Block PhD</t>
  </si>
  <si>
    <t>gayle.zemlak@example.net</t>
  </si>
  <si>
    <t>Jed Larkin</t>
  </si>
  <si>
    <t>kenya.schaden@example.org</t>
  </si>
  <si>
    <t>Morris Koepp</t>
  </si>
  <si>
    <t>xhagenes@example.com</t>
  </si>
  <si>
    <t>603-405-9227</t>
  </si>
  <si>
    <t>Miss Polly Hirthe Jr.</t>
  </si>
  <si>
    <t>emueller@example.com</t>
  </si>
  <si>
    <t>Rosalia VonRueden</t>
  </si>
  <si>
    <t>telly27@example.org</t>
  </si>
  <si>
    <t>(860) 968-1297</t>
  </si>
  <si>
    <t>Arturo Schmidt</t>
  </si>
  <si>
    <t>jaime96@example.org</t>
  </si>
  <si>
    <t>678-604-7322</t>
  </si>
  <si>
    <t>Astrid Kohler</t>
  </si>
  <si>
    <t>orn.harmon@example.com</t>
  </si>
  <si>
    <t>+1 (217) 741-6383</t>
  </si>
  <si>
    <t>Trace Bednar</t>
  </si>
  <si>
    <t>orin65@example.net</t>
  </si>
  <si>
    <t>Ulises Wolff</t>
  </si>
  <si>
    <t>ykeeling@example.net</t>
  </si>
  <si>
    <t>Ora Toy</t>
  </si>
  <si>
    <t>qkunze@example.com</t>
  </si>
  <si>
    <t>(515) 989-4712</t>
  </si>
  <si>
    <t>Erick Kertzmann</t>
  </si>
  <si>
    <t>pweber@example.com</t>
  </si>
  <si>
    <t>206-944-2667</t>
  </si>
  <si>
    <t>Nelda Lebsack</t>
  </si>
  <si>
    <t>gertrude.prohaska@example.org</t>
  </si>
  <si>
    <t>Dr. Greyson Gleason</t>
  </si>
  <si>
    <t>alindgren@example.com</t>
  </si>
  <si>
    <t>Prof. Leonor Stamm</t>
  </si>
  <si>
    <t>kylee.steuber@example.org</t>
  </si>
  <si>
    <t>Korey Breitenberg</t>
  </si>
  <si>
    <t>mgusikowski@example.net</t>
  </si>
  <si>
    <t>+1 (228) 699-3101</t>
  </si>
  <si>
    <t>Mr. Kim Grimes IV</t>
  </si>
  <si>
    <t>durward.simonis@example.org</t>
  </si>
  <si>
    <t>318-350-8785</t>
  </si>
  <si>
    <t>Elissa Donnelly</t>
  </si>
  <si>
    <t>wilbert55@example.com</t>
  </si>
  <si>
    <t>430-854-4433</t>
  </si>
  <si>
    <t>Mr. Seamus Baumbach</t>
  </si>
  <si>
    <t>lucie63@example.net</t>
  </si>
  <si>
    <t>(551) 962-6128</t>
  </si>
  <si>
    <t>Laron Corkery</t>
  </si>
  <si>
    <t>van.kulas@example.net</t>
  </si>
  <si>
    <t>952-561-7854</t>
  </si>
  <si>
    <t>Terrance Feeney</t>
  </si>
  <si>
    <t>zella20@example.org</t>
  </si>
  <si>
    <t>Alysson Sporer</t>
  </si>
  <si>
    <t>cfeeney@example.org</t>
  </si>
  <si>
    <t>+1 (601) 971-1157</t>
  </si>
  <si>
    <t>Prof. Libbie Schiller DVM</t>
  </si>
  <si>
    <t>ondricka.monte@example.net</t>
  </si>
  <si>
    <t>231-531-9459</t>
  </si>
  <si>
    <t>Mr. Jeremy Ebert I</t>
  </si>
  <si>
    <t>wbogisich@example.org</t>
  </si>
  <si>
    <t>(929) 445-6006</t>
  </si>
  <si>
    <t>Lucile Christiansen</t>
  </si>
  <si>
    <t>vromaguera@example.org</t>
  </si>
  <si>
    <t>Prof. Lilly Ruecker DVM</t>
  </si>
  <si>
    <t>ybergnaum@example.org</t>
  </si>
  <si>
    <t>Myron Ledner</t>
  </si>
  <si>
    <t>ottilie66@example.com</t>
  </si>
  <si>
    <t>Ms. Carolyn Barrows DDS</t>
  </si>
  <si>
    <t>isatterfield@example.net</t>
  </si>
  <si>
    <t>281-421-7868</t>
  </si>
  <si>
    <t>Dr. Zakary Bernhard Sr.</t>
  </si>
  <si>
    <t>zjerde@example.org</t>
  </si>
  <si>
    <t>Quinton Gaylord</t>
  </si>
  <si>
    <t>aaliyah14@example.org</t>
  </si>
  <si>
    <t>+1 (651) 679-9880</t>
  </si>
  <si>
    <t>Mr. Erick Bosco V</t>
  </si>
  <si>
    <t>makayla.nitzsche@example.org</t>
  </si>
  <si>
    <t>Lance Dach</t>
  </si>
  <si>
    <t>okuneva.gaylord@example.com</t>
  </si>
  <si>
    <t>1-279-886-7968</t>
  </si>
  <si>
    <t>Gabriel Cassin</t>
  </si>
  <si>
    <t>dagmar46@example.org</t>
  </si>
  <si>
    <t>720-317-5704</t>
  </si>
  <si>
    <t>Faustino Kerluke II</t>
  </si>
  <si>
    <t>pgrant@example.com</t>
  </si>
  <si>
    <t>1-475-892-9915</t>
  </si>
  <si>
    <t>Dr. Octavia Schumm</t>
  </si>
  <si>
    <t>gveum@example.com</t>
  </si>
  <si>
    <t>940-224-9568</t>
  </si>
  <si>
    <t>Marlee Beatty</t>
  </si>
  <si>
    <t>trice@example.com</t>
  </si>
  <si>
    <t>Destiney Kunde</t>
  </si>
  <si>
    <t>niko.ullrich@example.net</t>
  </si>
  <si>
    <t>1-914-579-5294</t>
  </si>
  <si>
    <t>Newell Koepp</t>
  </si>
  <si>
    <t>miller.earnestine@example.net</t>
  </si>
  <si>
    <t>(240) 246-4470</t>
  </si>
  <si>
    <t>Minnie Rau</t>
  </si>
  <si>
    <t>tressa21@example.org</t>
  </si>
  <si>
    <t>1-321-321-7158</t>
  </si>
  <si>
    <t>Miss Jenifer Hand</t>
  </si>
  <si>
    <t>gottlieb.luther@example.org</t>
  </si>
  <si>
    <t>Ole Bode</t>
  </si>
  <si>
    <t>nichole.carter@example.net</t>
  </si>
  <si>
    <t>Mrs. Macie Schneider</t>
  </si>
  <si>
    <t>jbartoletti@example.org</t>
  </si>
  <si>
    <t>1-458-636-2368</t>
  </si>
  <si>
    <t>Scottie Dooley</t>
  </si>
  <si>
    <t>esteban.schmeler@example.org</t>
  </si>
  <si>
    <t>Juston Harvey</t>
  </si>
  <si>
    <t>iva.weber@example.net</t>
  </si>
  <si>
    <t>Mandy Kuvalis</t>
  </si>
  <si>
    <t>edd28@example.org</t>
  </si>
  <si>
    <t>Dr. Adrienne Feest MD</t>
  </si>
  <si>
    <t>mozelle69@example.net</t>
  </si>
  <si>
    <t>Myles Waelchi</t>
  </si>
  <si>
    <t>kristina.lockman@example.org</t>
  </si>
  <si>
    <t>+1 (231) 624-6529</t>
  </si>
  <si>
    <t>Rubye Frami</t>
  </si>
  <si>
    <t>coby.hintz@example.com</t>
  </si>
  <si>
    <t>Titus Konopelski</t>
  </si>
  <si>
    <t>earmstrong@example.com</t>
  </si>
  <si>
    <t>1-862-982-9872</t>
  </si>
  <si>
    <t>Dr. Alexandrine Spinka</t>
  </si>
  <si>
    <t>dannie.dickens@example.org</t>
  </si>
  <si>
    <t>Robert Olson I</t>
  </si>
  <si>
    <t>lindsay.leannon@example.com</t>
  </si>
  <si>
    <t>Mrs. Leatha O'Conner</t>
  </si>
  <si>
    <t>dominique.becker@example.com</t>
  </si>
  <si>
    <t>Ernesto Dare</t>
  </si>
  <si>
    <t>nschiller@example.org</t>
  </si>
  <si>
    <t>815-748-9135</t>
  </si>
  <si>
    <t>Isai Renner</t>
  </si>
  <si>
    <t>keffertz@example.org</t>
  </si>
  <si>
    <t>Dr. Nicole Sipes MD</t>
  </si>
  <si>
    <t>stephany45@example.org</t>
  </si>
  <si>
    <t>660-513-8467</t>
  </si>
  <si>
    <t>Myrtis Nitzsche</t>
  </si>
  <si>
    <t>dbrown@example.com</t>
  </si>
  <si>
    <t>Barney Goodwin</t>
  </si>
  <si>
    <t>marisol92@example.com</t>
  </si>
  <si>
    <t>Stacy Hickle</t>
  </si>
  <si>
    <t>becker.german@example.org</t>
  </si>
  <si>
    <t>Shanon Nienow</t>
  </si>
  <si>
    <t>gibson.zena@example.com</t>
  </si>
  <si>
    <t>Otis Botsford</t>
  </si>
  <si>
    <t>heathcote.jermaine@example.net</t>
  </si>
  <si>
    <t>520-541-4483</t>
  </si>
  <si>
    <t>Kurtis Koelpin</t>
  </si>
  <si>
    <t>gutmann.caleb@example.net</t>
  </si>
  <si>
    <t>1-281-685-1989</t>
  </si>
  <si>
    <t>Adam Wuckert</t>
  </si>
  <si>
    <t>feeney.camylle@example.net</t>
  </si>
  <si>
    <t>(425) 539-1086</t>
  </si>
  <si>
    <t>Mrs. Retha Tremblay</t>
  </si>
  <si>
    <t>qhilpert@example.net</t>
  </si>
  <si>
    <t>(913) 550-8655</t>
  </si>
  <si>
    <t>Prof. Theodore Gorczany</t>
  </si>
  <si>
    <t>schimmel.bart@example.com</t>
  </si>
  <si>
    <t>Karen Cummings</t>
  </si>
  <si>
    <t>lstracke@example.org</t>
  </si>
  <si>
    <t>+1 (747) 243-3137</t>
  </si>
  <si>
    <t>Dr. Adaline Monahan</t>
  </si>
  <si>
    <t>astroman@example.com</t>
  </si>
  <si>
    <t>Ms. Briana Schimmel</t>
  </si>
  <si>
    <t>shields.jasmin@example.net</t>
  </si>
  <si>
    <t>678-518-1494</t>
  </si>
  <si>
    <t>Mr. Royce Johnston</t>
  </si>
  <si>
    <t>mayert.josefina@example.com</t>
  </si>
  <si>
    <t>(662) 622-7998</t>
  </si>
  <si>
    <t>Miss Hope Homenick V</t>
  </si>
  <si>
    <t>sgusikowski@example.com</t>
  </si>
  <si>
    <t>307-389-9996</t>
  </si>
  <si>
    <t>Brady Jenkins DVM</t>
  </si>
  <si>
    <t>german85@example.com</t>
  </si>
  <si>
    <t>+1 (847) 503-8642</t>
  </si>
  <si>
    <t>Kimberly Kub III</t>
  </si>
  <si>
    <t>kiel.thiel@example.net</t>
  </si>
  <si>
    <t>806-577-5884</t>
  </si>
  <si>
    <t>Linnie Stark</t>
  </si>
  <si>
    <t>breichert@example.com</t>
  </si>
  <si>
    <t>(936) 228-4277</t>
  </si>
  <si>
    <t>Monty Nolan</t>
  </si>
  <si>
    <t>hammes.alysson@example.com</t>
  </si>
  <si>
    <t>Vincent Crona Sr.</t>
  </si>
  <si>
    <t>thora82@example.com</t>
  </si>
  <si>
    <t>Estella Schulist</t>
  </si>
  <si>
    <t>kaci.block@example.org</t>
  </si>
  <si>
    <t>Karl Orn</t>
  </si>
  <si>
    <t>gail10@example.net</t>
  </si>
  <si>
    <t>Ms. Christelle Weimann</t>
  </si>
  <si>
    <t>mikel47@example.com</t>
  </si>
  <si>
    <t>Otha Fisher</t>
  </si>
  <si>
    <t>zfisher@example.com</t>
  </si>
  <si>
    <t>Mr. Cooper Schoen III</t>
  </si>
  <si>
    <t>brown.pierce@example.net</t>
  </si>
  <si>
    <t>Sophie Ortiz DVM</t>
  </si>
  <si>
    <t>kreiger.della@example.org</t>
  </si>
  <si>
    <t>845-834-8031</t>
  </si>
  <si>
    <t>Caterina Kshlerin</t>
  </si>
  <si>
    <t>lind.kevon@example.org</t>
  </si>
  <si>
    <t>Miss Iliana Macejkovic DVM</t>
  </si>
  <si>
    <t>dstokes@example.net</t>
  </si>
  <si>
    <t>1-239-745-9525</t>
  </si>
  <si>
    <t>Prof. Junius Stamm</t>
  </si>
  <si>
    <t>hsauer@example.org</t>
  </si>
  <si>
    <t>Dylan Larkin</t>
  </si>
  <si>
    <t>lmccullough@example.com</t>
  </si>
  <si>
    <t>(732) 848-3940</t>
  </si>
  <si>
    <t>Ms. Lucy Bailey</t>
  </si>
  <si>
    <t>dibbert.daisy@example.net</t>
  </si>
  <si>
    <t>Verona Gerhold DDS</t>
  </si>
  <si>
    <t>jbergnaum@example.com</t>
  </si>
  <si>
    <t>Maya Senger</t>
  </si>
  <si>
    <t>lambert16@example.org</t>
  </si>
  <si>
    <t>Mr. Dallas Leannon</t>
  </si>
  <si>
    <t>cortney52@example.org</t>
  </si>
  <si>
    <t>689-512-6458</t>
  </si>
  <si>
    <t>Harrison Leannon I</t>
  </si>
  <si>
    <t>alysha.tillman@example.net</t>
  </si>
  <si>
    <t>Ms. Juliana Jerde Sr.</t>
  </si>
  <si>
    <t>lconroy@example.org</t>
  </si>
  <si>
    <t>Darron Feest</t>
  </si>
  <si>
    <t>jessika.mann@example.com</t>
  </si>
  <si>
    <t>865-806-3381</t>
  </si>
  <si>
    <t>Prof. Andrew Brekke</t>
  </si>
  <si>
    <t>nestor95@example.net</t>
  </si>
  <si>
    <t>Ola Padberg</t>
  </si>
  <si>
    <t>batz.zoie@example.net</t>
  </si>
  <si>
    <t>Arlie Stark</t>
  </si>
  <si>
    <t>adriel.sanford@example.org</t>
  </si>
  <si>
    <t>Sofia Walsh Jr.</t>
  </si>
  <si>
    <t>felipe.larson@example.com</t>
  </si>
  <si>
    <t>1-325-989-4419</t>
  </si>
  <si>
    <t>Nels Yundt</t>
  </si>
  <si>
    <t>julianne11@example.net</t>
  </si>
  <si>
    <t>Alyce Jenkins</t>
  </si>
  <si>
    <t>haley79@example.org</t>
  </si>
  <si>
    <t>Genoveva Gulgowski DVM</t>
  </si>
  <si>
    <t>uaufderhar@example.org</t>
  </si>
  <si>
    <t>Eriberto Huels</t>
  </si>
  <si>
    <t>sibyl44@example.net</t>
  </si>
  <si>
    <t>605-380-7590</t>
  </si>
  <si>
    <t>Prof. Zackery White</t>
  </si>
  <si>
    <t>johnston.ibrahim@example.net</t>
  </si>
  <si>
    <t>(956) 700-6208</t>
  </si>
  <si>
    <t>Jena McLaughlin III</t>
  </si>
  <si>
    <t>tyrique41@example.net</t>
  </si>
  <si>
    <t>Mary Block</t>
  </si>
  <si>
    <t>lledner@example.net</t>
  </si>
  <si>
    <t>224-405-2930</t>
  </si>
  <si>
    <t>Aimee Mann</t>
  </si>
  <si>
    <t>adelle27@example.org</t>
  </si>
  <si>
    <t>Jarod Dietrich PhD</t>
  </si>
  <si>
    <t>jackson81@example.com</t>
  </si>
  <si>
    <t>1-952-625-6032</t>
  </si>
  <si>
    <t>Miss Alverta Wolff DVM</t>
  </si>
  <si>
    <t>dana.kautzer@example.org</t>
  </si>
  <si>
    <t>1-618-465-7010</t>
  </si>
  <si>
    <t>Jennings Conn</t>
  </si>
  <si>
    <t>iconn@example.org</t>
  </si>
  <si>
    <t>Breanne Streich</t>
  </si>
  <si>
    <t>cremin.sibyl@example.net</t>
  </si>
  <si>
    <t>1-405-427-4441</t>
  </si>
  <si>
    <t>Ida Bechtelar DVM</t>
  </si>
  <si>
    <t>damore.marjorie@example.net</t>
  </si>
  <si>
    <t>586-650-0592</t>
  </si>
  <si>
    <t>Jensen Sawayn</t>
  </si>
  <si>
    <t>ettie66@example.net</t>
  </si>
  <si>
    <t>Dr. Cecilia Trantow PhD</t>
  </si>
  <si>
    <t>sadams@example.org</t>
  </si>
  <si>
    <t>1-920-714-2087</t>
  </si>
  <si>
    <t>Alvena Mills</t>
  </si>
  <si>
    <t>sadye29@example.com</t>
  </si>
  <si>
    <t>Alison Spencer</t>
  </si>
  <si>
    <t>khettinger@example.com</t>
  </si>
  <si>
    <t>(520) 798-9695</t>
  </si>
  <si>
    <t>Jaden Okuneva</t>
  </si>
  <si>
    <t>ukshlerin@example.net</t>
  </si>
  <si>
    <t>1-458-975-0686</t>
  </si>
  <si>
    <t>Hope Abernathy V</t>
  </si>
  <si>
    <t>rhianna.swaniawski@example.com</t>
  </si>
  <si>
    <t>678-935-3252</t>
  </si>
  <si>
    <t>Everardo Stoltenberg</t>
  </si>
  <si>
    <t>jarrod92@example.com</t>
  </si>
  <si>
    <t>1-352-207-3450</t>
  </si>
  <si>
    <t>Perry Davis</t>
  </si>
  <si>
    <t>ernie.swift@example.com</t>
  </si>
  <si>
    <t>848-820-7034</t>
  </si>
  <si>
    <t>Theresia Berge</t>
  </si>
  <si>
    <t>krowe@example.org</t>
  </si>
  <si>
    <t>1-726-868-7968</t>
  </si>
  <si>
    <t>Green Schuppe</t>
  </si>
  <si>
    <t>naomi.willms@example.net</t>
  </si>
  <si>
    <t>458-540-0782</t>
  </si>
  <si>
    <t>Adolfo Kohler</t>
  </si>
  <si>
    <t>domenick35@example.net</t>
  </si>
  <si>
    <t>Prof. Cassandra Mills</t>
  </si>
  <si>
    <t>bbotsford@example.com</t>
  </si>
  <si>
    <t>1-442-864-4972</t>
  </si>
  <si>
    <t>Miles Borer I</t>
  </si>
  <si>
    <t>zryan@example.org</t>
  </si>
  <si>
    <t>860-987-7697</t>
  </si>
  <si>
    <t>Mr. Lucas Kuhn</t>
  </si>
  <si>
    <t>antoinette17@example.com</t>
  </si>
  <si>
    <t>Elmira Grady</t>
  </si>
  <si>
    <t>malachi.will@example.net</t>
  </si>
  <si>
    <t>(586) 537-0794</t>
  </si>
  <si>
    <t>Golden Lebsack</t>
  </si>
  <si>
    <t>vernice.macejkovic@example.com</t>
  </si>
  <si>
    <t>1-979-559-2443</t>
  </si>
  <si>
    <t>Estell Yost</t>
  </si>
  <si>
    <t>nick.kuhn@example.org</t>
  </si>
  <si>
    <t>(435) 322-1820</t>
  </si>
  <si>
    <t>Peggie Ferry</t>
  </si>
  <si>
    <t>stuart61@example.net</t>
  </si>
  <si>
    <t>1-878-531-0079</t>
  </si>
  <si>
    <t>Linnea Abernathy</t>
  </si>
  <si>
    <t>cronin.candida@example.org</t>
  </si>
  <si>
    <t>Leonie Dare PhD</t>
  </si>
  <si>
    <t>nrowe@example.org</t>
  </si>
  <si>
    <t>1-219-540-1384</t>
  </si>
  <si>
    <t>Hattie West II</t>
  </si>
  <si>
    <t>nbalistreri@example.net</t>
  </si>
  <si>
    <t>734-908-3912</t>
  </si>
  <si>
    <t>Anna Bradtke</t>
  </si>
  <si>
    <t>gislason.jordan@example.net</t>
  </si>
  <si>
    <t>Gennaro Glover</t>
  </si>
  <si>
    <t>ybeatty@example.org</t>
  </si>
  <si>
    <t>Salvador Maggio MD</t>
  </si>
  <si>
    <t>nicholas.corkery@example.net</t>
  </si>
  <si>
    <t>Mrs. Beulah Bernhard</t>
  </si>
  <si>
    <t>satterfield.moises@example.net</t>
  </si>
  <si>
    <t>+1 (708) 562-8963</t>
  </si>
  <si>
    <t>Prof. Una Ortiz IV</t>
  </si>
  <si>
    <t>mmuller@example.com</t>
  </si>
  <si>
    <t>Mallory Dietrich DDS</t>
  </si>
  <si>
    <t>qwilderman@example.org</t>
  </si>
  <si>
    <t>551-454-2496</t>
  </si>
  <si>
    <t>Nettie Jast</t>
  </si>
  <si>
    <t>xyundt@example.org</t>
  </si>
  <si>
    <t>Constantin Conroy</t>
  </si>
  <si>
    <t>audrey.dickens@example.org</t>
  </si>
  <si>
    <t>351-320-8929</t>
  </si>
  <si>
    <t>Onie Wintheiser I</t>
  </si>
  <si>
    <t>dgutmann@example.com</t>
  </si>
  <si>
    <t>Karelle Smith</t>
  </si>
  <si>
    <t>ylegros@example.net</t>
  </si>
  <si>
    <t>757-383-2349</t>
  </si>
  <si>
    <t>Gerhard Hansen</t>
  </si>
  <si>
    <t>smith.juanita@example.net</t>
  </si>
  <si>
    <t>Pierce Halvorson</t>
  </si>
  <si>
    <t>smith.jackeline@example.com</t>
  </si>
  <si>
    <t>(628) 513-8903</t>
  </si>
  <si>
    <t>Cortney Smith</t>
  </si>
  <si>
    <t>icremin@example.com</t>
  </si>
  <si>
    <t>+1 (341) 825-7029</t>
  </si>
  <si>
    <t>Brent Turcotte</t>
  </si>
  <si>
    <t>jackeline24@example.com</t>
  </si>
  <si>
    <t>George Yost</t>
  </si>
  <si>
    <t>germaine.dooley@example.org</t>
  </si>
  <si>
    <t>Noah Block</t>
  </si>
  <si>
    <t>thompson.queenie@example.com</t>
  </si>
  <si>
    <t>830-979-2869</t>
  </si>
  <si>
    <t>Elizabeth Goldner Sr.</t>
  </si>
  <si>
    <t>obie.marvin@example.net</t>
  </si>
  <si>
    <t>Sincere Parker</t>
  </si>
  <si>
    <t>xpouros@example.org</t>
  </si>
  <si>
    <t>(681) 257-0149</t>
  </si>
  <si>
    <t>Clark Trantow</t>
  </si>
  <si>
    <t>aliya.bailey@example.net</t>
  </si>
  <si>
    <t>609-909-9267</t>
  </si>
  <si>
    <t>Neoma Rolfson</t>
  </si>
  <si>
    <t>vwhite@example.org</t>
  </si>
  <si>
    <t>(646) 604-4414</t>
  </si>
  <si>
    <t>Mr. Floy Trantow</t>
  </si>
  <si>
    <t>bokeefe@example.net</t>
  </si>
  <si>
    <t>Wilfred Dare</t>
  </si>
  <si>
    <t>rossie.rowe@example.com</t>
  </si>
  <si>
    <t>Miss Laney Morar</t>
  </si>
  <si>
    <t>baumbach.elizabeth@example.com</t>
  </si>
  <si>
    <t>Brown Okuneva IV</t>
  </si>
  <si>
    <t>kali.dach@example.net</t>
  </si>
  <si>
    <t>Jayme Dickens</t>
  </si>
  <si>
    <t>sgoyette@example.org</t>
  </si>
  <si>
    <t>+1 (947) 862-3823</t>
  </si>
  <si>
    <t>Trudie Hermiston</t>
  </si>
  <si>
    <t>homenick.green@example.net</t>
  </si>
  <si>
    <t>725-493-7188</t>
  </si>
  <si>
    <t>Dr. Darrell Kris</t>
  </si>
  <si>
    <t>trent01@example.net</t>
  </si>
  <si>
    <t>(762) 273-7659</t>
  </si>
  <si>
    <t>Prof. Sid Hirthe PhD</t>
  </si>
  <si>
    <t>jaskolski.brooks@example.com</t>
  </si>
  <si>
    <t>(218) 612-5451</t>
  </si>
  <si>
    <t>Prof. Cleveland Schoen MD</t>
  </si>
  <si>
    <t>wintheiser.amparo@example.org</t>
  </si>
  <si>
    <t>Jacquelyn Labadie</t>
  </si>
  <si>
    <t>wilfredo57@example.org</t>
  </si>
  <si>
    <t>Dr. Gaston Flatley IV</t>
  </si>
  <si>
    <t>lisandro33@example.com</t>
  </si>
  <si>
    <t>Dr. Waylon Watsica</t>
  </si>
  <si>
    <t>akoelpin@example.com</t>
  </si>
  <si>
    <t>Ed Bergnaum IV</t>
  </si>
  <si>
    <t>lswaniawski@example.org</t>
  </si>
  <si>
    <t>Maurice Smith</t>
  </si>
  <si>
    <t>madge.turcotte@example.org</t>
  </si>
  <si>
    <t>1-720-705-0036</t>
  </si>
  <si>
    <t>Petra Bednar</t>
  </si>
  <si>
    <t>roconner@example.net</t>
  </si>
  <si>
    <t>Dr. Grady Barton MD</t>
  </si>
  <si>
    <t>eusebio.becker@example.com</t>
  </si>
  <si>
    <t>Kasandra Schimmel</t>
  </si>
  <si>
    <t>swift.bill@example.org</t>
  </si>
  <si>
    <t>+1 (781) 697-7710</t>
  </si>
  <si>
    <t>Deborah Satterfield</t>
  </si>
  <si>
    <t>enid.oconnell@example.org</t>
  </si>
  <si>
    <t>1-406-770-6378</t>
  </si>
  <si>
    <t>Joaquin Dooley DDS</t>
  </si>
  <si>
    <t>georgette.hamill@example.com</t>
  </si>
  <si>
    <t>(661) 363-8737</t>
  </si>
  <si>
    <t>Reinhold Luettgen</t>
  </si>
  <si>
    <t>emmie13@example.org</t>
  </si>
  <si>
    <t>Samir Stracke</t>
  </si>
  <si>
    <t>tbode@example.org</t>
  </si>
  <si>
    <t>283-995-3188</t>
  </si>
  <si>
    <t>Bryce McLaughlin V</t>
  </si>
  <si>
    <t>johnson.darren@example.org</t>
  </si>
  <si>
    <t>Jaren Cronin</t>
  </si>
  <si>
    <t>ukshlerin@example.org</t>
  </si>
  <si>
    <t>682-247-4529</t>
  </si>
  <si>
    <t>Keegan Reichert</t>
  </si>
  <si>
    <t>zechariah.altenwerth@example.org</t>
  </si>
  <si>
    <t>Gwen O'Reilly MD</t>
  </si>
  <si>
    <t>amber85@example.net</t>
  </si>
  <si>
    <t>Jermaine Walker</t>
  </si>
  <si>
    <t>darius.schowalter@example.org</t>
  </si>
  <si>
    <t>Fidel Reichert</t>
  </si>
  <si>
    <t>vkertzmann@example.org</t>
  </si>
  <si>
    <t>1-361-958-3740</t>
  </si>
  <si>
    <t>Bryon Schneider</t>
  </si>
  <si>
    <t>felicita70@example.net</t>
  </si>
  <si>
    <t>484-949-2934</t>
  </si>
  <si>
    <t>Mr. Silas Murphy</t>
  </si>
  <si>
    <t>stark.dewayne@example.com</t>
  </si>
  <si>
    <t>(219) 323-0142</t>
  </si>
  <si>
    <t>Genesis Labadie</t>
  </si>
  <si>
    <t>legros.onie@example.org</t>
  </si>
  <si>
    <t>Prof. Kelvin Mann</t>
  </si>
  <si>
    <t>dedric.price@example.com</t>
  </si>
  <si>
    <t>1-854-460-9853</t>
  </si>
  <si>
    <t>Magdalen Halvorson</t>
  </si>
  <si>
    <t>cierra.flatley@example.org</t>
  </si>
  <si>
    <t>+1 (908) 992-8444</t>
  </si>
  <si>
    <t>Maybell Buckridge</t>
  </si>
  <si>
    <t>ozella48@example.org</t>
  </si>
  <si>
    <t>(585) 763-7859</t>
  </si>
  <si>
    <t>Connor Klocko</t>
  </si>
  <si>
    <t>rogelio13@example.com</t>
  </si>
  <si>
    <t>574-930-8784</t>
  </si>
  <si>
    <t>Mr. Otis McClure</t>
  </si>
  <si>
    <t>lottie32@example.org</t>
  </si>
  <si>
    <t>843-330-2475</t>
  </si>
  <si>
    <t>Stan Moore</t>
  </si>
  <si>
    <t>terry.jairo@example.org</t>
  </si>
  <si>
    <t>Terence Stiedemann</t>
  </si>
  <si>
    <t>reyna80@example.org</t>
  </si>
  <si>
    <t>+1 (208) 569-4324</t>
  </si>
  <si>
    <t>Dr. Sarai Nikolaus IV</t>
  </si>
  <si>
    <t>kmurray@example.net</t>
  </si>
  <si>
    <t>Mr. Roman Spencer PhD</t>
  </si>
  <si>
    <t>gblick@example.org</t>
  </si>
  <si>
    <t>(660) 788-1062</t>
  </si>
  <si>
    <t>William D'Amore</t>
  </si>
  <si>
    <t>hannah88@example.net</t>
  </si>
  <si>
    <t>(351) 587-2372</t>
  </si>
  <si>
    <t>Bradly Kertzmann</t>
  </si>
  <si>
    <t>oschiller@example.com</t>
  </si>
  <si>
    <t>(283) 908-1027</t>
  </si>
  <si>
    <t>Dallas Rempel</t>
  </si>
  <si>
    <t>vivienne39@example.org</t>
  </si>
  <si>
    <t>(567) 366-0029</t>
  </si>
  <si>
    <t>Dr. Willard Luettgen</t>
  </si>
  <si>
    <t>nestor.ratke@example.com</t>
  </si>
  <si>
    <t>(405) 707-8666</t>
  </si>
  <si>
    <t>Lilly Rau II</t>
  </si>
  <si>
    <t>sschiller@example.net</t>
  </si>
  <si>
    <t>+1 (445) 216-5897</t>
  </si>
  <si>
    <t>Prof. Geovany Watsica DDS</t>
  </si>
  <si>
    <t>nsporer@example.net</t>
  </si>
  <si>
    <t>260-648-8404</t>
  </si>
  <si>
    <t>Adella Gleichner</t>
  </si>
  <si>
    <t>nvonrueden@example.com</t>
  </si>
  <si>
    <t>Clifton Gutkowski</t>
  </si>
  <si>
    <t>nvon@example.org</t>
  </si>
  <si>
    <t>Ramona Bailey</t>
  </si>
  <si>
    <t>everett62@example.org</t>
  </si>
  <si>
    <t>307-951-3606</t>
  </si>
  <si>
    <t>Mrs. Jude Ortiz III</t>
  </si>
  <si>
    <t>alfonzo05@example.org</t>
  </si>
  <si>
    <t>May Kuhic I</t>
  </si>
  <si>
    <t>ijacobi@example.net</t>
  </si>
  <si>
    <t>1-231-520-9162</t>
  </si>
  <si>
    <t>Pink Schamberger V</t>
  </si>
  <si>
    <t>lprohaska@example.net</t>
  </si>
  <si>
    <t>Cooper Dare II</t>
  </si>
  <si>
    <t>onader@example.org</t>
  </si>
  <si>
    <t>(575) 408-0842</t>
  </si>
  <si>
    <t>Emmett Roberts</t>
  </si>
  <si>
    <t>hector.johnson@example.net</t>
  </si>
  <si>
    <t>(870) 633-1714</t>
  </si>
  <si>
    <t>Barry Reichert</t>
  </si>
  <si>
    <t>modesto03@example.net</t>
  </si>
  <si>
    <t>Mr. Miller Cremin</t>
  </si>
  <si>
    <t>velma.mcglynn@example.com</t>
  </si>
  <si>
    <t>805-976-9888</t>
  </si>
  <si>
    <t>Miss Aurelia Parker</t>
  </si>
  <si>
    <t>carroll.hallie@example.net</t>
  </si>
  <si>
    <t>520-352-0146</t>
  </si>
  <si>
    <t>Emma Murray Jr.</t>
  </si>
  <si>
    <t>cielo44@example.net</t>
  </si>
  <si>
    <t>+1 (208) 587-8397</t>
  </si>
  <si>
    <t>Naomie Huels</t>
  </si>
  <si>
    <t>joyce23@example.net</t>
  </si>
  <si>
    <t>Graciela Hamill II</t>
  </si>
  <si>
    <t>moen.hunter@example.net</t>
  </si>
  <si>
    <t>781-837-6554</t>
  </si>
  <si>
    <t>Sandrine Hoppe</t>
  </si>
  <si>
    <t>ona45@example.net</t>
  </si>
  <si>
    <t>1-283-882-4295</t>
  </si>
  <si>
    <t>Lauretta Wiza I</t>
  </si>
  <si>
    <t>troob@example.com</t>
  </si>
  <si>
    <t>Mike Schroeder</t>
  </si>
  <si>
    <t>hudson.clifton@example.com</t>
  </si>
  <si>
    <t>Cristopher Thompson</t>
  </si>
  <si>
    <t>abshire.carley@example.net</t>
  </si>
  <si>
    <t>(445) 892-9017</t>
  </si>
  <si>
    <t>Reginald Paucek</t>
  </si>
  <si>
    <t>fwyman@example.com</t>
  </si>
  <si>
    <t>Effie Lakin II</t>
  </si>
  <si>
    <t>will.kendra@example.net</t>
  </si>
  <si>
    <t>Sallie Harber</t>
  </si>
  <si>
    <t>mdoyle@example.com</t>
  </si>
  <si>
    <t>Rosendo Ziemann</t>
  </si>
  <si>
    <t>vivian.williamson@example.net</t>
  </si>
  <si>
    <t>208-784-7864</t>
  </si>
  <si>
    <t>Kyra Nienow</t>
  </si>
  <si>
    <t>lzboncak@example.org</t>
  </si>
  <si>
    <t>1-469-337-7331</t>
  </si>
  <si>
    <t>Ms. Greta Lind</t>
  </si>
  <si>
    <t>tparker@example.net</t>
  </si>
  <si>
    <t>Coleman Durgan</t>
  </si>
  <si>
    <t>lenna59@example.net</t>
  </si>
  <si>
    <t>Austen Rogahn</t>
  </si>
  <si>
    <t>gshields@example.net</t>
  </si>
  <si>
    <t>1-423-934-9686</t>
  </si>
  <si>
    <t>Isabella McLaughlin</t>
  </si>
  <si>
    <t>karl.ullrich@example.net</t>
  </si>
  <si>
    <t>+1 (786) 218-8537</t>
  </si>
  <si>
    <t>Wilfred Ankunding</t>
  </si>
  <si>
    <t>jsawayn@example.com</t>
  </si>
  <si>
    <t>1-304-454-5056</t>
  </si>
  <si>
    <t>Dr. Hulda Sauer</t>
  </si>
  <si>
    <t>walter.antone@example.net</t>
  </si>
  <si>
    <t>786-555-1114</t>
  </si>
  <si>
    <t>Prof. Nicholas Prohaska III</t>
  </si>
  <si>
    <t>kpowlowski@example.net</t>
  </si>
  <si>
    <t>724-612-0271</t>
  </si>
  <si>
    <t>Orrin Stark</t>
  </si>
  <si>
    <t>allen57@example.org</t>
  </si>
  <si>
    <t>(406) 525-8142</t>
  </si>
  <si>
    <t>Connor Doyle</t>
  </si>
  <si>
    <t>qrohan@example.org</t>
  </si>
  <si>
    <t>Luisa Ritchie DVM</t>
  </si>
  <si>
    <t>neal48@example.org</t>
  </si>
  <si>
    <t>(848) 871-6027</t>
  </si>
  <si>
    <t>Coralie Adams</t>
  </si>
  <si>
    <t>cummerata.annalise@example.net</t>
  </si>
  <si>
    <t>(215) 930-7281</t>
  </si>
  <si>
    <t>Sadye Schulist</t>
  </si>
  <si>
    <t>zlegros@example.com</t>
  </si>
  <si>
    <t>(623) 763-7118</t>
  </si>
  <si>
    <t>Garrison Barton</t>
  </si>
  <si>
    <t>lolita.thiel@example.net</t>
  </si>
  <si>
    <t>Raymundo Cole MD</t>
  </si>
  <si>
    <t>gleason.joany@example.net</t>
  </si>
  <si>
    <t>(248) 760-6204</t>
  </si>
  <si>
    <t>Dr. Seamus Toy MD</t>
  </si>
  <si>
    <t>kade76@example.net</t>
  </si>
  <si>
    <t>1-531-370-4767</t>
  </si>
  <si>
    <t>Ms. Krystel Schuster V</t>
  </si>
  <si>
    <t>zechariah97@example.com</t>
  </si>
  <si>
    <t>Miss Laurianne Rippin DVM</t>
  </si>
  <si>
    <t>jonathon.oberbrunner@example.net</t>
  </si>
  <si>
    <t>1-863-945-5188</t>
  </si>
  <si>
    <t>Cordell Cummings</t>
  </si>
  <si>
    <t>erau@example.net</t>
  </si>
  <si>
    <t>Donald Lindgren</t>
  </si>
  <si>
    <t>brakus.anjali@example.com</t>
  </si>
  <si>
    <t>+1 (820) 521-1758</t>
  </si>
  <si>
    <t>Dr. Aubree Pacocha</t>
  </si>
  <si>
    <t>marlon76@example.com</t>
  </si>
  <si>
    <t>+1 (430) 327-8845</t>
  </si>
  <si>
    <t>Mrs. Brandy DuBuque DDS</t>
  </si>
  <si>
    <t>dicki.gabrielle@example.com</t>
  </si>
  <si>
    <t>Mr. Alexie Crooks IV</t>
  </si>
  <si>
    <t>brain87@example.net</t>
  </si>
  <si>
    <t>Mrs. Valentine Collins</t>
  </si>
  <si>
    <t>watsica.brooke@example.net</t>
  </si>
  <si>
    <t>(781) 670-4835</t>
  </si>
  <si>
    <t>Mrs. Meda Rolfson</t>
  </si>
  <si>
    <t>stanley06@example.net</t>
  </si>
  <si>
    <t>+1 (283) 532-2421</t>
  </si>
  <si>
    <t>Maximillia Hauck</t>
  </si>
  <si>
    <t>gtremblay@example.net</t>
  </si>
  <si>
    <t>Geovanny Stehr</t>
  </si>
  <si>
    <t>equitzon@example.net</t>
  </si>
  <si>
    <t>Kira DuBuque</t>
  </si>
  <si>
    <t>sgerhold@example.org</t>
  </si>
  <si>
    <t>Burnice Paucek PhD</t>
  </si>
  <si>
    <t>schmidt.layne@example.net</t>
  </si>
  <si>
    <t>Zoey Kub</t>
  </si>
  <si>
    <t>kara21@example.net</t>
  </si>
  <si>
    <t>Gideon Bahringer IV</t>
  </si>
  <si>
    <t>ayana.johnson@example.com</t>
  </si>
  <si>
    <t>1-540-615-9875</t>
  </si>
  <si>
    <t>Jayden Harris</t>
  </si>
  <si>
    <t>rod66@example.net</t>
  </si>
  <si>
    <t>Emelia Runolfsson</t>
  </si>
  <si>
    <t>nienow.dora@example.org</t>
  </si>
  <si>
    <t>(940) 929-1721</t>
  </si>
  <si>
    <t>Leone Aufderhar</t>
  </si>
  <si>
    <t>nstehr@example.net</t>
  </si>
  <si>
    <t>Brittany Greenholt</t>
  </si>
  <si>
    <t>carlee03@example.net</t>
  </si>
  <si>
    <t>Zena Lowe</t>
  </si>
  <si>
    <t>sandrine61@example.com</t>
  </si>
  <si>
    <t>+1 (925) 662-7406</t>
  </si>
  <si>
    <t>Mrs. Alana Greenfelder Jr.</t>
  </si>
  <si>
    <t>reinger.floyd@example.net</t>
  </si>
  <si>
    <t>(612) 506-9365</t>
  </si>
  <si>
    <t>Genesis Armstrong</t>
  </si>
  <si>
    <t>tobin17@example.com</t>
  </si>
  <si>
    <t>Candace Goldner</t>
  </si>
  <si>
    <t>odessa28@example.com</t>
  </si>
  <si>
    <t>Howell Raynor Jr.</t>
  </si>
  <si>
    <t>hickle.sallie@example.org</t>
  </si>
  <si>
    <t>Nyasia Conn</t>
  </si>
  <si>
    <t>vschaefer@example.net</t>
  </si>
  <si>
    <t>(848) 834-2550</t>
  </si>
  <si>
    <t>Alexzander Smitham MD</t>
  </si>
  <si>
    <t>ejerde@example.net</t>
  </si>
  <si>
    <t>678-403-3095</t>
  </si>
  <si>
    <t>Claire Luettgen III</t>
  </si>
  <si>
    <t>corrine13@example.com</t>
  </si>
  <si>
    <t>(828) 540-4662</t>
  </si>
  <si>
    <t>Angus Pollich</t>
  </si>
  <si>
    <t>enolan@example.net</t>
  </si>
  <si>
    <t>Briana Weissnat Sr.</t>
  </si>
  <si>
    <t>madelynn.thiel@example.com</t>
  </si>
  <si>
    <t>Cassandre Fadel</t>
  </si>
  <si>
    <t>rogahn.lincoln@example.org</t>
  </si>
  <si>
    <t>+1 (520) 923-2538</t>
  </si>
  <si>
    <t>Lincoln Bartoletti MD</t>
  </si>
  <si>
    <t>ayden52@example.net</t>
  </si>
  <si>
    <t>402-804-6527</t>
  </si>
  <si>
    <t>Keith Heidenreich</t>
  </si>
  <si>
    <t>jheaney@example.org</t>
  </si>
  <si>
    <t>Giovanni Walsh</t>
  </si>
  <si>
    <t>eichmann.maegan@example.org</t>
  </si>
  <si>
    <t>318-387-9298</t>
  </si>
  <si>
    <t>Anissa Reichert</t>
  </si>
  <si>
    <t>gtorp@example.org</t>
  </si>
  <si>
    <t>(872) 330-4537</t>
  </si>
  <si>
    <t>Jacky Green DDS</t>
  </si>
  <si>
    <t>vrunolfsson@example.net</t>
  </si>
  <si>
    <t>Mr. Candelario Homenick II</t>
  </si>
  <si>
    <t>francesco15@example.com</t>
  </si>
  <si>
    <t>Sabryna Mohr</t>
  </si>
  <si>
    <t>ebednar@example.net</t>
  </si>
  <si>
    <t>Bonnie Hamill</t>
  </si>
  <si>
    <t>ldaniel@example.net</t>
  </si>
  <si>
    <t>Darlene Lockman</t>
  </si>
  <si>
    <t>retha.harvey@example.net</t>
  </si>
  <si>
    <t>754-596-4235</t>
  </si>
  <si>
    <t>Dr. Seamus Beatty</t>
  </si>
  <si>
    <t>cummings.joanny@example.com</t>
  </si>
  <si>
    <t>Jamar Heaney DVM</t>
  </si>
  <si>
    <t>margaret.marquardt@example.net</t>
  </si>
  <si>
    <t>Mr. Armand Johnson</t>
  </si>
  <si>
    <t>mariano15@example.com</t>
  </si>
  <si>
    <t>(828) 510-1135</t>
  </si>
  <si>
    <t>Dr. Diego Jerde MD</t>
  </si>
  <si>
    <t>amari.block@example.com</t>
  </si>
  <si>
    <t>252-261-3154</t>
  </si>
  <si>
    <t>Mr. Friedrich Lehner</t>
  </si>
  <si>
    <t>bogan.warren@example.net</t>
  </si>
  <si>
    <t>1-678-409-8275</t>
  </si>
  <si>
    <t>Neal Towne</t>
  </si>
  <si>
    <t>rollin.mckenzie@example.org</t>
  </si>
  <si>
    <t>Muhammad Brakus III</t>
  </si>
  <si>
    <t>dkrajcik@example.com</t>
  </si>
  <si>
    <t>Ms. Pasquale Lubowitz MD</t>
  </si>
  <si>
    <t>larkin.hardy@example.com</t>
  </si>
  <si>
    <t>+1 (272) 533-8270</t>
  </si>
  <si>
    <t>Dr. Marco Franecki IV</t>
  </si>
  <si>
    <t>rylan.rodriguez@example.com</t>
  </si>
  <si>
    <t>934-712-2234</t>
  </si>
  <si>
    <t>Prof. Triston Volkman MD</t>
  </si>
  <si>
    <t>edouglas@example.org</t>
  </si>
  <si>
    <t>530-635-1786</t>
  </si>
  <si>
    <t>Brendan Hodkiewicz</t>
  </si>
  <si>
    <t>antonia.hickle@example.com</t>
  </si>
  <si>
    <t>Augustine Wolf</t>
  </si>
  <si>
    <t>douglas.althea@example.net</t>
  </si>
  <si>
    <t>Olaf Lynch</t>
  </si>
  <si>
    <t>flindgren@example.net</t>
  </si>
  <si>
    <t>Mr. Kyler Howell</t>
  </si>
  <si>
    <t>reed.lueilwitz@example.org</t>
  </si>
  <si>
    <t>(551) 306-4692</t>
  </si>
  <si>
    <t>Mrs. Dulce Strosin</t>
  </si>
  <si>
    <t>prohaska.briana@example.net</t>
  </si>
  <si>
    <t>254-892-3447</t>
  </si>
  <si>
    <t>Salma Luettgen</t>
  </si>
  <si>
    <t>bud.beier@example.org</t>
  </si>
  <si>
    <t>1-325-997-2836</t>
  </si>
  <si>
    <t>Miss Thalia Hessel</t>
  </si>
  <si>
    <t>hbecker@example.com</t>
  </si>
  <si>
    <t>+1 (681) 563-9574</t>
  </si>
  <si>
    <t>Miss Brionna Schaden MD</t>
  </si>
  <si>
    <t>mdenesik@example.org</t>
  </si>
  <si>
    <t>(920) 703-2307</t>
  </si>
  <si>
    <t>Keeley Connelly</t>
  </si>
  <si>
    <t>ostehr@example.com</t>
  </si>
  <si>
    <t>1-315-517-9445</t>
  </si>
  <si>
    <t>Clementine Ortiz</t>
  </si>
  <si>
    <t>alek92@example.com</t>
  </si>
  <si>
    <t>Prof. Norbert Kirlin</t>
  </si>
  <si>
    <t>wendy.wolff@example.org</t>
  </si>
  <si>
    <t>352-246-0911</t>
  </si>
  <si>
    <t>Ferne West</t>
  </si>
  <si>
    <t>haven.kunze@example.com</t>
  </si>
  <si>
    <t>Mrs. Mara Aufderhar</t>
  </si>
  <si>
    <t>malcolm13@example.com</t>
  </si>
  <si>
    <t>Korey Zemlak</t>
  </si>
  <si>
    <t>melisa36@example.org</t>
  </si>
  <si>
    <t>1-808-936-1424</t>
  </si>
  <si>
    <t>Haven Murazik</t>
  </si>
  <si>
    <t>hbosco@example.net</t>
  </si>
  <si>
    <t>Alvena Reinger</t>
  </si>
  <si>
    <t>ppurdy@example.com</t>
  </si>
  <si>
    <t>(717) 508-1639</t>
  </si>
  <si>
    <t>Ms. Chasity Ledner MD</t>
  </si>
  <si>
    <t>savanah.schmidt@example.org</t>
  </si>
  <si>
    <t>Prof. Lamar Leannon PhD</t>
  </si>
  <si>
    <t>scottie05@example.org</t>
  </si>
  <si>
    <t>1-253-773-3382</t>
  </si>
  <si>
    <t>Kaleb Mueller DDS</t>
  </si>
  <si>
    <t>adalberto13@example.org</t>
  </si>
  <si>
    <t>Providenci Bergstrom</t>
  </si>
  <si>
    <t>turcotte.lorna@example.com</t>
  </si>
  <si>
    <t>Trent Gusikowski</t>
  </si>
  <si>
    <t>carolyne.jones@example.com</t>
  </si>
  <si>
    <t>Seth Effertz DDS</t>
  </si>
  <si>
    <t>neha81@example.net</t>
  </si>
  <si>
    <t>(309) 277-5774</t>
  </si>
  <si>
    <t>Molly Brown II</t>
  </si>
  <si>
    <t>jody01@example.com</t>
  </si>
  <si>
    <t>Dr. Abraham Kub</t>
  </si>
  <si>
    <t>koepp.imogene@example.net</t>
  </si>
  <si>
    <t>571-956-1292</t>
  </si>
  <si>
    <t>Kian Stracke</t>
  </si>
  <si>
    <t>linnie.boehm@example.com</t>
  </si>
  <si>
    <t>Kristopher Kassulke</t>
  </si>
  <si>
    <t>uhartmann@example.org</t>
  </si>
  <si>
    <t>Oleta Bogan</t>
  </si>
  <si>
    <t>justine.koss@example.net</t>
  </si>
  <si>
    <t>Mr. Fern Shanahan DVM</t>
  </si>
  <si>
    <t>noemie.zboncak@example.com</t>
  </si>
  <si>
    <t>Americo Blick</t>
  </si>
  <si>
    <t>stacey.gulgowski@example.net</t>
  </si>
  <si>
    <t>Neoma Kuhic</t>
  </si>
  <si>
    <t>blair.weber@example.net</t>
  </si>
  <si>
    <t>1-848-574-8297</t>
  </si>
  <si>
    <t>Dr. Enos Strosin PhD</t>
  </si>
  <si>
    <t>layne88@example.net</t>
  </si>
  <si>
    <t>Milton Crist</t>
  </si>
  <si>
    <t>rosanna.tromp@example.org</t>
  </si>
  <si>
    <t>Dr. Cale Altenwerth IV</t>
  </si>
  <si>
    <t>jennie.toy@example.org</t>
  </si>
  <si>
    <t>1-214-666-0007</t>
  </si>
  <si>
    <t>Henderson Grady</t>
  </si>
  <si>
    <t>chad.pagac@example.com</t>
  </si>
  <si>
    <t>Kaitlyn Kshlerin</t>
  </si>
  <si>
    <t>ejerde@example.org</t>
  </si>
  <si>
    <t>(225) 317-0472</t>
  </si>
  <si>
    <t>Tony Hermann</t>
  </si>
  <si>
    <t>regan.feeney@example.net</t>
  </si>
  <si>
    <t>952-465-8250</t>
  </si>
  <si>
    <t>Mose Padberg</t>
  </si>
  <si>
    <t>clementina99@example.com</t>
  </si>
  <si>
    <t>Prof. Sydni Morar DVM</t>
  </si>
  <si>
    <t>mante.jennyfer@example.net</t>
  </si>
  <si>
    <t>Dr. Augustus Pouros PhD</t>
  </si>
  <si>
    <t>sblick@example.org</t>
  </si>
  <si>
    <t>Prof. Jackie Waters IV</t>
  </si>
  <si>
    <t>mitchell.weimann@example.net</t>
  </si>
  <si>
    <t>Cecelia Wolff IV</t>
  </si>
  <si>
    <t>tcummings@example.com</t>
  </si>
  <si>
    <t>440-695-6547</t>
  </si>
  <si>
    <t>Prof. Vladimir Boyer Jr.</t>
  </si>
  <si>
    <t>christiansen.lonie@example.net</t>
  </si>
  <si>
    <t>Ally Feeney</t>
  </si>
  <si>
    <t>uhill@example.com</t>
  </si>
  <si>
    <t>312-777-9398</t>
  </si>
  <si>
    <t>Prof. Trace Klein DVM</t>
  </si>
  <si>
    <t>tess.williamson@example.org</t>
  </si>
  <si>
    <t>1-478-580-5930</t>
  </si>
  <si>
    <t>Jamie Conroy</t>
  </si>
  <si>
    <t>bessie.nitzsche@example.org</t>
  </si>
  <si>
    <t>Jazlyn Zieme</t>
  </si>
  <si>
    <t>tdaniel@example.org</t>
  </si>
  <si>
    <t>Jody Schaden</t>
  </si>
  <si>
    <t>mayer.chelsie@example.net</t>
  </si>
  <si>
    <t>458-858-8301</t>
  </si>
  <si>
    <t>Maria Labadie</t>
  </si>
  <si>
    <t>malinda.bednar@example.org</t>
  </si>
  <si>
    <t>Stephen Torphy Sr.</t>
  </si>
  <si>
    <t>gunner.quigley@example.com</t>
  </si>
  <si>
    <t>1-270-305-4813</t>
  </si>
  <si>
    <t>Salma Robel</t>
  </si>
  <si>
    <t>vonrueden.boyd@example.org</t>
  </si>
  <si>
    <t>248-926-3862</t>
  </si>
  <si>
    <t>Daisha Okuneva</t>
  </si>
  <si>
    <t>drau@example.net</t>
  </si>
  <si>
    <t>(872) 499-5592</t>
  </si>
  <si>
    <t>Ms. Chanelle Rutherford</t>
  </si>
  <si>
    <t>rebeka28@example.org</t>
  </si>
  <si>
    <t>828-274-8204</t>
  </si>
  <si>
    <t>Frederik Stokes</t>
  </si>
  <si>
    <t>carolyn79@example.net</t>
  </si>
  <si>
    <t>1-551-836-6415</t>
  </si>
  <si>
    <t>Destiny Hickle Jr.</t>
  </si>
  <si>
    <t>lois.feil@example.com</t>
  </si>
  <si>
    <t>Yoshiko Schamberger</t>
  </si>
  <si>
    <t>davon.konopelski@example.org</t>
  </si>
  <si>
    <t>Aaliyah Pagac</t>
  </si>
  <si>
    <t>smcglynn@example.com</t>
  </si>
  <si>
    <t>Darian Ritchie</t>
  </si>
  <si>
    <t>jaylon44@example.net</t>
  </si>
  <si>
    <t>Vella Zboncak</t>
  </si>
  <si>
    <t>kyra.swaniawski@example.com</t>
  </si>
  <si>
    <t>Bud Schowalter</t>
  </si>
  <si>
    <t>kemmer.camila@example.org</t>
  </si>
  <si>
    <t>+1 (281) 356-2546</t>
  </si>
  <si>
    <t>Drew Stamm</t>
  </si>
  <si>
    <t>neichmann@example.com</t>
  </si>
  <si>
    <t>(551) 528-2451</t>
  </si>
  <si>
    <t>Jena Gusikowski</t>
  </si>
  <si>
    <t>bogisich.ed@example.net</t>
  </si>
  <si>
    <t>Vivienne Schaden</t>
  </si>
  <si>
    <t>dawson44@example.org</t>
  </si>
  <si>
    <t>442-361-4233</t>
  </si>
  <si>
    <t>Kennith Kunde</t>
  </si>
  <si>
    <t>arturo89@example.org</t>
  </si>
  <si>
    <t>+1 (940) 801-8587</t>
  </si>
  <si>
    <t>Sally Simonis</t>
  </si>
  <si>
    <t>mmertz@example.net</t>
  </si>
  <si>
    <t>Darren Ebert II</t>
  </si>
  <si>
    <t>rafael.champlin@example.com</t>
  </si>
  <si>
    <t>Mr. Demario Metz IV</t>
  </si>
  <si>
    <t>joe59@example.com</t>
  </si>
  <si>
    <t>Ezekiel Mitchell</t>
  </si>
  <si>
    <t>guadalupe15@example.net</t>
  </si>
  <si>
    <t>Lonie Bosco</t>
  </si>
  <si>
    <t>kiley44@example.net</t>
  </si>
  <si>
    <t>Guiseppe Turner</t>
  </si>
  <si>
    <t>lavada48@example.org</t>
  </si>
  <si>
    <t>+1 (940) 854-8726</t>
  </si>
  <si>
    <t>Jayce Boehm</t>
  </si>
  <si>
    <t>blarson@example.net</t>
  </si>
  <si>
    <t>346-643-3984</t>
  </si>
  <si>
    <t>Dereck Hill</t>
  </si>
  <si>
    <t>kziemann@example.com</t>
  </si>
  <si>
    <t>Mrs. Opal Padberg</t>
  </si>
  <si>
    <t>bkerluke@example.com</t>
  </si>
  <si>
    <t>+1 (203) 315-6627</t>
  </si>
  <si>
    <t>Myron Gutmann</t>
  </si>
  <si>
    <t>weissnat.stefanie@example.com</t>
  </si>
  <si>
    <t>(430) 832-2764</t>
  </si>
  <si>
    <t>Prof. Willard Jacobson</t>
  </si>
  <si>
    <t>legros.lorena@example.net</t>
  </si>
  <si>
    <t>+1 (850) 879-1649</t>
  </si>
  <si>
    <t>Sydnie Willms</t>
  </si>
  <si>
    <t>mbauch@example.org</t>
  </si>
  <si>
    <t>1-385-239-4042</t>
  </si>
  <si>
    <t>Dr. Destiny Yundt IV</t>
  </si>
  <si>
    <t>marilie.hauck@example.org</t>
  </si>
  <si>
    <t>Johanna Fisher</t>
  </si>
  <si>
    <t>monahan.carmine@example.org</t>
  </si>
  <si>
    <t>520-392-8473</t>
  </si>
  <si>
    <t>Domenica Carroll</t>
  </si>
  <si>
    <t>carroll72@example.org</t>
  </si>
  <si>
    <t>743-700-3648</t>
  </si>
  <si>
    <t>Alice Cremin IV</t>
  </si>
  <si>
    <t>rath.darrick@example.org</t>
  </si>
  <si>
    <t>Dr. Madyson Lubowitz III</t>
  </si>
  <si>
    <t>fabiola.kunde@example.org</t>
  </si>
  <si>
    <t>(361) 263-0118</t>
  </si>
  <si>
    <t>Prof. Presley Swaniawski</t>
  </si>
  <si>
    <t>sschowalter@example.com</t>
  </si>
  <si>
    <t>Deonte Haley</t>
  </si>
  <si>
    <t>johnston.arjun@example.net</t>
  </si>
  <si>
    <t>Hildegard Renner</t>
  </si>
  <si>
    <t>gibson.kirk@example.org</t>
  </si>
  <si>
    <t>Khalid Will</t>
  </si>
  <si>
    <t>weimann.leone@example.com</t>
  </si>
  <si>
    <t>Lavon Hill PhD</t>
  </si>
  <si>
    <t>leffler.gladys@example.net</t>
  </si>
  <si>
    <t>(515) 762-8473</t>
  </si>
  <si>
    <t>Hilton Schimmel</t>
  </si>
  <si>
    <t>nhalvorson@example.org</t>
  </si>
  <si>
    <t>669-686-5107</t>
  </si>
  <si>
    <t>Raquel McGlynn</t>
  </si>
  <si>
    <t>dreynolds@example.com</t>
  </si>
  <si>
    <t>763-652-8263</t>
  </si>
  <si>
    <t>Destany Volkman</t>
  </si>
  <si>
    <t>bernita.muller@example.net</t>
  </si>
  <si>
    <t>734-369-4464</t>
  </si>
  <si>
    <t>Prof. Bart Wyman IV</t>
  </si>
  <si>
    <t>karson61@example.com</t>
  </si>
  <si>
    <t>Mr. Enrico Bauch DDS</t>
  </si>
  <si>
    <t>laurianne11@example.org</t>
  </si>
  <si>
    <t>878-681-4760</t>
  </si>
  <si>
    <t>Bart McLaughlin</t>
  </si>
  <si>
    <t>cyrus30@example.org</t>
  </si>
  <si>
    <t>Jo Nader</t>
  </si>
  <si>
    <t>rosenbaum.arnoldo@example.com</t>
  </si>
  <si>
    <t>1-772-514-4470</t>
  </si>
  <si>
    <t>Bret Heidenreich</t>
  </si>
  <si>
    <t>annetta18@example.net</t>
  </si>
  <si>
    <t>Dr. Bryon Schuppe</t>
  </si>
  <si>
    <t>ankunding.tyshawn@example.org</t>
  </si>
  <si>
    <t>743-924-3227</t>
  </si>
  <si>
    <t>Jarred Green</t>
  </si>
  <si>
    <t>vilma.simonis@example.com</t>
  </si>
  <si>
    <t>(915) 347-5066</t>
  </si>
  <si>
    <t>Prof. Easter Abshire</t>
  </si>
  <si>
    <t>orlo.weissnat@example.net</t>
  </si>
  <si>
    <t>(234) 794-1855</t>
  </si>
  <si>
    <t>Wilbert Gleason</t>
  </si>
  <si>
    <t>letha29@example.org</t>
  </si>
  <si>
    <t>1-763-583-1453</t>
  </si>
  <si>
    <t>Dr. Trever Kub</t>
  </si>
  <si>
    <t>merle.halvorson@example.org</t>
  </si>
  <si>
    <t>(657) 815-7954</t>
  </si>
  <si>
    <t>Zoey Ritchie MD</t>
  </si>
  <si>
    <t>cleve22@example.org</t>
  </si>
  <si>
    <t>Prof. Brandy Abbott DDS</t>
  </si>
  <si>
    <t>naltenwerth@example.org</t>
  </si>
  <si>
    <t>Virginie Welch</t>
  </si>
  <si>
    <t>blanda.keira@example.net</t>
  </si>
  <si>
    <t>754-845-5702</t>
  </si>
  <si>
    <t>Prof. Deron Hansen</t>
  </si>
  <si>
    <t>vlebsack@example.net</t>
  </si>
  <si>
    <t>(276) 227-0741</t>
  </si>
  <si>
    <t>Miss Earline Wintheiser</t>
  </si>
  <si>
    <t>herzog.abdullah@example.net</t>
  </si>
  <si>
    <t>(508) 778-3929</t>
  </si>
  <si>
    <t>Everett Stamm</t>
  </si>
  <si>
    <t>rodrick10@example.net</t>
  </si>
  <si>
    <t>Adelia Goldner</t>
  </si>
  <si>
    <t>vwunsch@example.org</t>
  </si>
  <si>
    <t>(872) 950-0415</t>
  </si>
  <si>
    <t>Beatrice Hackett</t>
  </si>
  <si>
    <t>jlarson@example.org</t>
  </si>
  <si>
    <t>Mr. Ashton Reichert</t>
  </si>
  <si>
    <t>xreynolds@example.org</t>
  </si>
  <si>
    <t>480-364-6350</t>
  </si>
  <si>
    <t>Jeffrey Simonis</t>
  </si>
  <si>
    <t>jordon.hamill@example.org</t>
  </si>
  <si>
    <t>Clarissa Abbott</t>
  </si>
  <si>
    <t>ucarroll@example.com</t>
  </si>
  <si>
    <t>Kennedy Quigley</t>
  </si>
  <si>
    <t>tillman.forest@example.org</t>
  </si>
  <si>
    <t>George Rogahn</t>
  </si>
  <si>
    <t>krajcik.alexanne@example.net</t>
  </si>
  <si>
    <t>Bailey Auer</t>
  </si>
  <si>
    <t>ybeer@example.com</t>
  </si>
  <si>
    <t>1-769-571-8422</t>
  </si>
  <si>
    <t>Mrs. Lacey Kihn</t>
  </si>
  <si>
    <t>mohr.mitchell@example.net</t>
  </si>
  <si>
    <t>Willard Howell</t>
  </si>
  <si>
    <t>hills.judy@example.org</t>
  </si>
  <si>
    <t>865-454-2210</t>
  </si>
  <si>
    <t>Ms. Joanie Lebsack V</t>
  </si>
  <si>
    <t>brekke.tiana@example.net</t>
  </si>
  <si>
    <t>Dr. Miles Muller</t>
  </si>
  <si>
    <t>deven.breitenberg@example.net</t>
  </si>
  <si>
    <t>+1 (667) 391-0409</t>
  </si>
  <si>
    <t>Mariano Hackett</t>
  </si>
  <si>
    <t>monty33@example.org</t>
  </si>
  <si>
    <t>Delfina Schultz</t>
  </si>
  <si>
    <t>pmorissette@example.org</t>
  </si>
  <si>
    <t>Lorna Feil</t>
  </si>
  <si>
    <t>royce.orn@example.com</t>
  </si>
  <si>
    <t>Dr. Clovis Mayer IV</t>
  </si>
  <si>
    <t>monty66@example.com</t>
  </si>
  <si>
    <t>(657) 793-6801</t>
  </si>
  <si>
    <t>Nathanial Morar</t>
  </si>
  <si>
    <t>lempi.bergnaum@example.net</t>
  </si>
  <si>
    <t>Prof. Kennedi Leuschke Jr.</t>
  </si>
  <si>
    <t>mathilde.schultz@example.com</t>
  </si>
  <si>
    <t>1-207-921-3943</t>
  </si>
  <si>
    <t>Rudy Schaden</t>
  </si>
  <si>
    <t>elza22@example.com</t>
  </si>
  <si>
    <t>(339) 486-5481</t>
  </si>
  <si>
    <t>Susana Boyer</t>
  </si>
  <si>
    <t>edythe.ward@example.net</t>
  </si>
  <si>
    <t>(234) 555-5175</t>
  </si>
  <si>
    <t>Candelario Cronin I</t>
  </si>
  <si>
    <t>huel.lydia@example.com</t>
  </si>
  <si>
    <t>Mrs. Asha Abbott</t>
  </si>
  <si>
    <t>witting.turner@example.com</t>
  </si>
  <si>
    <t>1-864-915-1017</t>
  </si>
  <si>
    <t>Dr. Martin Howe V</t>
  </si>
  <si>
    <t>beatty.claudie@example.org</t>
  </si>
  <si>
    <t>Mr. Devin Boehm PhD</t>
  </si>
  <si>
    <t>paucek.brandy@example.net</t>
  </si>
  <si>
    <t>1-269-744-3284</t>
  </si>
  <si>
    <t>Ms. Evelyn Goldner Jr.</t>
  </si>
  <si>
    <t>schultz.hermina@example.org</t>
  </si>
  <si>
    <t>1-724-788-6683</t>
  </si>
  <si>
    <t>Adolph Effertz DVM</t>
  </si>
  <si>
    <t>glen95@example.com</t>
  </si>
  <si>
    <t>1-781-903-4753</t>
  </si>
  <si>
    <t>Mr. Camron Batz</t>
  </si>
  <si>
    <t>langworth.frederique@example.org</t>
  </si>
  <si>
    <t>Danial Blick</t>
  </si>
  <si>
    <t>usauer@example.net</t>
  </si>
  <si>
    <t>715-739-7261</t>
  </si>
  <si>
    <t>Dr. Margaretta Goodwin</t>
  </si>
  <si>
    <t>waters.hunter@example.org</t>
  </si>
  <si>
    <t>1-681-351-9835</t>
  </si>
  <si>
    <t>Vinnie Schiller DVM</t>
  </si>
  <si>
    <t>waelchi.damien@example.org</t>
  </si>
  <si>
    <t>(302) 337-2564</t>
  </si>
  <si>
    <t>Adriel Mitchell</t>
  </si>
  <si>
    <t>olga86@example.com</t>
  </si>
  <si>
    <t>Filomena Rice</t>
  </si>
  <si>
    <t>umurazik@example.com</t>
  </si>
  <si>
    <t>Lilla Hill</t>
  </si>
  <si>
    <t>wschneider@example.org</t>
  </si>
  <si>
    <t>Rebeka Ledner</t>
  </si>
  <si>
    <t>jessyca51@example.net</t>
  </si>
  <si>
    <t>(458) 226-9423</t>
  </si>
  <si>
    <t>Prof. Mustafa Rodriguez DDS</t>
  </si>
  <si>
    <t>thompson.anastacio@example.com</t>
  </si>
  <si>
    <t>681-487-0135</t>
  </si>
  <si>
    <t>Moriah Lang</t>
  </si>
  <si>
    <t>erin07@example.net</t>
  </si>
  <si>
    <t>+1 (325) 631-1844</t>
  </si>
  <si>
    <t>Milan Hoppe</t>
  </si>
  <si>
    <t>francesca.stokes@example.net</t>
  </si>
  <si>
    <t>Prof. Evelyn Feeney</t>
  </si>
  <si>
    <t>josianne.denesik@example.org</t>
  </si>
  <si>
    <t>Danyka Roberts I</t>
  </si>
  <si>
    <t>alexa.glover@example.org</t>
  </si>
  <si>
    <t>Prof. Jedidiah Collins</t>
  </si>
  <si>
    <t>lawson.bechtelar@example.org</t>
  </si>
  <si>
    <t>(423) 987-7785</t>
  </si>
  <si>
    <t>Casimer Kutch</t>
  </si>
  <si>
    <t>alisha95@example.org</t>
  </si>
  <si>
    <t>1-480-389-7202</t>
  </si>
  <si>
    <t>Donny Wilderman DDS</t>
  </si>
  <si>
    <t>tdicki@example.org</t>
  </si>
  <si>
    <t>1-223-962-9979</t>
  </si>
  <si>
    <t>Kianna Bernier</t>
  </si>
  <si>
    <t>huels.fay@example.com</t>
  </si>
  <si>
    <t>Mrs. Ruthie Hoppe V</t>
  </si>
  <si>
    <t>kessler.lysanne@example.org</t>
  </si>
  <si>
    <t>Reagan Baumbach</t>
  </si>
  <si>
    <t>margie.block@example.net</t>
  </si>
  <si>
    <t>Michel Ondricka</t>
  </si>
  <si>
    <t>erdman.jacinthe@example.com</t>
  </si>
  <si>
    <t>352-441-1334</t>
  </si>
  <si>
    <t>Katrine Bruen</t>
  </si>
  <si>
    <t>ebechtelar@example.com</t>
  </si>
  <si>
    <t>Vivienne Trantow Sr.</t>
  </si>
  <si>
    <t>treva.mraz@example.org</t>
  </si>
  <si>
    <t>385-379-9452</t>
  </si>
  <si>
    <t>ydeckow@example.org</t>
  </si>
  <si>
    <t>Nova Steuber</t>
  </si>
  <si>
    <t>mlueilwitz@example.com</t>
  </si>
  <si>
    <t>(618) 512-7031</t>
  </si>
  <si>
    <t>Ricky Thompson DVM</t>
  </si>
  <si>
    <t>pvandervort@example.net</t>
  </si>
  <si>
    <t>+1 (520) 570-0164</t>
  </si>
  <si>
    <t>Ransom Kreiger</t>
  </si>
  <si>
    <t>wauer@example.com</t>
  </si>
  <si>
    <t>1-352-322-7190</t>
  </si>
  <si>
    <t>Zoe Kub</t>
  </si>
  <si>
    <t>vaughn31@example.org</t>
  </si>
  <si>
    <t>Damon Morissette</t>
  </si>
  <si>
    <t>lenore.padberg@example.org</t>
  </si>
  <si>
    <t>1-301-700-1739</t>
  </si>
  <si>
    <t>Jerad Zboncak</t>
  </si>
  <si>
    <t>ferry.marshall@example.org</t>
  </si>
  <si>
    <t>(504) 291-0957</t>
  </si>
  <si>
    <t>Sydnie Cruickshank</t>
  </si>
  <si>
    <t>hudson.leone@example.com</t>
  </si>
  <si>
    <t>323-249-9303</t>
  </si>
  <si>
    <t>Ericka Balistreri IV</t>
  </si>
  <si>
    <t>rmarks@example.org</t>
  </si>
  <si>
    <t>+1 (773) 450-7175</t>
  </si>
  <si>
    <t>Harmony Lindgren</t>
  </si>
  <si>
    <t>muhammad13@example.net</t>
  </si>
  <si>
    <t>Josianne Langosh</t>
  </si>
  <si>
    <t>nelda50@example.net</t>
  </si>
  <si>
    <t>Mrs. Abigayle Cremin IV</t>
  </si>
  <si>
    <t>roob.sasha@example.org</t>
  </si>
  <si>
    <t>(774) 294-2368</t>
  </si>
  <si>
    <t>Christy Becker</t>
  </si>
  <si>
    <t>kihn.berenice@example.com</t>
  </si>
  <si>
    <t>Germaine Ziemann</t>
  </si>
  <si>
    <t>oparisian@example.org</t>
  </si>
  <si>
    <t>+1 (828) 575-1465</t>
  </si>
  <si>
    <t>Dr. Toni Abshire</t>
  </si>
  <si>
    <t>schowalter.chet@example.com</t>
  </si>
  <si>
    <t>+1 (336) 261-3026</t>
  </si>
  <si>
    <t>Hyman Farrell II</t>
  </si>
  <si>
    <t>borer.lela@example.com</t>
  </si>
  <si>
    <t>Weston D'Amore</t>
  </si>
  <si>
    <t>kmoore@example.com</t>
  </si>
  <si>
    <t>(361) 423-2656</t>
  </si>
  <si>
    <t>Ms. Velda Kuphal</t>
  </si>
  <si>
    <t>astiedemann@example.org</t>
  </si>
  <si>
    <t>339-233-7824</t>
  </si>
  <si>
    <t>Berry Rath</t>
  </si>
  <si>
    <t>daniela36@example.net</t>
  </si>
  <si>
    <t>Jesus Abbott PhD</t>
  </si>
  <si>
    <t>kim86@example.net</t>
  </si>
  <si>
    <t>1-614-383-0501</t>
  </si>
  <si>
    <t>Prof. Mattie Homenick</t>
  </si>
  <si>
    <t>funk.summer@example.net</t>
  </si>
  <si>
    <t>1-947-638-2209</t>
  </si>
  <si>
    <t>Tobin Anderson</t>
  </si>
  <si>
    <t>juanita89@example.net</t>
  </si>
  <si>
    <t>(725) 943-3715</t>
  </si>
  <si>
    <t>Walton Swift</t>
  </si>
  <si>
    <t>wbernhard@example.org</t>
  </si>
  <si>
    <t>Yessenia Bins</t>
  </si>
  <si>
    <t>dickinson.lavina@example.net</t>
  </si>
  <si>
    <t>1-860-768-1700</t>
  </si>
  <si>
    <t>Demarcus Hickle</t>
  </si>
  <si>
    <t>kessler.maddison@example.com</t>
  </si>
  <si>
    <t>(650) 700-4310</t>
  </si>
  <si>
    <t>Melvin Feeney</t>
  </si>
  <si>
    <t>heaven21@example.com</t>
  </si>
  <si>
    <t>727-426-5188</t>
  </si>
  <si>
    <t>Yasmeen Walter III</t>
  </si>
  <si>
    <t>iyost@example.com</t>
  </si>
  <si>
    <t>(847) 556-1574</t>
  </si>
  <si>
    <t>Gladys Denesik</t>
  </si>
  <si>
    <t>schulist.jaren@example.com</t>
  </si>
  <si>
    <t>Prof. Waldo Kreiger</t>
  </si>
  <si>
    <t>wgerlach@example.com</t>
  </si>
  <si>
    <t>1-435-216-7000</t>
  </si>
  <si>
    <t>Rickie Johnson</t>
  </si>
  <si>
    <t>keeling.thora@example.com</t>
  </si>
  <si>
    <t>Prof. Virgil Lueilwitz</t>
  </si>
  <si>
    <t>nathen27@example.org</t>
  </si>
  <si>
    <t>Dr. Madalyn Brown III</t>
  </si>
  <si>
    <t>riley.rosenbaum@example.org</t>
  </si>
  <si>
    <t>Augustine McCullough IV</t>
  </si>
  <si>
    <t>frami.rashad@example.org</t>
  </si>
  <si>
    <t>+1 (608) 760-5686</t>
  </si>
  <si>
    <t>Betsy Ebert</t>
  </si>
  <si>
    <t>lenny.murray@example.com</t>
  </si>
  <si>
    <t>+1 (947) 620-0237</t>
  </si>
  <si>
    <t>Prof. Darrell Eichmann</t>
  </si>
  <si>
    <t>kutch.libby@example.net</t>
  </si>
  <si>
    <t>Dagmar Simonis</t>
  </si>
  <si>
    <t>cebert@example.net</t>
  </si>
  <si>
    <t>(734) 382-4074</t>
  </si>
  <si>
    <t>Dr. Llewellyn West MD</t>
  </si>
  <si>
    <t>keyon.fadel@example.com</t>
  </si>
  <si>
    <t>410-672-3987</t>
  </si>
  <si>
    <t>Ms. Georgette Blanda</t>
  </si>
  <si>
    <t>josh29@example.net</t>
  </si>
  <si>
    <t>734-505-1913</t>
  </si>
  <si>
    <t>Leilani Glover IV</t>
  </si>
  <si>
    <t>sibyl66@example.org</t>
  </si>
  <si>
    <t>1-585-313-0788</t>
  </si>
  <si>
    <t>Ashlynn Kilback</t>
  </si>
  <si>
    <t>danielle37@example.com</t>
  </si>
  <si>
    <t>Nikki Heathcote</t>
  </si>
  <si>
    <t>emard.elisabeth@example.net</t>
  </si>
  <si>
    <t>Prof. Maiya Wehner I</t>
  </si>
  <si>
    <t>emelie.nienow@example.org</t>
  </si>
  <si>
    <t>(425) 318-5848</t>
  </si>
  <si>
    <t>Tyreek Kub</t>
  </si>
  <si>
    <t>glover.garfield@example.net</t>
  </si>
  <si>
    <t>(762) 559-8668</t>
  </si>
  <si>
    <t>Yadira Morar</t>
  </si>
  <si>
    <t>jacey.rohan@example.org</t>
  </si>
  <si>
    <t>(847) 583-3572</t>
  </si>
  <si>
    <t>Eulalia Paucek</t>
  </si>
  <si>
    <t>miller.gideon@example.net</t>
  </si>
  <si>
    <t>Gregoria Veum</t>
  </si>
  <si>
    <t>icronin@example.org</t>
  </si>
  <si>
    <t>Mr. Gustave Padberg IV</t>
  </si>
  <si>
    <t>breanna.hettinger@example.net</t>
  </si>
  <si>
    <t>Miss Sydni Berge MD</t>
  </si>
  <si>
    <t>kaleb.bartell@example.net</t>
  </si>
  <si>
    <t>Prof. Milton Legros</t>
  </si>
  <si>
    <t>pkunde@example.net</t>
  </si>
  <si>
    <t>Brandyn Marquardt</t>
  </si>
  <si>
    <t>wyman.tianna@example.net</t>
  </si>
  <si>
    <t>(972) 467-7652</t>
  </si>
  <si>
    <t>Mrs. Kenya Auer III</t>
  </si>
  <si>
    <t>julian.smitham@example.net</t>
  </si>
  <si>
    <t>Mr. Jaylon O'Keefe II</t>
  </si>
  <si>
    <t>bernhard.elmer@example.org</t>
  </si>
  <si>
    <t>(517) 571-5663</t>
  </si>
  <si>
    <t>Jazmyne Bartoletti</t>
  </si>
  <si>
    <t>gerdman@example.net</t>
  </si>
  <si>
    <t>Remington Kuvalis PhD</t>
  </si>
  <si>
    <t>asia.williamson@example.net</t>
  </si>
  <si>
    <t>1-743-624-5650</t>
  </si>
  <si>
    <t>Suzanne Kemmer</t>
  </si>
  <si>
    <t>arnulfo92@example.org</t>
  </si>
  <si>
    <t>1-680-826-8437</t>
  </si>
  <si>
    <t>Noah Hoeger</t>
  </si>
  <si>
    <t>fisher.domenic@example.com</t>
  </si>
  <si>
    <t>Prof. Pink Bernier I</t>
  </si>
  <si>
    <t>rmayert@example.com</t>
  </si>
  <si>
    <t>1-502-735-8889</t>
  </si>
  <si>
    <t>Trudie Maggio</t>
  </si>
  <si>
    <t>duane.jast@example.net</t>
  </si>
  <si>
    <t>909-248-1998</t>
  </si>
  <si>
    <t>leonora81@example.net</t>
  </si>
  <si>
    <t>512-482-8315</t>
  </si>
  <si>
    <t>Dedric Bernhard</t>
  </si>
  <si>
    <t>yessenia.stehr@example.org</t>
  </si>
  <si>
    <t>Enos Reilly Jr.</t>
  </si>
  <si>
    <t>yasmin.pfeffer@example.org</t>
  </si>
  <si>
    <t>1-986-620-3931</t>
  </si>
  <si>
    <t>Alexandria Gleichner Jr.</t>
  </si>
  <si>
    <t>sienna93@example.com</t>
  </si>
  <si>
    <t>Mrs. Mayra Shanahan MD</t>
  </si>
  <si>
    <t>kemmer.luciano@example.org</t>
  </si>
  <si>
    <t>Prof. Amir Bailey</t>
  </si>
  <si>
    <t>peggie71@example.org</t>
  </si>
  <si>
    <t>+1 (323) 771-1791</t>
  </si>
  <si>
    <t>Fredrick Grady</t>
  </si>
  <si>
    <t>cristal.schulist@example.net</t>
  </si>
  <si>
    <t>Georgianna Barrows Jr.</t>
  </si>
  <si>
    <t>mertz.else@example.net</t>
  </si>
  <si>
    <t>Grayce Morissette</t>
  </si>
  <si>
    <t>sophia.rosenbaum@example.com</t>
  </si>
  <si>
    <t>(646) 603-7001</t>
  </si>
  <si>
    <t>Myrtle Dicki Sr.</t>
  </si>
  <si>
    <t>kenna27@example.net</t>
  </si>
  <si>
    <t>Darrel Gutkowski</t>
  </si>
  <si>
    <t>colby94@example.net</t>
  </si>
  <si>
    <t>1-781-715-9048</t>
  </si>
  <si>
    <t>Alejandrin Ryan</t>
  </si>
  <si>
    <t>weber.haskell@example.org</t>
  </si>
  <si>
    <t>1-828-778-6432</t>
  </si>
  <si>
    <t>Prof. Vaughn Windler</t>
  </si>
  <si>
    <t>conn.abdul@example.com</t>
  </si>
  <si>
    <t>Dr. Carmen Littel</t>
  </si>
  <si>
    <t>anderson.phyllis@example.org</t>
  </si>
  <si>
    <t>Florian Reichert</t>
  </si>
  <si>
    <t>robel.katharina@example.org</t>
  </si>
  <si>
    <t>Effie Nitzsche</t>
  </si>
  <si>
    <t>lindsay27@example.net</t>
  </si>
  <si>
    <t>563-602-7455</t>
  </si>
  <si>
    <t>Hallie Nader MD</t>
  </si>
  <si>
    <t>cwillms@example.com</t>
  </si>
  <si>
    <t>Mr. Dwight Swaniawski</t>
  </si>
  <si>
    <t>cmorissette@example.com</t>
  </si>
  <si>
    <t>650-560-9613</t>
  </si>
  <si>
    <t>Nannie Kiehn III</t>
  </si>
  <si>
    <t>bergstrom.edison@example.org</t>
  </si>
  <si>
    <t>Dr. Hobart Shields</t>
  </si>
  <si>
    <t>brekke.sylvan@example.net</t>
  </si>
  <si>
    <t>Josianne Littel</t>
  </si>
  <si>
    <t>simonis.braxton@example.com</t>
  </si>
  <si>
    <t>Caitlyn Morissette</t>
  </si>
  <si>
    <t>howell52@example.net</t>
  </si>
  <si>
    <t>Elinor Stiedemann</t>
  </si>
  <si>
    <t>bechtelar.leonor@example.com</t>
  </si>
  <si>
    <t>(712) 750-7443</t>
  </si>
  <si>
    <t>Prof. Earline Gutkowski DVM</t>
  </si>
  <si>
    <t>elisha77@example.net</t>
  </si>
  <si>
    <t>Murray Weissnat</t>
  </si>
  <si>
    <t>keebler.skye@example.net</t>
  </si>
  <si>
    <t>(504) 431-7033</t>
  </si>
  <si>
    <t>Kolby Becker</t>
  </si>
  <si>
    <t>keeling.ryley@example.net</t>
  </si>
  <si>
    <t>281-259-4345</t>
  </si>
  <si>
    <t>Antonio Torphy V</t>
  </si>
  <si>
    <t>vohara@example.com</t>
  </si>
  <si>
    <t>Dr. Elva Johnston IV</t>
  </si>
  <si>
    <t>runolfsdottir.pearl@example.com</t>
  </si>
  <si>
    <t>1-757-703-1526</t>
  </si>
  <si>
    <t>Keven McKenzie</t>
  </si>
  <si>
    <t>jonas.morar@example.net</t>
  </si>
  <si>
    <t>830-499-1188</t>
  </si>
  <si>
    <t>Reuben Schulist</t>
  </si>
  <si>
    <t>meaghan22@example.org</t>
  </si>
  <si>
    <t>364-595-6271</t>
  </si>
  <si>
    <t>Juvenal Bernhard</t>
  </si>
  <si>
    <t>friesen.destin@example.org</t>
  </si>
  <si>
    <t>1-878-750-5618</t>
  </si>
  <si>
    <t>Kenya Metz</t>
  </si>
  <si>
    <t>stamm.cielo@example.com</t>
  </si>
  <si>
    <t>Prof. Manuela McGlynn</t>
  </si>
  <si>
    <t>romaguera.theo@example.com</t>
  </si>
  <si>
    <t>1-478-781-5668</t>
  </si>
  <si>
    <t>Derick Jacobi PhD</t>
  </si>
  <si>
    <t>brittany.auer@example.com</t>
  </si>
  <si>
    <t>(713) 733-8581</t>
  </si>
  <si>
    <t>Denis Williamson</t>
  </si>
  <si>
    <t>barton.dominique@example.org</t>
  </si>
  <si>
    <t>Ricardo Weimann</t>
  </si>
  <si>
    <t>heather.langosh@example.net</t>
  </si>
  <si>
    <t>Gerda Steuber</t>
  </si>
  <si>
    <t>alexandria94@example.org</t>
  </si>
  <si>
    <t>818-719-2730</t>
  </si>
  <si>
    <t>Mr. Kellen Johns</t>
  </si>
  <si>
    <t>stephania.wiza@example.org</t>
  </si>
  <si>
    <t>225-204-7967</t>
  </si>
  <si>
    <t>Ryley Kuhn</t>
  </si>
  <si>
    <t>hettie.prohaska@example.com</t>
  </si>
  <si>
    <t>Prof. Brant Pollich IV</t>
  </si>
  <si>
    <t>doyle25@example.org</t>
  </si>
  <si>
    <t>Emmett Anderson</t>
  </si>
  <si>
    <t>jayda.nitzsche@example.com</t>
  </si>
  <si>
    <t>(915) 434-9806</t>
  </si>
  <si>
    <t>Eden Hegmann</t>
  </si>
  <si>
    <t>gkulas@example.org</t>
  </si>
  <si>
    <t>Flavio Dare</t>
  </si>
  <si>
    <t>xupton@example.net</t>
  </si>
  <si>
    <t>+1 (539) 687-3743</t>
  </si>
  <si>
    <t>Marta VonRueden</t>
  </si>
  <si>
    <t>candida75@example.com</t>
  </si>
  <si>
    <t>Dr. Joseph Barrows</t>
  </si>
  <si>
    <t>ignacio.olson@example.org</t>
  </si>
  <si>
    <t>904-508-5349</t>
  </si>
  <si>
    <t>Ms. Adela Fahey Jr.</t>
  </si>
  <si>
    <t>garth.lind@example.com</t>
  </si>
  <si>
    <t>Dr. Susie Lesch</t>
  </si>
  <si>
    <t>raoul36@example.net</t>
  </si>
  <si>
    <t>Krystel Gutmann</t>
  </si>
  <si>
    <t>rrice@example.org</t>
  </si>
  <si>
    <t>Tina Lind Sr.</t>
  </si>
  <si>
    <t>karley26@example.org</t>
  </si>
  <si>
    <t>(442) 848-9222</t>
  </si>
  <si>
    <t>Mohammad Kuvalis</t>
  </si>
  <si>
    <t>cyril.lockman@example.org</t>
  </si>
  <si>
    <t>Bradly Schinner</t>
  </si>
  <si>
    <t>barrows.america@example.org</t>
  </si>
  <si>
    <t>1-540-202-5004</t>
  </si>
  <si>
    <t>Ms. Lucile Shanahan MD</t>
  </si>
  <si>
    <t>zlynch@example.net</t>
  </si>
  <si>
    <t>1-276-680-0265</t>
  </si>
  <si>
    <t>Addison Barton</t>
  </si>
  <si>
    <t>lkiehn@example.net</t>
  </si>
  <si>
    <t>Okey Ferry V</t>
  </si>
  <si>
    <t>odie.bergstrom@example.net</t>
  </si>
  <si>
    <t>Mattie Quitzon</t>
  </si>
  <si>
    <t>burley.wolf@example.org</t>
  </si>
  <si>
    <t>1-763-369-7801</t>
  </si>
  <si>
    <t>Mr. Brenden West Jr.</t>
  </si>
  <si>
    <t>kovacek.tremaine@example.net</t>
  </si>
  <si>
    <t>(724) 718-6555</t>
  </si>
  <si>
    <t>Jermaine Kuhn</t>
  </si>
  <si>
    <t>fausto70@example.com</t>
  </si>
  <si>
    <t>Brigitte Hodkiewicz</t>
  </si>
  <si>
    <t>kgerlach@example.org</t>
  </si>
  <si>
    <t>Ms. Haylee Kessler</t>
  </si>
  <si>
    <t>littel.hailey@example.org</t>
  </si>
  <si>
    <t>+1 (352) 417-5740</t>
  </si>
  <si>
    <t>Gaylord Kris</t>
  </si>
  <si>
    <t>christa16@example.net</t>
  </si>
  <si>
    <t>Prof. Alford Sawayn DDS</t>
  </si>
  <si>
    <t>avis86@example.com</t>
  </si>
  <si>
    <t>563-223-3272</t>
  </si>
  <si>
    <t>Marlene Friesen</t>
  </si>
  <si>
    <t>hailie.schumm@example.com</t>
  </si>
  <si>
    <t>Prof. Darby Aufderhar IV</t>
  </si>
  <si>
    <t>bcasper@example.net</t>
  </si>
  <si>
    <t>(743) 248-3910</t>
  </si>
  <si>
    <t>Chauncey Wolf</t>
  </si>
  <si>
    <t>pfannerstill.carlotta@example.net</t>
  </si>
  <si>
    <t>Rita Satterfield</t>
  </si>
  <si>
    <t>halvorson.flavio@example.com</t>
  </si>
  <si>
    <t>Marietta Hegmann</t>
  </si>
  <si>
    <t>yswift@example.com</t>
  </si>
  <si>
    <t>1-765-693-5880</t>
  </si>
  <si>
    <t>Una Reichert I</t>
  </si>
  <si>
    <t>aubrey47@example.org</t>
  </si>
  <si>
    <t>1-520-216-8244</t>
  </si>
  <si>
    <t>Bobby Bartell</t>
  </si>
  <si>
    <t>bjaskolski@example.net</t>
  </si>
  <si>
    <t>Edwin Beahan</t>
  </si>
  <si>
    <t>allen42@example.com</t>
  </si>
  <si>
    <t>Cali Gibson</t>
  </si>
  <si>
    <t>rsimonis@example.net</t>
  </si>
  <si>
    <t>Tyrique Mann</t>
  </si>
  <si>
    <t>kirlin.dana@example.org</t>
  </si>
  <si>
    <t>+1 (386) 837-4362</t>
  </si>
  <si>
    <t>Prof. Adolfo Langworth Sr.</t>
  </si>
  <si>
    <t>noemi96@example.net</t>
  </si>
  <si>
    <t>(952) 662-0264</t>
  </si>
  <si>
    <t>Mrs. Joanie Schmitt DDS</t>
  </si>
  <si>
    <t>rodrigo77@example.com</t>
  </si>
  <si>
    <t>1-760-609-8685</t>
  </si>
  <si>
    <t>Audie Walter</t>
  </si>
  <si>
    <t>okon.isidro@example.org</t>
  </si>
  <si>
    <t>830-697-2129</t>
  </si>
  <si>
    <t>Jannie Gottlieb I</t>
  </si>
  <si>
    <t>egusikowski@example.com</t>
  </si>
  <si>
    <t>+1 (531) 831-8736</t>
  </si>
  <si>
    <t>Melba Kuphal MD</t>
  </si>
  <si>
    <t>conn.alyson@example.org</t>
  </si>
  <si>
    <t>Dr. Hilton Legros Jr.</t>
  </si>
  <si>
    <t>estella84@example.org</t>
  </si>
  <si>
    <t>(540) 867-8439</t>
  </si>
  <si>
    <t>Mavis D'Amore</t>
  </si>
  <si>
    <t>ezra.gutmann@example.com</t>
  </si>
  <si>
    <t>Prof. Sylvester Greenfelder</t>
  </si>
  <si>
    <t>oconner.mallie@example.net</t>
  </si>
  <si>
    <t>+1 (361) 973-3820</t>
  </si>
  <si>
    <t>Justen Rempel</t>
  </si>
  <si>
    <t>catharine50@example.org</t>
  </si>
  <si>
    <t>Paris Larson</t>
  </si>
  <si>
    <t>terrell49@example.com</t>
  </si>
  <si>
    <t>(908) 284-9672</t>
  </si>
  <si>
    <t>Name Marquardt</t>
  </si>
  <si>
    <t>eeffertz@example.org</t>
  </si>
  <si>
    <t>712-915-8699</t>
  </si>
  <si>
    <t>Johnpaul Kshlerin</t>
  </si>
  <si>
    <t>bayer.lucas@example.org</t>
  </si>
  <si>
    <t>Dr. Hector Koss Jr.</t>
  </si>
  <si>
    <t>karlee58@example.org</t>
  </si>
  <si>
    <t>Friedrich Macejkovic V</t>
  </si>
  <si>
    <t>rahsaan.bosco@example.net</t>
  </si>
  <si>
    <t>Keenan Russel</t>
  </si>
  <si>
    <t>fwiegand@example.net</t>
  </si>
  <si>
    <t>Colton Pfannerstill</t>
  </si>
  <si>
    <t>gorczany.ellie@example.net</t>
  </si>
  <si>
    <t>1-937-230-5169</t>
  </si>
  <si>
    <t>Raven Jaskolski</t>
  </si>
  <si>
    <t>brakus.adeline@example.com</t>
  </si>
  <si>
    <t>434-376-9772</t>
  </si>
  <si>
    <t>Ms. Nyasia Parisian MD</t>
  </si>
  <si>
    <t>windler.janelle@example.net</t>
  </si>
  <si>
    <t>Verla Mertz</t>
  </si>
  <si>
    <t>weimann.ara@example.com</t>
  </si>
  <si>
    <t>Audra Schinner</t>
  </si>
  <si>
    <t>kerluke.elwyn@example.net</t>
  </si>
  <si>
    <t>425-777-5241</t>
  </si>
  <si>
    <t>Jeremy Walsh</t>
  </si>
  <si>
    <t>violette83@example.com</t>
  </si>
  <si>
    <t>1-225-553-3440</t>
  </si>
  <si>
    <t>Prof. Lexie Lowe DDS</t>
  </si>
  <si>
    <t>donna.quigley@example.org</t>
  </si>
  <si>
    <t>1-386-771-0441</t>
  </si>
  <si>
    <t>Prof. Maurine Luettgen</t>
  </si>
  <si>
    <t>addison95@example.com</t>
  </si>
  <si>
    <t>1-586-396-5114</t>
  </si>
  <si>
    <t>Evalyn Lubowitz</t>
  </si>
  <si>
    <t>geovanny92@example.net</t>
  </si>
  <si>
    <t>(626) 770-7754</t>
  </si>
  <si>
    <t>Mrs. Delfina Schamberger I</t>
  </si>
  <si>
    <t>rogahn.prudence@example.org</t>
  </si>
  <si>
    <t>1-458-855-7143</t>
  </si>
  <si>
    <t>Mr. Jamison Stokes</t>
  </si>
  <si>
    <t>umurazik@example.org</t>
  </si>
  <si>
    <t>401-440-3343</t>
  </si>
  <si>
    <t>Kamron Brekke</t>
  </si>
  <si>
    <t>fstokes@example.net</t>
  </si>
  <si>
    <t>Mckayla Lang</t>
  </si>
  <si>
    <t>trogahn@example.net</t>
  </si>
  <si>
    <t>Prof. Tobin McKenzie PhD</t>
  </si>
  <si>
    <t>brown.conor@example.net</t>
  </si>
  <si>
    <t>325-494-5690</t>
  </si>
  <si>
    <t>Ms. Roselyn Zboncak</t>
  </si>
  <si>
    <t>walker.libbie@example.net</t>
  </si>
  <si>
    <t>Julia Heller IV</t>
  </si>
  <si>
    <t>emma.mccullough@example.net</t>
  </si>
  <si>
    <t>Joanne Luettgen</t>
  </si>
  <si>
    <t>beatrice.kessler@example.com</t>
  </si>
  <si>
    <t>Freddy Swaniawski Jr.</t>
  </si>
  <si>
    <t>owyman@example.net</t>
  </si>
  <si>
    <t>Ellis Donnelly</t>
  </si>
  <si>
    <t>welch.ryan@example.org</t>
  </si>
  <si>
    <t>906-989-0847</t>
  </si>
  <si>
    <t>Prof. Wiley Weissnat I</t>
  </si>
  <si>
    <t>slockman@example.com</t>
  </si>
  <si>
    <t>+1 (308) 468-1095</t>
  </si>
  <si>
    <t>Tillman Cummings III</t>
  </si>
  <si>
    <t>ratke.mandy@example.com</t>
  </si>
  <si>
    <t>801-354-0977</t>
  </si>
  <si>
    <t>Garett Turcotte</t>
  </si>
  <si>
    <t>mueller.hermann@example.net</t>
  </si>
  <si>
    <t>619-525-0278</t>
  </si>
  <si>
    <t>Daniella Oberbrunner</t>
  </si>
  <si>
    <t>grant.dalton@example.org</t>
  </si>
  <si>
    <t>Kirk Volkman</t>
  </si>
  <si>
    <t>maude60@example.org</t>
  </si>
  <si>
    <t>(813) 339-4688</t>
  </si>
  <si>
    <t>Ms. Janis Kuphal V</t>
  </si>
  <si>
    <t>hwolff@example.com</t>
  </si>
  <si>
    <t>347-460-4978</t>
  </si>
  <si>
    <t>Giovanni McGlynn</t>
  </si>
  <si>
    <t>abagail33@example.org</t>
  </si>
  <si>
    <t>907-479-7141</t>
  </si>
  <si>
    <t>Krista Hackett</t>
  </si>
  <si>
    <t>nschuppe@example.org</t>
  </si>
  <si>
    <t>(458) 349-2346</t>
  </si>
  <si>
    <t>Mr. Karson Hegmann I</t>
  </si>
  <si>
    <t>crist.xzavier@example.net</t>
  </si>
  <si>
    <t>1-331-753-4341</t>
  </si>
  <si>
    <t>Mr. Danial Bechtelar</t>
  </si>
  <si>
    <t>kacie.kub@example.net</t>
  </si>
  <si>
    <t>Gust Jacobs DDS</t>
  </si>
  <si>
    <t>gregg.beahan@example.com</t>
  </si>
  <si>
    <t>+1 (301) 445-9605</t>
  </si>
  <si>
    <t>Jettie Spinka</t>
  </si>
  <si>
    <t>pbednar@example.net</t>
  </si>
  <si>
    <t>Lillie Lakin</t>
  </si>
  <si>
    <t>sam.dietrich@example.com</t>
  </si>
  <si>
    <t>214-751-3700</t>
  </si>
  <si>
    <t>Anne Lind</t>
  </si>
  <si>
    <t>keshaun.torphy@example.org</t>
  </si>
  <si>
    <t>Lera Walsh II</t>
  </si>
  <si>
    <t>hudson.whitney@example.com</t>
  </si>
  <si>
    <t>Raoul Batz</t>
  </si>
  <si>
    <t>dejuan.cruickshank@example.com</t>
  </si>
  <si>
    <t>1-212-479-0121</t>
  </si>
  <si>
    <t>Alison Sporer</t>
  </si>
  <si>
    <t>christine30@example.org</t>
  </si>
  <si>
    <t>Garret Crona</t>
  </si>
  <si>
    <t>zwitting@example.net</t>
  </si>
  <si>
    <t>Rex Padberg</t>
  </si>
  <si>
    <t>trystan.ward@example.com</t>
  </si>
  <si>
    <t>Aisha Hessel</t>
  </si>
  <si>
    <t>lou.braun@example.com</t>
  </si>
  <si>
    <t>(636) 657-2366</t>
  </si>
  <si>
    <t>Joelle Carter</t>
  </si>
  <si>
    <t>streich.mertie@example.com</t>
  </si>
  <si>
    <t>+1 (463) 336-7170</t>
  </si>
  <si>
    <t>Herbert Halvorson</t>
  </si>
  <si>
    <t>xwilliamson@example.com</t>
  </si>
  <si>
    <t>346-824-6706</t>
  </si>
  <si>
    <t>Dr. Einar Zboncak V</t>
  </si>
  <si>
    <t>blake.schuster@example.org</t>
  </si>
  <si>
    <t>Orie Simonis</t>
  </si>
  <si>
    <t>abbott.lulu@example.net</t>
  </si>
  <si>
    <t>+1 (781) 728-0722</t>
  </si>
  <si>
    <t>Avis Connelly</t>
  </si>
  <si>
    <t>jovany.mayer@example.com</t>
  </si>
  <si>
    <t>(479) 326-9258</t>
  </si>
  <si>
    <t>Miss Joy Williamson</t>
  </si>
  <si>
    <t>batz.betsy@example.org</t>
  </si>
  <si>
    <t>1-680-642-6055</t>
  </si>
  <si>
    <t>Dr. Magali Balistreri Jr.</t>
  </si>
  <si>
    <t>hackett.suzanne@example.net</t>
  </si>
  <si>
    <t>Gene Bayer</t>
  </si>
  <si>
    <t>ywintheiser@example.org</t>
  </si>
  <si>
    <t>+1 (623) 507-9806</t>
  </si>
  <si>
    <t>Mrs. Fabiola Emard</t>
  </si>
  <si>
    <t>luciano17@example.org</t>
  </si>
  <si>
    <t>1-561-344-2911</t>
  </si>
  <si>
    <t>Zoila Mayert PhD</t>
  </si>
  <si>
    <t>konopelski.osbaldo@example.net</t>
  </si>
  <si>
    <t>Shakira Cassin</t>
  </si>
  <si>
    <t>emma.larson@example.org</t>
  </si>
  <si>
    <t>1-224-308-2573</t>
  </si>
  <si>
    <t>Mr. Stewart Jakubowski III</t>
  </si>
  <si>
    <t>gparker@example.com</t>
  </si>
  <si>
    <t>+1 (334) 617-9628</t>
  </si>
  <si>
    <t>Jaunita Maggio DVM</t>
  </si>
  <si>
    <t>dayton.lubowitz@example.org</t>
  </si>
  <si>
    <t>Sean Murazik</t>
  </si>
  <si>
    <t>nortiz@example.com</t>
  </si>
  <si>
    <t>1-458-510-9547</t>
  </si>
  <si>
    <t>Daphney West II</t>
  </si>
  <si>
    <t>veda.gaylord@example.net</t>
  </si>
  <si>
    <t>Joe Casper</t>
  </si>
  <si>
    <t>evert.emmerich@example.com</t>
  </si>
  <si>
    <t>(408) 823-5090</t>
  </si>
  <si>
    <t>Theodore Veum</t>
  </si>
  <si>
    <t>lera.okon@example.net</t>
  </si>
  <si>
    <t>Lyla Schultz</t>
  </si>
  <si>
    <t>fisher.duncan@example.com</t>
  </si>
  <si>
    <t>Marlee Bednar</t>
  </si>
  <si>
    <t>zdare@example.org</t>
  </si>
  <si>
    <t>Raleigh Grady V</t>
  </si>
  <si>
    <t>rosalyn.weber@example.com</t>
  </si>
  <si>
    <t>+1 (321) 725-8417</t>
  </si>
  <si>
    <t>Casper Corwin</t>
  </si>
  <si>
    <t>susanna.olson@example.com</t>
  </si>
  <si>
    <t>Francesca Feil</t>
  </si>
  <si>
    <t>hank.doyle@example.org</t>
  </si>
  <si>
    <t>Norval Aufderhar IV</t>
  </si>
  <si>
    <t>eldon12@example.com</t>
  </si>
  <si>
    <t>(346) 599-9089</t>
  </si>
  <si>
    <t>Gianni Heidenreich III</t>
  </si>
  <si>
    <t>deron01@example.org</t>
  </si>
  <si>
    <t>262-347-8211</t>
  </si>
  <si>
    <t>Keely Kohler II</t>
  </si>
  <si>
    <t>doyle.olga@example.net</t>
  </si>
  <si>
    <t>(706) 771-0312</t>
  </si>
  <si>
    <t>Consuelo Ritchie</t>
  </si>
  <si>
    <t>hickle.darlene@example.net</t>
  </si>
  <si>
    <t>(727) 804-0870</t>
  </si>
  <si>
    <t>Cheyanne Pagac</t>
  </si>
  <si>
    <t>abbey64@example.org</t>
  </si>
  <si>
    <t>1-425-310-0986</t>
  </si>
  <si>
    <t>Mr. Makenna Senger</t>
  </si>
  <si>
    <t>collins.kacie@example.com</t>
  </si>
  <si>
    <t>Tommie Weber</t>
  </si>
  <si>
    <t>armstrong.kaia@example.com</t>
  </si>
  <si>
    <t>+1 (669) 433-9838</t>
  </si>
  <si>
    <t>Marilou Weber</t>
  </si>
  <si>
    <t>ransom86@example.com</t>
  </si>
  <si>
    <t>347-621-8879</t>
  </si>
  <si>
    <t>Syble Armstrong V</t>
  </si>
  <si>
    <t>ostark@example.org</t>
  </si>
  <si>
    <t>(463) 803-3493</t>
  </si>
  <si>
    <t>Elenor Morissette Sr.</t>
  </si>
  <si>
    <t>pbeahan@example.net</t>
  </si>
  <si>
    <t>(828) 287-4664</t>
  </si>
  <si>
    <t>Lonie Mitchell</t>
  </si>
  <si>
    <t>weldon34@example.org</t>
  </si>
  <si>
    <t>Mr. Everett Rowe</t>
  </si>
  <si>
    <t>fritsch.thelma@example.com</t>
  </si>
  <si>
    <t>+1 (419) 681-5404</t>
  </si>
  <si>
    <t>Jettie Smitham</t>
  </si>
  <si>
    <t>konopelski.guillermo@example.net</t>
  </si>
  <si>
    <t>+1 (734) 280-9853</t>
  </si>
  <si>
    <t>Camryn Rath PhD</t>
  </si>
  <si>
    <t>brown.ted@example.com</t>
  </si>
  <si>
    <t>1-520-562-2359</t>
  </si>
  <si>
    <t>Moriah McClure Jr.</t>
  </si>
  <si>
    <t>reichert.ezekiel@example.com</t>
  </si>
  <si>
    <t>1-865-373-0767</t>
  </si>
  <si>
    <t>Price Bashirian</t>
  </si>
  <si>
    <t>desiree93@example.net</t>
  </si>
  <si>
    <t>1-419-313-8338</t>
  </si>
  <si>
    <t>Mr. Brandt Bayer Sr.</t>
  </si>
  <si>
    <t>thaddeus36@example.net</t>
  </si>
  <si>
    <t>Margarita Bahringer</t>
  </si>
  <si>
    <t>alejandra.lemke@example.org</t>
  </si>
  <si>
    <t>(669) 540-2794</t>
  </si>
  <si>
    <t>Willa Nikolaus</t>
  </si>
  <si>
    <t>okon.leonardo@example.com</t>
  </si>
  <si>
    <t>Monica Macejkovic III</t>
  </si>
  <si>
    <t>mhirthe@example.org</t>
  </si>
  <si>
    <t>Jazlyn Bosco</t>
  </si>
  <si>
    <t>crooks.halle@example.org</t>
  </si>
  <si>
    <t>+1 (320) 784-3796</t>
  </si>
  <si>
    <t>Maiya Mueller</t>
  </si>
  <si>
    <t>xoconnell@example.net</t>
  </si>
  <si>
    <t>Amira Rutherford</t>
  </si>
  <si>
    <t>verona61@example.org</t>
  </si>
  <si>
    <t>1-940-984-7194</t>
  </si>
  <si>
    <t>Maxie O'Conner DVM</t>
  </si>
  <si>
    <t>gerlach.crystel@example.net</t>
  </si>
  <si>
    <t>Mrs. Sabrina Bayer</t>
  </si>
  <si>
    <t>boehm.gilberto@example.org</t>
  </si>
  <si>
    <t>Kattie Cronin</t>
  </si>
  <si>
    <t>howard.rodriguez@example.net</t>
  </si>
  <si>
    <t>Gladys Fritsch III</t>
  </si>
  <si>
    <t>leuschke.maude@example.net</t>
  </si>
  <si>
    <t>1-743-753-6760</t>
  </si>
  <si>
    <t>Myriam Mayer Jr.</t>
  </si>
  <si>
    <t>remington21@example.net</t>
  </si>
  <si>
    <t>(718) 458-5667</t>
  </si>
  <si>
    <t>Trever Leannon DVM</t>
  </si>
  <si>
    <t>carmelo.herzog@example.com</t>
  </si>
  <si>
    <t>Keagan Turner</t>
  </si>
  <si>
    <t>kunze.fatima@example.org</t>
  </si>
  <si>
    <t>Dr. Nickolas Schmitt IV</t>
  </si>
  <si>
    <t>jailyn08@example.org</t>
  </si>
  <si>
    <t>281-290-7195</t>
  </si>
  <si>
    <t>Dameon Kilback</t>
  </si>
  <si>
    <t>murazik.titus@example.net</t>
  </si>
  <si>
    <t>Davin Erdman</t>
  </si>
  <si>
    <t>hunter32@example.com</t>
  </si>
  <si>
    <t>Mathias Leffler II</t>
  </si>
  <si>
    <t>xbashirian@example.com</t>
  </si>
  <si>
    <t>1-352-561-5194</t>
  </si>
  <si>
    <t>Delta Buckridge</t>
  </si>
  <si>
    <t>ubatz@example.com</t>
  </si>
  <si>
    <t>(832) 645-2559</t>
  </si>
  <si>
    <t>Carmen Daugherty MD</t>
  </si>
  <si>
    <t>eliza78@example.net</t>
  </si>
  <si>
    <t>Arnaldo Connelly</t>
  </si>
  <si>
    <t>judd.durgan@example.net</t>
  </si>
  <si>
    <t>Irwin Smith I</t>
  </si>
  <si>
    <t>pbaumbach@example.net</t>
  </si>
  <si>
    <t>+1 (415) 804-8633</t>
  </si>
  <si>
    <t>Mr. Cristopher Kerluke</t>
  </si>
  <si>
    <t>mohamed.howell@example.net</t>
  </si>
  <si>
    <t>Brandy Sawayn DVM</t>
  </si>
  <si>
    <t>janis.shanahan@example.org</t>
  </si>
  <si>
    <t>1-551-701-1486</t>
  </si>
  <si>
    <t>Shannon Balistreri</t>
  </si>
  <si>
    <t>gbechtelar@example.net</t>
  </si>
  <si>
    <t>1-931-428-6437</t>
  </si>
  <si>
    <t>Prof. Emilie Grimes</t>
  </si>
  <si>
    <t>ykozey@example.org</t>
  </si>
  <si>
    <t>224-767-6973</t>
  </si>
  <si>
    <t>Mrs. Gracie Bosco</t>
  </si>
  <si>
    <t>hweissnat@example.net</t>
  </si>
  <si>
    <t>+1 (660) 865-4594</t>
  </si>
  <si>
    <t>Kelly Schuppe</t>
  </si>
  <si>
    <t>monahan.stephanie@example.org</t>
  </si>
  <si>
    <t>1-878-794-6241</t>
  </si>
  <si>
    <t>Annetta Simonis</t>
  </si>
  <si>
    <t>ugislason@example.net</t>
  </si>
  <si>
    <t>+1 (731) 512-1199</t>
  </si>
  <si>
    <t>Dr. Reginald Reichert</t>
  </si>
  <si>
    <t>botsford.arlene@example.com</t>
  </si>
  <si>
    <t>Amya Jacobs</t>
  </si>
  <si>
    <t>brooklyn.lockman@example.org</t>
  </si>
  <si>
    <t>Ludie Schamberger</t>
  </si>
  <si>
    <t>trunte@example.com</t>
  </si>
  <si>
    <t>Freeman Murazik</t>
  </si>
  <si>
    <t>stehr.itzel@example.net</t>
  </si>
  <si>
    <t>Dr. Solon Schamberger</t>
  </si>
  <si>
    <t>stroman.coleman@example.org</t>
  </si>
  <si>
    <t>Ezekiel Hettinger II</t>
  </si>
  <si>
    <t>labadie.brown@example.net</t>
  </si>
  <si>
    <t>Nathen Ratke</t>
  </si>
  <si>
    <t>reva83@example.net</t>
  </si>
  <si>
    <t>(605) 940-7751</t>
  </si>
  <si>
    <t>Miss Brandy Kris Sr.</t>
  </si>
  <si>
    <t>marvin.ian@example.com</t>
  </si>
  <si>
    <t>(816) 786-8378</t>
  </si>
  <si>
    <t>Myron Lehner II</t>
  </si>
  <si>
    <t>lia.bechtelar@example.net</t>
  </si>
  <si>
    <t>1-704-561-1149</t>
  </si>
  <si>
    <t>Prof. Gwen Huel IV</t>
  </si>
  <si>
    <t>vhansen@example.net</t>
  </si>
  <si>
    <t>1-254-612-1192</t>
  </si>
  <si>
    <t>Prof. Weston Kling</t>
  </si>
  <si>
    <t>uterry@example.com</t>
  </si>
  <si>
    <t>775-702-5637</t>
  </si>
  <si>
    <t>Raoul Breitenberg</t>
  </si>
  <si>
    <t>eve29@example.org</t>
  </si>
  <si>
    <t>910-953-5202</t>
  </si>
  <si>
    <t>Myra Pouros</t>
  </si>
  <si>
    <t>fmetz@example.net</t>
  </si>
  <si>
    <t>Mrs. Meda Abbott</t>
  </si>
  <si>
    <t>alicia10@example.com</t>
  </si>
  <si>
    <t>+1 (352) 783-8715</t>
  </si>
  <si>
    <t>Minerva Kerluke DDS</t>
  </si>
  <si>
    <t>alexane.ferry@example.net</t>
  </si>
  <si>
    <t>Brock Howell</t>
  </si>
  <si>
    <t>hintz.milton@example.net</t>
  </si>
  <si>
    <t>+1 (986) 653-2334</t>
  </si>
  <si>
    <t>Dr. Wilbert Lehner</t>
  </si>
  <si>
    <t>jakubowski.watson@example.com</t>
  </si>
  <si>
    <t>1-820-354-3552</t>
  </si>
  <si>
    <t>Mrs. Camille Runolfsson</t>
  </si>
  <si>
    <t>obernhard@example.org</t>
  </si>
  <si>
    <t>Dr. Reese D'Amore</t>
  </si>
  <si>
    <t>sipes.martin@example.com</t>
  </si>
  <si>
    <t>(504) 415-1878</t>
  </si>
  <si>
    <t>Cameron Luettgen</t>
  </si>
  <si>
    <t>herman.nitzsche@example.net</t>
  </si>
  <si>
    <t>+1 (831) 466-4862</t>
  </si>
  <si>
    <t>Noah Skiles I</t>
  </si>
  <si>
    <t>jayne.heaney@example.com</t>
  </si>
  <si>
    <t>Meta Bernhard</t>
  </si>
  <si>
    <t>ari.smith@example.net</t>
  </si>
  <si>
    <t>567-647-1232</t>
  </si>
  <si>
    <t>Darlene Schmitt</t>
  </si>
  <si>
    <t>tmccullough@example.org</t>
  </si>
  <si>
    <t>Letitia Green</t>
  </si>
  <si>
    <t>delpha91@example.com</t>
  </si>
  <si>
    <t>(310) 307-7354</t>
  </si>
  <si>
    <t>Kaitlyn Considine</t>
  </si>
  <si>
    <t>melba.donnelly@example.org</t>
  </si>
  <si>
    <t>(413) 828-3216</t>
  </si>
  <si>
    <t>Mrs. Thelma Torphy</t>
  </si>
  <si>
    <t>daniel.lionel@example.org</t>
  </si>
  <si>
    <t>(845) 648-9955</t>
  </si>
  <si>
    <t>Mrs. Antonette Hettinger</t>
  </si>
  <si>
    <t>dickinson.rosalia@example.org</t>
  </si>
  <si>
    <t>1-715-624-7774</t>
  </si>
  <si>
    <t>Charlotte Volkman</t>
  </si>
  <si>
    <t>mdooley@example.net</t>
  </si>
  <si>
    <t>1-661-808-6289</t>
  </si>
  <si>
    <t>Polly O'Keefe</t>
  </si>
  <si>
    <t>jacobson.elissa@example.org</t>
  </si>
  <si>
    <t>Deborah Dach</t>
  </si>
  <si>
    <t>terrill01@example.com</t>
  </si>
  <si>
    <t>Meggie Ward</t>
  </si>
  <si>
    <t>miguel31@example.org</t>
  </si>
  <si>
    <t>(231) 316-2315</t>
  </si>
  <si>
    <t>Giovanni Jaskolski</t>
  </si>
  <si>
    <t>josianne.spinka@example.com</t>
  </si>
  <si>
    <t>Madelynn McKenzie</t>
  </si>
  <si>
    <t>beer.aliza@example.org</t>
  </si>
  <si>
    <t>1-667-999-9762</t>
  </si>
  <si>
    <t>Loraine Schaden PhD</t>
  </si>
  <si>
    <t>deion.oconnell@example.com</t>
  </si>
  <si>
    <t>Mr. Colin Lang Jr.</t>
  </si>
  <si>
    <t>koelpin.amalia@example.com</t>
  </si>
  <si>
    <t>1-540-302-1279</t>
  </si>
  <si>
    <t>Merlin Tremblay</t>
  </si>
  <si>
    <t>tyreek21@example.org</t>
  </si>
  <si>
    <t>Bert Schaden</t>
  </si>
  <si>
    <t>uwalker@example.net</t>
  </si>
  <si>
    <t>Juana Bashirian</t>
  </si>
  <si>
    <t>award@example.com</t>
  </si>
  <si>
    <t>(818) 493-0709</t>
  </si>
  <si>
    <t>Omer Huel</t>
  </si>
  <si>
    <t>bbeer@example.org</t>
  </si>
  <si>
    <t>1-620-279-6040</t>
  </si>
  <si>
    <t>Mr. Donnell Muller</t>
  </si>
  <si>
    <t>brice@example.org</t>
  </si>
  <si>
    <t>252-623-0765</t>
  </si>
  <si>
    <t>Emiliano Berge MD</t>
  </si>
  <si>
    <t>wzulauf@example.com</t>
  </si>
  <si>
    <t>Layne Stroman</t>
  </si>
  <si>
    <t>emilie.jenkins@example.net</t>
  </si>
  <si>
    <t>Nyah Sporer</t>
  </si>
  <si>
    <t>conn.lexie@example.net</t>
  </si>
  <si>
    <t>Gerald Dickinson</t>
  </si>
  <si>
    <t>ruben.wolf@example.net</t>
  </si>
  <si>
    <t>(361) 685-0970</t>
  </si>
  <si>
    <t>Jimmie Bayer</t>
  </si>
  <si>
    <t>bennie.wisoky@example.net</t>
  </si>
  <si>
    <t>989-464-8603</t>
  </si>
  <si>
    <t>Pearline Bode</t>
  </si>
  <si>
    <t>emiliano82@example.org</t>
  </si>
  <si>
    <t>(832) 327-4076</t>
  </si>
  <si>
    <t>Junius Deckow</t>
  </si>
  <si>
    <t>olen29@example.net</t>
  </si>
  <si>
    <t>(845) 414-2699</t>
  </si>
  <si>
    <t>Grace Haag</t>
  </si>
  <si>
    <t>malachi92@example.com</t>
  </si>
  <si>
    <t>+1 (240) 592-4178</t>
  </si>
  <si>
    <t>Mercedes McDermott</t>
  </si>
  <si>
    <t>abbott.taya@example.org</t>
  </si>
  <si>
    <t>980-962-5477</t>
  </si>
  <si>
    <t>Dr. Robert Haley</t>
  </si>
  <si>
    <t>xbahringer@example.org</t>
  </si>
  <si>
    <t>Walter Brakus</t>
  </si>
  <si>
    <t>yhand@example.com</t>
  </si>
  <si>
    <t>205-646-1357</t>
  </si>
  <si>
    <t>Wilfrid Lockman</t>
  </si>
  <si>
    <t>estrella.lubowitz@example.net</t>
  </si>
  <si>
    <t>1-364-921-1155</t>
  </si>
  <si>
    <t>Laura Jacobson IV</t>
  </si>
  <si>
    <t>ziemann.tierra@example.net</t>
  </si>
  <si>
    <t>Annalise Gerlach III</t>
  </si>
  <si>
    <t>erika.beier@example.org</t>
  </si>
  <si>
    <t>Dr. Nora Bashirian</t>
  </si>
  <si>
    <t>schaden.madelynn@example.org</t>
  </si>
  <si>
    <t>Prof. Moshe Watsica Jr.</t>
  </si>
  <si>
    <t>kuvalis.thora@example.net</t>
  </si>
  <si>
    <t>Quentin Kerluke</t>
  </si>
  <si>
    <t>briana.swaniawski@example.net</t>
  </si>
  <si>
    <t>479-586-1778</t>
  </si>
  <si>
    <t>Moises Marks</t>
  </si>
  <si>
    <t>oconner.pink@example.com</t>
  </si>
  <si>
    <t>(351) 895-0780</t>
  </si>
  <si>
    <t>Tara Okuneva</t>
  </si>
  <si>
    <t>goyette.shayne@example.org</t>
  </si>
  <si>
    <t>Ms. Daphnee Hessel</t>
  </si>
  <si>
    <t>lrussel@example.com</t>
  </si>
  <si>
    <t>1-531-543-1904</t>
  </si>
  <si>
    <t>Jakayla Kohler</t>
  </si>
  <si>
    <t>rempel.haven@example.org</t>
  </si>
  <si>
    <t>Casimer Labadie</t>
  </si>
  <si>
    <t>uzemlak@example.org</t>
  </si>
  <si>
    <t>(717) 924-0306</t>
  </si>
  <si>
    <t>Ava Gleason</t>
  </si>
  <si>
    <t>kay42@example.org</t>
  </si>
  <si>
    <t>+1 (214) 488-6284</t>
  </si>
  <si>
    <t>Dolly Becker</t>
  </si>
  <si>
    <t>weston.wisoky@example.com</t>
  </si>
  <si>
    <t>1-870-404-7506</t>
  </si>
  <si>
    <t>Joanne Watsica</t>
  </si>
  <si>
    <t>zmckenzie@example.net</t>
  </si>
  <si>
    <t>+1 (978) 794-6689</t>
  </si>
  <si>
    <t>Bennie McClure</t>
  </si>
  <si>
    <t>lrenner@example.net</t>
  </si>
  <si>
    <t>667-292-2961</t>
  </si>
  <si>
    <t>Arch Adams</t>
  </si>
  <si>
    <t>hudson79@example.com</t>
  </si>
  <si>
    <t>Roel Dietrich</t>
  </si>
  <si>
    <t>lkshlerin@example.com</t>
  </si>
  <si>
    <t>Tanya Kautzer</t>
  </si>
  <si>
    <t>leo25@example.org</t>
  </si>
  <si>
    <t>256-318-8245</t>
  </si>
  <si>
    <t>Asha Kihn</t>
  </si>
  <si>
    <t>qgulgowski@example.com</t>
  </si>
  <si>
    <t>Kathlyn Wyman</t>
  </si>
  <si>
    <t>twila.hansen@example.com</t>
  </si>
  <si>
    <t>Mr. Eusebio O'Kon</t>
  </si>
  <si>
    <t>npollich@example.com</t>
  </si>
  <si>
    <t>Mrs. Kaya Prosacco V</t>
  </si>
  <si>
    <t>delmer98@example.org</t>
  </si>
  <si>
    <t>(254) 867-1177</t>
  </si>
  <si>
    <t>Velva Shields</t>
  </si>
  <si>
    <t>bud.johnson@example.org</t>
  </si>
  <si>
    <t>(254) 394-1649</t>
  </si>
  <si>
    <t>Destin VonRueden DDS</t>
  </si>
  <si>
    <t>dedrick00@example.net</t>
  </si>
  <si>
    <t>361-602-5589</t>
  </si>
  <si>
    <t>Ladarius Bailey</t>
  </si>
  <si>
    <t>vern.hudson@example.org</t>
  </si>
  <si>
    <t>Jeramie Marks</t>
  </si>
  <si>
    <t>jensen50@example.org</t>
  </si>
  <si>
    <t>Lera Fisher</t>
  </si>
  <si>
    <t>gmiller@example.com</t>
  </si>
  <si>
    <t>+1 (920) 872-5737</t>
  </si>
  <si>
    <t>Mr. Christ Bogisich</t>
  </si>
  <si>
    <t>zboncak.antone@example.com</t>
  </si>
  <si>
    <t>385-855-8933</t>
  </si>
  <si>
    <t>Rashawn Hegmann</t>
  </si>
  <si>
    <t>cleveland.schuster@example.net</t>
  </si>
  <si>
    <t>May Predovic</t>
  </si>
  <si>
    <t>kurtis28@example.org</t>
  </si>
  <si>
    <t>(331) 360-3172</t>
  </si>
  <si>
    <t>Abner Kub III</t>
  </si>
  <si>
    <t>conn.melody@example.com</t>
  </si>
  <si>
    <t>248-349-1625</t>
  </si>
  <si>
    <t>Fausto Mante</t>
  </si>
  <si>
    <t>tbogisich@example.com</t>
  </si>
  <si>
    <t>Josh Stanton Jr.</t>
  </si>
  <si>
    <t>xhowe@example.net</t>
  </si>
  <si>
    <t>Vergie Miller</t>
  </si>
  <si>
    <t>vrice@example.com</t>
  </si>
  <si>
    <t>1-530-403-8821</t>
  </si>
  <si>
    <t>Mr. Wiley Hettinger</t>
  </si>
  <si>
    <t>jacobs.eda@example.org</t>
  </si>
  <si>
    <t>Elias Pagac</t>
  </si>
  <si>
    <t>trath@example.net</t>
  </si>
  <si>
    <t>(971) 612-8751</t>
  </si>
  <si>
    <t>Miss Allene Marvin</t>
  </si>
  <si>
    <t>dibbert.jaquan@example.com</t>
  </si>
  <si>
    <t>912-721-2952</t>
  </si>
  <si>
    <t>Kathlyn Braun</t>
  </si>
  <si>
    <t>lakin.khalil@example.net</t>
  </si>
  <si>
    <t>(279) 668-3376</t>
  </si>
  <si>
    <t>Prof. Emmanuel Mante DVM</t>
  </si>
  <si>
    <t>scottie.koss@example.com</t>
  </si>
  <si>
    <t>Daphney Will</t>
  </si>
  <si>
    <t>samir.hagenes@example.com</t>
  </si>
  <si>
    <t>+1 (818) 827-5951</t>
  </si>
  <si>
    <t>Prof. Quinten Ondricka DVM</t>
  </si>
  <si>
    <t>xander.haag@example.com</t>
  </si>
  <si>
    <t>Mary Skiles</t>
  </si>
  <si>
    <t>conn.jameson@example.net</t>
  </si>
  <si>
    <t>(941) 692-3424</t>
  </si>
  <si>
    <t>Andreane Powlowski</t>
  </si>
  <si>
    <t>sarina.champlin@example.org</t>
  </si>
  <si>
    <t>+1 (929) 352-3058</t>
  </si>
  <si>
    <t>Thora Kessler</t>
  </si>
  <si>
    <t>linnea48@example.org</t>
  </si>
  <si>
    <t>Jed Mueller</t>
  </si>
  <si>
    <t>vgaylord@example.org</t>
  </si>
  <si>
    <t>1-463-967-6281</t>
  </si>
  <si>
    <t>Ms. Brianne Hessel IV</t>
  </si>
  <si>
    <t>leonor64@example.org</t>
  </si>
  <si>
    <t>Mikayla Bergstrom</t>
  </si>
  <si>
    <t>daniel.mustafa@example.org</t>
  </si>
  <si>
    <t>Electa Smitham</t>
  </si>
  <si>
    <t>nhodkiewicz@example.com</t>
  </si>
  <si>
    <t>Ms. Eloisa Labadie</t>
  </si>
  <si>
    <t>zula13@example.com</t>
  </si>
  <si>
    <t>Ali Bradtke</t>
  </si>
  <si>
    <t>emcdermott@example.com</t>
  </si>
  <si>
    <t>Mr. David Hickle IV</t>
  </si>
  <si>
    <t>jeromy.boehm@example.com</t>
  </si>
  <si>
    <t>(614) 352-5620</t>
  </si>
  <si>
    <t>Clair Paucek</t>
  </si>
  <si>
    <t>sbarrows@example.com</t>
  </si>
  <si>
    <t>667-209-9420</t>
  </si>
  <si>
    <t>Idell Heaney I</t>
  </si>
  <si>
    <t>feest.jovany@example.com</t>
  </si>
  <si>
    <t>Dr. Myrl Aufderhar</t>
  </si>
  <si>
    <t>conor.crist@example.org</t>
  </si>
  <si>
    <t>Mr. Urban Fadel IV</t>
  </si>
  <si>
    <t>rozella43@example.net</t>
  </si>
  <si>
    <t>(402) 232-0424</t>
  </si>
  <si>
    <t>Mr. Terrance Morissette DDS</t>
  </si>
  <si>
    <t>vondricka@example.com</t>
  </si>
  <si>
    <t>Alexis Parker</t>
  </si>
  <si>
    <t>lori.frami@example.org</t>
  </si>
  <si>
    <t>Harmon Bradtke</t>
  </si>
  <si>
    <t>eliezer.collier@example.com</t>
  </si>
  <si>
    <t>Elton Fahey DVM</t>
  </si>
  <si>
    <t>rafael.ernser@example.org</t>
  </si>
  <si>
    <t>(938) 942-6074</t>
  </si>
  <si>
    <t>Dr. Gerson Nitzsche DDS</t>
  </si>
  <si>
    <t>gspencer@example.com</t>
  </si>
  <si>
    <t>+1 (979) 463-3973</t>
  </si>
  <si>
    <t>Kaitlin Parisian II</t>
  </si>
  <si>
    <t>austen.paucek@example.org</t>
  </si>
  <si>
    <t>(469) 206-7790</t>
  </si>
  <si>
    <t>Amiya Koepp Sr.</t>
  </si>
  <si>
    <t>erling44@example.net</t>
  </si>
  <si>
    <t>+1 (480) 434-7152</t>
  </si>
  <si>
    <t>Mr. Oswald Johns</t>
  </si>
  <si>
    <t>branson75@example.org</t>
  </si>
  <si>
    <t>Destinee Johnston</t>
  </si>
  <si>
    <t>rtillman@example.org</t>
  </si>
  <si>
    <t>Luella Kertzmann</t>
  </si>
  <si>
    <t>jdaugherty@example.net</t>
  </si>
  <si>
    <t>Immanuel Kassulke</t>
  </si>
  <si>
    <t>uschmeler@example.org</t>
  </si>
  <si>
    <t>(515) 702-1203</t>
  </si>
  <si>
    <t>Keegan Simonis</t>
  </si>
  <si>
    <t>davin43@example.com</t>
  </si>
  <si>
    <t>1-863-858-6409</t>
  </si>
  <si>
    <t>Miss Serenity Leannon Jr.</t>
  </si>
  <si>
    <t>jacey14@example.com</t>
  </si>
  <si>
    <t>667-441-1946</t>
  </si>
  <si>
    <t>Ansel Treutel</t>
  </si>
  <si>
    <t>bins.raphaelle@example.net</t>
  </si>
  <si>
    <t>Amari Powlowski</t>
  </si>
  <si>
    <t>lloyd.trantow@example.net</t>
  </si>
  <si>
    <t>(310) 550-5707</t>
  </si>
  <si>
    <t>Adelle Gleichner</t>
  </si>
  <si>
    <t>juvenal.jenkins@example.com</t>
  </si>
  <si>
    <t>1-714-583-3180</t>
  </si>
  <si>
    <t>Ms. Guadalupe Kuhic V</t>
  </si>
  <si>
    <t>kolby15@example.org</t>
  </si>
  <si>
    <t>1-205-308-5926</t>
  </si>
  <si>
    <t>Dr. Guiseppe Keeling</t>
  </si>
  <si>
    <t>evalyn40@example.org</t>
  </si>
  <si>
    <t>Prof. Jayde Cartwright</t>
  </si>
  <si>
    <t>thora87@example.net</t>
  </si>
  <si>
    <t>Mr. Timmy Block</t>
  </si>
  <si>
    <t>lue05@example.org</t>
  </si>
  <si>
    <t>Rick Veum</t>
  </si>
  <si>
    <t>katarina51@example.org</t>
  </si>
  <si>
    <t>Franz Ferry</t>
  </si>
  <si>
    <t>luettgen.estell@example.net</t>
  </si>
  <si>
    <t>Barney Maggio</t>
  </si>
  <si>
    <t>johnson.zemlak@example.org</t>
  </si>
  <si>
    <t>(940) 321-7354</t>
  </si>
  <si>
    <t>Eli Gleichner</t>
  </si>
  <si>
    <t>brenna.jast@example.net</t>
  </si>
  <si>
    <t>Mr. Carleton Jakubowski Sr.</t>
  </si>
  <si>
    <t>jailyn66@example.net</t>
  </si>
  <si>
    <t>+1 (754) 397-3874</t>
  </si>
  <si>
    <t>Ms. Oleta Lueilwitz PhD</t>
  </si>
  <si>
    <t>hrosenbaum@example.org</t>
  </si>
  <si>
    <t>346-265-4155</t>
  </si>
  <si>
    <t>Constantin DuBuque</t>
  </si>
  <si>
    <t>xreichert@example.net</t>
  </si>
  <si>
    <t>Casandra Yost</t>
  </si>
  <si>
    <t>ibrahim.volkman@example.net</t>
  </si>
  <si>
    <t>Darrel Lowe Sr.</t>
  </si>
  <si>
    <t>ledner.destini@example.net</t>
  </si>
  <si>
    <t>1-651-769-8521</t>
  </si>
  <si>
    <t>Mr. Philip Romaguera</t>
  </si>
  <si>
    <t>fisher.kayley@example.com</t>
  </si>
  <si>
    <t>(623) 756-3562</t>
  </si>
  <si>
    <t>Jessie Mraz Sr.</t>
  </si>
  <si>
    <t>kkoss@example.org</t>
  </si>
  <si>
    <t>Jordi Waters</t>
  </si>
  <si>
    <t>abbigail66@example.com</t>
  </si>
  <si>
    <t>+1 (669) 595-9906</t>
  </si>
  <si>
    <t>Dr. Jarvis Nolan</t>
  </si>
  <si>
    <t>mayer.douglas@example.org</t>
  </si>
  <si>
    <t>Tommie Bednar</t>
  </si>
  <si>
    <t>missouri43@example.com</t>
  </si>
  <si>
    <t>Cecil White III</t>
  </si>
  <si>
    <t>hagenes.nick@example.net</t>
  </si>
  <si>
    <t>Prof. Tyrel Effertz</t>
  </si>
  <si>
    <t>nblanda@example.com</t>
  </si>
  <si>
    <t>Lauryn Bogisich</t>
  </si>
  <si>
    <t>isom71@example.org</t>
  </si>
  <si>
    <t>Gideon Stokes</t>
  </si>
  <si>
    <t>brekke.miguel@example.org</t>
  </si>
  <si>
    <t>1-678-949-0553</t>
  </si>
  <si>
    <t>Pamela Bartoletti</t>
  </si>
  <si>
    <t>susanna.blick@example.org</t>
  </si>
  <si>
    <t>Miss Else Satterfield</t>
  </si>
  <si>
    <t>qdurgan@example.org</t>
  </si>
  <si>
    <t>Dayna White Jr.</t>
  </si>
  <si>
    <t>allan37@example.org</t>
  </si>
  <si>
    <t>1-815-701-9822</t>
  </si>
  <si>
    <t>Selina Larkin</t>
  </si>
  <si>
    <t>freeman45@example.com</t>
  </si>
  <si>
    <t>731-918-5470</t>
  </si>
  <si>
    <t>Delbert Quigley</t>
  </si>
  <si>
    <t>veda.cronin@example.net</t>
  </si>
  <si>
    <t>Margarett Champlin</t>
  </si>
  <si>
    <t>lesley.barton@example.org</t>
  </si>
  <si>
    <t>Prof. Mia Bruen</t>
  </si>
  <si>
    <t>fkreiger@example.com</t>
  </si>
  <si>
    <t>740-591-3700</t>
  </si>
  <si>
    <t>Prof. Jefferey Armstrong DVM</t>
  </si>
  <si>
    <t>kailyn.fritsch@example.org</t>
  </si>
  <si>
    <t>Mr. Zachery Ankunding</t>
  </si>
  <si>
    <t>anastacio82@example.com</t>
  </si>
  <si>
    <t>650-841-2651</t>
  </si>
  <si>
    <t>Genevieve Haley I</t>
  </si>
  <si>
    <t>turner.eva@example.net</t>
  </si>
  <si>
    <t>Gabriel Stiedemann</t>
  </si>
  <si>
    <t>bsteuber@example.org</t>
  </si>
  <si>
    <t>(828) 617-0643</t>
  </si>
  <si>
    <t>Adeline D'Amore Jr.</t>
  </si>
  <si>
    <t>erica.huels@example.net</t>
  </si>
  <si>
    <t>Rosanna Weber</t>
  </si>
  <si>
    <t>cleveland.schaefer@example.org</t>
  </si>
  <si>
    <t>351-365-2059</t>
  </si>
  <si>
    <t>Graham Stehr</t>
  </si>
  <si>
    <t>gianni28@example.org</t>
  </si>
  <si>
    <t>1-952-303-3856</t>
  </si>
  <si>
    <t>Robert Bogisich</t>
  </si>
  <si>
    <t>lyric.boyle@example.org</t>
  </si>
  <si>
    <t>1-458-989-3102</t>
  </si>
  <si>
    <t>Prof. Charles Stanton</t>
  </si>
  <si>
    <t>wpacocha@example.net</t>
  </si>
  <si>
    <t>(971) 895-7925</t>
  </si>
  <si>
    <t>Dr. Fritz Smith</t>
  </si>
  <si>
    <t>loma66@example.net</t>
  </si>
  <si>
    <t>1-570-695-7971</t>
  </si>
  <si>
    <t>Lia Franecki</t>
  </si>
  <si>
    <t>emery00@example.org</t>
  </si>
  <si>
    <t>1-986-482-9606</t>
  </si>
  <si>
    <t>Nina Wisoky</t>
  </si>
  <si>
    <t>kolby.schuster@example.net</t>
  </si>
  <si>
    <t>(207) 269-7676</t>
  </si>
  <si>
    <t>Wilhelm Emard</t>
  </si>
  <si>
    <t>schultz.brennon@example.net</t>
  </si>
  <si>
    <t>Dr. Reilly Keeling</t>
  </si>
  <si>
    <t>timmothy61@example.org</t>
  </si>
  <si>
    <t>Serena Feeney</t>
  </si>
  <si>
    <t>rohan.magali@example.net</t>
  </si>
  <si>
    <t>Dixie Lynch</t>
  </si>
  <si>
    <t>nwhite@example.org</t>
  </si>
  <si>
    <t>1-458-725-0924</t>
  </si>
  <si>
    <t>Ms. Elda Beahan</t>
  </si>
  <si>
    <t>millie78@example.com</t>
  </si>
  <si>
    <t>Prof. Torrey Smith</t>
  </si>
  <si>
    <t>cyrus14@example.org</t>
  </si>
  <si>
    <t>Mrs. Gertrude Leffler</t>
  </si>
  <si>
    <t>dale72@example.com</t>
  </si>
  <si>
    <t>Lia Boyle I</t>
  </si>
  <si>
    <t>eduardo.stroman@example.net</t>
  </si>
  <si>
    <t>Mr. Connor Hermann</t>
  </si>
  <si>
    <t>predovic.augustine@example.net</t>
  </si>
  <si>
    <t>Wilford Kreiger</t>
  </si>
  <si>
    <t>xdooley@example.com</t>
  </si>
  <si>
    <t>(520) 204-0223</t>
  </si>
  <si>
    <t>Prof. Jaeden Batz</t>
  </si>
  <si>
    <t>cartwright.josianne@example.org</t>
  </si>
  <si>
    <t>Ken Gislason</t>
  </si>
  <si>
    <t>rlittel@example.net</t>
  </si>
  <si>
    <t>Jerel Breitenberg</t>
  </si>
  <si>
    <t>kihn.isabelle@example.org</t>
  </si>
  <si>
    <t>929-849-0230</t>
  </si>
  <si>
    <t>Darien Wuckert</t>
  </si>
  <si>
    <t>coy69@example.com</t>
  </si>
  <si>
    <t>959-549-8599</t>
  </si>
  <si>
    <t>Dr. Britney Rath MD</t>
  </si>
  <si>
    <t>faustino.champlin@example.org</t>
  </si>
  <si>
    <t>Dax Bogisich</t>
  </si>
  <si>
    <t>ygrant@example.net</t>
  </si>
  <si>
    <t>1-520-883-0714</t>
  </si>
  <si>
    <t>Dr. Sid Johns Sr.</t>
  </si>
  <si>
    <t>mmetz@example.org</t>
  </si>
  <si>
    <t>Rowland Murazik</t>
  </si>
  <si>
    <t>olson.stefanie@example.net</t>
  </si>
  <si>
    <t>Alexzander Ratke</t>
  </si>
  <si>
    <t>estefania28@example.com</t>
  </si>
  <si>
    <t>(917) 774-2639</t>
  </si>
  <si>
    <t>Amy Bergstrom</t>
  </si>
  <si>
    <t>okerluke@example.net</t>
  </si>
  <si>
    <t>Miss Anika Eichmann IV</t>
  </si>
  <si>
    <t>caesar14@example.org</t>
  </si>
  <si>
    <t>Dolores Conroy</t>
  </si>
  <si>
    <t>ybeer@example.net</t>
  </si>
  <si>
    <t>+1 (256) 284-0680</t>
  </si>
  <si>
    <t>Casper Shanahan</t>
  </si>
  <si>
    <t>cole.ricardo@example.net</t>
  </si>
  <si>
    <t>503-457-2328</t>
  </si>
  <si>
    <t>Christine Denesik PhD</t>
  </si>
  <si>
    <t>boberbrunner@example.com</t>
  </si>
  <si>
    <t>754-855-4996</t>
  </si>
  <si>
    <t>Jeremie Klein II</t>
  </si>
  <si>
    <t>kessler.alycia@example.org</t>
  </si>
  <si>
    <t>Dominic O'Reilly</t>
  </si>
  <si>
    <t>wava47@example.com</t>
  </si>
  <si>
    <t>Zola Gaylord</t>
  </si>
  <si>
    <t>lawson.heaney@example.net</t>
  </si>
  <si>
    <t>1-603-422-5588</t>
  </si>
  <si>
    <t>Mr. Leone Pagac</t>
  </si>
  <si>
    <t>wehner.ellsworth@example.com</t>
  </si>
  <si>
    <t>Dr. Alda Toy DVM</t>
  </si>
  <si>
    <t>bmetz@example.org</t>
  </si>
  <si>
    <t>Julio Lind</t>
  </si>
  <si>
    <t>welch.ignacio@example.com</t>
  </si>
  <si>
    <t>Dr. Adonis Gorczany</t>
  </si>
  <si>
    <t>sibyl.denesik@example.net</t>
  </si>
  <si>
    <t>979-418-7744</t>
  </si>
  <si>
    <t>Lexus Denesik III</t>
  </si>
  <si>
    <t>heaney.griffin@example.com</t>
  </si>
  <si>
    <t>Mr. Bernhard Goldner</t>
  </si>
  <si>
    <t>lorn@example.org</t>
  </si>
  <si>
    <t>+1 (820) 241-8420</t>
  </si>
  <si>
    <t>Jayson Armstrong</t>
  </si>
  <si>
    <t>viva74@example.net</t>
  </si>
  <si>
    <t>(848) 258-6005</t>
  </si>
  <si>
    <t>Miss Elsie McClure</t>
  </si>
  <si>
    <t>daphney07@example.org</t>
  </si>
  <si>
    <t>Jeremie Hickle</t>
  </si>
  <si>
    <t>zlubowitz@example.net</t>
  </si>
  <si>
    <t>1-657-284-2962</t>
  </si>
  <si>
    <t>Prof. Ola Dooley</t>
  </si>
  <si>
    <t>chowe@example.net</t>
  </si>
  <si>
    <t>1-727-382-8359</t>
  </si>
  <si>
    <t>Miss Hillary Thompson DVM</t>
  </si>
  <si>
    <t>howell.teagan@example.net</t>
  </si>
  <si>
    <t>Amari Sanford</t>
  </si>
  <si>
    <t>stroman.kathryn@example.net</t>
  </si>
  <si>
    <t>260-873-0694</t>
  </si>
  <si>
    <t>Cecelia Barrows</t>
  </si>
  <si>
    <t>shyanne.effertz@example.com</t>
  </si>
  <si>
    <t>1-726-279-2825</t>
  </si>
  <si>
    <t>Ms. Providenci Langworth</t>
  </si>
  <si>
    <t>tstrosin@example.net</t>
  </si>
  <si>
    <t>Jerad Emard</t>
  </si>
  <si>
    <t>hailey14@example.com</t>
  </si>
  <si>
    <t>Enrique Nitzsche</t>
  </si>
  <si>
    <t>morar.cecile@example.org</t>
  </si>
  <si>
    <t>Madeline Bechtelar</t>
  </si>
  <si>
    <t>rutherford.kasandra@example.com</t>
  </si>
  <si>
    <t>Emilio Green</t>
  </si>
  <si>
    <t>mitchel.padberg@example.net</t>
  </si>
  <si>
    <t>+1 (216) 826-1856</t>
  </si>
  <si>
    <t>Janelle Legros</t>
  </si>
  <si>
    <t>mheaney@example.org</t>
  </si>
  <si>
    <t>1-650-542-1083</t>
  </si>
  <si>
    <t>Alize Feest</t>
  </si>
  <si>
    <t>itillman@example.net</t>
  </si>
  <si>
    <t>1-865-766-9598</t>
  </si>
  <si>
    <t>Boris O'Kon</t>
  </si>
  <si>
    <t>bruen.travis@example.org</t>
  </si>
  <si>
    <t>321-521-5724</t>
  </si>
  <si>
    <t>Miss Autumn Wunsch</t>
  </si>
  <si>
    <t>gcronin@example.net</t>
  </si>
  <si>
    <t>(272) 593-4351</t>
  </si>
  <si>
    <t>Anna Treutel</t>
  </si>
  <si>
    <t>lavern57@example.net</t>
  </si>
  <si>
    <t>1-667-418-1940</t>
  </si>
  <si>
    <t>Lemuel Dietrich</t>
  </si>
  <si>
    <t>earnest58@example.org</t>
  </si>
  <si>
    <t>Garnett Torp Sr.</t>
  </si>
  <si>
    <t>rolando14@example.org</t>
  </si>
  <si>
    <t>+1 (346) 371-6000</t>
  </si>
  <si>
    <t>Letitia Franecki</t>
  </si>
  <si>
    <t>mavis.wehner@example.com</t>
  </si>
  <si>
    <t>251-523-1457</t>
  </si>
  <si>
    <t>Corrine Luettgen</t>
  </si>
  <si>
    <t>gavin15@example.org</t>
  </si>
  <si>
    <t>(281) 967-1972</t>
  </si>
  <si>
    <t>Kenneth Dickinson</t>
  </si>
  <si>
    <t>kwelch@example.net</t>
  </si>
  <si>
    <t>Dr. Ellis Feest MD</t>
  </si>
  <si>
    <t>pfannerstill.hannah@example.com</t>
  </si>
  <si>
    <t>Emmett Larson</t>
  </si>
  <si>
    <t>luther.cremin@example.net</t>
  </si>
  <si>
    <t>Mr. Zachariah Weber</t>
  </si>
  <si>
    <t>hahn.hassan@example.net</t>
  </si>
  <si>
    <t>Elnora Feest</t>
  </si>
  <si>
    <t>smitham.geovanny@example.com</t>
  </si>
  <si>
    <t>1-551-338-5584</t>
  </si>
  <si>
    <t>Vladimir Harber</t>
  </si>
  <si>
    <t>rhuel@example.net</t>
  </si>
  <si>
    <t>Prof. Cindy Hansen II</t>
  </si>
  <si>
    <t>williamson.verlie@example.net</t>
  </si>
  <si>
    <t>Glenda Becker</t>
  </si>
  <si>
    <t>lizeth.boyer@example.org</t>
  </si>
  <si>
    <t>423-843-2263</t>
  </si>
  <si>
    <t>Linnie White</t>
  </si>
  <si>
    <t>qwalsh@example.org</t>
  </si>
  <si>
    <t>(925) 882-6974</t>
  </si>
  <si>
    <t>Dr. Berneice Littel Jr.</t>
  </si>
  <si>
    <t>weston88@example.com</t>
  </si>
  <si>
    <t>Matilde Leannon</t>
  </si>
  <si>
    <t>eunice.wiza@example.org</t>
  </si>
  <si>
    <t>754-733-4542</t>
  </si>
  <si>
    <t>Neal Conn</t>
  </si>
  <si>
    <t>schneider.roselyn@example.net</t>
  </si>
  <si>
    <t>701-518-2003</t>
  </si>
  <si>
    <t>Prof. Charley Trantow Jr.</t>
  </si>
  <si>
    <t>travon30@example.net</t>
  </si>
  <si>
    <t>(585) 759-8444</t>
  </si>
  <si>
    <t>Danial Kuhn</t>
  </si>
  <si>
    <t>roma32@example.com</t>
  </si>
  <si>
    <t>Rory Nikolaus</t>
  </si>
  <si>
    <t>abel33@example.com</t>
  </si>
  <si>
    <t>Abbey Jast</t>
  </si>
  <si>
    <t>anderson.jacobs@example.net</t>
  </si>
  <si>
    <t>Harmon Stamm DVM</t>
  </si>
  <si>
    <t>major18@example.org</t>
  </si>
  <si>
    <t>(747) 766-6049</t>
  </si>
  <si>
    <t>Bertram Boyle</t>
  </si>
  <si>
    <t>mbergstrom@example.net</t>
  </si>
  <si>
    <t>Sammy Friesen Jr.</t>
  </si>
  <si>
    <t>cvolkman@example.com</t>
  </si>
  <si>
    <t>(757) 935-7149</t>
  </si>
  <si>
    <t>Ms. Brandyn Lowe V</t>
  </si>
  <si>
    <t>angela.ward@example.org</t>
  </si>
  <si>
    <t>Aric Anderson</t>
  </si>
  <si>
    <t>bode.gardner@example.net</t>
  </si>
  <si>
    <t>240-582-6597</t>
  </si>
  <si>
    <t>Sandra Zieme Jr.</t>
  </si>
  <si>
    <t>fredrick.hand@example.org</t>
  </si>
  <si>
    <t>Kamren Kohler</t>
  </si>
  <si>
    <t>stamm.delfina@example.net</t>
  </si>
  <si>
    <t>Colt Wolff V</t>
  </si>
  <si>
    <t>tracy71@example.net</t>
  </si>
  <si>
    <t>(309) 518-8408</t>
  </si>
  <si>
    <t>Estevan Kshlerin</t>
  </si>
  <si>
    <t>xbayer@example.org</t>
  </si>
  <si>
    <t>Kira Rodriguez Sr.</t>
  </si>
  <si>
    <t>jade13@example.net</t>
  </si>
  <si>
    <t>+1 (423) 227-4707</t>
  </si>
  <si>
    <t>Alden Satterfield</t>
  </si>
  <si>
    <t>jeanie.gerhold@example.net</t>
  </si>
  <si>
    <t>Marianne Dickens</t>
  </si>
  <si>
    <t>lzieme@example.net</t>
  </si>
  <si>
    <t>+1 (657) 736-1352</t>
  </si>
  <si>
    <t>Jaydon McClure</t>
  </si>
  <si>
    <t>hodkiewicz.dedrick@example.com</t>
  </si>
  <si>
    <t>Schuyler Kassulke</t>
  </si>
  <si>
    <t>farrell.percy@example.net</t>
  </si>
  <si>
    <t>Jaiden Bernhard</t>
  </si>
  <si>
    <t>glover.annie@example.net</t>
  </si>
  <si>
    <t>321-486-7279</t>
  </si>
  <si>
    <t>Lula Schroeder</t>
  </si>
  <si>
    <t>kitty69@example.net</t>
  </si>
  <si>
    <t>432-781-6645</t>
  </si>
  <si>
    <t>Prof. Jess Parker</t>
  </si>
  <si>
    <t>verdie75@example.net</t>
  </si>
  <si>
    <t>(317) 510-2471</t>
  </si>
  <si>
    <t>Holden Purdy</t>
  </si>
  <si>
    <t>mafalda.auer@example.com</t>
  </si>
  <si>
    <t>Prof. Orin O'Reilly II</t>
  </si>
  <si>
    <t>hermiston.adella@example.org</t>
  </si>
  <si>
    <t>(612) 209-9418</t>
  </si>
  <si>
    <t>Jedediah Schamberger IV</t>
  </si>
  <si>
    <t>iparisian@example.org</t>
  </si>
  <si>
    <t>Jasmin Baumbach</t>
  </si>
  <si>
    <t>satterfield.murl@example.org</t>
  </si>
  <si>
    <t>986-566-2486</t>
  </si>
  <si>
    <t>Jeanne Howe I</t>
  </si>
  <si>
    <t>lind.betty@example.org</t>
  </si>
  <si>
    <t>251-863-1479</t>
  </si>
  <si>
    <t>Omari Hauck</t>
  </si>
  <si>
    <t>patsy01@example.net</t>
  </si>
  <si>
    <t>1-937-508-7160</t>
  </si>
  <si>
    <t>Mr. August Greenfelder</t>
  </si>
  <si>
    <t>beverly26@example.org</t>
  </si>
  <si>
    <t>Christelle Mann</t>
  </si>
  <si>
    <t>rosa.crist@example.org</t>
  </si>
  <si>
    <t>Prof. Ken Powlowski</t>
  </si>
  <si>
    <t>janet97@example.net</t>
  </si>
  <si>
    <t>Angel Cremin Sr.</t>
  </si>
  <si>
    <t>ylabadie@example.net</t>
  </si>
  <si>
    <t>Herman Dickinson</t>
  </si>
  <si>
    <t>lilian.stokes@example.org</t>
  </si>
  <si>
    <t>Ramona Sawayn</t>
  </si>
  <si>
    <t>carroll.ellsworth@example.net</t>
  </si>
  <si>
    <t>Katarina Crona</t>
  </si>
  <si>
    <t>maia19@example.org</t>
  </si>
  <si>
    <t>Braden Hudson</t>
  </si>
  <si>
    <t>ngreen@example.org</t>
  </si>
  <si>
    <t>Ole Ankunding</t>
  </si>
  <si>
    <t>smitham.mathew@example.com</t>
  </si>
  <si>
    <t>442-273-4268</t>
  </si>
  <si>
    <t>Eli Yost</t>
  </si>
  <si>
    <t>koepp.wilford@example.net</t>
  </si>
  <si>
    <t>Kristoffer Erdman</t>
  </si>
  <si>
    <t>jaden.bauch@example.org</t>
  </si>
  <si>
    <t>1-352-278-9893</t>
  </si>
  <si>
    <t>Jakayla Cole</t>
  </si>
  <si>
    <t>davis.carlotta@example.com</t>
  </si>
  <si>
    <t>Ana Becker</t>
  </si>
  <si>
    <t>kdaniel@example.net</t>
  </si>
  <si>
    <t>1-330-275-2729</t>
  </si>
  <si>
    <t>Tyrell Mohr</t>
  </si>
  <si>
    <t>dvon@example.com</t>
  </si>
  <si>
    <t>Carissa Simonis</t>
  </si>
  <si>
    <t>ervin07@example.org</t>
  </si>
  <si>
    <t>1-901-313-9369</t>
  </si>
  <si>
    <t>Aurore Mann</t>
  </si>
  <si>
    <t>xrunolfsson@example.net</t>
  </si>
  <si>
    <t>779-918-5177</t>
  </si>
  <si>
    <t>Annabel Nikolaus</t>
  </si>
  <si>
    <t>tomasa.schiller@example.com</t>
  </si>
  <si>
    <t>1-929-834-5529</t>
  </si>
  <si>
    <t>Prof. Lillie Cummerata II</t>
  </si>
  <si>
    <t>maybelle70@example.org</t>
  </si>
  <si>
    <t>1-706-906-1306</t>
  </si>
  <si>
    <t>Opal Johns</t>
  </si>
  <si>
    <t>clemmie75@example.org</t>
  </si>
  <si>
    <t>726-403-9316</t>
  </si>
  <si>
    <t>Felix Sipes I</t>
  </si>
  <si>
    <t>wade62@example.net</t>
  </si>
  <si>
    <t>Prof. Gillian Davis III</t>
  </si>
  <si>
    <t>alexie01@example.org</t>
  </si>
  <si>
    <t>(661) 217-7688</t>
  </si>
  <si>
    <t>Trinity Schamberger</t>
  </si>
  <si>
    <t>flatley.nathan@example.net</t>
  </si>
  <si>
    <t>+1 (325) 337-9511</t>
  </si>
  <si>
    <t>Dr. Terry Koch MD</t>
  </si>
  <si>
    <t>ttremblay@example.com</t>
  </si>
  <si>
    <t>Mr. Samir Wiegand</t>
  </si>
  <si>
    <t>owest@example.org</t>
  </si>
  <si>
    <t>Nya Rowe</t>
  </si>
  <si>
    <t>ryan.alexandria@example.org</t>
  </si>
  <si>
    <t>Carolina Parker</t>
  </si>
  <si>
    <t>abigail12@example.net</t>
  </si>
  <si>
    <t>Dejuan Rice</t>
  </si>
  <si>
    <t>sjerde@example.com</t>
  </si>
  <si>
    <t>+1 (206) 659-2546</t>
  </si>
  <si>
    <t>Benton Dibbert</t>
  </si>
  <si>
    <t>aliza68@example.com</t>
  </si>
  <si>
    <t>1-231-970-8187</t>
  </si>
  <si>
    <t>Granville Hartmann</t>
  </si>
  <si>
    <t>igoldner@example.net</t>
  </si>
  <si>
    <t>1-520-692-7432</t>
  </si>
  <si>
    <t>Amya Mann</t>
  </si>
  <si>
    <t>dkshlerin@example.net</t>
  </si>
  <si>
    <t>(718) 726-1459</t>
  </si>
  <si>
    <t>Amani Kohler I</t>
  </si>
  <si>
    <t>leuschke.eveline@example.org</t>
  </si>
  <si>
    <t>380-383-3965</t>
  </si>
  <si>
    <t>Mr. Tyler Kris V</t>
  </si>
  <si>
    <t>tom09@example.net</t>
  </si>
  <si>
    <t>1-804-663-6714</t>
  </si>
  <si>
    <t>Minerva Weissnat</t>
  </si>
  <si>
    <t>kuvalis.justyn@example.net</t>
  </si>
  <si>
    <t>1-458-958-1525</t>
  </si>
  <si>
    <t>Elisa Weber</t>
  </si>
  <si>
    <t>aaliyah.marquardt@example.com</t>
  </si>
  <si>
    <t>+1 (412) 904-9224</t>
  </si>
  <si>
    <t>Prof. Germaine Schaefer PhD</t>
  </si>
  <si>
    <t>csawayn@example.net</t>
  </si>
  <si>
    <t>(321) 679-3202</t>
  </si>
  <si>
    <t>Taurean Simonis V</t>
  </si>
  <si>
    <t>arolfson@example.org</t>
  </si>
  <si>
    <t>Gussie Bahringer</t>
  </si>
  <si>
    <t>blaze.kihn@example.net</t>
  </si>
  <si>
    <t>Gina Satterfield</t>
  </si>
  <si>
    <t>rigoberto.parker@example.net</t>
  </si>
  <si>
    <t>352-219-3767</t>
  </si>
  <si>
    <t>Jadon Nicolas</t>
  </si>
  <si>
    <t>cmertz@example.com</t>
  </si>
  <si>
    <t>Dr. Tyler Treutel PhD</t>
  </si>
  <si>
    <t>uberge@example.com</t>
  </si>
  <si>
    <t>458-828-9417</t>
  </si>
  <si>
    <t>Keely Eichmann DDS</t>
  </si>
  <si>
    <t>strosin.shannon@example.net</t>
  </si>
  <si>
    <t>Tomas Dickens Jr.</t>
  </si>
  <si>
    <t>pinkie70@example.com</t>
  </si>
  <si>
    <t>1-351-346-2972</t>
  </si>
  <si>
    <t>Herta Hettinger</t>
  </si>
  <si>
    <t>garry50@example.net</t>
  </si>
  <si>
    <t>980-873-8092</t>
  </si>
  <si>
    <t>Aniya Buckridge</t>
  </si>
  <si>
    <t>sheila.greenfelder@example.com</t>
  </si>
  <si>
    <t>Dr. Sam Feest</t>
  </si>
  <si>
    <t>rfunk@example.org</t>
  </si>
  <si>
    <t>(774) 956-5258</t>
  </si>
  <si>
    <t>Abdul Mraz</t>
  </si>
  <si>
    <t>tromp.brent@example.net</t>
  </si>
  <si>
    <t>(734) 689-0285</t>
  </si>
  <si>
    <t>Ms. Tierra Nikolaus</t>
  </si>
  <si>
    <t>ben.bednar@example.net</t>
  </si>
  <si>
    <t>Prof. Olga Ernser II</t>
  </si>
  <si>
    <t>ryder96@example.com</t>
  </si>
  <si>
    <t>Emmalee Erdman</t>
  </si>
  <si>
    <t>chet.ernser@example.net</t>
  </si>
  <si>
    <t>Mr. Vidal Hane MD</t>
  </si>
  <si>
    <t>destiny59@example.org</t>
  </si>
  <si>
    <t>Marquis Hamill</t>
  </si>
  <si>
    <t>boyer.aniya@example.org</t>
  </si>
  <si>
    <t>Bill Nader DDS</t>
  </si>
  <si>
    <t>albin.batz@example.net</t>
  </si>
  <si>
    <t>Victor Prohaska</t>
  </si>
  <si>
    <t>beau.rolfson@example.net</t>
  </si>
  <si>
    <t>347-764-3795</t>
  </si>
  <si>
    <t>Brendan Bartoletti Jr.</t>
  </si>
  <si>
    <t>daisy28@example.org</t>
  </si>
  <si>
    <t>435-342-2528</t>
  </si>
  <si>
    <t>Conor Leffler</t>
  </si>
  <si>
    <t>bkemmer@example.net</t>
  </si>
  <si>
    <t>Dewitt Stehr IV</t>
  </si>
  <si>
    <t>dexter03@example.com</t>
  </si>
  <si>
    <t>Mr. Johnathan Anderson</t>
  </si>
  <si>
    <t>dillon.waters@example.org</t>
  </si>
  <si>
    <t>276-900-8594</t>
  </si>
  <si>
    <t>Elise Collins</t>
  </si>
  <si>
    <t>bernier.keshawn@example.com</t>
  </si>
  <si>
    <t>Libby Hermann</t>
  </si>
  <si>
    <t>bednar.idell@example.org</t>
  </si>
  <si>
    <t>720-692-2020</t>
  </si>
  <si>
    <t>Dr. Alyce Goyette</t>
  </si>
  <si>
    <t>scot40@example.org</t>
  </si>
  <si>
    <t>Miss Constance Schowalter</t>
  </si>
  <si>
    <t>rgutkowski@example.com</t>
  </si>
  <si>
    <t>Malcolm Cummings IV</t>
  </si>
  <si>
    <t>davin96@example.net</t>
  </si>
  <si>
    <t>Miss Orie Spinka</t>
  </si>
  <si>
    <t>rbotsford@example.org</t>
  </si>
  <si>
    <t>+1 (573) 614-7905</t>
  </si>
  <si>
    <t>Mrs. Ashleigh Krajcik IV</t>
  </si>
  <si>
    <t>fconnelly@example.org</t>
  </si>
  <si>
    <t>Ernestine Lindgren</t>
  </si>
  <si>
    <t>zschoen@example.net</t>
  </si>
  <si>
    <t>Art Herzog</t>
  </si>
  <si>
    <t>audra92@example.net</t>
  </si>
  <si>
    <t>Blair Schulist III</t>
  </si>
  <si>
    <t>nelda80@example.net</t>
  </si>
  <si>
    <t>484-271-6291</t>
  </si>
  <si>
    <t>Paxton Bruen</t>
  </si>
  <si>
    <t>doreilly@example.com</t>
  </si>
  <si>
    <t>959-413-8582</t>
  </si>
  <si>
    <t>Osborne Jakubowski V</t>
  </si>
  <si>
    <t>thompson.leopold@example.org</t>
  </si>
  <si>
    <t>+1 (786) 831-2711</t>
  </si>
  <si>
    <t>Bertha Gusikowski I</t>
  </si>
  <si>
    <t>paxton.russel@example.net</t>
  </si>
  <si>
    <t>279-678-1282</t>
  </si>
  <si>
    <t>Dr. Annetta Moen</t>
  </si>
  <si>
    <t>vincenzo.feeney@example.net</t>
  </si>
  <si>
    <t>1-386-892-8536</t>
  </si>
  <si>
    <t>Prof. Toni Larkin</t>
  </si>
  <si>
    <t>vferry@example.com</t>
  </si>
  <si>
    <t>Ulices Mitchell</t>
  </si>
  <si>
    <t>xkrajcik@example.net</t>
  </si>
  <si>
    <t>(608) 819-6694</t>
  </si>
  <si>
    <t>Johan Bode</t>
  </si>
  <si>
    <t>thalia.ebert@example.com</t>
  </si>
  <si>
    <t>443-431-4249</t>
  </si>
  <si>
    <t>Vladimir Vandervort</t>
  </si>
  <si>
    <t>bmaggio@example.org</t>
  </si>
  <si>
    <t>Alfredo Mertz</t>
  </si>
  <si>
    <t>klesch@example.org</t>
  </si>
  <si>
    <t>1-330-817-7228</t>
  </si>
  <si>
    <t>Magali Spinka</t>
  </si>
  <si>
    <t>hbaumbach@example.net</t>
  </si>
  <si>
    <t>(856) 666-0081</t>
  </si>
  <si>
    <t>Ron Kassulke</t>
  </si>
  <si>
    <t>stella19@example.net</t>
  </si>
  <si>
    <t>+1 (938) 507-3144</t>
  </si>
  <si>
    <t>Prof. Everardo Windler</t>
  </si>
  <si>
    <t>sterry@example.net</t>
  </si>
  <si>
    <t>Meghan Braun</t>
  </si>
  <si>
    <t>kevin03@example.net</t>
  </si>
  <si>
    <t>(714) 698-4202</t>
  </si>
  <si>
    <t>Kristy Ward</t>
  </si>
  <si>
    <t>lorna.wiegand@example.org</t>
  </si>
  <si>
    <t>Emerson Hickle</t>
  </si>
  <si>
    <t>jenifer.shanahan@example.com</t>
  </si>
  <si>
    <t>Iliana Pfannerstill</t>
  </si>
  <si>
    <t>gernser@example.com</t>
  </si>
  <si>
    <t>Jazlyn Champlin</t>
  </si>
  <si>
    <t>gerhold.jessyca@example.org</t>
  </si>
  <si>
    <t>1-830-487-4864</t>
  </si>
  <si>
    <t>Ms. Joanne Krajcik</t>
  </si>
  <si>
    <t>arenner@example.com</t>
  </si>
  <si>
    <t>1-870-324-3146</t>
  </si>
  <si>
    <t>Naomi Kessler</t>
  </si>
  <si>
    <t>gisselle09@example.com</t>
  </si>
  <si>
    <t>463-220-0080</t>
  </si>
  <si>
    <t>Vincenza Haley</t>
  </si>
  <si>
    <t>burdette.armstrong@example.net</t>
  </si>
  <si>
    <t>Mckenna Legros</t>
  </si>
  <si>
    <t>merlin.koepp@example.net</t>
  </si>
  <si>
    <t>Haylie Ullrich</t>
  </si>
  <si>
    <t>nkris@example.com</t>
  </si>
  <si>
    <t>(586) 288-6884</t>
  </si>
  <si>
    <t>Pattie Schneider</t>
  </si>
  <si>
    <t>howell.jacklyn@example.net</t>
  </si>
  <si>
    <t>1-231-318-8676</t>
  </si>
  <si>
    <t>Loyce Willms</t>
  </si>
  <si>
    <t>caden.bins@example.org</t>
  </si>
  <si>
    <t>+1 (831) 693-0638</t>
  </si>
  <si>
    <t>Eve Spinka</t>
  </si>
  <si>
    <t>tsteuber@example.net</t>
  </si>
  <si>
    <t>Dudley Pouros</t>
  </si>
  <si>
    <t>timmy.schmitt@example.org</t>
  </si>
  <si>
    <t>Raheem Baumbach</t>
  </si>
  <si>
    <t>margarita26@example.net</t>
  </si>
  <si>
    <t>1-424-317-7934</t>
  </si>
  <si>
    <t>Brenna Haag</t>
  </si>
  <si>
    <t>ashtyn66@example.com</t>
  </si>
  <si>
    <t>(845) 369-3049</t>
  </si>
  <si>
    <t>Minnie Feest</t>
  </si>
  <si>
    <t>patrick32@example.com</t>
  </si>
  <si>
    <t>Anastasia Schultz</t>
  </si>
  <si>
    <t>clovis79@example.com</t>
  </si>
  <si>
    <t>Marilie Dicki</t>
  </si>
  <si>
    <t>lilliana96@example.net</t>
  </si>
  <si>
    <t>Prof. Caden Kling PhD</t>
  </si>
  <si>
    <t>crooks.davin@example.org</t>
  </si>
  <si>
    <t>Dr. Katherine Kessler</t>
  </si>
  <si>
    <t>leslie.oconner@example.net</t>
  </si>
  <si>
    <t>Miss Whitney Roberts</t>
  </si>
  <si>
    <t>witting.edmond@example.com</t>
  </si>
  <si>
    <t>(575) 716-5416</t>
  </si>
  <si>
    <t>Kaelyn Bosco</t>
  </si>
  <si>
    <t>mueller.cayla@example.net</t>
  </si>
  <si>
    <t>(862) 279-0783</t>
  </si>
  <si>
    <t>Mr. Marcelino Klocko DVM</t>
  </si>
  <si>
    <t>reanna.hoppe@example.com</t>
  </si>
  <si>
    <t>+1 (223) 417-3923</t>
  </si>
  <si>
    <t>Russ Barton</t>
  </si>
  <si>
    <t>christophe17@example.net</t>
  </si>
  <si>
    <t>Dillan Schoen</t>
  </si>
  <si>
    <t>wdaniel@example.org</t>
  </si>
  <si>
    <t>1-279-404-6157</t>
  </si>
  <si>
    <t>Lillian King Jr.</t>
  </si>
  <si>
    <t>runolfsdottir.ronaldo@example.net</t>
  </si>
  <si>
    <t>970-659-6555</t>
  </si>
  <si>
    <t>Dr. Clifton Emard IV</t>
  </si>
  <si>
    <t>sipes.pete@example.org</t>
  </si>
  <si>
    <t>Ursula Abbott</t>
  </si>
  <si>
    <t>nelson44@example.org</t>
  </si>
  <si>
    <t>(229) 990-7887</t>
  </si>
  <si>
    <t>Mrs. Kaylee Hermiston</t>
  </si>
  <si>
    <t>bhackett@example.org</t>
  </si>
  <si>
    <t>Neha Gorczany V</t>
  </si>
  <si>
    <t>mlemke@example.org</t>
  </si>
  <si>
    <t>Prof. Naomi Dickinson II</t>
  </si>
  <si>
    <t>bkiehn@example.org</t>
  </si>
  <si>
    <t>(478) 468-5677</t>
  </si>
  <si>
    <t>Abby Adams</t>
  </si>
  <si>
    <t>ledner.ebony@example.org</t>
  </si>
  <si>
    <t>(731) 892-9224</t>
  </si>
  <si>
    <t>Miss Lenora Jacobs DDS</t>
  </si>
  <si>
    <t>shaylee.lehner@example.org</t>
  </si>
  <si>
    <t>Wilber Bergstrom</t>
  </si>
  <si>
    <t>tbogan@example.net</t>
  </si>
  <si>
    <t>+1 (386) 888-2504</t>
  </si>
  <si>
    <t>Dr. Jamie Tremblay</t>
  </si>
  <si>
    <t>avis73@example.net</t>
  </si>
  <si>
    <t>Easton Bernier</t>
  </si>
  <si>
    <t>ahackett@example.org</t>
  </si>
  <si>
    <t>1-618-888-6237</t>
  </si>
  <si>
    <t>Harold Stark</t>
  </si>
  <si>
    <t>mayra.metz@example.net</t>
  </si>
  <si>
    <t>Prof. Emilie Pagac</t>
  </si>
  <si>
    <t>raymundo.mitchell@example.net</t>
  </si>
  <si>
    <t>Jermain Jenkins</t>
  </si>
  <si>
    <t>funk.lura@example.net</t>
  </si>
  <si>
    <t>Sydni Watsica</t>
  </si>
  <si>
    <t>hunter.johnston@example.net</t>
  </si>
  <si>
    <t>(321) 533-0523</t>
  </si>
  <si>
    <t>Prof. Waino Hickle</t>
  </si>
  <si>
    <t>dortha61@example.net</t>
  </si>
  <si>
    <t>Sofia Kunde III</t>
  </si>
  <si>
    <t>xpollich@example.org</t>
  </si>
  <si>
    <t>650-773-1959</t>
  </si>
  <si>
    <t>Deangelo Bode</t>
  </si>
  <si>
    <t>courtney.heaney@example.org</t>
  </si>
  <si>
    <t>(313) 579-6593</t>
  </si>
  <si>
    <t>Prof. Eloy Kiehn II</t>
  </si>
  <si>
    <t>boyer.norene@example.net</t>
  </si>
  <si>
    <t>Lazaro Brown</t>
  </si>
  <si>
    <t>mac.daugherty@example.com</t>
  </si>
  <si>
    <t>Delaney Kshlerin</t>
  </si>
  <si>
    <t>bauch.pascale@example.org</t>
  </si>
  <si>
    <t>Dr. Marc Klocko</t>
  </si>
  <si>
    <t>bethel.dietrich@example.org</t>
  </si>
  <si>
    <t>770-201-3990</t>
  </si>
  <si>
    <t>Mr. Marcos Jacobs DVM</t>
  </si>
  <si>
    <t>ebony71@example.org</t>
  </si>
  <si>
    <t>Mrs. Amina Spencer</t>
  </si>
  <si>
    <t>smitham.colby@example.net</t>
  </si>
  <si>
    <t>415-681-7904</t>
  </si>
  <si>
    <t>Fletcher Becker</t>
  </si>
  <si>
    <t>kiarra.rau@example.com</t>
  </si>
  <si>
    <t>Aida Hickle</t>
  </si>
  <si>
    <t>ena.streich@example.org</t>
  </si>
  <si>
    <t>(541) 238-1137</t>
  </si>
  <si>
    <t>Jada Fisher</t>
  </si>
  <si>
    <t>kailyn.emmerich@example.com</t>
  </si>
  <si>
    <t>Prof. Javon Cummerata PhD</t>
  </si>
  <si>
    <t>pietro.glover@example.com</t>
  </si>
  <si>
    <t>1-801-532-6469</t>
  </si>
  <si>
    <t>Ellis Stokes II</t>
  </si>
  <si>
    <t>hazel.bahringer@example.org</t>
  </si>
  <si>
    <t>Kaylah Kunze</t>
  </si>
  <si>
    <t>sleannon@example.net</t>
  </si>
  <si>
    <t>1-838-283-7371</t>
  </si>
  <si>
    <t>Jaylan Dicki</t>
  </si>
  <si>
    <t>louisa.marvin@example.org</t>
  </si>
  <si>
    <t>Shirley Kuhlman DDS</t>
  </si>
  <si>
    <t>afahey@example.org</t>
  </si>
  <si>
    <t>1-470-506-2855</t>
  </si>
  <si>
    <t>Pierce Swift</t>
  </si>
  <si>
    <t>eleanora.marks@example.net</t>
  </si>
  <si>
    <t>Prof. Garry Aufderhar I</t>
  </si>
  <si>
    <t>winston21@example.com</t>
  </si>
  <si>
    <t>(804) 315-8601</t>
  </si>
  <si>
    <t>Noemy O'Conner</t>
  </si>
  <si>
    <t>gschaden@example.com</t>
  </si>
  <si>
    <t>610-564-8972</t>
  </si>
  <si>
    <t>Dr. Orie Mante</t>
  </si>
  <si>
    <t>fwintheiser@example.com</t>
  </si>
  <si>
    <t>Charlotte Lockman</t>
  </si>
  <si>
    <t>kiana.jakubowski@example.net</t>
  </si>
  <si>
    <t>574-279-1818</t>
  </si>
  <si>
    <t>Allie Bahringer</t>
  </si>
  <si>
    <t>lucas37@example.net</t>
  </si>
  <si>
    <t>(854) 224-2274</t>
  </si>
  <si>
    <t>Roslyn Gusikowski</t>
  </si>
  <si>
    <t>fwalker@example.com</t>
  </si>
  <si>
    <t>1-747-712-0322</t>
  </si>
  <si>
    <t>Ana Lubowitz</t>
  </si>
  <si>
    <t>maximillia.sanford@example.com</t>
  </si>
  <si>
    <t>1-279-890-0594</t>
  </si>
  <si>
    <t>Okey Rohan</t>
  </si>
  <si>
    <t>zromaguera@example.org</t>
  </si>
  <si>
    <t>Madisyn Bahringer</t>
  </si>
  <si>
    <t>ccarter@example.org</t>
  </si>
  <si>
    <t>Mr. Grover Schroeder</t>
  </si>
  <si>
    <t>zritchie@example.net</t>
  </si>
  <si>
    <t>Chesley Hettinger</t>
  </si>
  <si>
    <t>meghan73@example.com</t>
  </si>
  <si>
    <t>1-657-354-6688</t>
  </si>
  <si>
    <t>Shakira Kulas</t>
  </si>
  <si>
    <t>jody.lowe@example.com</t>
  </si>
  <si>
    <t>Bonita Will DVM</t>
  </si>
  <si>
    <t>davis.amara@example.net</t>
  </si>
  <si>
    <t>Dr. Jovani Glover II</t>
  </si>
  <si>
    <t>oberbrunner.melyna@example.org</t>
  </si>
  <si>
    <t>(219) 475-5584</t>
  </si>
  <si>
    <t>Monica Robel</t>
  </si>
  <si>
    <t>natalie.crooks@example.net</t>
  </si>
  <si>
    <t>+1 (757) 462-7990</t>
  </si>
  <si>
    <t>Adah Morissette</t>
  </si>
  <si>
    <t>graham98@example.net</t>
  </si>
  <si>
    <t>Oda Glover</t>
  </si>
  <si>
    <t>weissnat.orrin@example.org</t>
  </si>
  <si>
    <t>(212) 515-1757</t>
  </si>
  <si>
    <t>Delia Carroll</t>
  </si>
  <si>
    <t>johnson.bridie@example.org</t>
  </si>
  <si>
    <t>Joelle Kirlin</t>
  </si>
  <si>
    <t>nick.oberbrunner@example.com</t>
  </si>
  <si>
    <t>380-346-3762</t>
  </si>
  <si>
    <t>Willa Kunze</t>
  </si>
  <si>
    <t>darion71@example.org</t>
  </si>
  <si>
    <t>Mr. Giovanny Hill</t>
  </si>
  <si>
    <t>rabbott@example.net</t>
  </si>
  <si>
    <t>862-770-4769</t>
  </si>
  <si>
    <t>Jett Cronin MD</t>
  </si>
  <si>
    <t>ziemann.shawn@example.com</t>
  </si>
  <si>
    <t>703-788-8503</t>
  </si>
  <si>
    <t>Piper Abbott</t>
  </si>
  <si>
    <t>kayleigh.morissette@example.org</t>
  </si>
  <si>
    <t>(520) 404-7898</t>
  </si>
  <si>
    <t>Brody Anderson</t>
  </si>
  <si>
    <t>bergnaum.brian@example.com</t>
  </si>
  <si>
    <t>Miss Aryanna Doyle</t>
  </si>
  <si>
    <t>elvie.hegmann@example.org</t>
  </si>
  <si>
    <t>1-458-735-2655</t>
  </si>
  <si>
    <t>Elva Lubowitz V</t>
  </si>
  <si>
    <t>umckenzie@example.com</t>
  </si>
  <si>
    <t>308-437-3155</t>
  </si>
  <si>
    <t>Jessyca Koch</t>
  </si>
  <si>
    <t>gwunsch@example.com</t>
  </si>
  <si>
    <t>Edd Lowe</t>
  </si>
  <si>
    <t>camille59@example.com</t>
  </si>
  <si>
    <t>Danial Waters</t>
  </si>
  <si>
    <t>sanford.keenan@example.com</t>
  </si>
  <si>
    <t>541-523-8939</t>
  </si>
  <si>
    <t>Ashly Kunde</t>
  </si>
  <si>
    <t>schmidt.theresia@example.com</t>
  </si>
  <si>
    <t>(808) 791-5344</t>
  </si>
  <si>
    <t>Elias Ziemann</t>
  </si>
  <si>
    <t>tbogan@example.com</t>
  </si>
  <si>
    <t>(520) 341-7344</t>
  </si>
  <si>
    <t>Tiara Denesik</t>
  </si>
  <si>
    <t>oconner.angelita@example.net</t>
  </si>
  <si>
    <t>Elijah Lind</t>
  </si>
  <si>
    <t>tanner40@example.org</t>
  </si>
  <si>
    <t>(606) 706-4452</t>
  </si>
  <si>
    <t>Rebeca Kemmer</t>
  </si>
  <si>
    <t>lonny.ohara@example.org</t>
  </si>
  <si>
    <t>475-438-6033</t>
  </si>
  <si>
    <t>Mrs. Eunice Jacobs</t>
  </si>
  <si>
    <t>osborne.greenholt@example.net</t>
  </si>
  <si>
    <t>(724) 848-0367</t>
  </si>
  <si>
    <t>Evert Konopelski III</t>
  </si>
  <si>
    <t>durward.harvey@example.net</t>
  </si>
  <si>
    <t>539-803-4526</t>
  </si>
  <si>
    <t>Roderick Pagac I</t>
  </si>
  <si>
    <t>magali96@example.com</t>
  </si>
  <si>
    <t>608-864-2916</t>
  </si>
  <si>
    <t>Carmine Mertz</t>
  </si>
  <si>
    <t>egislason@example.net</t>
  </si>
  <si>
    <t>(410) 998-6203</t>
  </si>
  <si>
    <t>Scot Smith</t>
  </si>
  <si>
    <t>demetrius79@example.com</t>
  </si>
  <si>
    <t>Reid Lockman MD</t>
  </si>
  <si>
    <t>beahan.teresa@example.net</t>
  </si>
  <si>
    <t>Tristian Huels</t>
  </si>
  <si>
    <t>geoffrey.greenfelder@example.com</t>
  </si>
  <si>
    <t>Dr. Hoyt Funk</t>
  </si>
  <si>
    <t>ccronin@example.com</t>
  </si>
  <si>
    <t>Audra Lubowitz</t>
  </si>
  <si>
    <t>nola48@example.net</t>
  </si>
  <si>
    <t>Jamie Boyle IV</t>
  </si>
  <si>
    <t>condricka@example.org</t>
  </si>
  <si>
    <t>(234) 830-8649</t>
  </si>
  <si>
    <t>Dorothy Cassin II</t>
  </si>
  <si>
    <t>fhoppe@example.com</t>
  </si>
  <si>
    <t>Elmer Lebsack II</t>
  </si>
  <si>
    <t>nvolkman@example.com</t>
  </si>
  <si>
    <t>+1 (240) 898-1246</t>
  </si>
  <si>
    <t>Jerald Pfannerstill</t>
  </si>
  <si>
    <t>qrogahn@example.com</t>
  </si>
  <si>
    <t>Tiara Bergstrom</t>
  </si>
  <si>
    <t>homenick.dawn@example.com</t>
  </si>
  <si>
    <t>Toy Cummerata</t>
  </si>
  <si>
    <t>brando.klein@example.org</t>
  </si>
  <si>
    <t>Prof. Lesley Hoeger</t>
  </si>
  <si>
    <t>percival43@example.net</t>
  </si>
  <si>
    <t>Annabel Haag</t>
  </si>
  <si>
    <t>ankunding.johathan@example.net</t>
  </si>
  <si>
    <t>680-805-7792</t>
  </si>
  <si>
    <t>Miss Alvera Tillman</t>
  </si>
  <si>
    <t>jessica.dubuque@example.net</t>
  </si>
  <si>
    <t>480-555-9033</t>
  </si>
  <si>
    <t>Paige Daniel</t>
  </si>
  <si>
    <t>alayna.roob@example.net</t>
  </si>
  <si>
    <t>(831) 237-7616</t>
  </si>
  <si>
    <t>Dr. Van Wiza</t>
  </si>
  <si>
    <t>winona52@example.org</t>
  </si>
  <si>
    <t>978-916-0255</t>
  </si>
  <si>
    <t>Rozella Ledner</t>
  </si>
  <si>
    <t>viola89@example.net</t>
  </si>
  <si>
    <t>+1 (513) 415-6111</t>
  </si>
  <si>
    <t>Andreane Bergnaum</t>
  </si>
  <si>
    <t>mckenzie.sheridan@example.com</t>
  </si>
  <si>
    <t>1-856-652-3749</t>
  </si>
  <si>
    <t>Magdalen Schuppe</t>
  </si>
  <si>
    <t>mark24@example.com</t>
  </si>
  <si>
    <t>Kaycee Herzog</t>
  </si>
  <si>
    <t>hintz.rachel@example.org</t>
  </si>
  <si>
    <t>703-349-6326</t>
  </si>
  <si>
    <t>Alanna Haley II</t>
  </si>
  <si>
    <t>ckunze@example.net</t>
  </si>
  <si>
    <t>(928) 920-5628</t>
  </si>
  <si>
    <t>Luz McKenzie</t>
  </si>
  <si>
    <t>sbartell@example.com</t>
  </si>
  <si>
    <t>Jamie Rosenbaum</t>
  </si>
  <si>
    <t>kovacek.jermaine@example.org</t>
  </si>
  <si>
    <t>Sydney Davis</t>
  </si>
  <si>
    <t>willa20@example.net</t>
  </si>
  <si>
    <t>Mr. Geovany Koch DVM</t>
  </si>
  <si>
    <t>sawayn.ada@example.com</t>
  </si>
  <si>
    <t>818-284-3274</t>
  </si>
  <si>
    <t>Prof. Chyna Waters IV</t>
  </si>
  <si>
    <t>rosetta.collins@example.net</t>
  </si>
  <si>
    <t>(479) 224-8881</t>
  </si>
  <si>
    <t>Meghan Farrell DVM</t>
  </si>
  <si>
    <t>noe05@example.org</t>
  </si>
  <si>
    <t>Humberto Howe</t>
  </si>
  <si>
    <t>fkoch@example.net</t>
  </si>
  <si>
    <t>408-309-5682</t>
  </si>
  <si>
    <t>Mr. Darrell Wisoky</t>
  </si>
  <si>
    <t>cankunding@example.org</t>
  </si>
  <si>
    <t>1-513-839-7926</t>
  </si>
  <si>
    <t>Rolando Legros Sr.</t>
  </si>
  <si>
    <t>jakubowski.alyson@example.com</t>
  </si>
  <si>
    <t>Jessica Littel</t>
  </si>
  <si>
    <t>ernser.dena@example.com</t>
  </si>
  <si>
    <t>(267) 667-6167</t>
  </si>
  <si>
    <t>Bria Wilderman</t>
  </si>
  <si>
    <t>sauer.lia@example.com</t>
  </si>
  <si>
    <t>+1 (813) 289-0760</t>
  </si>
  <si>
    <t>Kasandra Satterfield</t>
  </si>
  <si>
    <t>farrell.kurtis@example.com</t>
  </si>
  <si>
    <t>313-213-2014</t>
  </si>
  <si>
    <t>Mrs. Verona Hansen IV</t>
  </si>
  <si>
    <t>alva.schowalter@example.net</t>
  </si>
  <si>
    <t>(678) 784-6040</t>
  </si>
  <si>
    <t>Florence Ratke</t>
  </si>
  <si>
    <t>smcclure@example.net</t>
  </si>
  <si>
    <t>Prof. Nils Brakus MD</t>
  </si>
  <si>
    <t>prohaska.dorothy@example.org</t>
  </si>
  <si>
    <t>Henderson Rosenbaum</t>
  </si>
  <si>
    <t>humberto.keebler@example.net</t>
  </si>
  <si>
    <t>+1 (352) 259-0743</t>
  </si>
  <si>
    <t>Prof. Gregoria Will DVM</t>
  </si>
  <si>
    <t>shields.marguerite@example.com</t>
  </si>
  <si>
    <t>321-360-8670</t>
  </si>
  <si>
    <t>Grayson Jacobs</t>
  </si>
  <si>
    <t>legros.magnolia@example.com</t>
  </si>
  <si>
    <t>(347) 888-8110</t>
  </si>
  <si>
    <t>Abdullah Muller</t>
  </si>
  <si>
    <t>nienow.elizabeth@example.org</t>
  </si>
  <si>
    <t>(323) 875-4084</t>
  </si>
  <si>
    <t>Ms. Connie Dare</t>
  </si>
  <si>
    <t>emilio62@example.org</t>
  </si>
  <si>
    <t>1-831-573-8353</t>
  </si>
  <si>
    <t>Hester Hamill</t>
  </si>
  <si>
    <t>chaya48@example.net</t>
  </si>
  <si>
    <t>Jakob Eichmann</t>
  </si>
  <si>
    <t>stamm.terrill@example.net</t>
  </si>
  <si>
    <t>Euna Lesch DVM</t>
  </si>
  <si>
    <t>nicola81@example.com</t>
  </si>
  <si>
    <t>Eldridge Schmeler</t>
  </si>
  <si>
    <t>mklein@example.com</t>
  </si>
  <si>
    <t>Nikki Dickinson DVM</t>
  </si>
  <si>
    <t>cgleichner@example.org</t>
  </si>
  <si>
    <t>Gerhard Monahan IV</t>
  </si>
  <si>
    <t>romaguera.alisa@example.net</t>
  </si>
  <si>
    <t>Lavern Terry III</t>
  </si>
  <si>
    <t>flavio.russel@example.net</t>
  </si>
  <si>
    <t>1-785-342-5331</t>
  </si>
  <si>
    <t>Alisha Brekke DDS</t>
  </si>
  <si>
    <t>raphaelle.rodriguez@example.org</t>
  </si>
  <si>
    <t>+1 (630) 887-5180</t>
  </si>
  <si>
    <t>Jayson Bechtelar I</t>
  </si>
  <si>
    <t>frami.nico@example.com</t>
  </si>
  <si>
    <t>Dario Yundt</t>
  </si>
  <si>
    <t>trace98@example.com</t>
  </si>
  <si>
    <t>Dr. Zoila Feil</t>
  </si>
  <si>
    <t>rosario.wuckert@example.com</t>
  </si>
  <si>
    <t>757-824-4830</t>
  </si>
  <si>
    <t>Chloe Kreiger Sr.</t>
  </si>
  <si>
    <t>wintheiser.citlalli@example.org</t>
  </si>
  <si>
    <t>509-572-5496</t>
  </si>
  <si>
    <t>Prof. Lyric Gulgowski</t>
  </si>
  <si>
    <t>eichmann.ernestine@example.com</t>
  </si>
  <si>
    <t>(757) 501-2375</t>
  </si>
  <si>
    <t>Mr. Stevie Abernathy</t>
  </si>
  <si>
    <t>torp.anika@example.com</t>
  </si>
  <si>
    <t>Chasity Denesik V</t>
  </si>
  <si>
    <t>donato.oberbrunner@example.net</t>
  </si>
  <si>
    <t>1-253-531-5730</t>
  </si>
  <si>
    <t>Taylor Donnelly</t>
  </si>
  <si>
    <t>rocio80@example.net</t>
  </si>
  <si>
    <t>Carley Brakus PhD</t>
  </si>
  <si>
    <t>josie15@example.net</t>
  </si>
  <si>
    <t>+1 (540) 989-7653</t>
  </si>
  <si>
    <t>Miss Edyth McDermott</t>
  </si>
  <si>
    <t>marjolaine45@example.org</t>
  </si>
  <si>
    <t>Broderick Nicolas</t>
  </si>
  <si>
    <t>grady.hillard@example.net</t>
  </si>
  <si>
    <t>781-518-1336</t>
  </si>
  <si>
    <t>Miss Lesly Buckridge I</t>
  </si>
  <si>
    <t>dejah.murazik@example.org</t>
  </si>
  <si>
    <t>(385) 893-3795</t>
  </si>
  <si>
    <t>Jolie Gibson</t>
  </si>
  <si>
    <t>zackary.koch@example.com</t>
  </si>
  <si>
    <t>463-607-8714</t>
  </si>
  <si>
    <t>Dustin Blick</t>
  </si>
  <si>
    <t>eusebio80@example.com</t>
  </si>
  <si>
    <t>Jeromy Wilkinson</t>
  </si>
  <si>
    <t>casper.yvette@example.com</t>
  </si>
  <si>
    <t>458-864-9723</t>
  </si>
  <si>
    <t>Lavon Huels</t>
  </si>
  <si>
    <t>merdman@example.net</t>
  </si>
  <si>
    <t>(757) 630-1135</t>
  </si>
  <si>
    <t>Shyanne Stracke</t>
  </si>
  <si>
    <t>thomas.kutch@example.com</t>
  </si>
  <si>
    <t>1-231-703-6158</t>
  </si>
  <si>
    <t>Prof. Addison Dietrich</t>
  </si>
  <si>
    <t>naomi97@example.com</t>
  </si>
  <si>
    <t>(469) 932-5952</t>
  </si>
  <si>
    <t>Domingo Conroy V</t>
  </si>
  <si>
    <t>abelardo94@example.net</t>
  </si>
  <si>
    <t>Jewel Welch IV</t>
  </si>
  <si>
    <t>bcrist@example.org</t>
  </si>
  <si>
    <t>Mrs. Madelynn Pollich II</t>
  </si>
  <si>
    <t>ahomenick@example.net</t>
  </si>
  <si>
    <t>Emelie Moore</t>
  </si>
  <si>
    <t>zschowalter@example.com</t>
  </si>
  <si>
    <t>(432) 895-4401</t>
  </si>
  <si>
    <t>Elizabeth Mohr</t>
  </si>
  <si>
    <t>cronin.noemie@example.com</t>
  </si>
  <si>
    <t>+1 (270) 210-8350</t>
  </si>
  <si>
    <t>Isaias Pagac IV</t>
  </si>
  <si>
    <t>morar.donna@example.org</t>
  </si>
  <si>
    <t>985-890-6067</t>
  </si>
  <si>
    <t>Adriana Hills</t>
  </si>
  <si>
    <t>skiles.maiya@example.net</t>
  </si>
  <si>
    <t>217-209-3350</t>
  </si>
  <si>
    <t>Ambrose West Sr.</t>
  </si>
  <si>
    <t>beer.edythe@example.org</t>
  </si>
  <si>
    <t>Elnora Paucek</t>
  </si>
  <si>
    <t>gillian.emmerich@example.com</t>
  </si>
  <si>
    <t>Berta Kohler</t>
  </si>
  <si>
    <t>jillian20@example.net</t>
  </si>
  <si>
    <t>Deshawn Wolff PhD</t>
  </si>
  <si>
    <t>rhoda.swift@example.org</t>
  </si>
  <si>
    <t>Raheem Kulas</t>
  </si>
  <si>
    <t>scarlett40@example.net</t>
  </si>
  <si>
    <t>(279) 495-6957</t>
  </si>
  <si>
    <t>Broderick Schaefer</t>
  </si>
  <si>
    <t>lkeebler@example.net</t>
  </si>
  <si>
    <t>Dr. Willard Schmidt III</t>
  </si>
  <si>
    <t>estelle80@example.org</t>
  </si>
  <si>
    <t>Eden Dare DVM</t>
  </si>
  <si>
    <t>otis.sipes@example.com</t>
  </si>
  <si>
    <t>(626) 959-1890</t>
  </si>
  <si>
    <t>Buster Auer</t>
  </si>
  <si>
    <t>zhirthe@example.com</t>
  </si>
  <si>
    <t>Sibyl Johnson</t>
  </si>
  <si>
    <t>fred34@example.org</t>
  </si>
  <si>
    <t>(364) 607-5141</t>
  </si>
  <si>
    <t>Keven Rippin III</t>
  </si>
  <si>
    <t>trycia.parker@example.net</t>
  </si>
  <si>
    <t>+1 (469) 599-7676</t>
  </si>
  <si>
    <t>Angelo Hane</t>
  </si>
  <si>
    <t>jonatan.gorczany@example.org</t>
  </si>
  <si>
    <t>Amanda Nader</t>
  </si>
  <si>
    <t>schuster.theron@example.net</t>
  </si>
  <si>
    <t>(612) 716-2247</t>
  </si>
  <si>
    <t>Rebeca Quigley</t>
  </si>
  <si>
    <t>wisoky.jarret@example.com</t>
  </si>
  <si>
    <t>646-314-2237</t>
  </si>
  <si>
    <t>Torey Yundt</t>
  </si>
  <si>
    <t>ayla28@example.org</t>
  </si>
  <si>
    <t>(458) 631-9655</t>
  </si>
  <si>
    <t>Deondre Hansen</t>
  </si>
  <si>
    <t>daniella.kiehn@example.org</t>
  </si>
  <si>
    <t>Mrs. Shemar Schultz</t>
  </si>
  <si>
    <t>ggoyette@example.com</t>
  </si>
  <si>
    <t>Mr. Alden Wintheiser Sr.</t>
  </si>
  <si>
    <t>kade.huels@example.com</t>
  </si>
  <si>
    <t>Mariane Hahn</t>
  </si>
  <si>
    <t>rhahn@example.com</t>
  </si>
  <si>
    <t>1-313-455-3522</t>
  </si>
  <si>
    <t>Miss Gia Heaney</t>
  </si>
  <si>
    <t>gtrantow@example.net</t>
  </si>
  <si>
    <t>1-820-303-4571</t>
  </si>
  <si>
    <t>Lenny Bayer</t>
  </si>
  <si>
    <t>kozey.ross@example.com</t>
  </si>
  <si>
    <t>Emanuel McDermott</t>
  </si>
  <si>
    <t>jmarks@example.org</t>
  </si>
  <si>
    <t>Beau Graham</t>
  </si>
  <si>
    <t>mason.blick@example.net</t>
  </si>
  <si>
    <t>Jayde Kris IV</t>
  </si>
  <si>
    <t>tschroeder@example.org</t>
  </si>
  <si>
    <t>Josie Doyle DDS</t>
  </si>
  <si>
    <t>ramona74@example.org</t>
  </si>
  <si>
    <t>(916) 687-1163</t>
  </si>
  <si>
    <t>Gladyce Beahan</t>
  </si>
  <si>
    <t>justen76@example.com</t>
  </si>
  <si>
    <t>1-732-569-7366</t>
  </si>
  <si>
    <t>Callie Feil</t>
  </si>
  <si>
    <t>josh30@example.net</t>
  </si>
  <si>
    <t>567-898-4880</t>
  </si>
  <si>
    <t>Adriana Keeling IV</t>
  </si>
  <si>
    <t>robyn.schulist@example.net</t>
  </si>
  <si>
    <t>959-944-2717</t>
  </si>
  <si>
    <t>Lewis Blick</t>
  </si>
  <si>
    <t>gaston05@example.org</t>
  </si>
  <si>
    <t>Rebeca Denesik</t>
  </si>
  <si>
    <t>turner.alyson@example.org</t>
  </si>
  <si>
    <t>+1 (518) 759-5288</t>
  </si>
  <si>
    <t>Adrain Howe</t>
  </si>
  <si>
    <t>fheller@example.net</t>
  </si>
  <si>
    <t>Jakayla Feil</t>
  </si>
  <si>
    <t>dchamplin@example.org</t>
  </si>
  <si>
    <t>Vince Haley</t>
  </si>
  <si>
    <t>haylie02@example.org</t>
  </si>
  <si>
    <t>+1 (279) 325-2389</t>
  </si>
  <si>
    <t>Prof. Harmony Herzog</t>
  </si>
  <si>
    <t>cronin.jacinthe@example.org</t>
  </si>
  <si>
    <t>Dr. Jamel Dibbert</t>
  </si>
  <si>
    <t>stoltenberg.jaeden@example.com</t>
  </si>
  <si>
    <t>Enid Schiller</t>
  </si>
  <si>
    <t>paucek.lilian@example.com</t>
  </si>
  <si>
    <t>1-657-832-8296</t>
  </si>
  <si>
    <t>Annabel Weber</t>
  </si>
  <si>
    <t>elmira28@example.org</t>
  </si>
  <si>
    <t>1-502-722-6915</t>
  </si>
  <si>
    <t>Dr. Yasmin Bednar</t>
  </si>
  <si>
    <t>melvin51@example.org</t>
  </si>
  <si>
    <t>Armani Ward MD</t>
  </si>
  <si>
    <t>alan.simonis@example.net</t>
  </si>
  <si>
    <t>Irving Heathcote</t>
  </si>
  <si>
    <t>javonte75@example.com</t>
  </si>
  <si>
    <t>+1 (936) 521-2331</t>
  </si>
  <si>
    <t>Dina Reinger</t>
  </si>
  <si>
    <t>alaina18@example.net</t>
  </si>
  <si>
    <t>1-458-200-5532</t>
  </si>
  <si>
    <t>Shanon Okuneva PhD</t>
  </si>
  <si>
    <t>langosh.madge@example.net</t>
  </si>
  <si>
    <t>+1 (407) 509-3691</t>
  </si>
  <si>
    <t>Luisa Muller</t>
  </si>
  <si>
    <t>apacocha@example.net</t>
  </si>
  <si>
    <t>Kaelyn Huels</t>
  </si>
  <si>
    <t>ryan.matilda@example.org</t>
  </si>
  <si>
    <t>305-487-2574</t>
  </si>
  <si>
    <t>Jacinthe Stehr V</t>
  </si>
  <si>
    <t>jermaine.murray@example.net</t>
  </si>
  <si>
    <t>Fermin Waelchi</t>
  </si>
  <si>
    <t>chelsea.goodwin@example.net</t>
  </si>
  <si>
    <t>1-740-375-1481</t>
  </si>
  <si>
    <t>Dwight Stracke</t>
  </si>
  <si>
    <t>adele.pouros@example.net</t>
  </si>
  <si>
    <t>1-952-283-7366</t>
  </si>
  <si>
    <t>Bernita Mante</t>
  </si>
  <si>
    <t>ahmad.emmerich@example.org</t>
  </si>
  <si>
    <t>Adela Hickle</t>
  </si>
  <si>
    <t>vabshire@example.com</t>
  </si>
  <si>
    <t>(754) 972-5895</t>
  </si>
  <si>
    <t>Jamie Howe Sr.</t>
  </si>
  <si>
    <t>elabadie@example.org</t>
  </si>
  <si>
    <t>Deon Mayer</t>
  </si>
  <si>
    <t>dfeeney@example.org</t>
  </si>
  <si>
    <t>305-665-7759</t>
  </si>
  <si>
    <t>Bernard Gorczany</t>
  </si>
  <si>
    <t>obalistreri@example.net</t>
  </si>
  <si>
    <t>385-628-7960</t>
  </si>
  <si>
    <t>Mr. Van Tremblay V</t>
  </si>
  <si>
    <t>rolfson.elsa@example.org</t>
  </si>
  <si>
    <t>+1 (385) 642-9936</t>
  </si>
  <si>
    <t>Prof. Floy Grady</t>
  </si>
  <si>
    <t>tremblay.mack@example.org</t>
  </si>
  <si>
    <t>1-773-839-2358</t>
  </si>
  <si>
    <t>Oswaldo Quitzon DVM</t>
  </si>
  <si>
    <t>arielle16@example.net</t>
  </si>
  <si>
    <t>Dr. Pamela Abshire V</t>
  </si>
  <si>
    <t>jessyca.mckenzie@example.com</t>
  </si>
  <si>
    <t>Emile Fay</t>
  </si>
  <si>
    <t>qdooley@example.org</t>
  </si>
  <si>
    <t>785-923-1480</t>
  </si>
  <si>
    <t>Prof. Buck Swaniawski</t>
  </si>
  <si>
    <t>sawayn.tracey@example.org</t>
  </si>
  <si>
    <t>Webster Dare</t>
  </si>
  <si>
    <t>bergstrom.mozelle@example.net</t>
  </si>
  <si>
    <t>(806) 624-6275</t>
  </si>
  <si>
    <t>Evangeline Crooks</t>
  </si>
  <si>
    <t>umorar@example.net</t>
  </si>
  <si>
    <t>+1 (708) 561-1961</t>
  </si>
  <si>
    <t>Bernard Tromp</t>
  </si>
  <si>
    <t>elisha.emard@example.net</t>
  </si>
  <si>
    <t>1-509-923-5443</t>
  </si>
  <si>
    <t>Jaydon Ziemann</t>
  </si>
  <si>
    <t>tkoepp@example.org</t>
  </si>
  <si>
    <t>1-909-592-0137</t>
  </si>
  <si>
    <t>Arvilla Ullrich</t>
  </si>
  <si>
    <t>dwight69@example.com</t>
  </si>
  <si>
    <t>Korbin Olson</t>
  </si>
  <si>
    <t>felicia.kuhn@example.net</t>
  </si>
  <si>
    <t>1-223-302-1962</t>
  </si>
  <si>
    <t>Lewis Halvorson</t>
  </si>
  <si>
    <t>blair72@example.org</t>
  </si>
  <si>
    <t>754-792-2251</t>
  </si>
  <si>
    <t>Rocio Harber</t>
  </si>
  <si>
    <t>maybell91@example.com</t>
  </si>
  <si>
    <t>Richmond Jacobi</t>
  </si>
  <si>
    <t>collier.berenice@example.net</t>
  </si>
  <si>
    <t>803-389-4995</t>
  </si>
  <si>
    <t>Arvid Brekke</t>
  </si>
  <si>
    <t>mohamed42@example.com</t>
  </si>
  <si>
    <t>1-570-582-0360</t>
  </si>
  <si>
    <t>Gertrude Rohan</t>
  </si>
  <si>
    <t>schowalter.antwon@example.org</t>
  </si>
  <si>
    <t>+1 (440) 766-1274</t>
  </si>
  <si>
    <t>Kian Considine</t>
  </si>
  <si>
    <t>tlehner@example.net</t>
  </si>
  <si>
    <t>Layla Bernier</t>
  </si>
  <si>
    <t>green.sven@example.com</t>
  </si>
  <si>
    <t>(845) 505-4931</t>
  </si>
  <si>
    <t>Aubrey Dibbert</t>
  </si>
  <si>
    <t>dewitt94@example.com</t>
  </si>
  <si>
    <t>Dr. Deonte Goyette</t>
  </si>
  <si>
    <t>maxwell.streich@example.org</t>
  </si>
  <si>
    <t>+1 (772) 665-2608</t>
  </si>
  <si>
    <t>Mrs. Palma Powlowski</t>
  </si>
  <si>
    <t>ward.kip@example.net</t>
  </si>
  <si>
    <t>223-447-7819</t>
  </si>
  <si>
    <t>Moshe Wolff</t>
  </si>
  <si>
    <t>schmeler.christa@example.com</t>
  </si>
  <si>
    <t>1-585-430-3968</t>
  </si>
  <si>
    <t>Miss Vivien Russel</t>
  </si>
  <si>
    <t>hanna.effertz@example.net</t>
  </si>
  <si>
    <t>1-860-582-0148</t>
  </si>
  <si>
    <t>Lonzo Kirlin</t>
  </si>
  <si>
    <t>alexandrea.wisoky@example.org</t>
  </si>
  <si>
    <t>878-376-6498</t>
  </si>
  <si>
    <t>Esta Zemlak</t>
  </si>
  <si>
    <t>letha.macejkovic@example.com</t>
  </si>
  <si>
    <t>Miss Maureen Carroll Sr.</t>
  </si>
  <si>
    <t>sanford10@example.org</t>
  </si>
  <si>
    <t>Ben Berge DDS</t>
  </si>
  <si>
    <t>qdaugherty@example.net</t>
  </si>
  <si>
    <t>Ms. Alysa Braun</t>
  </si>
  <si>
    <t>mohammed.dubuque@example.net</t>
  </si>
  <si>
    <t>Dawn Sipes</t>
  </si>
  <si>
    <t>kemmer.mohammed@example.net</t>
  </si>
  <si>
    <t>1-820-889-3143</t>
  </si>
  <si>
    <t>Alice Lesch</t>
  </si>
  <si>
    <t>xmayert@example.org</t>
  </si>
  <si>
    <t>1-858-998-9965</t>
  </si>
  <si>
    <t>Herminia Baumbach</t>
  </si>
  <si>
    <t>jaylin.kutch@example.com</t>
  </si>
  <si>
    <t>Emerson Baumbach II</t>
  </si>
  <si>
    <t>gutkowski.zion@example.net</t>
  </si>
  <si>
    <t>Patience Berge IV</t>
  </si>
  <si>
    <t>daugherty.imani@example.com</t>
  </si>
  <si>
    <t>Prof. Viola Kshlerin</t>
  </si>
  <si>
    <t>javonte.carter@example.net</t>
  </si>
  <si>
    <t>Ms. Verdie Blick Jr.</t>
  </si>
  <si>
    <t>ypaucek@example.org</t>
  </si>
  <si>
    <t>(845) 626-6943</t>
  </si>
  <si>
    <t>Dr. Shanel Reichel</t>
  </si>
  <si>
    <t>elinore22@example.net</t>
  </si>
  <si>
    <t>(602) 747-4007</t>
  </si>
  <si>
    <t>Leann Macejkovic</t>
  </si>
  <si>
    <t>susanna.will@example.com</t>
  </si>
  <si>
    <t>Dr. Owen Bednar</t>
  </si>
  <si>
    <t>dstark@example.org</t>
  </si>
  <si>
    <t>Alex Schmeler</t>
  </si>
  <si>
    <t>walton.herman@example.org</t>
  </si>
  <si>
    <t>Prof. Iva Parker MD</t>
  </si>
  <si>
    <t>king.ivory@example.org</t>
  </si>
  <si>
    <t>341-592-9109</t>
  </si>
  <si>
    <t>Albertha Weissnat</t>
  </si>
  <si>
    <t>erdman.tyrell@example.net</t>
  </si>
  <si>
    <t>Margret Towne</t>
  </si>
  <si>
    <t>josefa70@example.com</t>
  </si>
  <si>
    <t>743-371-8554</t>
  </si>
  <si>
    <t>Ms. Cordie Dickens DDS</t>
  </si>
  <si>
    <t>runte.terrill@example.org</t>
  </si>
  <si>
    <t>(831) 496-3171</t>
  </si>
  <si>
    <t>Mekhi Wuckert</t>
  </si>
  <si>
    <t>collins.johnpaul@example.net</t>
  </si>
  <si>
    <t>Mr. Gillian Padberg</t>
  </si>
  <si>
    <t>neoma.rosenbaum@example.net</t>
  </si>
  <si>
    <t>+1 (410) 252-3076</t>
  </si>
  <si>
    <t>Chase Goodwin</t>
  </si>
  <si>
    <t>johnpaul.mosciski@example.net</t>
  </si>
  <si>
    <t>Nickolas McKenzie</t>
  </si>
  <si>
    <t>kody81@example.org</t>
  </si>
  <si>
    <t>+1 (979) 694-7784</t>
  </si>
  <si>
    <t>Hermann Harris</t>
  </si>
  <si>
    <t>pokeefe@example.org</t>
  </si>
  <si>
    <t>Prof. Lorna Pfeffer</t>
  </si>
  <si>
    <t>orval.dooley@example.org</t>
  </si>
  <si>
    <t>Kasandra Rogahn</t>
  </si>
  <si>
    <t>whermann@example.com</t>
  </si>
  <si>
    <t>1-469-866-3654</t>
  </si>
  <si>
    <t>Miss Karina Lemke II</t>
  </si>
  <si>
    <t>victoria86@example.net</t>
  </si>
  <si>
    <t>941-934-8685</t>
  </si>
  <si>
    <t>Prof. Clarabelle Wiegand Sr.</t>
  </si>
  <si>
    <t>eugene.hermann@example.com</t>
  </si>
  <si>
    <t>1-941-626-3047</t>
  </si>
  <si>
    <t>Demarcus Powlowski Jr.</t>
  </si>
  <si>
    <t>cwuckert@example.net</t>
  </si>
  <si>
    <t>Miss Rachel Christiansen</t>
  </si>
  <si>
    <t>yundt.jeremy@example.org</t>
  </si>
  <si>
    <t>(972) 350-1644</t>
  </si>
  <si>
    <t>Arch Stanton</t>
  </si>
  <si>
    <t>xblanda@example.org</t>
  </si>
  <si>
    <t>Ivory O'Connell</t>
  </si>
  <si>
    <t>ywindler@example.org</t>
  </si>
  <si>
    <t>1-929-956-9006</t>
  </si>
  <si>
    <t>Dr. Robb Reichel</t>
  </si>
  <si>
    <t>ezequiel.yundt@example.net</t>
  </si>
  <si>
    <t>1-424-402-6705</t>
  </si>
  <si>
    <t>Dr. Jed Terry MD</t>
  </si>
  <si>
    <t>lonny.feest@example.org</t>
  </si>
  <si>
    <t>904-679-7820</t>
  </si>
  <si>
    <t>Camron Vandervort</t>
  </si>
  <si>
    <t>bashirian.freddy@example.net</t>
  </si>
  <si>
    <t>Angelina Lakin</t>
  </si>
  <si>
    <t>smills@example.org</t>
  </si>
  <si>
    <t>Susanna Gaylord</t>
  </si>
  <si>
    <t>bernard.beer@example.org</t>
  </si>
  <si>
    <t>Kara Veum</t>
  </si>
  <si>
    <t>satterfield.otis@example.com</t>
  </si>
  <si>
    <t>Vladimir Hartmann</t>
  </si>
  <si>
    <t>hermann.vernie@example.net</t>
  </si>
  <si>
    <t>1-805-580-8373</t>
  </si>
  <si>
    <t>Berta Considine</t>
  </si>
  <si>
    <t>timmy55@example.com</t>
  </si>
  <si>
    <t>1-847-362-8187</t>
  </si>
  <si>
    <t>Jack Anderson</t>
  </si>
  <si>
    <t>emonahan@example.org</t>
  </si>
  <si>
    <t>Beverly Bergstrom</t>
  </si>
  <si>
    <t>willie52@example.net</t>
  </si>
  <si>
    <t>623-462-7924</t>
  </si>
  <si>
    <t>Dr. Clark Farrell</t>
  </si>
  <si>
    <t>bridie65@example.org</t>
  </si>
  <si>
    <t>Dr. Terrance Stanton Jr.</t>
  </si>
  <si>
    <t>ispinka@example.org</t>
  </si>
  <si>
    <t>Sigmund Zulauf</t>
  </si>
  <si>
    <t>celine59@example.net</t>
  </si>
  <si>
    <t>Mrs. Lilliana Hudson DVM</t>
  </si>
  <si>
    <t>braun.lafayette@example.net</t>
  </si>
  <si>
    <t>631-206-9436</t>
  </si>
  <si>
    <t>Alessandra Mueller</t>
  </si>
  <si>
    <t>fdonnelly@example.net</t>
  </si>
  <si>
    <t>Mr. Royal Halvorson MD</t>
  </si>
  <si>
    <t>charity.cummings@example.org</t>
  </si>
  <si>
    <t>Dina Witting IV</t>
  </si>
  <si>
    <t>bshields@example.com</t>
  </si>
  <si>
    <t>Ms. Rosamond Ward V</t>
  </si>
  <si>
    <t>danny48@example.org</t>
  </si>
  <si>
    <t>1-228-994-3956</t>
  </si>
  <si>
    <t>Rachelle Kautzer V</t>
  </si>
  <si>
    <t>dare.colin@example.org</t>
  </si>
  <si>
    <t>Loma Schuppe</t>
  </si>
  <si>
    <t>qkuhic@example.org</t>
  </si>
  <si>
    <t>Dario Wyman</t>
  </si>
  <si>
    <t>demarcus.kuhic@example.net</t>
  </si>
  <si>
    <t>Alfredo Gottlieb</t>
  </si>
  <si>
    <t>jany.carter@example.org</t>
  </si>
  <si>
    <t>1-737-813-5088</t>
  </si>
  <si>
    <t>Vidal Buckridge</t>
  </si>
  <si>
    <t>bergstrom.erin@example.net</t>
  </si>
  <si>
    <t>863-548-7238</t>
  </si>
  <si>
    <t>Lonie Haag</t>
  </si>
  <si>
    <t>frosenbaum@example.com</t>
  </si>
  <si>
    <t>(770) 484-1648</t>
  </si>
  <si>
    <t>Bethany Jacobson</t>
  </si>
  <si>
    <t>verda37@example.com</t>
  </si>
  <si>
    <t>Mr. Kacey Kihn Sr.</t>
  </si>
  <si>
    <t>kvolkman@example.com</t>
  </si>
  <si>
    <t>1-854-812-7178</t>
  </si>
  <si>
    <t>Miss Cora Greenfelder DDS</t>
  </si>
  <si>
    <t>joannie64@example.org</t>
  </si>
  <si>
    <t>(773) 617-8871</t>
  </si>
  <si>
    <t>Jany Flatley V</t>
  </si>
  <si>
    <t>michale.ferry@example.org</t>
  </si>
  <si>
    <t>Rowland Kilback</t>
  </si>
  <si>
    <t>osimonis@example.com</t>
  </si>
  <si>
    <t>Tatum Cartwright II</t>
  </si>
  <si>
    <t>emilie.hintz@example.net</t>
  </si>
  <si>
    <t>Quinten Fritsch</t>
  </si>
  <si>
    <t>dach.elmore@example.net</t>
  </si>
  <si>
    <t>Maynard Crona</t>
  </si>
  <si>
    <t>roberts.morris@example.com</t>
  </si>
  <si>
    <t>1-859-631-7397</t>
  </si>
  <si>
    <t>Loyal Donnelly</t>
  </si>
  <si>
    <t>olin.wuckert@example.net</t>
  </si>
  <si>
    <t>Rita Collier DDS</t>
  </si>
  <si>
    <t>khowell@example.org</t>
  </si>
  <si>
    <t>321-867-8351</t>
  </si>
  <si>
    <t>Dr. Abelardo Lubowitz</t>
  </si>
  <si>
    <t>jabari56@example.com</t>
  </si>
  <si>
    <t>Beverly Gerlach</t>
  </si>
  <si>
    <t>delbert.oberbrunner@example.net</t>
  </si>
  <si>
    <t>Shaylee Koelpin</t>
  </si>
  <si>
    <t>raynor.maurice@example.com</t>
  </si>
  <si>
    <t>Prof. Lilly Thompson</t>
  </si>
  <si>
    <t>rhoda.wilkinson@example.com</t>
  </si>
  <si>
    <t>1-719-593-4812</t>
  </si>
  <si>
    <t>Prof. Joany Hettinger</t>
  </si>
  <si>
    <t>tdibbert@example.org</t>
  </si>
  <si>
    <t>+1 (757) 686-8476</t>
  </si>
  <si>
    <t>Dorris Kris IV</t>
  </si>
  <si>
    <t>margaret.hammes@example.org</t>
  </si>
  <si>
    <t>484-966-7663</t>
  </si>
  <si>
    <t>Edyth Kiehn</t>
  </si>
  <si>
    <t>nschimmel@example.net</t>
  </si>
  <si>
    <t>Kurt Rice</t>
  </si>
  <si>
    <t>barbara13@example.org</t>
  </si>
  <si>
    <t>352-507-3438</t>
  </si>
  <si>
    <t>Dr. Rene Beatty</t>
  </si>
  <si>
    <t>dietrich.estefania@example.com</t>
  </si>
  <si>
    <t>1-865-432-5049</t>
  </si>
  <si>
    <t>Domenick Douglas</t>
  </si>
  <si>
    <t>waters.kaela@example.com</t>
  </si>
  <si>
    <t>(531) 286-6393</t>
  </si>
  <si>
    <t>Miss Maybelle Littel</t>
  </si>
  <si>
    <t>cole.jermain@example.com</t>
  </si>
  <si>
    <t>818-702-2513</t>
  </si>
  <si>
    <t>Dr. Leanne Huel PhD</t>
  </si>
  <si>
    <t>green.riley@example.org</t>
  </si>
  <si>
    <t>Emmanuelle Harber</t>
  </si>
  <si>
    <t>hrutherford@example.com</t>
  </si>
  <si>
    <t>Abelardo Halvorson</t>
  </si>
  <si>
    <t>yhuels@example.org</t>
  </si>
  <si>
    <t>1-321-288-3890</t>
  </si>
  <si>
    <t>Cedrick Lueilwitz MD</t>
  </si>
  <si>
    <t>lmiller@example.com</t>
  </si>
  <si>
    <t>Anita Brown</t>
  </si>
  <si>
    <t>rjacobs@example.net</t>
  </si>
  <si>
    <t>(609) 816-7174</t>
  </si>
  <si>
    <t>Dr. Judah Powlowski</t>
  </si>
  <si>
    <t>elva60@example.com</t>
  </si>
  <si>
    <t>1-612-472-9690</t>
  </si>
  <si>
    <t>Lura Lebsack</t>
  </si>
  <si>
    <t>daniel.madilyn@example.net</t>
  </si>
  <si>
    <t>1-820-242-0249</t>
  </si>
  <si>
    <t>Adrian Koelpin III</t>
  </si>
  <si>
    <t>igreenfelder@example.net</t>
  </si>
  <si>
    <t>+1 (413) 513-9177</t>
  </si>
  <si>
    <t>Dr. Ahmed Block V</t>
  </si>
  <si>
    <t>beatty.shaun@example.com</t>
  </si>
  <si>
    <t>Rocio Price</t>
  </si>
  <si>
    <t>eberge@example.com</t>
  </si>
  <si>
    <t>Ms. Pearline Leffler</t>
  </si>
  <si>
    <t>reichel.christina@example.com</t>
  </si>
  <si>
    <t>Candido Veum I</t>
  </si>
  <si>
    <t>thermiston@example.org</t>
  </si>
  <si>
    <t>Mrs. Catherine Crona</t>
  </si>
  <si>
    <t>bechtelar.romaine@example.net</t>
  </si>
  <si>
    <t>1-541-956-5809</t>
  </si>
  <si>
    <t>Prof. Melvin Gerhold</t>
  </si>
  <si>
    <t>greta24@example.org</t>
  </si>
  <si>
    <t>Ms. Shyann Robel DVM</t>
  </si>
  <si>
    <t>ylarkin@example.org</t>
  </si>
  <si>
    <t>813-526-8848</t>
  </si>
  <si>
    <t>Angelina Bogisich</t>
  </si>
  <si>
    <t>zackary.miller@example.com</t>
  </si>
  <si>
    <t>352-467-1647</t>
  </si>
  <si>
    <t>Royce Nader DVM</t>
  </si>
  <si>
    <t>kiera12@example.com</t>
  </si>
  <si>
    <t>Mrs. Crystal Hane</t>
  </si>
  <si>
    <t>gertrude65@example.net</t>
  </si>
  <si>
    <t>Ocie Bernhard</t>
  </si>
  <si>
    <t>caden59@example.net</t>
  </si>
  <si>
    <t>1-781-887-7599</t>
  </si>
  <si>
    <t>May Walsh</t>
  </si>
  <si>
    <t>reilly.kim@example.org</t>
  </si>
  <si>
    <t>Isabelle Lockman</t>
  </si>
  <si>
    <t>kmueller@example.org</t>
  </si>
  <si>
    <t>(469) 922-0285</t>
  </si>
  <si>
    <t>Kim Balistreri</t>
  </si>
  <si>
    <t>nichole22@example.org</t>
  </si>
  <si>
    <t>479-600-9882</t>
  </si>
  <si>
    <t>Dr. Annetta Bogan</t>
  </si>
  <si>
    <t>lubowitz.reba@example.net</t>
  </si>
  <si>
    <t>Dr. Britney Mills</t>
  </si>
  <si>
    <t>gerardo.romaguera@example.com</t>
  </si>
  <si>
    <t>Sigrid Crooks</t>
  </si>
  <si>
    <t>orin66@example.net</t>
  </si>
  <si>
    <t>+1 (616) 678-9606</t>
  </si>
  <si>
    <t>Guillermo Wehner</t>
  </si>
  <si>
    <t>tate65@example.net</t>
  </si>
  <si>
    <t>Mr. Joaquin Parker</t>
  </si>
  <si>
    <t>elise.thompson@example.net</t>
  </si>
  <si>
    <t>+1 (820) 708-9954</t>
  </si>
  <si>
    <t>Scottie Daniel</t>
  </si>
  <si>
    <t>dejuan32@example.org</t>
  </si>
  <si>
    <t>(629) 878-6749</t>
  </si>
  <si>
    <t>Lauren Lynch II</t>
  </si>
  <si>
    <t>brent.champlin@example.net</t>
  </si>
  <si>
    <t>(701) 425-2087</t>
  </si>
  <si>
    <t>Prof. Salvador Borer</t>
  </si>
  <si>
    <t>torphy.doug@example.org</t>
  </si>
  <si>
    <t>1-815-741-4732</t>
  </si>
  <si>
    <t>Dr. Neil Cormier Jr.</t>
  </si>
  <si>
    <t>harry.ullrich@example.com</t>
  </si>
  <si>
    <t>(719) 892-3434</t>
  </si>
  <si>
    <t>Pierce Stark DVM</t>
  </si>
  <si>
    <t>luna.grant@example.org</t>
  </si>
  <si>
    <t>Prof. Margie Gerhold</t>
  </si>
  <si>
    <t>stroman.cindy@example.com</t>
  </si>
  <si>
    <t>(386) 738-7604</t>
  </si>
  <si>
    <t>Eugenia Gottlieb</t>
  </si>
  <si>
    <t>lehner.zoie@example.net</t>
  </si>
  <si>
    <t>Regan Block</t>
  </si>
  <si>
    <t>jgrimes@example.net</t>
  </si>
  <si>
    <t>Darron Stamm</t>
  </si>
  <si>
    <t>orlo88@example.com</t>
  </si>
  <si>
    <t>(586) 347-7294</t>
  </si>
  <si>
    <t>Cecile Daniel</t>
  </si>
  <si>
    <t>upton.levi@example.org</t>
  </si>
  <si>
    <t>(614) 208-5602</t>
  </si>
  <si>
    <t>Estel Armstrong</t>
  </si>
  <si>
    <t>ncorkery@example.org</t>
  </si>
  <si>
    <t>+1 (510) 315-4551</t>
  </si>
  <si>
    <t>Aliza Kirlin Jr.</t>
  </si>
  <si>
    <t>konopelski.bernita@example.net</t>
  </si>
  <si>
    <t>718-689-1364</t>
  </si>
  <si>
    <t>Mose Jakubowski</t>
  </si>
  <si>
    <t>owen28@example.org</t>
  </si>
  <si>
    <t>Hazle Shields</t>
  </si>
  <si>
    <t>blake.paucek@example.com</t>
  </si>
  <si>
    <t>(603) 415-2152</t>
  </si>
  <si>
    <t>Prof. Jarrod Walsh</t>
  </si>
  <si>
    <t>kelton.krajcik@example.org</t>
  </si>
  <si>
    <t>845-485-6941</t>
  </si>
  <si>
    <t>Terrell Kihn</t>
  </si>
  <si>
    <t>gislason.karine@example.org</t>
  </si>
  <si>
    <t>Mrs. Tina Green PhD</t>
  </si>
  <si>
    <t>torphy.earnestine@example.net</t>
  </si>
  <si>
    <t>1-972-779-2312</t>
  </si>
  <si>
    <t>Kelsi Ratke</t>
  </si>
  <si>
    <t>melany09@example.org</t>
  </si>
  <si>
    <t>Jamison Mertz V</t>
  </si>
  <si>
    <t>achristiansen@example.org</t>
  </si>
  <si>
    <t>Mr. Armando Stiedemann Sr.</t>
  </si>
  <si>
    <t>eden.hilpert@example.com</t>
  </si>
  <si>
    <t>Carlos Kshlerin</t>
  </si>
  <si>
    <t>deckow.mario@example.org</t>
  </si>
  <si>
    <t>Muriel Zboncak</t>
  </si>
  <si>
    <t>trudie.volkman@example.net</t>
  </si>
  <si>
    <t>Ms. Carli Lynch</t>
  </si>
  <si>
    <t>garnett.rogahn@example.org</t>
  </si>
  <si>
    <t>1-515-379-4262</t>
  </si>
  <si>
    <t>Angeline Casper</t>
  </si>
  <si>
    <t>marina00@example.com</t>
  </si>
  <si>
    <t>Halle Halvorson</t>
  </si>
  <si>
    <t>kassulke.donna@example.net</t>
  </si>
  <si>
    <t>Toy Marvin</t>
  </si>
  <si>
    <t>stanley70@example.net</t>
  </si>
  <si>
    <t>(225) 729-0749</t>
  </si>
  <si>
    <t>Immanuel Rowe Jr.</t>
  </si>
  <si>
    <t>darrell31@example.com</t>
  </si>
  <si>
    <t>Tavares Cummerata</t>
  </si>
  <si>
    <t>robb.greenholt@example.com</t>
  </si>
  <si>
    <t>+1 (845) 723-3541</t>
  </si>
  <si>
    <t>Diana Braun</t>
  </si>
  <si>
    <t>waelchi.fermin@example.net</t>
  </si>
  <si>
    <t>Kenyon Roob III</t>
  </si>
  <si>
    <t>pmills@example.org</t>
  </si>
  <si>
    <t>+1 (360) 725-6185</t>
  </si>
  <si>
    <t>Ms. Nakia Rutherford</t>
  </si>
  <si>
    <t>garrick.schroeder@example.com</t>
  </si>
  <si>
    <t>928-438-8973</t>
  </si>
  <si>
    <t>Kaylah Rempel I</t>
  </si>
  <si>
    <t>hweber@example.net</t>
  </si>
  <si>
    <t>+1 (412) 316-9856</t>
  </si>
  <si>
    <t>Ressie Moen</t>
  </si>
  <si>
    <t>tia57@example.com</t>
  </si>
  <si>
    <t>Keely Pacocha</t>
  </si>
  <si>
    <t>knolan@example.org</t>
  </si>
  <si>
    <t>(720) 310-3584</t>
  </si>
  <si>
    <t>Ivory Turcotte</t>
  </si>
  <si>
    <t>kirlin.bertrand@example.net</t>
  </si>
  <si>
    <t>1-325-413-4876</t>
  </si>
  <si>
    <t>Jodie Haag II</t>
  </si>
  <si>
    <t>hammes.victor@example.net</t>
  </si>
  <si>
    <t>Whitney Bartell</t>
  </si>
  <si>
    <t>udamore@example.org</t>
  </si>
  <si>
    <t>Rhianna Frami</t>
  </si>
  <si>
    <t>littel.beau@example.net</t>
  </si>
  <si>
    <t>270-938-5617</t>
  </si>
  <si>
    <t>Jane Wuckert</t>
  </si>
  <si>
    <t>lou14@example.net</t>
  </si>
  <si>
    <t>813-541-6406</t>
  </si>
  <si>
    <t>Jayme Douglas</t>
  </si>
  <si>
    <t>cabshire@example.net</t>
  </si>
  <si>
    <t>(820) 271-3699</t>
  </si>
  <si>
    <t>Lorenza Murray</t>
  </si>
  <si>
    <t>ohill@example.net</t>
  </si>
  <si>
    <t>Theron Zboncak PhD</t>
  </si>
  <si>
    <t>keebler.clarabelle@example.com</t>
  </si>
  <si>
    <t>Rodrick Hauck</t>
  </si>
  <si>
    <t>juana75@example.org</t>
  </si>
  <si>
    <t>Maxine Smith</t>
  </si>
  <si>
    <t>kellie.koss@example.com</t>
  </si>
  <si>
    <t>Moises Murray</t>
  </si>
  <si>
    <t>bertha41@example.org</t>
  </si>
  <si>
    <t>1-347-948-0481</t>
  </si>
  <si>
    <t>Dee Bogisich</t>
  </si>
  <si>
    <t>lonie.breitenberg@example.org</t>
  </si>
  <si>
    <t>Mr. Doug Wiza</t>
  </si>
  <si>
    <t>reagan.mclaughlin@example.net</t>
  </si>
  <si>
    <t>(520) 773-9041</t>
  </si>
  <si>
    <t>Janis Hyatt</t>
  </si>
  <si>
    <t>windler.wilburn@example.org</t>
  </si>
  <si>
    <t>Spencer Waelchi</t>
  </si>
  <si>
    <t>ohagenes@example.org</t>
  </si>
  <si>
    <t>1-435-379-4034</t>
  </si>
  <si>
    <t>Ms. Emmalee Grimes</t>
  </si>
  <si>
    <t>benedict.abernathy@example.org</t>
  </si>
  <si>
    <t>Mrs. Alverta Braun</t>
  </si>
  <si>
    <t>shyann81@example.net</t>
  </si>
  <si>
    <t>Maybelle Hill Sr.</t>
  </si>
  <si>
    <t>chaya28@example.com</t>
  </si>
  <si>
    <t>231-524-6454</t>
  </si>
  <si>
    <t>Katelyn Anderson</t>
  </si>
  <si>
    <t>gabrielle69@example.com</t>
  </si>
  <si>
    <t>1-651-563-7063</t>
  </si>
  <si>
    <t>Mr. Saige Reichert</t>
  </si>
  <si>
    <t>wwaters@example.org</t>
  </si>
  <si>
    <t>(832) 926-4392</t>
  </si>
  <si>
    <t>Rhiannon Armstrong</t>
  </si>
  <si>
    <t>uking@example.net</t>
  </si>
  <si>
    <t>1-360-875-6756</t>
  </si>
  <si>
    <t>Rolando Terry</t>
  </si>
  <si>
    <t>sophie98@example.org</t>
  </si>
  <si>
    <t>+1 (201) 614-0453</t>
  </si>
  <si>
    <t>Ms. Annabell Connelly DVM</t>
  </si>
  <si>
    <t>celia06@example.com</t>
  </si>
  <si>
    <t>1-386-798-6445</t>
  </si>
  <si>
    <t>Korbin Frami</t>
  </si>
  <si>
    <t>stokes.kameron@example.org</t>
  </si>
  <si>
    <t>251-557-6445</t>
  </si>
  <si>
    <t>Dr. Pamela Hill I</t>
  </si>
  <si>
    <t>cfahey@example.net</t>
  </si>
  <si>
    <t>(469) 249-1108</t>
  </si>
  <si>
    <t>Mariela McKenzie</t>
  </si>
  <si>
    <t>wehner.josiane@example.com</t>
  </si>
  <si>
    <t>458-307-9197</t>
  </si>
  <si>
    <t>Dr. Carli Murphy V</t>
  </si>
  <si>
    <t>trantow.tommie@example.net</t>
  </si>
  <si>
    <t>1-531-749-9524</t>
  </si>
  <si>
    <t>Teresa Padberg</t>
  </si>
  <si>
    <t>marlee45@example.com</t>
  </si>
  <si>
    <t>Murray Kozey</t>
  </si>
  <si>
    <t>little.coby@example.org</t>
  </si>
  <si>
    <t>Imani Kunze</t>
  </si>
  <si>
    <t>gertrude.schneider@example.net</t>
  </si>
  <si>
    <t>(424) 547-6435</t>
  </si>
  <si>
    <t>Brielle Hettinger</t>
  </si>
  <si>
    <t>labadie.alexandrea@example.net</t>
  </si>
  <si>
    <t>Ms. Alisha Schaden MD</t>
  </si>
  <si>
    <t>tbergstrom@example.net</t>
  </si>
  <si>
    <t>Kane Hartmann I</t>
  </si>
  <si>
    <t>ohara.eloisa@example.com</t>
  </si>
  <si>
    <t>Jeremie Rippin</t>
  </si>
  <si>
    <t>lkoch@example.com</t>
  </si>
  <si>
    <t>928-392-7535</t>
  </si>
  <si>
    <t>Prof. Kody Kertzmann</t>
  </si>
  <si>
    <t>nhamill@example.org</t>
  </si>
  <si>
    <t>Tatyana Kihn</t>
  </si>
  <si>
    <t>natalia89@example.net</t>
  </si>
  <si>
    <t>Verner Lockman</t>
  </si>
  <si>
    <t>regan.turcotte@example.org</t>
  </si>
  <si>
    <t>(850) 265-4824</t>
  </si>
  <si>
    <t>Chase Stamm</t>
  </si>
  <si>
    <t>lmcglynn@example.org</t>
  </si>
  <si>
    <t>Prof. Jude Rempel V</t>
  </si>
  <si>
    <t>collin92@example.org</t>
  </si>
  <si>
    <t>657-505-4159</t>
  </si>
  <si>
    <t>Mrs. Anne Wehner Sr.</t>
  </si>
  <si>
    <t>domenick32@example.com</t>
  </si>
  <si>
    <t>1-409-303-3966</t>
  </si>
  <si>
    <t>Elody Lemke</t>
  </si>
  <si>
    <t>maximillia56@example.net</t>
  </si>
  <si>
    <t>1-484-622-7578</t>
  </si>
  <si>
    <t>Bartholome Grant</t>
  </si>
  <si>
    <t>ftremblay@example.org</t>
  </si>
  <si>
    <t>Iliana Armstrong</t>
  </si>
  <si>
    <t>khoppe@example.org</t>
  </si>
  <si>
    <t>Tomasa Parisian</t>
  </si>
  <si>
    <t>ibernier@example.com</t>
  </si>
  <si>
    <t>(909) 847-1677</t>
  </si>
  <si>
    <t>Lilyan Pfeffer</t>
  </si>
  <si>
    <t>udeckow@example.com</t>
  </si>
  <si>
    <t>314-379-9268</t>
  </si>
  <si>
    <t>Ms. Kali Christiansen Sr.</t>
  </si>
  <si>
    <t>forrest10@example.org</t>
  </si>
  <si>
    <t>Josiane Littel</t>
  </si>
  <si>
    <t>nboyle@example.net</t>
  </si>
  <si>
    <t>225-523-2764</t>
  </si>
  <si>
    <t>Sarai Koelpin</t>
  </si>
  <si>
    <t>freddy.lockman@example.com</t>
  </si>
  <si>
    <t>(320) 851-2079</t>
  </si>
  <si>
    <t>Mrs. Estefania Gutmann</t>
  </si>
  <si>
    <t>gardner.beatty@example.org</t>
  </si>
  <si>
    <t>+1 (872) 771-6142</t>
  </si>
  <si>
    <t>Prof. Neva Price PhD</t>
  </si>
  <si>
    <t>maya.murray@example.org</t>
  </si>
  <si>
    <t>1-626-578-1565</t>
  </si>
  <si>
    <t>Jarrod Hudson II</t>
  </si>
  <si>
    <t>mabel.hane@example.org</t>
  </si>
  <si>
    <t>Prof. Samir Turner II</t>
  </si>
  <si>
    <t>lenny.hill@example.net</t>
  </si>
  <si>
    <t>(224) 984-8772</t>
  </si>
  <si>
    <t>Dr. Davonte Friesen V</t>
  </si>
  <si>
    <t>lesley17@example.net</t>
  </si>
  <si>
    <t>Kaden Jerde</t>
  </si>
  <si>
    <t>isobel.yost@example.com</t>
  </si>
  <si>
    <t>1-917-602-4698</t>
  </si>
  <si>
    <t>Andy Flatley</t>
  </si>
  <si>
    <t>abbott.mandy@example.com</t>
  </si>
  <si>
    <t>689-869-8897</t>
  </si>
  <si>
    <t>Dr. Muhammad Cruickshank</t>
  </si>
  <si>
    <t>mitchell.ceasar@example.com</t>
  </si>
  <si>
    <t>Prof. Pedro Orn</t>
  </si>
  <si>
    <t>braun.nikko@example.com</t>
  </si>
  <si>
    <t>(801) 834-5394</t>
  </si>
  <si>
    <t>Euna Hermiston</t>
  </si>
  <si>
    <t>casper.zena@example.org</t>
  </si>
  <si>
    <t>Prof. Veronica Wehner</t>
  </si>
  <si>
    <t>alden41@example.org</t>
  </si>
  <si>
    <t>Adolph Stamm</t>
  </si>
  <si>
    <t>linnea34@example.net</t>
  </si>
  <si>
    <t>Dr. Corbin Pollich II</t>
  </si>
  <si>
    <t>ifunk@example.org</t>
  </si>
  <si>
    <t>Dr. Gudrun Reichel Jr.</t>
  </si>
  <si>
    <t>doyle.felix@example.net</t>
  </si>
  <si>
    <t>Harold Johns</t>
  </si>
  <si>
    <t>vdoyle@example.org</t>
  </si>
  <si>
    <t>+1 (315) 882-1344</t>
  </si>
  <si>
    <t>Johathan Barrows</t>
  </si>
  <si>
    <t>kozey.helen@example.net</t>
  </si>
  <si>
    <t>+1 (732) 507-9910</t>
  </si>
  <si>
    <t>Dr. Rickie Frami Sr.</t>
  </si>
  <si>
    <t>rafael24@example.net</t>
  </si>
  <si>
    <t>Mr. Vidal Kozey</t>
  </si>
  <si>
    <t>kconn@example.net</t>
  </si>
  <si>
    <t>Dr. Torey Heidenreich</t>
  </si>
  <si>
    <t>jana69@example.org</t>
  </si>
  <si>
    <t>(747) 240-2860</t>
  </si>
  <si>
    <t>Constantin Mertz I</t>
  </si>
  <si>
    <t>haley60@example.com</t>
  </si>
  <si>
    <t>Melody Howell</t>
  </si>
  <si>
    <t>bmante@example.net</t>
  </si>
  <si>
    <t>(215) 569-6766</t>
  </si>
  <si>
    <t>Dejuan Adams</t>
  </si>
  <si>
    <t>tyree96@example.org</t>
  </si>
  <si>
    <t>Ferne Mann</t>
  </si>
  <si>
    <t>bednar.uriah@example.com</t>
  </si>
  <si>
    <t>Cierra Bogisich</t>
  </si>
  <si>
    <t>donnelly.brittany@example.net</t>
  </si>
  <si>
    <t>Kieran Greenfelder</t>
  </si>
  <si>
    <t>kautzer.presley@example.net</t>
  </si>
  <si>
    <t>Mr. Darion Batz III</t>
  </si>
  <si>
    <t>gschroeder@example.org</t>
  </si>
  <si>
    <t>(862) 245-2109</t>
  </si>
  <si>
    <t>Fredy Brown</t>
  </si>
  <si>
    <t>wkoss@example.com</t>
  </si>
  <si>
    <t>1-220-410-8256</t>
  </si>
  <si>
    <t>Cyrus Marvin</t>
  </si>
  <si>
    <t>iklein@example.com</t>
  </si>
  <si>
    <t>Filiberto Thompson</t>
  </si>
  <si>
    <t>lucienne16@example.net</t>
  </si>
  <si>
    <t>Joey Sanford III</t>
  </si>
  <si>
    <t>damaris.boehm@example.org</t>
  </si>
  <si>
    <t>1-234-212-0186</t>
  </si>
  <si>
    <t>Olen Boyer</t>
  </si>
  <si>
    <t>aadams@example.com</t>
  </si>
  <si>
    <t>(253) 554-2786</t>
  </si>
  <si>
    <t>Prof. Delbert Witting DVM</t>
  </si>
  <si>
    <t>sandy.fahey@example.org</t>
  </si>
  <si>
    <t>Theresa Ullrich</t>
  </si>
  <si>
    <t>ebert.chaz@example.org</t>
  </si>
  <si>
    <t>1-385-397-9371</t>
  </si>
  <si>
    <t>Carter Haley</t>
  </si>
  <si>
    <t>huel.joel@example.net</t>
  </si>
  <si>
    <t>Mr. Ned Boyer</t>
  </si>
  <si>
    <t>mia.turcotte@example.com</t>
  </si>
  <si>
    <t>1-541-388-9820</t>
  </si>
  <si>
    <t>Loyce Bins</t>
  </si>
  <si>
    <t>block.donnie@example.org</t>
  </si>
  <si>
    <t>Issac Carroll</t>
  </si>
  <si>
    <t>van.ullrich@example.org</t>
  </si>
  <si>
    <t>458-769-4992</t>
  </si>
  <si>
    <t>Consuelo Howell II</t>
  </si>
  <si>
    <t>susana42@example.com</t>
  </si>
  <si>
    <t>Mr. Elijah Haag I</t>
  </si>
  <si>
    <t>ijohnson@example.net</t>
  </si>
  <si>
    <t>252-565-7590</t>
  </si>
  <si>
    <t>Ivory Will</t>
  </si>
  <si>
    <t>jerde.noe@example.net</t>
  </si>
  <si>
    <t>1-256-643-7361</t>
  </si>
  <si>
    <t>Roselyn Schuster</t>
  </si>
  <si>
    <t>logan.steuber@example.com</t>
  </si>
  <si>
    <t>(320) 581-8711</t>
  </si>
  <si>
    <t>Camylle Sipes PhD</t>
  </si>
  <si>
    <t>smitham.jaclyn@example.org</t>
  </si>
  <si>
    <t>Ahmad McDermott</t>
  </si>
  <si>
    <t>dubuque.rodger@example.net</t>
  </si>
  <si>
    <t>303-375-7630</t>
  </si>
  <si>
    <t>Irving Doyle</t>
  </si>
  <si>
    <t>maybelle16@example.com</t>
  </si>
  <si>
    <t>(423) 670-6553</t>
  </si>
  <si>
    <t>Dr. Gage Terry DDS</t>
  </si>
  <si>
    <t>hbreitenberg@example.net</t>
  </si>
  <si>
    <t>1-240-755-1361</t>
  </si>
  <si>
    <t>Nicole Denesik</t>
  </si>
  <si>
    <t>vhudson@example.org</t>
  </si>
  <si>
    <t>Dock Monahan</t>
  </si>
  <si>
    <t>iwisoky@example.org</t>
  </si>
  <si>
    <t>(479) 810-4211</t>
  </si>
  <si>
    <t>Tevin Von Jr.</t>
  </si>
  <si>
    <t>hirthe.bernice@example.net</t>
  </si>
  <si>
    <t>Luis Roob</t>
  </si>
  <si>
    <t>rvon@example.net</t>
  </si>
  <si>
    <t>+1 (763) 714-1374</t>
  </si>
  <si>
    <t>Heath Mayert</t>
  </si>
  <si>
    <t>marcelle51@example.net</t>
  </si>
  <si>
    <t>Mrs. Brandi Krajcik</t>
  </si>
  <si>
    <t>rwilliamson@example.net</t>
  </si>
  <si>
    <t>Joanie Waelchi</t>
  </si>
  <si>
    <t>zharber@example.net</t>
  </si>
  <si>
    <t>364-760-1356</t>
  </si>
  <si>
    <t>Bernadette Kunze</t>
  </si>
  <si>
    <t>ratke.abraham@example.net</t>
  </si>
  <si>
    <t>Brionna Hodkiewicz</t>
  </si>
  <si>
    <t>angus15@example.com</t>
  </si>
  <si>
    <t>(862) 494-9091</t>
  </si>
  <si>
    <t>Giuseppe Schuppe</t>
  </si>
  <si>
    <t>mbeatty@example.net</t>
  </si>
  <si>
    <t>Prof. Davion Abernathy</t>
  </si>
  <si>
    <t>mosciski.peyton@example.net</t>
  </si>
  <si>
    <t>Ms. Shayna Runolfsson</t>
  </si>
  <si>
    <t>nash.cronin@example.com</t>
  </si>
  <si>
    <t>563-439-8918</t>
  </si>
  <si>
    <t>Prof. Thelma Beahan</t>
  </si>
  <si>
    <t>hahn.brennon@example.net</t>
  </si>
  <si>
    <t>906-910-2110</t>
  </si>
  <si>
    <t>Shawna Adams</t>
  </si>
  <si>
    <t>parker.lorine@example.com</t>
  </si>
  <si>
    <t>912-289-0627</t>
  </si>
  <si>
    <t>Fred Bashirian</t>
  </si>
  <si>
    <t>idavis@example.net</t>
  </si>
  <si>
    <t>1-702-268-0778</t>
  </si>
  <si>
    <t>Della Gaylord</t>
  </si>
  <si>
    <t>tromp.genevieve@example.org</t>
  </si>
  <si>
    <t>+1 (541) 668-5461</t>
  </si>
  <si>
    <t>Hailey Pouros</t>
  </si>
  <si>
    <t>vmiller@example.net</t>
  </si>
  <si>
    <t>Prof. Jaylen Kris</t>
  </si>
  <si>
    <t>wolf.allison@example.com</t>
  </si>
  <si>
    <t>Jacey Hills Jr.</t>
  </si>
  <si>
    <t>ndubuque@example.net</t>
  </si>
  <si>
    <t>Dr. Cornell Olson Jr.</t>
  </si>
  <si>
    <t>funk.thora@example.org</t>
  </si>
  <si>
    <t>Bernadette Hintz</t>
  </si>
  <si>
    <t>west.ron@example.net</t>
  </si>
  <si>
    <t>Brain Luettgen</t>
  </si>
  <si>
    <t>treutel.alec@example.org</t>
  </si>
  <si>
    <t>1-248-813-0546</t>
  </si>
  <si>
    <t>Mrs. Shawna Cruickshank</t>
  </si>
  <si>
    <t>hintz.devin@example.org</t>
  </si>
  <si>
    <t>Roslyn Homenick</t>
  </si>
  <si>
    <t>mgreenholt@example.com</t>
  </si>
  <si>
    <t>Mrs. Viviane Lebsack MD</t>
  </si>
  <si>
    <t>nelda84@example.com</t>
  </si>
  <si>
    <t>(719) 773-4675</t>
  </si>
  <si>
    <t>Noah Greenholt</t>
  </si>
  <si>
    <t>elwyn.strosin@example.org</t>
  </si>
  <si>
    <t>(458) 797-5986</t>
  </si>
  <si>
    <t>Caleb Koch</t>
  </si>
  <si>
    <t>xpfeffer@example.net</t>
  </si>
  <si>
    <t>(281) 751-5578</t>
  </si>
  <si>
    <t>Jessyca Murray</t>
  </si>
  <si>
    <t>brayan99@example.org</t>
  </si>
  <si>
    <t>Zoe Grant</t>
  </si>
  <si>
    <t>bobbie.feest@example.org</t>
  </si>
  <si>
    <t>510-986-3314</t>
  </si>
  <si>
    <t>Prof. Gerardo Blanda</t>
  </si>
  <si>
    <t>kellie.gleason@example.org</t>
  </si>
  <si>
    <t>813-955-0461</t>
  </si>
  <si>
    <t>Sid Schamberger</t>
  </si>
  <si>
    <t>rick00@example.org</t>
  </si>
  <si>
    <t>Gillian Witting</t>
  </si>
  <si>
    <t>dhegmann@example.net</t>
  </si>
  <si>
    <t>1-364-307-7406</t>
  </si>
  <si>
    <t>Tate Collier</t>
  </si>
  <si>
    <t>cmurazik@example.org</t>
  </si>
  <si>
    <t>(678) 743-6457</t>
  </si>
  <si>
    <t>Dr. Lewis Wiza IV</t>
  </si>
  <si>
    <t>plemke@example.net</t>
  </si>
  <si>
    <t>Lavonne Kuphal</t>
  </si>
  <si>
    <t>dario27@example.net</t>
  </si>
  <si>
    <t>(734) 664-8726</t>
  </si>
  <si>
    <t>Miss Mozelle VonRueden</t>
  </si>
  <si>
    <t>muller.haley@example.com</t>
  </si>
  <si>
    <t>(215) 306-2634</t>
  </si>
  <si>
    <t>Kathryn Feil</t>
  </si>
  <si>
    <t>upouros@example.com</t>
  </si>
  <si>
    <t>856-445-3410</t>
  </si>
  <si>
    <t>Kamren Balistreri</t>
  </si>
  <si>
    <t>upton.jefferey@example.com</t>
  </si>
  <si>
    <t>(785) 635-3205</t>
  </si>
  <si>
    <t>Kiara Gottlieb</t>
  </si>
  <si>
    <t>effertz.elroy@example.net</t>
  </si>
  <si>
    <t>Dr. Orville Hilpert DDS</t>
  </si>
  <si>
    <t>adelia55@example.com</t>
  </si>
  <si>
    <t>1-862-966-9626</t>
  </si>
  <si>
    <t>Carmelo Donnelly</t>
  </si>
  <si>
    <t>imani52@example.org</t>
  </si>
  <si>
    <t>1-360-865-7856</t>
  </si>
  <si>
    <t>Karson Johns</t>
  </si>
  <si>
    <t>ghahn@example.net</t>
  </si>
  <si>
    <t>Lamont Gislason</t>
  </si>
  <si>
    <t>jared63@example.com</t>
  </si>
  <si>
    <t>313-253-3956</t>
  </si>
  <si>
    <t>Prof. Luciano West MD</t>
  </si>
  <si>
    <t>erice@example.com</t>
  </si>
  <si>
    <t>1-714-388-7701</t>
  </si>
  <si>
    <t>Prof. Tyreek Kassulke</t>
  </si>
  <si>
    <t>milton07@example.org</t>
  </si>
  <si>
    <t>Marty Lang DDS</t>
  </si>
  <si>
    <t>nick21@example.net</t>
  </si>
  <si>
    <t>Jonathon Rogahn V</t>
  </si>
  <si>
    <t>godfrey55@example.net</t>
  </si>
  <si>
    <t>Ms. Jakayla Kerluke</t>
  </si>
  <si>
    <t>iromaguera@example.net</t>
  </si>
  <si>
    <t>754-287-9546</t>
  </si>
  <si>
    <t>Mrs. Lucienne Goyette</t>
  </si>
  <si>
    <t>eric.stehr@example.com</t>
  </si>
  <si>
    <t>Jerome Anderson</t>
  </si>
  <si>
    <t>kyost@example.org</t>
  </si>
  <si>
    <t>Miss Rozella D'Amore MD</t>
  </si>
  <si>
    <t>morar.kaycee@example.com</t>
  </si>
  <si>
    <t>Prof. Dorian Bins PhD</t>
  </si>
  <si>
    <t>wgrady@example.com</t>
  </si>
  <si>
    <t>+1 (507) 350-1925</t>
  </si>
  <si>
    <t>Ms. Verlie Bosco</t>
  </si>
  <si>
    <t>agustina97@example.org</t>
  </si>
  <si>
    <t>Kade Skiles</t>
  </si>
  <si>
    <t>jaylan.von@example.com</t>
  </si>
  <si>
    <t>Presley Wolf</t>
  </si>
  <si>
    <t>gerlach.arnoldo@example.com</t>
  </si>
  <si>
    <t>1-971-988-3401</t>
  </si>
  <si>
    <t>Rubie Hammes</t>
  </si>
  <si>
    <t>kenya.russel@example.net</t>
  </si>
  <si>
    <t>1-512-926-7060</t>
  </si>
  <si>
    <t>Immanuel Davis</t>
  </si>
  <si>
    <t>rwest@example.net</t>
  </si>
  <si>
    <t>Dayne Koelpin V</t>
  </si>
  <si>
    <t>tania86@example.com</t>
  </si>
  <si>
    <t>Dr. Cecelia Streich I</t>
  </si>
  <si>
    <t>wmorissette@example.org</t>
  </si>
  <si>
    <t>+1 (458) 414-7754</t>
  </si>
  <si>
    <t>Mr. Daron Effertz DVM</t>
  </si>
  <si>
    <t>edison.ziemann@example.net</t>
  </si>
  <si>
    <t>Raquel Spinka</t>
  </si>
  <si>
    <t>ulises.lakin@example.org</t>
  </si>
  <si>
    <t>Glenna Franecki V</t>
  </si>
  <si>
    <t>urowe@example.com</t>
  </si>
  <si>
    <t>828-610-2408</t>
  </si>
  <si>
    <t>Dale Jacobi</t>
  </si>
  <si>
    <t>jenkins.larissa@example.org</t>
  </si>
  <si>
    <t>Kirstin Lind</t>
  </si>
  <si>
    <t>smitham.wendy@example.org</t>
  </si>
  <si>
    <t>1-937-701-9824</t>
  </si>
  <si>
    <t>Nikko Mueller</t>
  </si>
  <si>
    <t>camren.schaefer@example.org</t>
  </si>
  <si>
    <t>(936) 314-3052</t>
  </si>
  <si>
    <t>Mr. Jaylan Corwin</t>
  </si>
  <si>
    <t>garrison40@example.net</t>
  </si>
  <si>
    <t>Taryn Daniel</t>
  </si>
  <si>
    <t>efeest@example.com</t>
  </si>
  <si>
    <t>(267) 915-2675</t>
  </si>
  <si>
    <t>Prof. Vince Gaylord</t>
  </si>
  <si>
    <t>adams.tamia@example.org</t>
  </si>
  <si>
    <t>872-965-8469</t>
  </si>
  <si>
    <t>Letitia Sauer</t>
  </si>
  <si>
    <t>hahn.myrtle@example.com</t>
  </si>
  <si>
    <t>1-212-704-0647</t>
  </si>
  <si>
    <t>Prof. Alia Zemlak III</t>
  </si>
  <si>
    <t>benny.buckridge@example.net</t>
  </si>
  <si>
    <t>Mustafa Ryan</t>
  </si>
  <si>
    <t>jaren07@example.com</t>
  </si>
  <si>
    <t>+1 (386) 402-6073</t>
  </si>
  <si>
    <t>Lauryn Feeney</t>
  </si>
  <si>
    <t>chadd.schmeler@example.net</t>
  </si>
  <si>
    <t>(567) 575-2557</t>
  </si>
  <si>
    <t>Chesley Homenick</t>
  </si>
  <si>
    <t>hazle.corkery@example.net</t>
  </si>
  <si>
    <t>1-469-872-1304</t>
  </si>
  <si>
    <t>Candace O'Hara</t>
  </si>
  <si>
    <t>weimann.alaina@example.com</t>
  </si>
  <si>
    <t>Prof. Raheem Johnston II</t>
  </si>
  <si>
    <t>hills.ludie@example.com</t>
  </si>
  <si>
    <t>1-915-952-1805</t>
  </si>
  <si>
    <t>Mr. Skye Jacobi DDS</t>
  </si>
  <si>
    <t>ed.franecki@example.com</t>
  </si>
  <si>
    <t>(828) 763-3900</t>
  </si>
  <si>
    <t>Natalia Bayer</t>
  </si>
  <si>
    <t>carol.goldner@example.net</t>
  </si>
  <si>
    <t>(320) 963-2423</t>
  </si>
  <si>
    <t>Ethelyn Bernier</t>
  </si>
  <si>
    <t>chet41@example.net</t>
  </si>
  <si>
    <t>562-740-4257</t>
  </si>
  <si>
    <t>Mr. Robin Hills</t>
  </si>
  <si>
    <t>marques12@example.net</t>
  </si>
  <si>
    <t>Bill D'Amore</t>
  </si>
  <si>
    <t>iwisozk@example.com</t>
  </si>
  <si>
    <t>Jettie Pagac</t>
  </si>
  <si>
    <t>kaylin.jones@example.net</t>
  </si>
  <si>
    <t>(956) 636-6347</t>
  </si>
  <si>
    <t>Orland Botsford</t>
  </si>
  <si>
    <t>nwillms@example.net</t>
  </si>
  <si>
    <t>Green Donnelly</t>
  </si>
  <si>
    <t>daphney.kling@example.net</t>
  </si>
  <si>
    <t>Jeanie Romaguera DDS</t>
  </si>
  <si>
    <t>jacky.leffler@example.com</t>
  </si>
  <si>
    <t>(580) 414-5001</t>
  </si>
  <si>
    <t>Prof. Hipolito Schinner V</t>
  </si>
  <si>
    <t>stokes.dejuan@example.net</t>
  </si>
  <si>
    <t>+1 (502) 270-8116</t>
  </si>
  <si>
    <t>Delfina Ziemann IV</t>
  </si>
  <si>
    <t>luigi93@example.net</t>
  </si>
  <si>
    <t>+1 (479) 840-1233</t>
  </si>
  <si>
    <t>Ayden Bayer II</t>
  </si>
  <si>
    <t>batz.clay@example.org</t>
  </si>
  <si>
    <t>1-541-282-2184</t>
  </si>
  <si>
    <t>Forrest Pollich</t>
  </si>
  <si>
    <t>sboyer@example.net</t>
  </si>
  <si>
    <t>Dr. Angel Murphy</t>
  </si>
  <si>
    <t>catherine.connelly@example.com</t>
  </si>
  <si>
    <t>Dr. Leola Bergnaum DVM</t>
  </si>
  <si>
    <t>vito.schinner@example.net</t>
  </si>
  <si>
    <t>Fiona Marquardt</t>
  </si>
  <si>
    <t>ubartoletti@example.net</t>
  </si>
  <si>
    <t>1-330-523-6836</t>
  </si>
  <si>
    <t>Prof. Vladimir Heathcote</t>
  </si>
  <si>
    <t>casper65@example.org</t>
  </si>
  <si>
    <t>305-403-2684</t>
  </si>
  <si>
    <t>Prof. Clay Connelly III</t>
  </si>
  <si>
    <t>ijacobi@example.org</t>
  </si>
  <si>
    <t>Ernesto Hudson</t>
  </si>
  <si>
    <t>kelly91@example.org</t>
  </si>
  <si>
    <t>+1 (603) 814-1909</t>
  </si>
  <si>
    <t>Jerrold Corkery PhD</t>
  </si>
  <si>
    <t>jasper26@example.com</t>
  </si>
  <si>
    <t>Coralie Gaylord</t>
  </si>
  <si>
    <t>joseph37@example.org</t>
  </si>
  <si>
    <t>(907) 975-2816</t>
  </si>
  <si>
    <t>Dorris Parisian</t>
  </si>
  <si>
    <t>halle19@example.org</t>
  </si>
  <si>
    <t>636-583-5220</t>
  </si>
  <si>
    <t>Dr. Julius Buckridge Jr.</t>
  </si>
  <si>
    <t>reina69@example.org</t>
  </si>
  <si>
    <t>Zane Cronin MD</t>
  </si>
  <si>
    <t>hillard91@example.org</t>
  </si>
  <si>
    <t>Melyssa Koss</t>
  </si>
  <si>
    <t>stoltenberg.emmy@example.org</t>
  </si>
  <si>
    <t>Hilma Hoppe</t>
  </si>
  <si>
    <t>johnny.muller@example.com</t>
  </si>
  <si>
    <t>Jarred Nolan</t>
  </si>
  <si>
    <t>ernser.jerome@example.net</t>
  </si>
  <si>
    <t>(585) 462-2706</t>
  </si>
  <si>
    <t>Kattie Fadel</t>
  </si>
  <si>
    <t>reilly.maya@example.com</t>
  </si>
  <si>
    <t>Trevor Ritchie</t>
  </si>
  <si>
    <t>nannie.ankunding@example.com</t>
  </si>
  <si>
    <t>(989) 351-8434</t>
  </si>
  <si>
    <t>Ines Becker</t>
  </si>
  <si>
    <t>yconn@example.org</t>
  </si>
  <si>
    <t>Dr. Duncan Rice</t>
  </si>
  <si>
    <t>senger.sharon@example.org</t>
  </si>
  <si>
    <t>Prof. Grady Rogahn</t>
  </si>
  <si>
    <t>brennan53@example.net</t>
  </si>
  <si>
    <t>(951) 897-8418</t>
  </si>
  <si>
    <t>Mr. Gussie Mosciski</t>
  </si>
  <si>
    <t>regan.mcdermott@example.com</t>
  </si>
  <si>
    <t>Miss Alva Wuckert</t>
  </si>
  <si>
    <t>pmonahan@example.com</t>
  </si>
  <si>
    <t>337-788-3226</t>
  </si>
  <si>
    <t>Evans Lehner</t>
  </si>
  <si>
    <t>cthompson@example.org</t>
  </si>
  <si>
    <t>1-754-337-5850</t>
  </si>
  <si>
    <t>Ervin Brakus</t>
  </si>
  <si>
    <t>ignacio41@example.net</t>
  </si>
  <si>
    <t>(838) 570-7697</t>
  </si>
  <si>
    <t>Maverick Kunze II</t>
  </si>
  <si>
    <t>paucek.bruce@example.com</t>
  </si>
  <si>
    <t>Litzy Von</t>
  </si>
  <si>
    <t>goodwin.damien@example.com</t>
  </si>
  <si>
    <t>Delia Willms</t>
  </si>
  <si>
    <t>lou28@example.org</t>
  </si>
  <si>
    <t>(347) 334-8242</t>
  </si>
  <si>
    <t>Ms. Rosamond Ortiz MD</t>
  </si>
  <si>
    <t>marshall.hamill@example.net</t>
  </si>
  <si>
    <t>1-283-273-1650</t>
  </si>
  <si>
    <t>Mossie Wisoky</t>
  </si>
  <si>
    <t>bryce69@example.net</t>
  </si>
  <si>
    <t>Frieda McCullough DVM</t>
  </si>
  <si>
    <t>cboyle@example.org</t>
  </si>
  <si>
    <t>+1 (808) 596-3719</t>
  </si>
  <si>
    <t>Xzavier Abernathy</t>
  </si>
  <si>
    <t>ashanahan@example.org</t>
  </si>
  <si>
    <t>1-585-731-0003</t>
  </si>
  <si>
    <t>Prof. Myrtis Considine</t>
  </si>
  <si>
    <t>ylubowitz@example.com</t>
  </si>
  <si>
    <t>(731) 410-0656</t>
  </si>
  <si>
    <t>Dr. Davon Macejkovic PhD</t>
  </si>
  <si>
    <t>larson.brenden@example.org</t>
  </si>
  <si>
    <t>Branson Erdman</t>
  </si>
  <si>
    <t>mozelle61@example.net</t>
  </si>
  <si>
    <t>+1 (402) 260-3935</t>
  </si>
  <si>
    <t>Isaiah Feeney</t>
  </si>
  <si>
    <t>gislason.emelia@example.com</t>
  </si>
  <si>
    <t>Yvonne Jacobi II</t>
  </si>
  <si>
    <t>fheaney@example.org</t>
  </si>
  <si>
    <t>Christian Auer</t>
  </si>
  <si>
    <t>abbey.wilderman@example.org</t>
  </si>
  <si>
    <t>Leopoldo Little</t>
  </si>
  <si>
    <t>stehr.lisette@example.net</t>
  </si>
  <si>
    <t>Cornell Mayert</t>
  </si>
  <si>
    <t>kleuschke@example.org</t>
  </si>
  <si>
    <t>760-562-7023</t>
  </si>
  <si>
    <t>Nadia Block</t>
  </si>
  <si>
    <t>fadel.vern@example.net</t>
  </si>
  <si>
    <t>+1 (380) 242-1258</t>
  </si>
  <si>
    <t>Rosalia Schuster</t>
  </si>
  <si>
    <t>ruben.bosco@example.net</t>
  </si>
  <si>
    <t>1-857-809-8244</t>
  </si>
  <si>
    <t>Mr. Benjamin Powlowski III</t>
  </si>
  <si>
    <t>akeebler@example.net</t>
  </si>
  <si>
    <t>(740) 248-9278</t>
  </si>
  <si>
    <t>Alvah Flatley</t>
  </si>
  <si>
    <t>marlin96@example.com</t>
  </si>
  <si>
    <t>678-930-2432</t>
  </si>
  <si>
    <t>Caroline Kessler V</t>
  </si>
  <si>
    <t>mbeer@example.org</t>
  </si>
  <si>
    <t>Claudie Parisian</t>
  </si>
  <si>
    <t>abdiel.klein@example.net</t>
  </si>
  <si>
    <t>1-628-330-0327</t>
  </si>
  <si>
    <t>Roxanne Nicolas</t>
  </si>
  <si>
    <t>hlesch@example.net</t>
  </si>
  <si>
    <t>Nina Fay</t>
  </si>
  <si>
    <t>torphy.kenton@example.com</t>
  </si>
  <si>
    <t>Tod Borer</t>
  </si>
  <si>
    <t>bethany30@example.org</t>
  </si>
  <si>
    <t>1-870-292-7984</t>
  </si>
  <si>
    <t>Leanna Beier</t>
  </si>
  <si>
    <t>brutherford@example.net</t>
  </si>
  <si>
    <t>Ms. Berneice Kohler V</t>
  </si>
  <si>
    <t>mueller.river@example.com</t>
  </si>
  <si>
    <t>Marques Fisher</t>
  </si>
  <si>
    <t>ljast@example.com</t>
  </si>
  <si>
    <t>Gage Gerhold</t>
  </si>
  <si>
    <t>rice.rocio@example.net</t>
  </si>
  <si>
    <t>978-748-8531</t>
  </si>
  <si>
    <t>Eliseo Green</t>
  </si>
  <si>
    <t>wgottlieb@example.org</t>
  </si>
  <si>
    <t>(608) 936-0135</t>
  </si>
  <si>
    <t>Prof. Alvina Braun MD</t>
  </si>
  <si>
    <t>yundt.jerome@example.org</t>
  </si>
  <si>
    <t>(574) 276-9761</t>
  </si>
  <si>
    <t>Terrell Huel</t>
  </si>
  <si>
    <t>katelin.feeney@example.org</t>
  </si>
  <si>
    <t>(307) 372-3395</t>
  </si>
  <si>
    <t>Rene Weber</t>
  </si>
  <si>
    <t>jward@example.org</t>
  </si>
  <si>
    <t>347-957-1083</t>
  </si>
  <si>
    <t>Martin Abbott</t>
  </si>
  <si>
    <t>miller.margarett@example.net</t>
  </si>
  <si>
    <t>941-434-0004</t>
  </si>
  <si>
    <t>Norris Ankunding</t>
  </si>
  <si>
    <t>alfonzo58@example.org</t>
  </si>
  <si>
    <t>(346) 942-9825</t>
  </si>
  <si>
    <t>Emery Cronin</t>
  </si>
  <si>
    <t>eden.ernser@example.org</t>
  </si>
  <si>
    <t>+1 (541) 726-5685</t>
  </si>
  <si>
    <t>Alexandrine King</t>
  </si>
  <si>
    <t>adell.dicki@example.org</t>
  </si>
  <si>
    <t>Tabitha Hand</t>
  </si>
  <si>
    <t>liza.green@example.net</t>
  </si>
  <si>
    <t>Ms. Cassidy Kirlin</t>
  </si>
  <si>
    <t>ernest91@example.org</t>
  </si>
  <si>
    <t>Russell Feil IV</t>
  </si>
  <si>
    <t>davis.janice@example.net</t>
  </si>
  <si>
    <t>667-581-6137</t>
  </si>
  <si>
    <t>Sienna Wintheiser II</t>
  </si>
  <si>
    <t>kenya51@example.com</t>
  </si>
  <si>
    <t>Scot McLaughlin</t>
  </si>
  <si>
    <t>crawford.vonrueden@example.net</t>
  </si>
  <si>
    <t>(689) 719-3180</t>
  </si>
  <si>
    <t>Hubert Ledner DDS</t>
  </si>
  <si>
    <t>gkozey@example.net</t>
  </si>
  <si>
    <t>(217) 916-5205</t>
  </si>
  <si>
    <t>Abraham Crist MD</t>
  </si>
  <si>
    <t>hintz.meagan@example.net</t>
  </si>
  <si>
    <t>Lowell Powlowski</t>
  </si>
  <si>
    <t>qmarquardt@example.net</t>
  </si>
  <si>
    <t>1-504-310-5785</t>
  </si>
  <si>
    <t>Prof. Rex Greenholt</t>
  </si>
  <si>
    <t>raegan.mclaughlin@example.com</t>
  </si>
  <si>
    <t>Cecil Adams</t>
  </si>
  <si>
    <t>xkassulke@example.net</t>
  </si>
  <si>
    <t>1-458-461-0465</t>
  </si>
  <si>
    <t>Roscoe Kovacek</t>
  </si>
  <si>
    <t>ulesch@example.net</t>
  </si>
  <si>
    <t>Suzanne Frami</t>
  </si>
  <si>
    <t>ykiehn@example.net</t>
  </si>
  <si>
    <t>1-925-934-6246</t>
  </si>
  <si>
    <t>Prof. Dasia Johnston Sr.</t>
  </si>
  <si>
    <t>tlangworth@example.org</t>
  </si>
  <si>
    <t>Sallie Walker</t>
  </si>
  <si>
    <t>bcole@example.com</t>
  </si>
  <si>
    <t>+1 (743) 800-5458</t>
  </si>
  <si>
    <t>Ms. Agustina Baumbach V</t>
  </si>
  <si>
    <t>tkrajcik@example.com</t>
  </si>
  <si>
    <t>351-786-1296</t>
  </si>
  <si>
    <t>Rollin Legros</t>
  </si>
  <si>
    <t>cole.leonora@example.com</t>
  </si>
  <si>
    <t>Miss Adah Hauck IV</t>
  </si>
  <si>
    <t>heidenreich.karelle@example.com</t>
  </si>
  <si>
    <t>Mrs. Alivia Batz</t>
  </si>
  <si>
    <t>donnie.reichert@example.com</t>
  </si>
  <si>
    <t>+1 (956) 842-8582</t>
  </si>
  <si>
    <t>Delia Purdy Jr.</t>
  </si>
  <si>
    <t>jacobi.jevon@example.org</t>
  </si>
  <si>
    <t>1-651-379-7756</t>
  </si>
  <si>
    <t>Haven Wisozk</t>
  </si>
  <si>
    <t>mayer.ignatius@example.org</t>
  </si>
  <si>
    <t>Makenna Hermiston</t>
  </si>
  <si>
    <t>dframi@example.org</t>
  </si>
  <si>
    <t>Abdul Bins</t>
  </si>
  <si>
    <t>shanelle.kuhn@example.org</t>
  </si>
  <si>
    <t>Prof. Jaeden Fadel III</t>
  </si>
  <si>
    <t>reilly.rose@example.net</t>
  </si>
  <si>
    <t>Lisa Legros</t>
  </si>
  <si>
    <t>canderson@example.org</t>
  </si>
  <si>
    <t>Mrs. Yadira Sipes IV</t>
  </si>
  <si>
    <t>oma.erdman@example.com</t>
  </si>
  <si>
    <t>417-601-8166</t>
  </si>
  <si>
    <t>Caleigh Weissnat</t>
  </si>
  <si>
    <t>seth.roob@example.com</t>
  </si>
  <si>
    <t>Cali Herzog</t>
  </si>
  <si>
    <t>rolfson.jacky@example.org</t>
  </si>
  <si>
    <t>Dejah Gutkowski</t>
  </si>
  <si>
    <t>jaskolski.colt@example.org</t>
  </si>
  <si>
    <t>1-312-675-3057</t>
  </si>
  <si>
    <t>Scotty Williamson</t>
  </si>
  <si>
    <t>marks.eloisa@example.com</t>
  </si>
  <si>
    <t>Warren White</t>
  </si>
  <si>
    <t>isadore08@example.net</t>
  </si>
  <si>
    <t>+1 (716) 544-9315</t>
  </si>
  <si>
    <t>Jamaal Weimann</t>
  </si>
  <si>
    <t>nwalter@example.net</t>
  </si>
  <si>
    <t>Maurine Wilderman II</t>
  </si>
  <si>
    <t>shayne.dibbert@example.net</t>
  </si>
  <si>
    <t>Reuben Zieme</t>
  </si>
  <si>
    <t>sammie.jacobson@example.com</t>
  </si>
  <si>
    <t>Anne Kuhic</t>
  </si>
  <si>
    <t>ezra42@example.org</t>
  </si>
  <si>
    <t>+1 (978) 419-9323</t>
  </si>
  <si>
    <t>Prof. Lelia Will</t>
  </si>
  <si>
    <t>ewalker@example.org</t>
  </si>
  <si>
    <t>Fredrick Dickinson</t>
  </si>
  <si>
    <t>dale.wolff@example.org</t>
  </si>
  <si>
    <t>Michel Mayer II</t>
  </si>
  <si>
    <t>maryam01@example.com</t>
  </si>
  <si>
    <t>1-254-953-0845</t>
  </si>
  <si>
    <t>Mr. Orval Prohaska</t>
  </si>
  <si>
    <t>eli.powlowski@example.com</t>
  </si>
  <si>
    <t>+1 (385) 478-2678</t>
  </si>
  <si>
    <t>Miss Dawn Buckridge</t>
  </si>
  <si>
    <t>pagac.della@example.org</t>
  </si>
  <si>
    <t>(248) 207-7561</t>
  </si>
  <si>
    <t>Mollie Denesik</t>
  </si>
  <si>
    <t>ansley44@example.org</t>
  </si>
  <si>
    <t>Dr. Letha Hartmann V</t>
  </si>
  <si>
    <t>maryse55@example.org</t>
  </si>
  <si>
    <t>754-916-1484</t>
  </si>
  <si>
    <t>Trenton Cruickshank</t>
  </si>
  <si>
    <t>batz.llewellyn@example.com</t>
  </si>
  <si>
    <t>(562) 638-0367</t>
  </si>
  <si>
    <t>Ella Jacobs</t>
  </si>
  <si>
    <t>dhayes@example.com</t>
  </si>
  <si>
    <t>283-285-7658</t>
  </si>
  <si>
    <t>Sydnie Reichel DVM</t>
  </si>
  <si>
    <t>douglas.welch@example.net</t>
  </si>
  <si>
    <t>Arvid Bode</t>
  </si>
  <si>
    <t>berneice93@example.org</t>
  </si>
  <si>
    <t>678-517-0843</t>
  </si>
  <si>
    <t>Lilla Effertz</t>
  </si>
  <si>
    <t>cskiles@example.com</t>
  </si>
  <si>
    <t>Sibyl Fay</t>
  </si>
  <si>
    <t>chase73@example.com</t>
  </si>
  <si>
    <t>(425) 399-9068</t>
  </si>
  <si>
    <t>Vidal Howe DVM</t>
  </si>
  <si>
    <t>mellie.okon@example.net</t>
  </si>
  <si>
    <t>636-661-9290</t>
  </si>
  <si>
    <t>Miss Nellie Heathcote</t>
  </si>
  <si>
    <t>eryn71@example.org</t>
  </si>
  <si>
    <t>Queenie Lakin</t>
  </si>
  <si>
    <t>wwindler@example.org</t>
  </si>
  <si>
    <t>(832) 987-9802</t>
  </si>
  <si>
    <t>Dr. Freda Lueilwitz</t>
  </si>
  <si>
    <t>randal.breitenberg@example.net</t>
  </si>
  <si>
    <t>Nona Ryan</t>
  </si>
  <si>
    <t>rempel.cydney@example.org</t>
  </si>
  <si>
    <t>Berenice Schultz</t>
  </si>
  <si>
    <t>balistreri.samara@example.com</t>
  </si>
  <si>
    <t>David Hegmann MD</t>
  </si>
  <si>
    <t>dameon.mraz@example.net</t>
  </si>
  <si>
    <t>Carlee Boyle</t>
  </si>
  <si>
    <t>hbotsford@example.net</t>
  </si>
  <si>
    <t>(858) 256-2770</t>
  </si>
  <si>
    <t>Shyanne Walsh</t>
  </si>
  <si>
    <t>gleichner.laurel@example.net</t>
  </si>
  <si>
    <t>Ms. Irma Goyette V</t>
  </si>
  <si>
    <t>balistreri.johanna@example.com</t>
  </si>
  <si>
    <t>Alexzander Gutkowski</t>
  </si>
  <si>
    <t>rhilpert@example.org</t>
  </si>
  <si>
    <t>Maryse Wehner IV</t>
  </si>
  <si>
    <t>maryam.wolf@example.org</t>
  </si>
  <si>
    <t>+1 (616) 717-6250</t>
  </si>
  <si>
    <t>Craig Marvin</t>
  </si>
  <si>
    <t>kole.kling@example.com</t>
  </si>
  <si>
    <t>Stewart Green</t>
  </si>
  <si>
    <t>raynor.arlo@example.com</t>
  </si>
  <si>
    <t>Rossie Zemlak II</t>
  </si>
  <si>
    <t>wisoky.ottis@example.org</t>
  </si>
  <si>
    <t>(440) 442-7706</t>
  </si>
  <si>
    <t>Simeon Reynolds</t>
  </si>
  <si>
    <t>julie.steuber@example.org</t>
  </si>
  <si>
    <t>(364) 735-8143</t>
  </si>
  <si>
    <t>Felton Littel</t>
  </si>
  <si>
    <t>zmohr@example.org</t>
  </si>
  <si>
    <t>Kiel Davis</t>
  </si>
  <si>
    <t>jefferey32@example.com</t>
  </si>
  <si>
    <t>Reymundo Swaniawski</t>
  </si>
  <si>
    <t>ljohnston@example.net</t>
  </si>
  <si>
    <t>(940) 335-1425</t>
  </si>
  <si>
    <t>Lacey Satterfield</t>
  </si>
  <si>
    <t>leann.ritchie@example.net</t>
  </si>
  <si>
    <t>Myrtie Kunde</t>
  </si>
  <si>
    <t>kuhic.rick@example.org</t>
  </si>
  <si>
    <t>+1 (701) 207-2770</t>
  </si>
  <si>
    <t>Royce Lindgren</t>
  </si>
  <si>
    <t>bogisich.eli@example.com</t>
  </si>
  <si>
    <t>662-239-7725</t>
  </si>
  <si>
    <t>Ariel Shields</t>
  </si>
  <si>
    <t>ustark@example.net</t>
  </si>
  <si>
    <t>Miss Dominique Pollich</t>
  </si>
  <si>
    <t>mccullough.brittany@example.org</t>
  </si>
  <si>
    <t>Narciso Denesik</t>
  </si>
  <si>
    <t>corkery.wilburn@example.com</t>
  </si>
  <si>
    <t>Branson Kirlin Jr.</t>
  </si>
  <si>
    <t>norval.satterfield@example.net</t>
  </si>
  <si>
    <t>(561) 934-1727</t>
  </si>
  <si>
    <t>Prof. Rico Cummings</t>
  </si>
  <si>
    <t>steuber.leta@example.com</t>
  </si>
  <si>
    <t>Miss Marta Roob</t>
  </si>
  <si>
    <t>white.elliott@example.com</t>
  </si>
  <si>
    <t>1-281-956-9649</t>
  </si>
  <si>
    <t>Filiberto Predovic</t>
  </si>
  <si>
    <t>felipe.littel@example.com</t>
  </si>
  <si>
    <t>Carlos Ritchie DDS</t>
  </si>
  <si>
    <t>hardy52@example.org</t>
  </si>
  <si>
    <t>Arnold Kiehn IV</t>
  </si>
  <si>
    <t>qschowalter@example.com</t>
  </si>
  <si>
    <t>Jonathon Will</t>
  </si>
  <si>
    <t>brionna08@example.net</t>
  </si>
  <si>
    <t>+1 (865) 509-0306</t>
  </si>
  <si>
    <t>Ian Botsford</t>
  </si>
  <si>
    <t>xbalistreri@example.net</t>
  </si>
  <si>
    <t>1-629-623-5879</t>
  </si>
  <si>
    <t>Lawrence Kuhn</t>
  </si>
  <si>
    <t>morgan74@example.net</t>
  </si>
  <si>
    <t>Vesta Davis</t>
  </si>
  <si>
    <t>pmcglynn@example.org</t>
  </si>
  <si>
    <t>Samson Hudson III</t>
  </si>
  <si>
    <t>eliezer06@example.org</t>
  </si>
  <si>
    <t>Larry Grant</t>
  </si>
  <si>
    <t>nluettgen@example.com</t>
  </si>
  <si>
    <t>731-543-3709</t>
  </si>
  <si>
    <t>Kaci Schinner</t>
  </si>
  <si>
    <t>mireille.volkman@example.com</t>
  </si>
  <si>
    <t>475-494-9373</t>
  </si>
  <si>
    <t>Kassandra Cruickshank</t>
  </si>
  <si>
    <t>yasmine.quigley@example.org</t>
  </si>
  <si>
    <t>260-469-4342</t>
  </si>
  <si>
    <t>Hollie Jast</t>
  </si>
  <si>
    <t>glennie62@example.org</t>
  </si>
  <si>
    <t>Elian Lindgren</t>
  </si>
  <si>
    <t>herminio.gleason@example.com</t>
  </si>
  <si>
    <t>Etha Quitzon</t>
  </si>
  <si>
    <t>elton13@example.net</t>
  </si>
  <si>
    <t>River Murphy</t>
  </si>
  <si>
    <t>marcos.considine@example.net</t>
  </si>
  <si>
    <t>Connor Windler</t>
  </si>
  <si>
    <t>ggreenfelder@example.org</t>
  </si>
  <si>
    <t>+1 (863) 525-0171</t>
  </si>
  <si>
    <t>Mr. Orin Luettgen</t>
  </si>
  <si>
    <t>lester26@example.net</t>
  </si>
  <si>
    <t>989-596-0092</t>
  </si>
  <si>
    <t>Columbus Simonis MD</t>
  </si>
  <si>
    <t>rhiannon.beahan@example.net</t>
  </si>
  <si>
    <t>Prof. Felipe Douglas Jr.</t>
  </si>
  <si>
    <t>brenda05@example.net</t>
  </si>
  <si>
    <t>1-331-536-0515</t>
  </si>
  <si>
    <t>Larry Pacocha</t>
  </si>
  <si>
    <t>hessel.ebba@example.org</t>
  </si>
  <si>
    <t>Mr. Vito Bradtke</t>
  </si>
  <si>
    <t>diamond.brakus@example.org</t>
  </si>
  <si>
    <t>617-862-0056</t>
  </si>
  <si>
    <t>Elwin Morar</t>
  </si>
  <si>
    <t>paucek.mertie@example.com</t>
  </si>
  <si>
    <t>256-370-7503</t>
  </si>
  <si>
    <t>Mrs. Mona Gutkowski</t>
  </si>
  <si>
    <t>nmueller@example.com</t>
  </si>
  <si>
    <t>(252) 594-9502</t>
  </si>
  <si>
    <t>Shaina Runte</t>
  </si>
  <si>
    <t>victor48@example.net</t>
  </si>
  <si>
    <t>1-312-594-1561</t>
  </si>
  <si>
    <t>Ruthe Ebert</t>
  </si>
  <si>
    <t>klein.willow@example.com</t>
  </si>
  <si>
    <t>+1 (726) 372-8177</t>
  </si>
  <si>
    <t>Kaylah Flatley</t>
  </si>
  <si>
    <t>hzulauf@example.org</t>
  </si>
  <si>
    <t>1-857-427-3833</t>
  </si>
  <si>
    <t>Keon Robel</t>
  </si>
  <si>
    <t>kwehner@example.org</t>
  </si>
  <si>
    <t>351-748-3306</t>
  </si>
  <si>
    <t>Dr. Edison Lubowitz DVM</t>
  </si>
  <si>
    <t>velva.beatty@example.org</t>
  </si>
  <si>
    <t>mmorar@example.com</t>
  </si>
  <si>
    <t>Dr. Adan Daniel PhD</t>
  </si>
  <si>
    <t>megane10@example.net</t>
  </si>
  <si>
    <t>Mara Gislason MD</t>
  </si>
  <si>
    <t>flatley.wendell@example.org</t>
  </si>
  <si>
    <t>Mollie Lindgren</t>
  </si>
  <si>
    <t>lois83@example.net</t>
  </si>
  <si>
    <t>1-734-534-4537</t>
  </si>
  <si>
    <t>Mackenzie Shields</t>
  </si>
  <si>
    <t>joelle.cassin@example.org</t>
  </si>
  <si>
    <t>(786) 310-2498</t>
  </si>
  <si>
    <t>Mr. Guido Bruen DDS</t>
  </si>
  <si>
    <t>hhand@example.net</t>
  </si>
  <si>
    <t>1-938-290-9554</t>
  </si>
  <si>
    <t>Dr. Alene Thompson</t>
  </si>
  <si>
    <t>rbrakus@example.org</t>
  </si>
  <si>
    <t>+1 (479) 591-4710</t>
  </si>
  <si>
    <t>Bobby Gerlach</t>
  </si>
  <si>
    <t>mueller.gabe@example.org</t>
  </si>
  <si>
    <t>+1 (561) 960-1063</t>
  </si>
  <si>
    <t>Citlalli Hammes</t>
  </si>
  <si>
    <t>ivah71@example.com</t>
  </si>
  <si>
    <t>680-530-6921</t>
  </si>
  <si>
    <t>Hayden Schumm</t>
  </si>
  <si>
    <t>dallas04@example.com</t>
  </si>
  <si>
    <t>Josefina Bahringer</t>
  </si>
  <si>
    <t>janie83@example.net</t>
  </si>
  <si>
    <t>1-540-656-0246</t>
  </si>
  <si>
    <t>Pearlie Larson Sr.</t>
  </si>
  <si>
    <t>hamill.jaycee@example.net</t>
  </si>
  <si>
    <t>1-989-235-3372</t>
  </si>
  <si>
    <t>Nettie Daniel</t>
  </si>
  <si>
    <t>cpouros@example.org</t>
  </si>
  <si>
    <t>Aliza Jones</t>
  </si>
  <si>
    <t>alaina.bins@example.net</t>
  </si>
  <si>
    <t>1-520-205-6605</t>
  </si>
  <si>
    <t>Mrs. Araceli Harber</t>
  </si>
  <si>
    <t>ohara.maybelle@example.org</t>
  </si>
  <si>
    <t>1-323-203-7958</t>
  </si>
  <si>
    <t>Cristal Berge V</t>
  </si>
  <si>
    <t>myrtis.terry@example.net</t>
  </si>
  <si>
    <t>615-786-2467</t>
  </si>
  <si>
    <t>Dr. Rosalee Rutherford</t>
  </si>
  <si>
    <t>predovic.maudie@example.org</t>
  </si>
  <si>
    <t>Mikel Jacobson</t>
  </si>
  <si>
    <t>smorissette@example.com</t>
  </si>
  <si>
    <t>(331) 855-8657</t>
  </si>
  <si>
    <t>Brenda Jacobs</t>
  </si>
  <si>
    <t>melisa37@example.com</t>
  </si>
  <si>
    <t>443-493-8025</t>
  </si>
  <si>
    <t>Prof. Deion Roberts</t>
  </si>
  <si>
    <t>jazmyne.streich@example.com</t>
  </si>
  <si>
    <t>Liam Ward PhD</t>
  </si>
  <si>
    <t>boyer.cathrine@example.com</t>
  </si>
  <si>
    <t>Dr. Hazle Senger IV</t>
  </si>
  <si>
    <t>jgorczany@example.com</t>
  </si>
  <si>
    <t>1-862-909-4352</t>
  </si>
  <si>
    <t>Marlin Crist</t>
  </si>
  <si>
    <t>kgleason@example.com</t>
  </si>
  <si>
    <t>283-712-8288</t>
  </si>
  <si>
    <t>Viva Ferry</t>
  </si>
  <si>
    <t>guido95@example.com</t>
  </si>
  <si>
    <t>Prof. Garrett Mann II</t>
  </si>
  <si>
    <t>balistreri.rowena@example.org</t>
  </si>
  <si>
    <t>+1 (442) 362-2318</t>
  </si>
  <si>
    <t>Meghan Gleichner</t>
  </si>
  <si>
    <t>liliana.bauch@example.net</t>
  </si>
  <si>
    <t>1-781-207-1989</t>
  </si>
  <si>
    <t>Emely Strosin</t>
  </si>
  <si>
    <t>yost.lura@example.com</t>
  </si>
  <si>
    <t>1-651-624-7452</t>
  </si>
  <si>
    <t>Josue Cremin</t>
  </si>
  <si>
    <t>mhomenick@example.com</t>
  </si>
  <si>
    <t>Marlin Huel</t>
  </si>
  <si>
    <t>morar.abagail@example.com</t>
  </si>
  <si>
    <t>Mack Borer</t>
  </si>
  <si>
    <t>dkessler@example.com</t>
  </si>
  <si>
    <t>+1 (904) 839-3465</t>
  </si>
  <si>
    <t>Ms. Lydia Wolff DVM</t>
  </si>
  <si>
    <t>felicia.pagac@example.com</t>
  </si>
  <si>
    <t>469-423-1218</t>
  </si>
  <si>
    <t>Jessika Ondricka DVM</t>
  </si>
  <si>
    <t>vernie.okuneva@example.com</t>
  </si>
  <si>
    <t>Giovani Cremin</t>
  </si>
  <si>
    <t>kieran64@example.org</t>
  </si>
  <si>
    <t>Anabel Koss PhD</t>
  </si>
  <si>
    <t>katlynn.connelly@example.net</t>
  </si>
  <si>
    <t>1-339-665-6745</t>
  </si>
  <si>
    <t>Tressa Rohan</t>
  </si>
  <si>
    <t>eugenia.erdman@example.org</t>
  </si>
  <si>
    <t>Mr. Sam Balistreri</t>
  </si>
  <si>
    <t>amiya.kling@example.net</t>
  </si>
  <si>
    <t>(737) 491-1299</t>
  </si>
  <si>
    <t>Marlon Pagac</t>
  </si>
  <si>
    <t>ambrose64@example.org</t>
  </si>
  <si>
    <t>1-269-228-4789</t>
  </si>
  <si>
    <t>Arielle McDermott Jr.</t>
  </si>
  <si>
    <t>yundt.lorena@example.org</t>
  </si>
  <si>
    <t>Ebony Walter</t>
  </si>
  <si>
    <t>rgreenholt@example.com</t>
  </si>
  <si>
    <t>Sammie Skiles</t>
  </si>
  <si>
    <t>seth67@example.org</t>
  </si>
  <si>
    <t>Jaren Daniel</t>
  </si>
  <si>
    <t>elisabeth.mohr@example.net</t>
  </si>
  <si>
    <t>Dr. Amelie Littel V</t>
  </si>
  <si>
    <t>isidro.thompson@example.org</t>
  </si>
  <si>
    <t>Otis Hoeger</t>
  </si>
  <si>
    <t>fschiller@example.com</t>
  </si>
  <si>
    <t>Hattie Volkman</t>
  </si>
  <si>
    <t>pfannerstill.corbin@example.org</t>
  </si>
  <si>
    <t>Alexane Thompson</t>
  </si>
  <si>
    <t>kurt66@example.net</t>
  </si>
  <si>
    <t>Berta Terry</t>
  </si>
  <si>
    <t>feest.myles@example.org</t>
  </si>
  <si>
    <t>Mrs. Jane Lakin III</t>
  </si>
  <si>
    <t>derek.murazik@example.com</t>
  </si>
  <si>
    <t>1-937-869-2589</t>
  </si>
  <si>
    <t>Amos Kuvalis</t>
  </si>
  <si>
    <t>sarina33@example.org</t>
  </si>
  <si>
    <t>(860) 857-8006</t>
  </si>
  <si>
    <t>Dock Legros</t>
  </si>
  <si>
    <t>zchamplin@example.org</t>
  </si>
  <si>
    <t>913-351-2332</t>
  </si>
  <si>
    <t>Barney Cronin Sr.</t>
  </si>
  <si>
    <t>may.mcclure@example.net</t>
  </si>
  <si>
    <t>Keon Hills I</t>
  </si>
  <si>
    <t>sauer.crawford@example.com</t>
  </si>
  <si>
    <t>Naomie Mann</t>
  </si>
  <si>
    <t>moen.camryn@example.org</t>
  </si>
  <si>
    <t>Prof. Dina Denesik MD</t>
  </si>
  <si>
    <t>rice.jennifer@example.com</t>
  </si>
  <si>
    <t>Jaiden Mayer</t>
  </si>
  <si>
    <t>upouros@example.org</t>
  </si>
  <si>
    <t>Mrs. Polly Crona</t>
  </si>
  <si>
    <t>gay55@example.com</t>
  </si>
  <si>
    <t>1-434-574-3457</t>
  </si>
  <si>
    <t>Rowland Dicki</t>
  </si>
  <si>
    <t>lila.balistreri@example.org</t>
  </si>
  <si>
    <t>Elda DuBuque I</t>
  </si>
  <si>
    <t>mraz.sandrine@example.org</t>
  </si>
  <si>
    <t>Laverna Wiegand</t>
  </si>
  <si>
    <t>schumm.mose@example.com</t>
  </si>
  <si>
    <t>1-508-693-0042</t>
  </si>
  <si>
    <t>Prof. Derek Gislason MD</t>
  </si>
  <si>
    <t>adan12@example.org</t>
  </si>
  <si>
    <t>Kayleigh Gusikowski</t>
  </si>
  <si>
    <t>nader.marlee@example.org</t>
  </si>
  <si>
    <t>Mr. Travis Stoltenberg</t>
  </si>
  <si>
    <t>zdoyle@example.net</t>
  </si>
  <si>
    <t>Judson Lang DVM</t>
  </si>
  <si>
    <t>lowe.javonte@example.com</t>
  </si>
  <si>
    <t>1-716-713-2146</t>
  </si>
  <si>
    <t>Prof. Valentin Trantow III</t>
  </si>
  <si>
    <t>effertz.zachary@example.com</t>
  </si>
  <si>
    <t>828-486-5864</t>
  </si>
  <si>
    <t>Prof. Daphney Kessler V</t>
  </si>
  <si>
    <t>ozella76@example.net</t>
  </si>
  <si>
    <t>Dejah Stamm</t>
  </si>
  <si>
    <t>slowe@example.com</t>
  </si>
  <si>
    <t>+1 (386) 332-1520</t>
  </si>
  <si>
    <t>Roman Brakus</t>
  </si>
  <si>
    <t>katharina72@example.net</t>
  </si>
  <si>
    <t>+1 (534) 865-2502</t>
  </si>
  <si>
    <t>Rashawn West</t>
  </si>
  <si>
    <t>pwolf@example.com</t>
  </si>
  <si>
    <t>520-224-0148</t>
  </si>
  <si>
    <t>Daija Murphy</t>
  </si>
  <si>
    <t>maci.purdy@example.net</t>
  </si>
  <si>
    <t>(551) 925-8804</t>
  </si>
  <si>
    <t>Hettie Wiza</t>
  </si>
  <si>
    <t>rfisher@example.org</t>
  </si>
  <si>
    <t>520-997-8296</t>
  </si>
  <si>
    <t>Ms. Jennifer Kub</t>
  </si>
  <si>
    <t>cbogan@example.org</t>
  </si>
  <si>
    <t>Deanna Pagac</t>
  </si>
  <si>
    <t>melvin04@example.com</t>
  </si>
  <si>
    <t>(947) 790-1252</t>
  </si>
  <si>
    <t>Nadia Fay</t>
  </si>
  <si>
    <t>nohara@example.net</t>
  </si>
  <si>
    <t>1-862-221-4156</t>
  </si>
  <si>
    <t>Mr. Quinten Konopelski</t>
  </si>
  <si>
    <t>kdoyle@example.org</t>
  </si>
  <si>
    <t>+1 (903) 903-9038</t>
  </si>
  <si>
    <t>Elroy Lakin</t>
  </si>
  <si>
    <t>garett81@example.net</t>
  </si>
  <si>
    <t>Aletha Schultz</t>
  </si>
  <si>
    <t>tyshawn.kreiger@example.net</t>
  </si>
  <si>
    <t>1-534-851-5200</t>
  </si>
  <si>
    <t>Aida Beatty</t>
  </si>
  <si>
    <t>hill.rocky@example.net</t>
  </si>
  <si>
    <t>828-660-9850</t>
  </si>
  <si>
    <t>Sienna Muller</t>
  </si>
  <si>
    <t>strosin.alfonzo@example.com</t>
  </si>
  <si>
    <t>Prof. Jimmie Ratke</t>
  </si>
  <si>
    <t>zwitting@example.com</t>
  </si>
  <si>
    <t>(763) 925-2387</t>
  </si>
  <si>
    <t>Katlynn Parisian DDS</t>
  </si>
  <si>
    <t>clemmie.donnelly@example.org</t>
  </si>
  <si>
    <t>469-448-0699</t>
  </si>
  <si>
    <t>Dee Toy</t>
  </si>
  <si>
    <t>bernier.jewell@example.net</t>
  </si>
  <si>
    <t>+1 (309) 716-5052</t>
  </si>
  <si>
    <t>Jedediah Weber III</t>
  </si>
  <si>
    <t>runolfsson.carole@example.com</t>
  </si>
  <si>
    <t>Kareem Hoppe</t>
  </si>
  <si>
    <t>vivienne43@example.com</t>
  </si>
  <si>
    <t>540-917-9455</t>
  </si>
  <si>
    <t>Malachi Blanda</t>
  </si>
  <si>
    <t>ioberbrunner@example.net</t>
  </si>
  <si>
    <t>1-941-337-3395</t>
  </si>
  <si>
    <t>Darrell Reinger</t>
  </si>
  <si>
    <t>iwelch@example.org</t>
  </si>
  <si>
    <t>Prof. Vinnie Cruickshank DDS</t>
  </si>
  <si>
    <t>bogisich.hiram@example.org</t>
  </si>
  <si>
    <t>+1 (651) 997-8871</t>
  </si>
  <si>
    <t>Prof. Israel O'Hara Sr.</t>
  </si>
  <si>
    <t>loyal.dickens@example.com</t>
  </si>
  <si>
    <t>Carolyn Rolfson</t>
  </si>
  <si>
    <t>marquardt.stella@example.com</t>
  </si>
  <si>
    <t>Mr. Dennis Metz</t>
  </si>
  <si>
    <t>yjenkins@example.net</t>
  </si>
  <si>
    <t>Justyn Casper</t>
  </si>
  <si>
    <t>lucio90@example.org</t>
  </si>
  <si>
    <t>562-708-9476</t>
  </si>
  <si>
    <t>Emmitt Bogisich</t>
  </si>
  <si>
    <t>cgerhold@example.com</t>
  </si>
  <si>
    <t>(585) 740-7814</t>
  </si>
  <si>
    <t>Wyman Lind</t>
  </si>
  <si>
    <t>orosenbaum@example.org</t>
  </si>
  <si>
    <t>Alberto Reichert DDS</t>
  </si>
  <si>
    <t>audrey.abshire@example.org</t>
  </si>
  <si>
    <t>Mr. Earl Ebert II</t>
  </si>
  <si>
    <t>kwilliamson@example.net</t>
  </si>
  <si>
    <t>361-599-3676</t>
  </si>
  <si>
    <t>Marcel Gorczany</t>
  </si>
  <si>
    <t>emely.bahringer@example.com</t>
  </si>
  <si>
    <t>1-313-594-5596</t>
  </si>
  <si>
    <t>Zella Grimes</t>
  </si>
  <si>
    <t>tyrique.ziemann@example.net</t>
  </si>
  <si>
    <t>Kassandra Cronin</t>
  </si>
  <si>
    <t>rohan.rusty@example.com</t>
  </si>
  <si>
    <t>Citlalli Botsford</t>
  </si>
  <si>
    <t>akunze@example.net</t>
  </si>
  <si>
    <t>1-914-891-8543</t>
  </si>
  <si>
    <t>Delaney Thompson</t>
  </si>
  <si>
    <t>hallie.luettgen@example.com</t>
  </si>
  <si>
    <t>Delia Emmerich</t>
  </si>
  <si>
    <t>sim.romaguera@example.net</t>
  </si>
  <si>
    <t>Prof. Ashton Langosh DVM</t>
  </si>
  <si>
    <t>trycia89@example.net</t>
  </si>
  <si>
    <t>Dr. Colleen Cruickshank</t>
  </si>
  <si>
    <t>pmonahan@example.org</t>
  </si>
  <si>
    <t>1-775-209-1910</t>
  </si>
  <si>
    <t>Britney Waters</t>
  </si>
  <si>
    <t>axel63@example.com</t>
  </si>
  <si>
    <t>Ms. Lisa Morar I</t>
  </si>
  <si>
    <t>dkuhn@example.org</t>
  </si>
  <si>
    <t>(689) 720-4334</t>
  </si>
  <si>
    <t>Deonte Hahn</t>
  </si>
  <si>
    <t>jayme.sauer@example.net</t>
  </si>
  <si>
    <t>Eusebio Steuber</t>
  </si>
  <si>
    <t>kreichel@example.net</t>
  </si>
  <si>
    <t>Dr. Modesto Dickinson II</t>
  </si>
  <si>
    <t>zvonrueden@example.org</t>
  </si>
  <si>
    <t>(267) 677-3178</t>
  </si>
  <si>
    <t>Dr. Destini Maggio</t>
  </si>
  <si>
    <t>trenton.streich@example.org</t>
  </si>
  <si>
    <t>Mrs. Lempi Pagac PhD</t>
  </si>
  <si>
    <t>jaylen.kunde@example.org</t>
  </si>
  <si>
    <t>Prof. Eve Nitzsche</t>
  </si>
  <si>
    <t>parker.mauricio@example.net</t>
  </si>
  <si>
    <t>732-286-3751</t>
  </si>
  <si>
    <t>Jensen Little</t>
  </si>
  <si>
    <t>weber.benjamin@example.net</t>
  </si>
  <si>
    <t>Isaiah Beatty</t>
  </si>
  <si>
    <t>andreane.dickinson@example.com</t>
  </si>
  <si>
    <t>Kennedi Legros</t>
  </si>
  <si>
    <t>yesenia46@example.org</t>
  </si>
  <si>
    <t>(253) 770-9432</t>
  </si>
  <si>
    <t>Griffin Vandervort</t>
  </si>
  <si>
    <t>delilah79@example.com</t>
  </si>
  <si>
    <t>Prof. Maximus Armstrong IV</t>
  </si>
  <si>
    <t>sweimann@example.org</t>
  </si>
  <si>
    <t>305-421-2020</t>
  </si>
  <si>
    <t>Helga Hermiston</t>
  </si>
  <si>
    <t>rippin.edwardo@example.org</t>
  </si>
  <si>
    <t>Blaise Wiegand</t>
  </si>
  <si>
    <t>darren.anderson@example.org</t>
  </si>
  <si>
    <t>Domenick Cummerata</t>
  </si>
  <si>
    <t>williamson.jaunita@example.org</t>
  </si>
  <si>
    <t>Dr. Vada Ward III</t>
  </si>
  <si>
    <t>gudrun.hirthe@example.com</t>
  </si>
  <si>
    <t>Zula Lynch</t>
  </si>
  <si>
    <t>ova.fisher@example.net</t>
  </si>
  <si>
    <t>828-977-0136</t>
  </si>
  <si>
    <t>Dr. Rasheed Pfeffer I</t>
  </si>
  <si>
    <t>nona81@example.net</t>
  </si>
  <si>
    <t>(832) 230-0445</t>
  </si>
  <si>
    <t>Nikko Greenfelder</t>
  </si>
  <si>
    <t>madelynn.goldner@example.org</t>
  </si>
  <si>
    <t>(828) 634-0128</t>
  </si>
  <si>
    <t>Donna Stehr</t>
  </si>
  <si>
    <t>elmo98@example.com</t>
  </si>
  <si>
    <t>(601) 413-3986</t>
  </si>
  <si>
    <t>Eduardo Daniel</t>
  </si>
  <si>
    <t>deron.kihn@example.org</t>
  </si>
  <si>
    <t>Ms. Josiane Hessel II</t>
  </si>
  <si>
    <t>schumm.miguel@example.org</t>
  </si>
  <si>
    <t>Aaron Schiller</t>
  </si>
  <si>
    <t>giles78@example.com</t>
  </si>
  <si>
    <t>1-973-703-5400</t>
  </si>
  <si>
    <t>Alverta Hills</t>
  </si>
  <si>
    <t>teffertz@example.com</t>
  </si>
  <si>
    <t>Federico Rippin</t>
  </si>
  <si>
    <t>jbotsford@example.net</t>
  </si>
  <si>
    <t>Eduardo Kunde</t>
  </si>
  <si>
    <t>khyatt@example.org</t>
  </si>
  <si>
    <t>Zoila Ernser</t>
  </si>
  <si>
    <t>xbailey@example.org</t>
  </si>
  <si>
    <t>1-820-880-9789</t>
  </si>
  <si>
    <t>Roscoe Jast IV</t>
  </si>
  <si>
    <t>cleora42@example.net</t>
  </si>
  <si>
    <t>720-373-4287</t>
  </si>
  <si>
    <t>Kitty Tremblay PhD</t>
  </si>
  <si>
    <t>jessica.dietrich@example.com</t>
  </si>
  <si>
    <t>1-479-289-0513</t>
  </si>
  <si>
    <t>Candida Lowe</t>
  </si>
  <si>
    <t>april77@example.org</t>
  </si>
  <si>
    <t>Katarina Pacocha</t>
  </si>
  <si>
    <t>walker.destiny@example.org</t>
  </si>
  <si>
    <t>Mr. Weston Witting</t>
  </si>
  <si>
    <t>destany.hermiston@example.org</t>
  </si>
  <si>
    <t>(843) 371-9576</t>
  </si>
  <si>
    <t>Vicenta Hills</t>
  </si>
  <si>
    <t>norris72@example.net</t>
  </si>
  <si>
    <t>1-640-646-6384</t>
  </si>
  <si>
    <t>Denis Considine</t>
  </si>
  <si>
    <t>libby39@example.com</t>
  </si>
  <si>
    <t>(601) 829-9241</t>
  </si>
  <si>
    <t>Evert Heller</t>
  </si>
  <si>
    <t>jesus57@example.net</t>
  </si>
  <si>
    <t>Kelsi Berge</t>
  </si>
  <si>
    <t>ewisoky@example.org</t>
  </si>
  <si>
    <t>1-463-291-9074</t>
  </si>
  <si>
    <t>Clair Kohler</t>
  </si>
  <si>
    <t>bernie.goodwin@example.net</t>
  </si>
  <si>
    <t>Margaret Bogisich</t>
  </si>
  <si>
    <t>alfonzo39@example.net</t>
  </si>
  <si>
    <t>Zella Sauer DVM</t>
  </si>
  <si>
    <t>allie23@example.org</t>
  </si>
  <si>
    <t>Rosalia Kilback</t>
  </si>
  <si>
    <t>senger.eldred@example.org</t>
  </si>
  <si>
    <t>1-352-361-0407</t>
  </si>
  <si>
    <t>Prof. Orlando Nicolas Sr.</t>
  </si>
  <si>
    <t>lou37@example.org</t>
  </si>
  <si>
    <t>(323) 749-6662</t>
  </si>
  <si>
    <t>Dr. Violet Kirlin I</t>
  </si>
  <si>
    <t>ddurgan@example.org</t>
  </si>
  <si>
    <t>Prof. Karl Zboncak Sr.</t>
  </si>
  <si>
    <t>monserrat29@example.org</t>
  </si>
  <si>
    <t>Jaunita Brekke</t>
  </si>
  <si>
    <t>victoria.friesen@example.org</t>
  </si>
  <si>
    <t>364-824-2605</t>
  </si>
  <si>
    <t>Camilla Kiehn I</t>
  </si>
  <si>
    <t>dion18@example.net</t>
  </si>
  <si>
    <t>+1 (208) 352-6441</t>
  </si>
  <si>
    <t>Naomi Robel</t>
  </si>
  <si>
    <t>keenan37@example.com</t>
  </si>
  <si>
    <t>Malvina Emmerich</t>
  </si>
  <si>
    <t>fatima.buckridge@example.net</t>
  </si>
  <si>
    <t>Jarrod Daugherty</t>
  </si>
  <si>
    <t>kellen.sporer@example.org</t>
  </si>
  <si>
    <t>Ms. Libby Hessel</t>
  </si>
  <si>
    <t>georgianna22@example.com</t>
  </si>
  <si>
    <t>Della Zulauf</t>
  </si>
  <si>
    <t>seamus20@example.org</t>
  </si>
  <si>
    <t>Tiffany Goldner DDS</t>
  </si>
  <si>
    <t>nadia.renner@example.org</t>
  </si>
  <si>
    <t>1-803-793-3142</t>
  </si>
  <si>
    <t>kabshire@example.net</t>
  </si>
  <si>
    <t>Santina Greenfelder</t>
  </si>
  <si>
    <t>frami.jaquelin@example.com</t>
  </si>
  <si>
    <t>309-464-9503</t>
  </si>
  <si>
    <t>Reilly Heller</t>
  </si>
  <si>
    <t>pat.treutel@example.org</t>
  </si>
  <si>
    <t>838-673-7380</t>
  </si>
  <si>
    <t>Prof. Vernon Gutkowski</t>
  </si>
  <si>
    <t>eloise87@example.org</t>
  </si>
  <si>
    <t>Philip Gutkowski</t>
  </si>
  <si>
    <t>jovan.kunde@example.com</t>
  </si>
  <si>
    <t>Furman Heller</t>
  </si>
  <si>
    <t>rau.golden@example.com</t>
  </si>
  <si>
    <t>Henri Hirthe</t>
  </si>
  <si>
    <t>pietro01@example.com</t>
  </si>
  <si>
    <t>Clinton Ullrich</t>
  </si>
  <si>
    <t>muhammad43@example.org</t>
  </si>
  <si>
    <t>1-907-748-6349</t>
  </si>
  <si>
    <t>Dr. Everett Leuschke</t>
  </si>
  <si>
    <t>watsica.frieda@example.org</t>
  </si>
  <si>
    <t>463-326-3484</t>
  </si>
  <si>
    <t>Demarco Howell</t>
  </si>
  <si>
    <t>dickinson.presley@example.org</t>
  </si>
  <si>
    <t>Miss Genoveva Tromp V</t>
  </si>
  <si>
    <t>ecarter@example.org</t>
  </si>
  <si>
    <t>718-537-0747</t>
  </si>
  <si>
    <t>Jadyn Collier IV</t>
  </si>
  <si>
    <t>antonina.reinger@example.org</t>
  </si>
  <si>
    <t>Virginia Lakin</t>
  </si>
  <si>
    <t>bulah61@example.com</t>
  </si>
  <si>
    <t>Dereck Crist</t>
  </si>
  <si>
    <t>bluettgen@example.org</t>
  </si>
  <si>
    <t>Laron Keebler</t>
  </si>
  <si>
    <t>raynor.odessa@example.net</t>
  </si>
  <si>
    <t>1-385-915-8052</t>
  </si>
  <si>
    <t>Maye Hills II</t>
  </si>
  <si>
    <t>sharon65@example.org</t>
  </si>
  <si>
    <t>Deron Murray</t>
  </si>
  <si>
    <t>qgerhold@example.org</t>
  </si>
  <si>
    <t>Julius Littel</t>
  </si>
  <si>
    <t>aryanna.ledner@example.net</t>
  </si>
  <si>
    <t>Zack Carter</t>
  </si>
  <si>
    <t>uconsidine@example.org</t>
  </si>
  <si>
    <t>Tia Feil</t>
  </si>
  <si>
    <t>boyer.rico@example.net</t>
  </si>
  <si>
    <t>Tyreek Lueilwitz</t>
  </si>
  <si>
    <t>heller.alyson@example.com</t>
  </si>
  <si>
    <t>+1 (314) 548-2583</t>
  </si>
  <si>
    <t>Armand Johnson</t>
  </si>
  <si>
    <t>agislason@example.com</t>
  </si>
  <si>
    <t>1-409-982-3468</t>
  </si>
  <si>
    <t>Caitlyn Rolfson</t>
  </si>
  <si>
    <t>qschneider@example.net</t>
  </si>
  <si>
    <t>+1 (707) 263-0978</t>
  </si>
  <si>
    <t>Rocky Legros</t>
  </si>
  <si>
    <t>caleb26@example.net</t>
  </si>
  <si>
    <t>Shana Graham</t>
  </si>
  <si>
    <t>titus06@example.org</t>
  </si>
  <si>
    <t>1-847-566-9357</t>
  </si>
  <si>
    <t>Kayleigh Spencer</t>
  </si>
  <si>
    <t>casandra59@example.org</t>
  </si>
  <si>
    <t>1-985-718-8885</t>
  </si>
  <si>
    <t>Brown Keeling</t>
  </si>
  <si>
    <t>thaddeus94@example.com</t>
  </si>
  <si>
    <t>(325) 643-7772</t>
  </si>
  <si>
    <t>Taya Blanda</t>
  </si>
  <si>
    <t>allan.bernhard@example.com</t>
  </si>
  <si>
    <t>Hillard Leannon</t>
  </si>
  <si>
    <t>hand.mariane@example.net</t>
  </si>
  <si>
    <t>Alivia Durgan</t>
  </si>
  <si>
    <t>hroob@example.org</t>
  </si>
  <si>
    <t>251-303-4609</t>
  </si>
  <si>
    <t>Clair Donnelly</t>
  </si>
  <si>
    <t>bridget08@example.org</t>
  </si>
  <si>
    <t>480-882-3653</t>
  </si>
  <si>
    <t>Jedediah Pagac MD</t>
  </si>
  <si>
    <t>herman.penelope@example.net</t>
  </si>
  <si>
    <t>Matilda Runolfsdottir</t>
  </si>
  <si>
    <t>ohara.adrienne@example.com</t>
  </si>
  <si>
    <t>563-414-2635</t>
  </si>
  <si>
    <t>Rico Walker</t>
  </si>
  <si>
    <t>dare.lilla@example.org</t>
  </si>
  <si>
    <t>Nelle Cruickshank</t>
  </si>
  <si>
    <t>betty.dickinson@example.net</t>
  </si>
  <si>
    <t>Prof. Abel Rau</t>
  </si>
  <si>
    <t>corwin.uriel@example.com</t>
  </si>
  <si>
    <t>(364) 201-5809</t>
  </si>
  <si>
    <t>Ruthe Dibbert</t>
  </si>
  <si>
    <t>augusta40@example.net</t>
  </si>
  <si>
    <t>Gay Rippin</t>
  </si>
  <si>
    <t>maryse09@example.org</t>
  </si>
  <si>
    <t>Russel Schumm</t>
  </si>
  <si>
    <t>beer.maryse@example.org</t>
  </si>
  <si>
    <t>(564) 252-3811</t>
  </si>
  <si>
    <t>Erling Miller</t>
  </si>
  <si>
    <t>qhowe@example.com</t>
  </si>
  <si>
    <t>(906) 589-6258</t>
  </si>
  <si>
    <t>Janet Yost</t>
  </si>
  <si>
    <t>halvorson.wiley@example.net</t>
  </si>
  <si>
    <t>Zane Kunze</t>
  </si>
  <si>
    <t>pberge@example.org</t>
  </si>
  <si>
    <t>Ms. Cierra Hackett II</t>
  </si>
  <si>
    <t>cyril99@example.org</t>
  </si>
  <si>
    <t>229-579-0418</t>
  </si>
  <si>
    <t>Prof. Ewald Nicolas</t>
  </si>
  <si>
    <t>dillon.tromp@example.org</t>
  </si>
  <si>
    <t>(956) 567-4690</t>
  </si>
  <si>
    <t>Mr. Hilario Prosacco I</t>
  </si>
  <si>
    <t>kulas.hilda@example.net</t>
  </si>
  <si>
    <t>Shaylee Metz</t>
  </si>
  <si>
    <t>suzanne55@example.net</t>
  </si>
  <si>
    <t>1-657-417-8275</t>
  </si>
  <si>
    <t>Lela Streich</t>
  </si>
  <si>
    <t>vrutherford@example.net</t>
  </si>
  <si>
    <t>Teresa Leffler</t>
  </si>
  <si>
    <t>kozey.abdullah@example.com</t>
  </si>
  <si>
    <t>1-341-899-9962</t>
  </si>
  <si>
    <t>Bernie Abshire</t>
  </si>
  <si>
    <t>maudie.macejkovic@example.com</t>
  </si>
  <si>
    <t>Prof. Brooke Kirlin</t>
  </si>
  <si>
    <t>shanelle66@example.net</t>
  </si>
  <si>
    <t>Dr. Llewellyn Ernser</t>
  </si>
  <si>
    <t>addison74@example.org</t>
  </si>
  <si>
    <t>Breana Hoppe DVM</t>
  </si>
  <si>
    <t>jacinto.bashirian@example.com</t>
  </si>
  <si>
    <t>Joanie Mayer</t>
  </si>
  <si>
    <t>whyatt@example.net</t>
  </si>
  <si>
    <t>413-371-7184</t>
  </si>
  <si>
    <t>Dr. Wilber Jaskolski DDS</t>
  </si>
  <si>
    <t>jbechtelar@example.net</t>
  </si>
  <si>
    <t>1-325-973-5332</t>
  </si>
  <si>
    <t>Katelin Friesen</t>
  </si>
  <si>
    <t>sienna.schmidt@example.net</t>
  </si>
  <si>
    <t>Ora Carter</t>
  </si>
  <si>
    <t>jkuhn@example.net</t>
  </si>
  <si>
    <t>Sarina Cummerata</t>
  </si>
  <si>
    <t>nola.fay@example.net</t>
  </si>
  <si>
    <t>(786) 310-9998</t>
  </si>
  <si>
    <t>Larue Brown</t>
  </si>
  <si>
    <t>mstanton@example.net</t>
  </si>
  <si>
    <t>212-219-9631</t>
  </si>
  <si>
    <t>Jamaal Leannon</t>
  </si>
  <si>
    <t>foconner@example.net</t>
  </si>
  <si>
    <t>(754) 846-7942</t>
  </si>
  <si>
    <t>Jacky Walter</t>
  </si>
  <si>
    <t>dejon29@example.com</t>
  </si>
  <si>
    <t>936-587-1853</t>
  </si>
  <si>
    <t>Ms. Melisa Gusikowski Sr.</t>
  </si>
  <si>
    <t>david22@example.net</t>
  </si>
  <si>
    <t>Kirk Kub</t>
  </si>
  <si>
    <t>rlubowitz@example.net</t>
  </si>
  <si>
    <t>+1 (380) 835-8179</t>
  </si>
  <si>
    <t>Lilliana McGlynn</t>
  </si>
  <si>
    <t>ohara.adriel@example.org</t>
  </si>
  <si>
    <t>+1 (319) 435-2139</t>
  </si>
  <si>
    <t>Mr. Scottie Stanton III</t>
  </si>
  <si>
    <t>carissa.hermiston@example.org</t>
  </si>
  <si>
    <t>1-848-487-6073</t>
  </si>
  <si>
    <t>Mrs. Winnifred Prosacco PhD</t>
  </si>
  <si>
    <t>swaniawski.jesse@example.net</t>
  </si>
  <si>
    <t>1-347-653-6029</t>
  </si>
  <si>
    <t>Prof. Ed Ruecker IV</t>
  </si>
  <si>
    <t>gerhold.sterling@example.org</t>
  </si>
  <si>
    <t>1-209-743-7683</t>
  </si>
  <si>
    <t>Jacklyn Jakubowski I</t>
  </si>
  <si>
    <t>laura28@example.net</t>
  </si>
  <si>
    <t>1-872-357-5682</t>
  </si>
  <si>
    <t>Prof. Reuben Schuster</t>
  </si>
  <si>
    <t>ted.mertz@example.com</t>
  </si>
  <si>
    <t>Amie Erdman Jr.</t>
  </si>
  <si>
    <t>lora.batz@example.org</t>
  </si>
  <si>
    <t>Dr. Camila Lebsack Jr.</t>
  </si>
  <si>
    <t>geraldine65@example.com</t>
  </si>
  <si>
    <t>Mr. Lexus Hane I</t>
  </si>
  <si>
    <t>schimmel.wilhelm@example.net</t>
  </si>
  <si>
    <t>Enrico Kovacek</t>
  </si>
  <si>
    <t>orion80@example.org</t>
  </si>
  <si>
    <t>Warren Powlowski</t>
  </si>
  <si>
    <t>rigoberto42@example.org</t>
  </si>
  <si>
    <t>(651) 474-8209</t>
  </si>
  <si>
    <t>Prof. Brannon Kihn</t>
  </si>
  <si>
    <t>pagac.meda@example.com</t>
  </si>
  <si>
    <t>769-333-6915</t>
  </si>
  <si>
    <t>Prof. Willis Kerluke</t>
  </si>
  <si>
    <t>shanel53@example.org</t>
  </si>
  <si>
    <t>458-605-9636</t>
  </si>
  <si>
    <t>Charles Wolf Sr.</t>
  </si>
  <si>
    <t>gussie.leuschke@example.org</t>
  </si>
  <si>
    <t>Giovanna Runolfsson</t>
  </si>
  <si>
    <t>denesik.ludie@example.org</t>
  </si>
  <si>
    <t>1-848-440-5001</t>
  </si>
  <si>
    <t>Ruthie Gerlach</t>
  </si>
  <si>
    <t>marianne.blanda@example.com</t>
  </si>
  <si>
    <t>1-425-710-9319</t>
  </si>
  <si>
    <t>Mrs. Nella Schaden</t>
  </si>
  <si>
    <t>mertz.milo@example.com</t>
  </si>
  <si>
    <t>Jordyn Hamill</t>
  </si>
  <si>
    <t>manley.rogahn@example.org</t>
  </si>
  <si>
    <t>231-810-3795</t>
  </si>
  <si>
    <t>Mr. Kyleigh Larson</t>
  </si>
  <si>
    <t>tito01@example.com</t>
  </si>
  <si>
    <t>Prof. Norwood McDermott</t>
  </si>
  <si>
    <t>miles.hauck@example.com</t>
  </si>
  <si>
    <t>Ivory Balistreri III</t>
  </si>
  <si>
    <t>alana.oconner@example.com</t>
  </si>
  <si>
    <t>(937) 816-2236</t>
  </si>
  <si>
    <t>Mr. Reuben Bahringer DVM</t>
  </si>
  <si>
    <t>ustreich@example.com</t>
  </si>
  <si>
    <t>1-952-372-4299</t>
  </si>
  <si>
    <t>Lulu Hill</t>
  </si>
  <si>
    <t>carroll.modesta@example.org</t>
  </si>
  <si>
    <t>Brielle Gleason IV</t>
  </si>
  <si>
    <t>rath.marcia@example.org</t>
  </si>
  <si>
    <t>1-680-620-2839</t>
  </si>
  <si>
    <t>Carlie O'Keefe</t>
  </si>
  <si>
    <t>rice.baby@example.org</t>
  </si>
  <si>
    <t>Dr. Floy Kerluke</t>
  </si>
  <si>
    <t>tmclaughlin@example.net</t>
  </si>
  <si>
    <t>Spencer Purdy</t>
  </si>
  <si>
    <t>skeeling@example.net</t>
  </si>
  <si>
    <t>1-202-672-0180</t>
  </si>
  <si>
    <t>Gina Pfannerstill V</t>
  </si>
  <si>
    <t>josiane.dare@example.com</t>
  </si>
  <si>
    <t>+1 (563) 488-7026</t>
  </si>
  <si>
    <t>Judd Bailey</t>
  </si>
  <si>
    <t>oorn@example.net</t>
  </si>
  <si>
    <t>Willy Reynolds</t>
  </si>
  <si>
    <t>candida10@example.com</t>
  </si>
  <si>
    <t>Ms. Alyson Hahn DVM</t>
  </si>
  <si>
    <t>will.lilyan@example.org</t>
  </si>
  <si>
    <t>Dr. Mozelle Schaden</t>
  </si>
  <si>
    <t>lang.edmond@example.com</t>
  </si>
  <si>
    <t>Dedric Gerhold</t>
  </si>
  <si>
    <t>cielo.beatty@example.com</t>
  </si>
  <si>
    <t>Sharon Marquardt</t>
  </si>
  <si>
    <t>orutherford@example.org</t>
  </si>
  <si>
    <t>(770) 886-0060</t>
  </si>
  <si>
    <t>Ms. Angeline Trantow IV</t>
  </si>
  <si>
    <t>miller.bria@example.com</t>
  </si>
  <si>
    <t>(862) 926-3039</t>
  </si>
  <si>
    <t>Louie Brakus MD</t>
  </si>
  <si>
    <t>gunnar.lemke@example.com</t>
  </si>
  <si>
    <t>1-901-866-0205</t>
  </si>
  <si>
    <t>Prof. Dagmar Gerlach DVM</t>
  </si>
  <si>
    <t>opfannerstill@example.org</t>
  </si>
  <si>
    <t>1-773-777-2544</t>
  </si>
  <si>
    <t>Meda Lockman</t>
  </si>
  <si>
    <t>zackary.reilly@example.com</t>
  </si>
  <si>
    <t>Eino Collins DDS</t>
  </si>
  <si>
    <t>gutkowski.consuelo@example.org</t>
  </si>
  <si>
    <t>Carrie Emmerich</t>
  </si>
  <si>
    <t>patricia.hagenes@example.org</t>
  </si>
  <si>
    <t>Nya Mann III</t>
  </si>
  <si>
    <t>bhintz@example.com</t>
  </si>
  <si>
    <t>Dylan Herzog III</t>
  </si>
  <si>
    <t>fbode@example.net</t>
  </si>
  <si>
    <t>Lolita Krajcik</t>
  </si>
  <si>
    <t>gail.bradtke@example.org</t>
  </si>
  <si>
    <t>(520) 609-0238</t>
  </si>
  <si>
    <t>Roberta Hansen</t>
  </si>
  <si>
    <t>julia59@example.net</t>
  </si>
  <si>
    <t>248-301-8383</t>
  </si>
  <si>
    <t>Dr. Amelia O'Conner Sr.</t>
  </si>
  <si>
    <t>eloisa.hyatt@example.net</t>
  </si>
  <si>
    <t>1-302-406-9138</t>
  </si>
  <si>
    <t>Beatrice Brakus</t>
  </si>
  <si>
    <t>rath.percival@example.net</t>
  </si>
  <si>
    <t>Ms. Liza Wunsch I</t>
  </si>
  <si>
    <t>langosh.zora@example.net</t>
  </si>
  <si>
    <t>Conrad Ernser</t>
  </si>
  <si>
    <t>nlegros@example.net</t>
  </si>
  <si>
    <t>Jedediah Schaefer</t>
  </si>
  <si>
    <t>robb26@example.net</t>
  </si>
  <si>
    <t>Kathleen McClure</t>
  </si>
  <si>
    <t>marielle11@example.org</t>
  </si>
  <si>
    <t>Dr. Eliza Waters II</t>
  </si>
  <si>
    <t>mayert.domenico@example.com</t>
  </si>
  <si>
    <t>1-458-783-8136</t>
  </si>
  <si>
    <t>Brayan Bernhard</t>
  </si>
  <si>
    <t>edd99@example.org</t>
  </si>
  <si>
    <t>(217) 821-8514</t>
  </si>
  <si>
    <t>Mr. Nickolas Crona</t>
  </si>
  <si>
    <t>jbergnaum@example.net</t>
  </si>
  <si>
    <t>Josianne Pagac</t>
  </si>
  <si>
    <t>afunk@example.org</t>
  </si>
  <si>
    <t>Clara Zulauf</t>
  </si>
  <si>
    <t>elinor.thiel@example.com</t>
  </si>
  <si>
    <t>Sophia Kris PhD</t>
  </si>
  <si>
    <t>fabernathy@example.net</t>
  </si>
  <si>
    <t>Gail O'Kon</t>
  </si>
  <si>
    <t>stehr.delfina@example.com</t>
  </si>
  <si>
    <t>559-508-7057</t>
  </si>
  <si>
    <t>Lon Hyatt</t>
  </si>
  <si>
    <t>fzboncak@example.com</t>
  </si>
  <si>
    <t>Dr. Brady Grimes</t>
  </si>
  <si>
    <t>betty34@example.org</t>
  </si>
  <si>
    <t>Ms. Amiya Waters</t>
  </si>
  <si>
    <t>bruen.elinore@example.net</t>
  </si>
  <si>
    <t>Kayden Wehner</t>
  </si>
  <si>
    <t>aurelia.vonrueden@example.net</t>
  </si>
  <si>
    <t>Moriah Volkman Sr.</t>
  </si>
  <si>
    <t>finn99@example.org</t>
  </si>
  <si>
    <t>470-700-1291</t>
  </si>
  <si>
    <t>Trinity Bailey</t>
  </si>
  <si>
    <t>lenore.wilkinson@example.net</t>
  </si>
  <si>
    <t>1-706-414-5304</t>
  </si>
  <si>
    <t>Ansel Will</t>
  </si>
  <si>
    <t>dell52@example.net</t>
  </si>
  <si>
    <t>+1 (678) 632-8299</t>
  </si>
  <si>
    <t>Miss Bernice Pacocha</t>
  </si>
  <si>
    <t>vconsidine@example.net</t>
  </si>
  <si>
    <t>Ramon Bartell</t>
  </si>
  <si>
    <t>vidal64@example.net</t>
  </si>
  <si>
    <t>Pietro Bruen</t>
  </si>
  <si>
    <t>mylene.jones@example.com</t>
  </si>
  <si>
    <t>(253) 236-7893</t>
  </si>
  <si>
    <t>Dr. Kevin Gleason</t>
  </si>
  <si>
    <t>maxime.brakus@example.com</t>
  </si>
  <si>
    <t>Mr. Willis Hayes DDS</t>
  </si>
  <si>
    <t>wyman39@example.org</t>
  </si>
  <si>
    <t>Dr. Ronny Beahan</t>
  </si>
  <si>
    <t>flueilwitz@example.net</t>
  </si>
  <si>
    <t>Kennedi Lesch</t>
  </si>
  <si>
    <t>johns.joseph@example.net</t>
  </si>
  <si>
    <t>(650) 422-9411</t>
  </si>
  <si>
    <t>Prof. Janet Parisian II</t>
  </si>
  <si>
    <t>ylarson@example.net</t>
  </si>
  <si>
    <t>Gerson Jaskolski</t>
  </si>
  <si>
    <t>paxton15@example.com</t>
  </si>
  <si>
    <t>(626) 357-3818</t>
  </si>
  <si>
    <t>Dr. Asa Johnson</t>
  </si>
  <si>
    <t>hosea.mckenzie@example.net</t>
  </si>
  <si>
    <t>207-640-7979</t>
  </si>
  <si>
    <t>Ana Konopelski</t>
  </si>
  <si>
    <t>paufderhar@example.org</t>
  </si>
  <si>
    <t>Gaetano Hilpert</t>
  </si>
  <si>
    <t>cristopher39@example.org</t>
  </si>
  <si>
    <t>878-810-6004</t>
  </si>
  <si>
    <t>Alessandra Considine</t>
  </si>
  <si>
    <t>serena.jakubowski@example.com</t>
  </si>
  <si>
    <t>838-814-7045</t>
  </si>
  <si>
    <t>Diamond Swift</t>
  </si>
  <si>
    <t>myriam.lindgren@example.com</t>
  </si>
  <si>
    <t>(720) 908-9698</t>
  </si>
  <si>
    <t>Liliana Wisozk</t>
  </si>
  <si>
    <t>pkihn@example.net</t>
  </si>
  <si>
    <t>1-617-228-4965</t>
  </si>
  <si>
    <t>Eriberto Thiel I</t>
  </si>
  <si>
    <t>damion.buckridge@example.org</t>
  </si>
  <si>
    <t>1-765-489-1627</t>
  </si>
  <si>
    <t>Janick Ankunding</t>
  </si>
  <si>
    <t>lrobel@example.net</t>
  </si>
  <si>
    <t>865-906-3958</t>
  </si>
  <si>
    <t>Isobel Koch I</t>
  </si>
  <si>
    <t>fstroman@example.org</t>
  </si>
  <si>
    <t>Cassandra Hauck I</t>
  </si>
  <si>
    <t>vaughn55@example.org</t>
  </si>
  <si>
    <t>1-724-438-9994</t>
  </si>
  <si>
    <t>Leone Ankunding Sr.</t>
  </si>
  <si>
    <t>carissa.schmitt@example.com</t>
  </si>
  <si>
    <t>484-700-9188</t>
  </si>
  <si>
    <t>Oswald Kunde</t>
  </si>
  <si>
    <t>adan08@example.com</t>
  </si>
  <si>
    <t>(909) 922-0236</t>
  </si>
  <si>
    <t>Stacey Hessel</t>
  </si>
  <si>
    <t>kub.dennis@example.org</t>
  </si>
  <si>
    <t>+1 (951) 514-7645</t>
  </si>
  <si>
    <t>Dakota Stiedemann I</t>
  </si>
  <si>
    <t>schultz.vincenza@example.org</t>
  </si>
  <si>
    <t>(608) 367-2161</t>
  </si>
  <si>
    <t>Dr. Vito Lynch III</t>
  </si>
  <si>
    <t>gregoria.heathcote@example.net</t>
  </si>
  <si>
    <t>Pierce Kreiger</t>
  </si>
  <si>
    <t>geoffrey72@example.net</t>
  </si>
  <si>
    <t>Miss Myah Baumbach</t>
  </si>
  <si>
    <t>allie31@example.com</t>
  </si>
  <si>
    <t>Issac Little</t>
  </si>
  <si>
    <t>xeichmann@example.net</t>
  </si>
  <si>
    <t>+1 (575) 954-7004</t>
  </si>
  <si>
    <t>Gwendolyn Balistreri</t>
  </si>
  <si>
    <t>thiel.karlee@example.org</t>
  </si>
  <si>
    <t>(205) 264-6384</t>
  </si>
  <si>
    <t>Cordie Keebler</t>
  </si>
  <si>
    <t>imogene61@example.net</t>
  </si>
  <si>
    <t>(217) 703-1081</t>
  </si>
  <si>
    <t>Dejuan Bosco</t>
  </si>
  <si>
    <t>marisol24@example.org</t>
  </si>
  <si>
    <t>1-520-595-5491</t>
  </si>
  <si>
    <t>Omer Walker</t>
  </si>
  <si>
    <t>melyssa46@example.org</t>
  </si>
  <si>
    <t>(805) 697-2575</t>
  </si>
  <si>
    <t>Dr. Laurianne Blanda</t>
  </si>
  <si>
    <t>araceli.lockman@example.com</t>
  </si>
  <si>
    <t>(364) 520-6374</t>
  </si>
  <si>
    <t>Kailey Boehm</t>
  </si>
  <si>
    <t>oeichmann@example.com</t>
  </si>
  <si>
    <t>(772) 261-3776</t>
  </si>
  <si>
    <t>Era Hegmann</t>
  </si>
  <si>
    <t>hblick@example.com</t>
  </si>
  <si>
    <t>1-863-774-2556</t>
  </si>
  <si>
    <t>Hulda Krajcik</t>
  </si>
  <si>
    <t>cora.jakubowski@example.org</t>
  </si>
  <si>
    <t>Dr. Josie Weber</t>
  </si>
  <si>
    <t>mcole@example.net</t>
  </si>
  <si>
    <t>+1 (341) 731-5788</t>
  </si>
  <si>
    <t>Kane Baumbach</t>
  </si>
  <si>
    <t>koss.magnus@example.org</t>
  </si>
  <si>
    <t>662-250-7738</t>
  </si>
  <si>
    <t>Dr. Weldon Crona DVM</t>
  </si>
  <si>
    <t>rkshlerin@example.org</t>
  </si>
  <si>
    <t>208-714-0756</t>
  </si>
  <si>
    <t>Daisha Gerhold</t>
  </si>
  <si>
    <t>laverne48@example.net</t>
  </si>
  <si>
    <t>+1 (458) 829-6243</t>
  </si>
  <si>
    <t>Victor Konopelski</t>
  </si>
  <si>
    <t>jbaumbach@example.net</t>
  </si>
  <si>
    <t>Dell Carter MD</t>
  </si>
  <si>
    <t>mcruickshank@example.org</t>
  </si>
  <si>
    <t>Prof. Sebastian Boyer</t>
  </si>
  <si>
    <t>kay.powlowski@example.com</t>
  </si>
  <si>
    <t>+1 (414) 620-6611</t>
  </si>
  <si>
    <t>Victor Goyette</t>
  </si>
  <si>
    <t>america.heaney@example.com</t>
  </si>
  <si>
    <t>520-331-2646</t>
  </si>
  <si>
    <t>Cindy Blanda</t>
  </si>
  <si>
    <t>sschoen@example.com</t>
  </si>
  <si>
    <t>(341) 874-3718</t>
  </si>
  <si>
    <t>Erna Smith</t>
  </si>
  <si>
    <t>ezra.goodwin@example.org</t>
  </si>
  <si>
    <t>(681) 748-1189</t>
  </si>
  <si>
    <t>Dr. Isabelle Kub</t>
  </si>
  <si>
    <t>borer.savanna@example.com</t>
  </si>
  <si>
    <t>(458) 922-3813</t>
  </si>
  <si>
    <t>Prof. Hank Corkery Jr.</t>
  </si>
  <si>
    <t>bette71@example.net</t>
  </si>
  <si>
    <t>(415) 354-7622</t>
  </si>
  <si>
    <t>Candida Hilpert</t>
  </si>
  <si>
    <t>bchristiansen@example.com</t>
  </si>
  <si>
    <t>930-865-4540</t>
  </si>
  <si>
    <t>Mr. Isadore Murray DVM</t>
  </si>
  <si>
    <t>shanelle19@example.org</t>
  </si>
  <si>
    <t>Prof. Leopold Kohler I</t>
  </si>
  <si>
    <t>ocie.roberts@example.net</t>
  </si>
  <si>
    <t>1-351-955-4538</t>
  </si>
  <si>
    <t>Grady Konopelski</t>
  </si>
  <si>
    <t>kelvin.olson@example.com</t>
  </si>
  <si>
    <t>234-209-4942</t>
  </si>
  <si>
    <t>Terrill Hagenes</t>
  </si>
  <si>
    <t>ila.torphy@example.net</t>
  </si>
  <si>
    <t>Roxanne Daugherty</t>
  </si>
  <si>
    <t>jaufderhar@example.com</t>
  </si>
  <si>
    <t>Belle Auer Sr.</t>
  </si>
  <si>
    <t>moshe13@example.net</t>
  </si>
  <si>
    <t>1-769-291-4454</t>
  </si>
  <si>
    <t>Mr. Ethan Grant</t>
  </si>
  <si>
    <t>kenyon.berge@example.net</t>
  </si>
  <si>
    <t>Prof. Hollis Dicki</t>
  </si>
  <si>
    <t>ratke.gerson@example.org</t>
  </si>
  <si>
    <t>272-394-2078</t>
  </si>
  <si>
    <t>Jensen Weissnat</t>
  </si>
  <si>
    <t>ronny.christiansen@example.com</t>
  </si>
  <si>
    <t>+1 (838) 998-0927</t>
  </si>
  <si>
    <t>Shanny Nitzsche</t>
  </si>
  <si>
    <t>hferry@example.org</t>
  </si>
  <si>
    <t>(325) 736-0243</t>
  </si>
  <si>
    <t>Clemens Goodwin MD</t>
  </si>
  <si>
    <t>schimmel.celine@example.org</t>
  </si>
  <si>
    <t>Prof. Brian Nader Sr.</t>
  </si>
  <si>
    <t>theron.bahringer@example.net</t>
  </si>
  <si>
    <t>(725) 796-3151</t>
  </si>
  <si>
    <t>Miss Ozella Cassin Jr.</t>
  </si>
  <si>
    <t>schoen.laurence@example.org</t>
  </si>
  <si>
    <t>Mr. Chris Rath</t>
  </si>
  <si>
    <t>karina.lowe@example.org</t>
  </si>
  <si>
    <t>Frederique Jerde DDS</t>
  </si>
  <si>
    <t>ashlee12@example.net</t>
  </si>
  <si>
    <t>Adolf Adams II</t>
  </si>
  <si>
    <t>dullrich@example.net</t>
  </si>
  <si>
    <t>Harley Aufderhar</t>
  </si>
  <si>
    <t>amanda.jacobi@example.com</t>
  </si>
  <si>
    <t>Mrs. Petra Glover</t>
  </si>
  <si>
    <t>tokon@example.org</t>
  </si>
  <si>
    <t>1-872-272-9652</t>
  </si>
  <si>
    <t>Kaylie Bins</t>
  </si>
  <si>
    <t>arnoldo69@example.com</t>
  </si>
  <si>
    <t>386-482-9223</t>
  </si>
  <si>
    <t>Charlie Willms</t>
  </si>
  <si>
    <t>ahayes@example.net</t>
  </si>
  <si>
    <t>June Nikolaus DVM</t>
  </si>
  <si>
    <t>sbernier@example.net</t>
  </si>
  <si>
    <t>+1 (423) 319-0789</t>
  </si>
  <si>
    <t>Bethany Botsford</t>
  </si>
  <si>
    <t>ardella.pagac@example.com</t>
  </si>
  <si>
    <t>380-587-4676</t>
  </si>
  <si>
    <t>Dr. Joy Pfannerstill DDS</t>
  </si>
  <si>
    <t>zgorczany@example.net</t>
  </si>
  <si>
    <t>(843) 222-8610</t>
  </si>
  <si>
    <t>John Bernhard</t>
  </si>
  <si>
    <t>gcormier@example.org</t>
  </si>
  <si>
    <t>618-853-6094</t>
  </si>
  <si>
    <t>Lavada Bashirian DDS</t>
  </si>
  <si>
    <t>lsawayn@example.org</t>
  </si>
  <si>
    <t>(878) 853-9200</t>
  </si>
  <si>
    <t>Prof. Gia Rempel</t>
  </si>
  <si>
    <t>monique.hermann@example.com</t>
  </si>
  <si>
    <t>425-581-6011</t>
  </si>
  <si>
    <t>Cody Stokes</t>
  </si>
  <si>
    <t>hailey35@example.com</t>
  </si>
  <si>
    <t>Russell Grady</t>
  </si>
  <si>
    <t>mathilde57@example.org</t>
  </si>
  <si>
    <t>828-569-6770</t>
  </si>
  <si>
    <t>Doris Spencer</t>
  </si>
  <si>
    <t>mccullough.emery@example.com</t>
  </si>
  <si>
    <t>Mckenzie Collier Jr.</t>
  </si>
  <si>
    <t>gay51@example.org</t>
  </si>
  <si>
    <t>(325) 589-9459</t>
  </si>
  <si>
    <t>Camille Goldner</t>
  </si>
  <si>
    <t>kaylin48@example.net</t>
  </si>
  <si>
    <t>Andreanne Homenick MD</t>
  </si>
  <si>
    <t>von.mona@example.com</t>
  </si>
  <si>
    <t>(847) 214-0896</t>
  </si>
  <si>
    <t>Prof. Sandy McCullough Jr.</t>
  </si>
  <si>
    <t>adams.hobart@example.net</t>
  </si>
  <si>
    <t>+1 (954) 236-8287</t>
  </si>
  <si>
    <t>Miss Eleanora Keebler</t>
  </si>
  <si>
    <t>caleigh60@example.org</t>
  </si>
  <si>
    <t>(540) 666-8396</t>
  </si>
  <si>
    <t>Alia Muller PhD</t>
  </si>
  <si>
    <t>josefa11@example.net</t>
  </si>
  <si>
    <t>Antonette Beahan</t>
  </si>
  <si>
    <t>pcummings@example.org</t>
  </si>
  <si>
    <t>Breanne Schmitt</t>
  </si>
  <si>
    <t>scormier@example.com</t>
  </si>
  <si>
    <t>(863) 278-1431</t>
  </si>
  <si>
    <t>Jerald Littel</t>
  </si>
  <si>
    <t>stan.rice@example.org</t>
  </si>
  <si>
    <t>Luna Cremin</t>
  </si>
  <si>
    <t>terry.unique@example.com</t>
  </si>
  <si>
    <t>Cornell Homenick</t>
  </si>
  <si>
    <t>schuppe.conner@example.com</t>
  </si>
  <si>
    <t>Keyshawn Becker</t>
  </si>
  <si>
    <t>ryan.jakob@example.net</t>
  </si>
  <si>
    <t>Halie Howe</t>
  </si>
  <si>
    <t>nabernathy@example.net</t>
  </si>
  <si>
    <t>Vicente Langworth</t>
  </si>
  <si>
    <t>margie.kertzmann@example.org</t>
  </si>
  <si>
    <t>+1 (689) 827-0599</t>
  </si>
  <si>
    <t>Emilie Moen</t>
  </si>
  <si>
    <t>jon.walsh@example.com</t>
  </si>
  <si>
    <t>1-707-684-5406</t>
  </si>
  <si>
    <t>Prof. Kasey Mosciski</t>
  </si>
  <si>
    <t>jzemlak@example.net</t>
  </si>
  <si>
    <t>Cecil Jacobs</t>
  </si>
  <si>
    <t>qweissnat@example.net</t>
  </si>
  <si>
    <t>Bernardo Dooley</t>
  </si>
  <si>
    <t>qcrooks@example.net</t>
  </si>
  <si>
    <t>Ms. Albertha Bailey IV</t>
  </si>
  <si>
    <t>paolo.considine@example.org</t>
  </si>
  <si>
    <t>Prof. Darion Yundt III</t>
  </si>
  <si>
    <t>sconnelly@example.net</t>
  </si>
  <si>
    <t>(631) 793-6605</t>
  </si>
  <si>
    <t>Mr. Dashawn Altenwerth</t>
  </si>
  <si>
    <t>alvis.windler@example.org</t>
  </si>
  <si>
    <t>(510) 649-9048</t>
  </si>
  <si>
    <t>Lenna Toy</t>
  </si>
  <si>
    <t>jensen.wolf@example.org</t>
  </si>
  <si>
    <t>Wilburn Gleichner</t>
  </si>
  <si>
    <t>lveum@example.net</t>
  </si>
  <si>
    <t>Noble Douglas</t>
  </si>
  <si>
    <t>hill.lisandro@example.com</t>
  </si>
  <si>
    <t>+1 (321) 206-0182</t>
  </si>
  <si>
    <t>Jammie Tremblay</t>
  </si>
  <si>
    <t>bettye.rutherford@example.com</t>
  </si>
  <si>
    <t>(323) 837-2124</t>
  </si>
  <si>
    <t>Marcia Lang DVM</t>
  </si>
  <si>
    <t>dwight.carroll@example.org</t>
  </si>
  <si>
    <t>Else Wolf IV</t>
  </si>
  <si>
    <t>marks.alden@example.net</t>
  </si>
  <si>
    <t>1-276-752-0426</t>
  </si>
  <si>
    <t>Clifton Boyer</t>
  </si>
  <si>
    <t>hflatley@example.com</t>
  </si>
  <si>
    <t>Mr. Cortez Turcotte</t>
  </si>
  <si>
    <t>fzulauf@example.net</t>
  </si>
  <si>
    <t>484-973-8797</t>
  </si>
  <si>
    <t>Dr. Neoma Nicolas</t>
  </si>
  <si>
    <t>remard@example.com</t>
  </si>
  <si>
    <t>1-580-768-6944</t>
  </si>
  <si>
    <t>Prof. Anabel Reynolds V</t>
  </si>
  <si>
    <t>botsford.janae@example.com</t>
  </si>
  <si>
    <t>Jettie Mitchell II</t>
  </si>
  <si>
    <t>bashirian.eloisa@example.org</t>
  </si>
  <si>
    <t>479-987-6313</t>
  </si>
  <si>
    <t>Beatrice Maggio</t>
  </si>
  <si>
    <t>mcclure.bernardo@example.org</t>
  </si>
  <si>
    <t>(640) 965-1544</t>
  </si>
  <si>
    <t>Soledad Dibbert Jr.</t>
  </si>
  <si>
    <t>sierra61@example.net</t>
  </si>
  <si>
    <t>Enrique Stehr</t>
  </si>
  <si>
    <t>samanta.dietrich@example.com</t>
  </si>
  <si>
    <t>475-292-0538</t>
  </si>
  <si>
    <t>Antwon Bogan DVM</t>
  </si>
  <si>
    <t>lula06@example.org</t>
  </si>
  <si>
    <t>414-657-0013</t>
  </si>
  <si>
    <t>Dr. Delta Grimes Jr.</t>
  </si>
  <si>
    <t>rkessler@example.com</t>
  </si>
  <si>
    <t>Mckenna Turcotte I</t>
  </si>
  <si>
    <t>camren.mccullough@example.com</t>
  </si>
  <si>
    <t>+1 (313) 239-6277</t>
  </si>
  <si>
    <t>Cooper Ondricka</t>
  </si>
  <si>
    <t>rogahn.asha@example.net</t>
  </si>
  <si>
    <t>Breanna Kshlerin</t>
  </si>
  <si>
    <t>kelvin.weimann@example.com</t>
  </si>
  <si>
    <t>Lavinia Koss</t>
  </si>
  <si>
    <t>cassie.boehm@example.net</t>
  </si>
  <si>
    <t>938-841-8656</t>
  </si>
  <si>
    <t>Dr. Solon Leuschke DDS</t>
  </si>
  <si>
    <t>awalsh@example.com</t>
  </si>
  <si>
    <t>(380) 665-2235</t>
  </si>
  <si>
    <t>Fred Bode</t>
  </si>
  <si>
    <t>dario22@example.net</t>
  </si>
  <si>
    <t>Dr. Zoila Conroy I</t>
  </si>
  <si>
    <t>chaya.stracke@example.net</t>
  </si>
  <si>
    <t>Heaven DuBuque</t>
  </si>
  <si>
    <t>xbrown@example.com</t>
  </si>
  <si>
    <t>Joel Hermiston V</t>
  </si>
  <si>
    <t>carrie84@example.net</t>
  </si>
  <si>
    <t>Mr. Julien Ratke I</t>
  </si>
  <si>
    <t>crooks.elouise@example.org</t>
  </si>
  <si>
    <t>Malachi Terry</t>
  </si>
  <si>
    <t>layla24@example.org</t>
  </si>
  <si>
    <t>941-610-5551</t>
  </si>
  <si>
    <t>Fausto Runolfsson</t>
  </si>
  <si>
    <t>wilfrid22@example.net</t>
  </si>
  <si>
    <t>458-685-7593</t>
  </si>
  <si>
    <t>Ms. Shanna McKenzie MD</t>
  </si>
  <si>
    <t>kihn.gonzalo@example.net</t>
  </si>
  <si>
    <t>Shanon Schuppe</t>
  </si>
  <si>
    <t>smertz@example.org</t>
  </si>
  <si>
    <t>1-458-766-7839</t>
  </si>
  <si>
    <t>Mavis Christiansen</t>
  </si>
  <si>
    <t>adan.kulas@example.com</t>
  </si>
  <si>
    <t>620-919-8974</t>
  </si>
  <si>
    <t>Prof. Ethelyn Ruecker Jr.</t>
  </si>
  <si>
    <t>wayne88@example.com</t>
  </si>
  <si>
    <t>Mrs. Alena Dooley</t>
  </si>
  <si>
    <t>ajohnson@example.net</t>
  </si>
  <si>
    <t>(309) 983-0039</t>
  </si>
  <si>
    <t>Adell Littel</t>
  </si>
  <si>
    <t>waylon.balistreri@example.com</t>
  </si>
  <si>
    <t>Dr. Modesto Sawayn DVM</t>
  </si>
  <si>
    <t>zharris@example.org</t>
  </si>
  <si>
    <t>1-334-878-6218</t>
  </si>
  <si>
    <t>Christine Koelpin</t>
  </si>
  <si>
    <t>gjaskolski@example.com</t>
  </si>
  <si>
    <t>Laisha Leuschke</t>
  </si>
  <si>
    <t>maryse.collins@example.org</t>
  </si>
  <si>
    <t>1-443-321-4072</t>
  </si>
  <si>
    <t>Victoria Bartell</t>
  </si>
  <si>
    <t>lorenzo49@example.net</t>
  </si>
  <si>
    <t>443-864-7542</t>
  </si>
  <si>
    <t>Nash Okuneva</t>
  </si>
  <si>
    <t>joy77@example.org</t>
  </si>
  <si>
    <t>Georgiana Johnson</t>
  </si>
  <si>
    <t>amaya35@example.org</t>
  </si>
  <si>
    <t>1-818-889-5898</t>
  </si>
  <si>
    <t>Mrs. Dolores Prosacco IV</t>
  </si>
  <si>
    <t>josue.bruen@example.org</t>
  </si>
  <si>
    <t>Grace Torphy</t>
  </si>
  <si>
    <t>makenzie.kilback@example.net</t>
  </si>
  <si>
    <t>Nova Cummerata</t>
  </si>
  <si>
    <t>nigel.klocko@example.org</t>
  </si>
  <si>
    <t>1-502-530-8587</t>
  </si>
  <si>
    <t>Alphonso Hessel</t>
  </si>
  <si>
    <t>emacejkovic@example.org</t>
  </si>
  <si>
    <t>614-616-8086</t>
  </si>
  <si>
    <t>Lonnie Kuhic IV</t>
  </si>
  <si>
    <t>doyle.lois@example.net</t>
  </si>
  <si>
    <t>(401) 936-3825</t>
  </si>
  <si>
    <t>Prof. Taryn Jacobson</t>
  </si>
  <si>
    <t>tromp.randal@example.net</t>
  </si>
  <si>
    <t>Kristopher Hartmann</t>
  </si>
  <si>
    <t>mschimmel@example.com</t>
  </si>
  <si>
    <t>Gia Terry</t>
  </si>
  <si>
    <t>kris.cathryn@example.com</t>
  </si>
  <si>
    <t>1-248-260-0593</t>
  </si>
  <si>
    <t>Charlene Cremin</t>
  </si>
  <si>
    <t>ytorphy@example.org</t>
  </si>
  <si>
    <t>Elias Wuckert</t>
  </si>
  <si>
    <t>saige11@example.org</t>
  </si>
  <si>
    <t>351-289-0096</t>
  </si>
  <si>
    <t>Brandt Green</t>
  </si>
  <si>
    <t>alisha.gibson@example.org</t>
  </si>
  <si>
    <t>218-471-5858</t>
  </si>
  <si>
    <t>Mr. Damion Terry V</t>
  </si>
  <si>
    <t>makayla.schroeder@example.com</t>
  </si>
  <si>
    <t>1-323-472-8112</t>
  </si>
  <si>
    <t>Brennon Beer IV</t>
  </si>
  <si>
    <t>edare@example.net</t>
  </si>
  <si>
    <t>651-650-8957</t>
  </si>
  <si>
    <t>Emile Champlin</t>
  </si>
  <si>
    <t>giovanna.spencer@example.org</t>
  </si>
  <si>
    <t>Eugenia O'Keefe</t>
  </si>
  <si>
    <t>robb.hansen@example.com</t>
  </si>
  <si>
    <t>(972) 252-3737</t>
  </si>
  <si>
    <t>Dr. Murl Macejkovic</t>
  </si>
  <si>
    <t>dhintz@example.com</t>
  </si>
  <si>
    <t>Dr. Lowell Vandervort DDS</t>
  </si>
  <si>
    <t>mshields@example.org</t>
  </si>
  <si>
    <t>Jaydon Lockman</t>
  </si>
  <si>
    <t>akulas@example.org</t>
  </si>
  <si>
    <t>1-808-824-3987</t>
  </si>
  <si>
    <t>Prof. Noemi Lubowitz</t>
  </si>
  <si>
    <t>qfahey@example.org</t>
  </si>
  <si>
    <t>970-777-7243</t>
  </si>
  <si>
    <t>Miss Aileen Hegmann</t>
  </si>
  <si>
    <t>angelina60@example.net</t>
  </si>
  <si>
    <t>Maurice Beahan</t>
  </si>
  <si>
    <t>flossie.reichert@example.org</t>
  </si>
  <si>
    <t>Cristobal Swift PhD</t>
  </si>
  <si>
    <t>boris.feeney@example.org</t>
  </si>
  <si>
    <t>+1 (513) 439-9433</t>
  </si>
  <si>
    <t>Phoebe Harris Sr.</t>
  </si>
  <si>
    <t>oren23@example.org</t>
  </si>
  <si>
    <t>(878) 351-8198</t>
  </si>
  <si>
    <t>Dr. Betsy Eichmann V</t>
  </si>
  <si>
    <t>stracke.ryleigh@example.net</t>
  </si>
  <si>
    <t>Ms. Ivy Conroy I</t>
  </si>
  <si>
    <t>rosario.mann@example.net</t>
  </si>
  <si>
    <t>615-654-5277</t>
  </si>
  <si>
    <t>Ms. Felipa Bode DDS</t>
  </si>
  <si>
    <t>valentina.davis@example.net</t>
  </si>
  <si>
    <t>1-279-522-7211</t>
  </si>
  <si>
    <t>Nickolas Greenfelder IV</t>
  </si>
  <si>
    <t>ernestine.carter@example.net</t>
  </si>
  <si>
    <t>Mr. Carter Graham</t>
  </si>
  <si>
    <t>langworth.napoleon@example.com</t>
  </si>
  <si>
    <t>Elisa Kuhic</t>
  </si>
  <si>
    <t>reichel.sadie@example.com</t>
  </si>
  <si>
    <t>Keyshawn Towne DDS</t>
  </si>
  <si>
    <t>little.willis@example.com</t>
  </si>
  <si>
    <t>906-702-9879</t>
  </si>
  <si>
    <t>Mr. Joany Harvey</t>
  </si>
  <si>
    <t>adela47@example.net</t>
  </si>
  <si>
    <t>Joe Nitzsche</t>
  </si>
  <si>
    <t>bokon@example.com</t>
  </si>
  <si>
    <t>1-520-305-1370</t>
  </si>
  <si>
    <t>Reuben Stracke</t>
  </si>
  <si>
    <t>lukas.grant@example.org</t>
  </si>
  <si>
    <t>+1 (762) 323-0651</t>
  </si>
  <si>
    <t>Karine Batz</t>
  </si>
  <si>
    <t>elehner@example.org</t>
  </si>
  <si>
    <t>1-901-889-7457</t>
  </si>
  <si>
    <t>Carter Corkery</t>
  </si>
  <si>
    <t>lbecker@example.org</t>
  </si>
  <si>
    <t>762-917-8420</t>
  </si>
  <si>
    <t>Ms. Annalise Cummings</t>
  </si>
  <si>
    <t>scotty.lakin@example.org</t>
  </si>
  <si>
    <t>1-434-370-7116</t>
  </si>
  <si>
    <t>Elissa Blanda</t>
  </si>
  <si>
    <t>elise.abbott@example.org</t>
  </si>
  <si>
    <t>Berry Glover DVM</t>
  </si>
  <si>
    <t>mina67@example.org</t>
  </si>
  <si>
    <t>1-786-959-2355</t>
  </si>
  <si>
    <t>Armando Kihn</t>
  </si>
  <si>
    <t>rhea.kihn@example.net</t>
  </si>
  <si>
    <t>Joyce Legros</t>
  </si>
  <si>
    <t>ignatius98@example.net</t>
  </si>
  <si>
    <t>1-234-607-3922</t>
  </si>
  <si>
    <t>Dr. Luther Ruecker</t>
  </si>
  <si>
    <t>leon.larkin@example.com</t>
  </si>
  <si>
    <t>505-499-9007</t>
  </si>
  <si>
    <t>Felipe Flatley</t>
  </si>
  <si>
    <t>mccullough.antonia@example.net</t>
  </si>
  <si>
    <t>831-585-1774</t>
  </si>
  <si>
    <t>Macy Ritchie Jr.</t>
  </si>
  <si>
    <t>tiana.orn@example.com</t>
  </si>
  <si>
    <t>Marilou Ullrich</t>
  </si>
  <si>
    <t>liza.champlin@example.org</t>
  </si>
  <si>
    <t>801-326-6016</t>
  </si>
  <si>
    <t>Clinton Heidenreich</t>
  </si>
  <si>
    <t>jammie66@example.org</t>
  </si>
  <si>
    <t>Dr. Madisen Marvin</t>
  </si>
  <si>
    <t>jsmitham@example.com</t>
  </si>
  <si>
    <t>1-248-980-2660</t>
  </si>
  <si>
    <t>Miracle Muller</t>
  </si>
  <si>
    <t>graham.cora@example.net</t>
  </si>
  <si>
    <t>757-854-7136</t>
  </si>
  <si>
    <t>Precious Lebsack</t>
  </si>
  <si>
    <t>nichole.schaden@example.net</t>
  </si>
  <si>
    <t>1-253-917-8439</t>
  </si>
  <si>
    <t>Luigi Satterfield</t>
  </si>
  <si>
    <t>guy.wisoky@example.com</t>
  </si>
  <si>
    <t>682-923-9232</t>
  </si>
  <si>
    <t>Rodolfo Schmitt</t>
  </si>
  <si>
    <t>grover25@example.org</t>
  </si>
  <si>
    <t>(781) 484-0804</t>
  </si>
  <si>
    <t>Augustine Ritchie</t>
  </si>
  <si>
    <t>shaina.fritsch@example.com</t>
  </si>
  <si>
    <t>+1 (984) 228-8074</t>
  </si>
  <si>
    <t>Reba Beahan</t>
  </si>
  <si>
    <t>emelia85@example.com</t>
  </si>
  <si>
    <t>330-748-4871</t>
  </si>
  <si>
    <t>Prof. Edmund Jacobson V</t>
  </si>
  <si>
    <t>bogan.clay@example.org</t>
  </si>
  <si>
    <t>Carrie Hane</t>
  </si>
  <si>
    <t>guadalupe.legros@example.net</t>
  </si>
  <si>
    <t>Francesco Bode</t>
  </si>
  <si>
    <t>jules94@example.org</t>
  </si>
  <si>
    <t>+1 (860) 780-4502</t>
  </si>
  <si>
    <t>Miss Adella Marvin IV</t>
  </si>
  <si>
    <t>xzavier62@example.net</t>
  </si>
  <si>
    <t>831-636-3143</t>
  </si>
  <si>
    <t>Marcella Bechtelar PhD</t>
  </si>
  <si>
    <t>uabshire@example.net</t>
  </si>
  <si>
    <t>Thora Green Jr.</t>
  </si>
  <si>
    <t>hagenes.lola@example.org</t>
  </si>
  <si>
    <t>Adolf Hagenes V</t>
  </si>
  <si>
    <t>keara.roob@example.net</t>
  </si>
  <si>
    <t>(865) 243-0621</t>
  </si>
  <si>
    <t>Dalton Kohler</t>
  </si>
  <si>
    <t>odell70@example.com</t>
  </si>
  <si>
    <t>1-731-778-8879</t>
  </si>
  <si>
    <t>Kavon Maggio</t>
  </si>
  <si>
    <t>skiles.lenny@example.com</t>
  </si>
  <si>
    <t>Estell Orn</t>
  </si>
  <si>
    <t>hettinger.roosevelt@example.com</t>
  </si>
  <si>
    <t>341-637-5546</t>
  </si>
  <si>
    <t>Korey Leffler</t>
  </si>
  <si>
    <t>lawson.russel@example.com</t>
  </si>
  <si>
    <t>480-530-9506</t>
  </si>
  <si>
    <t>Mr. Candelario Keeling I</t>
  </si>
  <si>
    <t>abshire.angela@example.org</t>
  </si>
  <si>
    <t>(786) 474-7281</t>
  </si>
  <si>
    <t>Prof. Eleanora Frami I</t>
  </si>
  <si>
    <t>zschmidt@example.com</t>
  </si>
  <si>
    <t>1-878-621-8713</t>
  </si>
  <si>
    <t>Dr. Kameron Barton</t>
  </si>
  <si>
    <t>gage.beatty@example.net</t>
  </si>
  <si>
    <t>+1 (310) 827-1982</t>
  </si>
  <si>
    <t>Prof. Devonte Hodkiewicz</t>
  </si>
  <si>
    <t>isabelle.hansen@example.org</t>
  </si>
  <si>
    <t>Wellington Gibson</t>
  </si>
  <si>
    <t>carmel95@example.org</t>
  </si>
  <si>
    <t>417-295-3891</t>
  </si>
  <si>
    <t>Wilhelm Spencer</t>
  </si>
  <si>
    <t>rodriguez.beau@example.net</t>
  </si>
  <si>
    <t>(786) 504-6745</t>
  </si>
  <si>
    <t>Porter Kemmer</t>
  </si>
  <si>
    <t>einar.tremblay@example.net</t>
  </si>
  <si>
    <t>Madge Schroeder III</t>
  </si>
  <si>
    <t>elsie.maggio@example.org</t>
  </si>
  <si>
    <t>(678) 701-6460</t>
  </si>
  <si>
    <t>Prof. Gavin Harris II</t>
  </si>
  <si>
    <t>arch72@example.com</t>
  </si>
  <si>
    <t>928-432-6188</t>
  </si>
  <si>
    <t>Jada Marks</t>
  </si>
  <si>
    <t>graciela80@example.net</t>
  </si>
  <si>
    <t>Mitchel Baumbach</t>
  </si>
  <si>
    <t>aiyana.wintheiser@example.org</t>
  </si>
  <si>
    <t>Mr. Lafayette Sporer I</t>
  </si>
  <si>
    <t>kathlyn05@example.org</t>
  </si>
  <si>
    <t>Prof. Stephan Hettinger</t>
  </si>
  <si>
    <t>jack27@example.org</t>
  </si>
  <si>
    <t>Jessyca Dicki</t>
  </si>
  <si>
    <t>louvenia19@example.com</t>
  </si>
  <si>
    <t>Tia West V</t>
  </si>
  <si>
    <t>marco.gorczany@example.net</t>
  </si>
  <si>
    <t>1-434-987-0826</t>
  </si>
  <si>
    <t>Dr. Ramona Swaniawski</t>
  </si>
  <si>
    <t>cconnelly@example.net</t>
  </si>
  <si>
    <t>1-443-533-2216</t>
  </si>
  <si>
    <t>Henry Reichel DVM</t>
  </si>
  <si>
    <t>gturcotte@example.net</t>
  </si>
  <si>
    <t>(712) 909-8839</t>
  </si>
  <si>
    <t>Allen Jaskolski</t>
  </si>
  <si>
    <t>aliyah55@example.net</t>
  </si>
  <si>
    <t>1-239-344-0228</t>
  </si>
  <si>
    <t>Maria Bins</t>
  </si>
  <si>
    <t>kacie.krajcik@example.com</t>
  </si>
  <si>
    <t>Polly Shields</t>
  </si>
  <si>
    <t>bfeeney@example.net</t>
  </si>
  <si>
    <t>Janessa Barrows</t>
  </si>
  <si>
    <t>rice.eulah@example.org</t>
  </si>
  <si>
    <t>320-496-3962</t>
  </si>
  <si>
    <t>Jewell Olson</t>
  </si>
  <si>
    <t>jared07@example.com</t>
  </si>
  <si>
    <t>(463) 353-6076</t>
  </si>
  <si>
    <t>Alexandro Friesen DDS</t>
  </si>
  <si>
    <t>parisian.nico@example.org</t>
  </si>
  <si>
    <t>Emmalee Fay</t>
  </si>
  <si>
    <t>zcorwin@example.net</t>
  </si>
  <si>
    <t>Angelita Kunde DVM</t>
  </si>
  <si>
    <t>paucek.juston@example.net</t>
  </si>
  <si>
    <t>(380) 443-0452</t>
  </si>
  <si>
    <t>Dr. Nathan Kuhic DVM</t>
  </si>
  <si>
    <t>barry.donnelly@example.com</t>
  </si>
  <si>
    <t>Rick Wiza</t>
  </si>
  <si>
    <t>beatrice.goyette@example.net</t>
  </si>
  <si>
    <t>1-586-607-9827</t>
  </si>
  <si>
    <t>Damion Schuster</t>
  </si>
  <si>
    <t>floyd.kuhlman@example.com</t>
  </si>
  <si>
    <t>Caroline Shanahan</t>
  </si>
  <si>
    <t>alberta.schumm@example.com</t>
  </si>
  <si>
    <t>Prof. Khalil Hyatt</t>
  </si>
  <si>
    <t>jones.melody@example.com</t>
  </si>
  <si>
    <t>Amya Collins</t>
  </si>
  <si>
    <t>albina.hartmann@example.net</t>
  </si>
  <si>
    <t>+1 (386) 856-2683</t>
  </si>
  <si>
    <t>Elmer Raynor</t>
  </si>
  <si>
    <t>kiera80@example.com</t>
  </si>
  <si>
    <t>1-812-378-3983</t>
  </si>
  <si>
    <t>Ms. Dana Rohan III</t>
  </si>
  <si>
    <t>mae26@example.net</t>
  </si>
  <si>
    <t>1-520-515-8181</t>
  </si>
  <si>
    <t>Amie Carter</t>
  </si>
  <si>
    <t>abel84@example.com</t>
  </si>
  <si>
    <t>Emerald Hand</t>
  </si>
  <si>
    <t>dulce26@example.org</t>
  </si>
  <si>
    <t>1-929-616-9520</t>
  </si>
  <si>
    <t>Stephany Kemmer</t>
  </si>
  <si>
    <t>bernhard.johann@example.com</t>
  </si>
  <si>
    <t>1-716-384-1493</t>
  </si>
  <si>
    <t>Karine Kautzer</t>
  </si>
  <si>
    <t>schmidt.gia@example.org</t>
  </si>
  <si>
    <t>1-765-868-9329</t>
  </si>
  <si>
    <t>Dr. Odie Nader III</t>
  </si>
  <si>
    <t>doyle.giovanni@example.com</t>
  </si>
  <si>
    <t>(878) 774-1219</t>
  </si>
  <si>
    <t>Kayley Smith</t>
  </si>
  <si>
    <t>cortney08@example.com</t>
  </si>
  <si>
    <t>Prof. Verdie D'Amore</t>
  </si>
  <si>
    <t>citlalli12@example.net</t>
  </si>
  <si>
    <t>Johanna Prosacco</t>
  </si>
  <si>
    <t>qkiehn@example.net</t>
  </si>
  <si>
    <t>Armando Zieme</t>
  </si>
  <si>
    <t>fkreiger@example.net</t>
  </si>
  <si>
    <t>Reed O'Connell</t>
  </si>
  <si>
    <t>ana.vonrueden@example.net</t>
  </si>
  <si>
    <t>Bailey Hand</t>
  </si>
  <si>
    <t>quincy14@example.net</t>
  </si>
  <si>
    <t>(617) 770-4074</t>
  </si>
  <si>
    <t>Arne Hane</t>
  </si>
  <si>
    <t>cheyanne22@example.net</t>
  </si>
  <si>
    <t>+1 (701) 250-8834</t>
  </si>
  <si>
    <t>Kris Turner</t>
  </si>
  <si>
    <t>runolfsson.orpha@example.net</t>
  </si>
  <si>
    <t>480-774-4026</t>
  </si>
  <si>
    <t>Alva Dibbert</t>
  </si>
  <si>
    <t>ylind@example.net</t>
  </si>
  <si>
    <t>662-632-4379</t>
  </si>
  <si>
    <t>Miss Theodora Bins</t>
  </si>
  <si>
    <t>ahyatt@example.net</t>
  </si>
  <si>
    <t>1-218-326-5087</t>
  </si>
  <si>
    <t>Rickie Waters</t>
  </si>
  <si>
    <t>brenna.oconnell@example.com</t>
  </si>
  <si>
    <t>469-423-6724</t>
  </si>
  <si>
    <t>Fredy Paucek</t>
  </si>
  <si>
    <t>arnulfo10@example.com</t>
  </si>
  <si>
    <t>Laurel Robel</t>
  </si>
  <si>
    <t>strosin.treva@example.org</t>
  </si>
  <si>
    <t>Alexzander Feeney</t>
  </si>
  <si>
    <t>javier66@example.net</t>
  </si>
  <si>
    <t>Margarita Waters</t>
  </si>
  <si>
    <t>wiegand.janice@example.org</t>
  </si>
  <si>
    <t>419-456-3108</t>
  </si>
  <si>
    <t>Mr. Brenden Schmeler</t>
  </si>
  <si>
    <t>mcdermott.justyn@example.net</t>
  </si>
  <si>
    <t>Prof. Sanford West DDS</t>
  </si>
  <si>
    <t>vlarson@example.net</t>
  </si>
  <si>
    <t>385-265-1197</t>
  </si>
  <si>
    <t>Dr. Linnie Simonis</t>
  </si>
  <si>
    <t>wluettgen@example.org</t>
  </si>
  <si>
    <t>820-264-8607</t>
  </si>
  <si>
    <t>Prof. Guiseppe Johnston MD</t>
  </si>
  <si>
    <t>olson.cierra@example.org</t>
  </si>
  <si>
    <t>Mr. Jamie Goodwin</t>
  </si>
  <si>
    <t>goodwin.pansy@example.org</t>
  </si>
  <si>
    <t>1-567-684-4949</t>
  </si>
  <si>
    <t>Ansley Lakin</t>
  </si>
  <si>
    <t>tmueller@example.com</t>
  </si>
  <si>
    <t>1-785-995-1653</t>
  </si>
  <si>
    <t>Alex Sawayn</t>
  </si>
  <si>
    <t>soledad.graham@example.com</t>
  </si>
  <si>
    <t>Nikita Schuppe</t>
  </si>
  <si>
    <t>shermiston@example.org</t>
  </si>
  <si>
    <t>Mr. Ernie Wuckert MD</t>
  </si>
  <si>
    <t>felicita.graham@example.net</t>
  </si>
  <si>
    <t>1-636-808-6068</t>
  </si>
  <si>
    <t>Dr. Aniya Brown Sr.</t>
  </si>
  <si>
    <t>dario.dickens@example.net</t>
  </si>
  <si>
    <t>Annamae Renner</t>
  </si>
  <si>
    <t>yharber@example.net</t>
  </si>
  <si>
    <t>Major Beer Jr.</t>
  </si>
  <si>
    <t>mellie.leuschke@example.net</t>
  </si>
  <si>
    <t>480-908-0352</t>
  </si>
  <si>
    <t>Ms. Leanna Pfeffer</t>
  </si>
  <si>
    <t>rath.rosa@example.net</t>
  </si>
  <si>
    <t>220-548-0917</t>
  </si>
  <si>
    <t>Taylor Flatley</t>
  </si>
  <si>
    <t>jimmie65@example.net</t>
  </si>
  <si>
    <t>(248) 882-6895</t>
  </si>
  <si>
    <t>Vida Pfeffer</t>
  </si>
  <si>
    <t>luella.hartmann@example.org</t>
  </si>
  <si>
    <t>1-351-220-2382</t>
  </si>
  <si>
    <t>Kayleigh Marvin</t>
  </si>
  <si>
    <t>allan38@example.org</t>
  </si>
  <si>
    <t>+1 (240) 366-4772</t>
  </si>
  <si>
    <t>Dr. Jevon Hane</t>
  </si>
  <si>
    <t>alisa60@example.org</t>
  </si>
  <si>
    <t>1-808-556-1887</t>
  </si>
  <si>
    <t>Gaston Tromp</t>
  </si>
  <si>
    <t>schultz.aliya@example.org</t>
  </si>
  <si>
    <t>Earnestine Cole</t>
  </si>
  <si>
    <t>lonzo.kihn@example.net</t>
  </si>
  <si>
    <t>Bridget Bednar</t>
  </si>
  <si>
    <t>dannie.lakin@example.net</t>
  </si>
  <si>
    <t>Ms. Eudora Wehner</t>
  </si>
  <si>
    <t>cayla.davis@example.org</t>
  </si>
  <si>
    <t>435-876-6241</t>
  </si>
  <si>
    <t>Granville Turner</t>
  </si>
  <si>
    <t>fausto22@example.net</t>
  </si>
  <si>
    <t>(667) 858-9307</t>
  </si>
  <si>
    <t>Maddison Grant</t>
  </si>
  <si>
    <t>sydni.satterfield@example.net</t>
  </si>
  <si>
    <t>Prof. Kurt Johnston II</t>
  </si>
  <si>
    <t>udonnelly@example.net</t>
  </si>
  <si>
    <t>(361) 317-8144</t>
  </si>
  <si>
    <t>Taryn Gaylord</t>
  </si>
  <si>
    <t>lpfannerstill@example.com</t>
  </si>
  <si>
    <t>Kari Zulauf</t>
  </si>
  <si>
    <t>umonahan@example.com</t>
  </si>
  <si>
    <t>520-746-2679</t>
  </si>
  <si>
    <t>Mr. Major Hudson</t>
  </si>
  <si>
    <t>darlene.legros@example.org</t>
  </si>
  <si>
    <t>1-737-945-9530</t>
  </si>
  <si>
    <t>Miss Eunice Koss</t>
  </si>
  <si>
    <t>rhett.ebert@example.org</t>
  </si>
  <si>
    <t>830-405-4398</t>
  </si>
  <si>
    <t>Shane Christiansen</t>
  </si>
  <si>
    <t>vdibbert@example.net</t>
  </si>
  <si>
    <t>Mrs. Stefanie Predovic PhD</t>
  </si>
  <si>
    <t>chadd23@example.net</t>
  </si>
  <si>
    <t>Lukas Cummings I</t>
  </si>
  <si>
    <t>jacquelyn.walsh@example.com</t>
  </si>
  <si>
    <t>Caleigh Kerluke DVM</t>
  </si>
  <si>
    <t>zhoeger@example.com</t>
  </si>
  <si>
    <t>986-247-8764</t>
  </si>
  <si>
    <t>Damion Heaney</t>
  </si>
  <si>
    <t>langworth.bernie@example.com</t>
  </si>
  <si>
    <t>Dr. Salvador Nikolaus V</t>
  </si>
  <si>
    <t>xzavier24@example.org</t>
  </si>
  <si>
    <t>626-563-8465</t>
  </si>
  <si>
    <t>Jared Kreiger</t>
  </si>
  <si>
    <t>iparisian@example.net</t>
  </si>
  <si>
    <t>1-775-827-2306</t>
  </si>
  <si>
    <t>Miller Cummings</t>
  </si>
  <si>
    <t>heathcote.virgie@example.org</t>
  </si>
  <si>
    <t>(424) 679-8065</t>
  </si>
  <si>
    <t>Dan Okuneva DDS</t>
  </si>
  <si>
    <t>shanel.bartoletti@example.org</t>
  </si>
  <si>
    <t>1-480-929-9531</t>
  </si>
  <si>
    <t>Cleta Huels</t>
  </si>
  <si>
    <t>mosciski.earnestine@example.com</t>
  </si>
  <si>
    <t>Myah Robel</t>
  </si>
  <si>
    <t>mmurray@example.com</t>
  </si>
  <si>
    <t>Ignacio Skiles</t>
  </si>
  <si>
    <t>ptillman@example.com</t>
  </si>
  <si>
    <t>Jackeline Metz</t>
  </si>
  <si>
    <t>jackie.lueilwitz@example.org</t>
  </si>
  <si>
    <t>Percival Reinger</t>
  </si>
  <si>
    <t>hoppe.rafael@example.net</t>
  </si>
  <si>
    <t>Prof. Rhett Krajcik</t>
  </si>
  <si>
    <t>fbrakus@example.com</t>
  </si>
  <si>
    <t>+1 (843) 674-7412</t>
  </si>
  <si>
    <t>Everardo Leffler PhD</t>
  </si>
  <si>
    <t>rex35@example.net</t>
  </si>
  <si>
    <t>Prof. Tyler Schmidt</t>
  </si>
  <si>
    <t>cleve11@example.com</t>
  </si>
  <si>
    <t>Camilla Maggio</t>
  </si>
  <si>
    <t>kaitlyn90@example.net</t>
  </si>
  <si>
    <t>+1 (732) 852-2527</t>
  </si>
  <si>
    <t>Dr. Wanda Rutherford MD</t>
  </si>
  <si>
    <t>uokeefe@example.net</t>
  </si>
  <si>
    <t>(239) 334-5212</t>
  </si>
  <si>
    <t>Howard Beier</t>
  </si>
  <si>
    <t>conrad.boehm@example.com</t>
  </si>
  <si>
    <t>+1 (954) 598-8158</t>
  </si>
  <si>
    <t>Alessia Bradtke</t>
  </si>
  <si>
    <t>green55@example.net</t>
  </si>
  <si>
    <t>1-283-760-9971</t>
  </si>
  <si>
    <t>Dr. Milford Pacocha I</t>
  </si>
  <si>
    <t>schinner.kaylah@example.net</t>
  </si>
  <si>
    <t>Cecelia Dietrich</t>
  </si>
  <si>
    <t>alek.lockman@example.com</t>
  </si>
  <si>
    <t>(414) 305-6634</t>
  </si>
  <si>
    <t>Robert Bailey</t>
  </si>
  <si>
    <t>nigel55@example.net</t>
  </si>
  <si>
    <t>715-545-9828</t>
  </si>
  <si>
    <t>Jeanie Bosco</t>
  </si>
  <si>
    <t>makayla47@example.net</t>
  </si>
  <si>
    <t>(520) 420-9057</t>
  </si>
  <si>
    <t>Dasia Erdman</t>
  </si>
  <si>
    <t>hartmann.marcos@example.org</t>
  </si>
  <si>
    <t>Oliver Quigley</t>
  </si>
  <si>
    <t>annabelle84@example.com</t>
  </si>
  <si>
    <t>347-735-0648</t>
  </si>
  <si>
    <t>Dean Effertz</t>
  </si>
  <si>
    <t>rschultz@example.com</t>
  </si>
  <si>
    <t>Prof. Devonte Lang</t>
  </si>
  <si>
    <t>ida51@example.com</t>
  </si>
  <si>
    <t>662-616-7287</t>
  </si>
  <si>
    <t>Rashawn Langworth IV</t>
  </si>
  <si>
    <t>uwelch@example.org</t>
  </si>
  <si>
    <t>573-979-8098</t>
  </si>
  <si>
    <t>Helene Aufderhar MD</t>
  </si>
  <si>
    <t>hschiller@example.com</t>
  </si>
  <si>
    <t>1-425-760-6049</t>
  </si>
  <si>
    <t>Cara Kris</t>
  </si>
  <si>
    <t>clifton86@example.org</t>
  </si>
  <si>
    <t>Wilbert Lebsack II</t>
  </si>
  <si>
    <t>kutch.nathan@example.com</t>
  </si>
  <si>
    <t>Alvina Corwin</t>
  </si>
  <si>
    <t>breitenberg.nina@example.org</t>
  </si>
  <si>
    <t>Dr. Kara Langosh</t>
  </si>
  <si>
    <t>paxton.block@example.net</t>
  </si>
  <si>
    <t>Kiera Johnston</t>
  </si>
  <si>
    <t>anthony06@example.net</t>
  </si>
  <si>
    <t>Rosanna Sauer</t>
  </si>
  <si>
    <t>clifton24@example.net</t>
  </si>
  <si>
    <t>847-503-0313</t>
  </si>
  <si>
    <t>Monica Bradtke</t>
  </si>
  <si>
    <t>dcrooks@example.net</t>
  </si>
  <si>
    <t>Eduardo Kemmer</t>
  </si>
  <si>
    <t>herbert.schmitt@example.org</t>
  </si>
  <si>
    <t>769-509-9176</t>
  </si>
  <si>
    <t>Sarai Lemke</t>
  </si>
  <si>
    <t>rohan.yvonne@example.com</t>
  </si>
  <si>
    <t>Ms. Zetta Mayer</t>
  </si>
  <si>
    <t>quinn.sauer@example.com</t>
  </si>
  <si>
    <t>Prof. Isaac Lebsack</t>
  </si>
  <si>
    <t>carol95@example.org</t>
  </si>
  <si>
    <t>Sigrid Hagenes</t>
  </si>
  <si>
    <t>joey.price@example.com</t>
  </si>
  <si>
    <t>770-207-4483</t>
  </si>
  <si>
    <t>Sharon Yundt</t>
  </si>
  <si>
    <t>henri71@example.org</t>
  </si>
  <si>
    <t>760-255-1166</t>
  </si>
  <si>
    <t>Mr. Morgan Kuhlman</t>
  </si>
  <si>
    <t>petra94@example.org</t>
  </si>
  <si>
    <t>(424) 574-5228</t>
  </si>
  <si>
    <t>Lou Padberg</t>
  </si>
  <si>
    <t>awelch@example.net</t>
  </si>
  <si>
    <t>(920) 364-0560</t>
  </si>
  <si>
    <t>Prof. Nicklaus Mosciski</t>
  </si>
  <si>
    <t>angelina.cummings@example.com</t>
  </si>
  <si>
    <t>Cathy Cassin</t>
  </si>
  <si>
    <t>cole.jamil@example.com</t>
  </si>
  <si>
    <t>+1 (704) 472-2059</t>
  </si>
  <si>
    <t>Wilburn Schuster</t>
  </si>
  <si>
    <t>cschultz@example.net</t>
  </si>
  <si>
    <t>540-529-7955</t>
  </si>
  <si>
    <t>Patrick Johns</t>
  </si>
  <si>
    <t>tristian25@example.org</t>
  </si>
  <si>
    <t>1-301-522-3734</t>
  </si>
  <si>
    <t>Alena Auer</t>
  </si>
  <si>
    <t>wilton76@example.net</t>
  </si>
  <si>
    <t>Zula Stanton III</t>
  </si>
  <si>
    <t>collins.brian@example.com</t>
  </si>
  <si>
    <t>337-591-3219</t>
  </si>
  <si>
    <t>Luisa Grant</t>
  </si>
  <si>
    <t>watsica.macey@example.com</t>
  </si>
  <si>
    <t>Chris Ryan</t>
  </si>
  <si>
    <t>keebler.asia@example.org</t>
  </si>
  <si>
    <t>(480) 858-4636</t>
  </si>
  <si>
    <t>Dr. Nash Koepp IV</t>
  </si>
  <si>
    <t>qschoen@example.net</t>
  </si>
  <si>
    <t>339-421-3309</t>
  </si>
  <si>
    <t>reilly.breanne@example.org</t>
  </si>
  <si>
    <t>816-636-8057</t>
  </si>
  <si>
    <t>Evie Cole</t>
  </si>
  <si>
    <t>elton02@example.com</t>
  </si>
  <si>
    <t>Leta Russel</t>
  </si>
  <si>
    <t>oconnell.mauricio@example.com</t>
  </si>
  <si>
    <t>(260) 925-9878</t>
  </si>
  <si>
    <t>Rosetta Heller</t>
  </si>
  <si>
    <t>qreichel@example.org</t>
  </si>
  <si>
    <t>712-270-6797</t>
  </si>
  <si>
    <t>Pierce Kulas</t>
  </si>
  <si>
    <t>laverne.kertzmann@example.com</t>
  </si>
  <si>
    <t>1-571-342-8752</t>
  </si>
  <si>
    <t>Miss Joelle Legros II</t>
  </si>
  <si>
    <t>leda25@example.com</t>
  </si>
  <si>
    <t>Keara Kihn</t>
  </si>
  <si>
    <t>dangelo15@example.com</t>
  </si>
  <si>
    <t>Kaitlyn Vandervort</t>
  </si>
  <si>
    <t>amari72@example.net</t>
  </si>
  <si>
    <t>Angelina Kulas</t>
  </si>
  <si>
    <t>jprohaska@example.com</t>
  </si>
  <si>
    <t>Clement Tremblay</t>
  </si>
  <si>
    <t>klocko.sterling@example.net</t>
  </si>
  <si>
    <t>Kobe Shields</t>
  </si>
  <si>
    <t>fiona.rempel@example.org</t>
  </si>
  <si>
    <t>1-303-753-0844</t>
  </si>
  <si>
    <t>Dr. Stuart Larkin</t>
  </si>
  <si>
    <t>linnea.hodkiewicz@example.org</t>
  </si>
  <si>
    <t>(848) 671-2726</t>
  </si>
  <si>
    <t>Davion Vandervort</t>
  </si>
  <si>
    <t>dietrich.yazmin@example.com</t>
  </si>
  <si>
    <t>(434) 986-9127</t>
  </si>
  <si>
    <t>Miss Dorris Bergnaum V</t>
  </si>
  <si>
    <t>blick.adelia@example.com</t>
  </si>
  <si>
    <t>Dr. John Hauck I</t>
  </si>
  <si>
    <t>valentine.armstrong@example.com</t>
  </si>
  <si>
    <t>(989) 826-6605</t>
  </si>
  <si>
    <t>Miss Vita Zemlak</t>
  </si>
  <si>
    <t>mveum@example.com</t>
  </si>
  <si>
    <t>480-254-0618</t>
  </si>
  <si>
    <t>Dr. Isaiah Haley</t>
  </si>
  <si>
    <t>mcronin@example.com</t>
  </si>
  <si>
    <t>Jerrod Howe</t>
  </si>
  <si>
    <t>cbuckridge@example.net</t>
  </si>
  <si>
    <t>+1 (657) 488-3290</t>
  </si>
  <si>
    <t>Julianne Deckow</t>
  </si>
  <si>
    <t>wiegand.lulu@example.net</t>
  </si>
  <si>
    <t>+1 (631) 458-2208</t>
  </si>
  <si>
    <t>Dr. Nikko Barton PhD</t>
  </si>
  <si>
    <t>ryan.wade@example.com</t>
  </si>
  <si>
    <t>Kylie Lang</t>
  </si>
  <si>
    <t>augustine45@example.org</t>
  </si>
  <si>
    <t>Jenifer McKenzie</t>
  </si>
  <si>
    <t>senger.rose@example.net</t>
  </si>
  <si>
    <t>(520) 533-2354</t>
  </si>
  <si>
    <t>Audie Sawayn</t>
  </si>
  <si>
    <t>rutherford.kaley@example.net</t>
  </si>
  <si>
    <t>+1 (385) 566-8455</t>
  </si>
  <si>
    <t>Georgiana Mann</t>
  </si>
  <si>
    <t>zparisian@example.com</t>
  </si>
  <si>
    <t>1-651-622-1053</t>
  </si>
  <si>
    <t>Mr. Lowell Orn</t>
  </si>
  <si>
    <t>theodora70@example.org</t>
  </si>
  <si>
    <t>Chet Adams</t>
  </si>
  <si>
    <t>jerod.cole@example.net</t>
  </si>
  <si>
    <t>Jermey Sanford</t>
  </si>
  <si>
    <t>schiller.gail@example.org</t>
  </si>
  <si>
    <t>Kylee Ebert</t>
  </si>
  <si>
    <t>river.hartmann@example.com</t>
  </si>
  <si>
    <t>Anibal Fisher</t>
  </si>
  <si>
    <t>zsatterfield@example.com</t>
  </si>
  <si>
    <t>(816) 744-8784</t>
  </si>
  <si>
    <t>Dimitri Conroy</t>
  </si>
  <si>
    <t>dorris44@example.org</t>
  </si>
  <si>
    <t>1-352-538-3175</t>
  </si>
  <si>
    <t>Lance Hagenes III</t>
  </si>
  <si>
    <t>kendall35@example.com</t>
  </si>
  <si>
    <t>Bulah Parisian</t>
  </si>
  <si>
    <t>michaela.bayer@example.net</t>
  </si>
  <si>
    <t>1-805-514-6585</t>
  </si>
  <si>
    <t>Marty Ledner</t>
  </si>
  <si>
    <t>zander.batz@example.com</t>
  </si>
  <si>
    <t>857-313-7517</t>
  </si>
  <si>
    <t>Delpha Wilkinson</t>
  </si>
  <si>
    <t>ara.boyle@example.com</t>
  </si>
  <si>
    <t>1-862-418-9161</t>
  </si>
  <si>
    <t>Ralph Wolf</t>
  </si>
  <si>
    <t>uschimmel@example.org</t>
  </si>
  <si>
    <t>Dr. Maximo Ziemann PhD</t>
  </si>
  <si>
    <t>schuyler84@example.org</t>
  </si>
  <si>
    <t>Prof. Kenyon Kihn</t>
  </si>
  <si>
    <t>hammes.dusty@example.org</t>
  </si>
  <si>
    <t>Dr. Demond Marvin PhD</t>
  </si>
  <si>
    <t>marta.rippin@example.net</t>
  </si>
  <si>
    <t>Ms. Caitlyn Pacocha</t>
  </si>
  <si>
    <t>llegros@example.net</t>
  </si>
  <si>
    <t>(406) 845-1446</t>
  </si>
  <si>
    <t>Dr. Freeman Langworth</t>
  </si>
  <si>
    <t>grace.eichmann@example.org</t>
  </si>
  <si>
    <t>(878) 415-6666</t>
  </si>
  <si>
    <t>Prof. Kaylee Cummerata II</t>
  </si>
  <si>
    <t>ggutmann@example.org</t>
  </si>
  <si>
    <t>Mrs. Amara Hauck</t>
  </si>
  <si>
    <t>nhaley@example.com</t>
  </si>
  <si>
    <t>1-802-696-9504</t>
  </si>
  <si>
    <t>Prof. Mike Rath I</t>
  </si>
  <si>
    <t>madisen19@example.net</t>
  </si>
  <si>
    <t>872-810-4735</t>
  </si>
  <si>
    <t>Kayla Schamberger</t>
  </si>
  <si>
    <t>uheidenreich@example.com</t>
  </si>
  <si>
    <t>Carleton Bruen</t>
  </si>
  <si>
    <t>rmcglynn@example.net</t>
  </si>
  <si>
    <t>832-294-4860</t>
  </si>
  <si>
    <t>Prof. Kristian Lueilwitz</t>
  </si>
  <si>
    <t>shakira.towne@example.net</t>
  </si>
  <si>
    <t>Halie Cole</t>
  </si>
  <si>
    <t>vzemlak@example.org</t>
  </si>
  <si>
    <t>+1 (754) 968-6689</t>
  </si>
  <si>
    <t>Erling Monahan</t>
  </si>
  <si>
    <t>trantow.ambrose@example.org</t>
  </si>
  <si>
    <t>831-794-2508</t>
  </si>
  <si>
    <t>Dasia Willms</t>
  </si>
  <si>
    <t>ubrekke@example.com</t>
  </si>
  <si>
    <t>Ubaldo Harris</t>
  </si>
  <si>
    <t>collier.gloria@example.com</t>
  </si>
  <si>
    <t>Miss Dakota Abernathy PhD</t>
  </si>
  <si>
    <t>marco70@example.org</t>
  </si>
  <si>
    <t>212-992-7823</t>
  </si>
  <si>
    <t>Colleen Purdy</t>
  </si>
  <si>
    <t>bogan.genesis@example.org</t>
  </si>
  <si>
    <t>Meghan Veum</t>
  </si>
  <si>
    <t>jreichert@example.org</t>
  </si>
  <si>
    <t>Rocio Howe</t>
  </si>
  <si>
    <t>george.wunsch@example.org</t>
  </si>
  <si>
    <t>Mathilde Schamberger</t>
  </si>
  <si>
    <t>amarks@example.com</t>
  </si>
  <si>
    <t>Humberto Renner</t>
  </si>
  <si>
    <t>euna.cassin@example.org</t>
  </si>
  <si>
    <t>Mrs. Briana Herzog</t>
  </si>
  <si>
    <t>gleason.alva@example.com</t>
  </si>
  <si>
    <t>Hans Lueilwitz</t>
  </si>
  <si>
    <t>ealtenwerth@example.com</t>
  </si>
  <si>
    <t>Chasity Schowalter</t>
  </si>
  <si>
    <t>javonte.heller@example.org</t>
  </si>
  <si>
    <t>580-222-0057</t>
  </si>
  <si>
    <t>Dr. Grant Dickinson</t>
  </si>
  <si>
    <t>rrussel@example.org</t>
  </si>
  <si>
    <t>(914) 672-1984</t>
  </si>
  <si>
    <t>Katlyn Steuber V</t>
  </si>
  <si>
    <t>verlie48@example.net</t>
  </si>
  <si>
    <t>(901) 646-7704</t>
  </si>
  <si>
    <t>Prof. Erica McGlynn</t>
  </si>
  <si>
    <t>kareem.ortiz@example.com</t>
  </si>
  <si>
    <t>Dr. Wiley Mills DDS</t>
  </si>
  <si>
    <t>vpouros@example.com</t>
  </si>
  <si>
    <t>+1 (347) 308-8108</t>
  </si>
  <si>
    <t>Hollie Koelpin</t>
  </si>
  <si>
    <t>letha.schmeler@example.com</t>
  </si>
  <si>
    <t>754-691-8353</t>
  </si>
  <si>
    <t>Gerhard Keebler PhD</t>
  </si>
  <si>
    <t>narciso.ohara@example.org</t>
  </si>
  <si>
    <t>731-910-8160</t>
  </si>
  <si>
    <t>Kurtis Christiansen DVM</t>
  </si>
  <si>
    <t>mweissnat@example.org</t>
  </si>
  <si>
    <t>(689) 646-5847</t>
  </si>
  <si>
    <t>Alta Abshire III</t>
  </si>
  <si>
    <t>clement35@example.com</t>
  </si>
  <si>
    <t>Alexis DuBuque</t>
  </si>
  <si>
    <t>jamarcus64@example.org</t>
  </si>
  <si>
    <t>551-625-6527</t>
  </si>
  <si>
    <t>Remington Wolff</t>
  </si>
  <si>
    <t>crawford.flatley@example.org</t>
  </si>
  <si>
    <t>+1 (623) 267-3065</t>
  </si>
  <si>
    <t>Kaylah O'Reilly</t>
  </si>
  <si>
    <t>ukuvalis@example.net</t>
  </si>
  <si>
    <t>Mr. Donnie Ortiz IV</t>
  </si>
  <si>
    <t>kattie38@example.net</t>
  </si>
  <si>
    <t>310-914-1914</t>
  </si>
  <si>
    <t>Dr. Shyanne Conroy Sr.</t>
  </si>
  <si>
    <t>euna97@example.org</t>
  </si>
  <si>
    <t>Althea Halvorson</t>
  </si>
  <si>
    <t>ludie.goyette@example.net</t>
  </si>
  <si>
    <t>405-978-1703</t>
  </si>
  <si>
    <t>Mary Frami DDS</t>
  </si>
  <si>
    <t>brandy33@example.org</t>
  </si>
  <si>
    <t>352-962-1629</t>
  </si>
  <si>
    <t>Nikko Hyatt</t>
  </si>
  <si>
    <t>qgottlieb@example.com</t>
  </si>
  <si>
    <t>Prof. Joel Botsford I</t>
  </si>
  <si>
    <t>rice.ruby@example.com</t>
  </si>
  <si>
    <t>Mrs. Kelsi Moen</t>
  </si>
  <si>
    <t>sigrid11@example.net</t>
  </si>
  <si>
    <t>Prof. Domenick Grant</t>
  </si>
  <si>
    <t>gerry73@example.com</t>
  </si>
  <si>
    <t>1-612-318-4097</t>
  </si>
  <si>
    <t>Irwin Labadie</t>
  </si>
  <si>
    <t>windler.brooke@example.org</t>
  </si>
  <si>
    <t>1-854-813-3251</t>
  </si>
  <si>
    <t>Alisa Rutherford</t>
  </si>
  <si>
    <t>von.quinn@example.net</t>
  </si>
  <si>
    <t>1-203-508-8457</t>
  </si>
  <si>
    <t>Dr. Ciara Hansen MD</t>
  </si>
  <si>
    <t>stephany01@example.com</t>
  </si>
  <si>
    <t>Darron Zulauf</t>
  </si>
  <si>
    <t>abe.lang@example.org</t>
  </si>
  <si>
    <t>458-520-4734</t>
  </si>
  <si>
    <t>Jonathan Lebsack III</t>
  </si>
  <si>
    <t>stephany69@example.com</t>
  </si>
  <si>
    <t>(445) 686-3528</t>
  </si>
  <si>
    <t>Abbigail Lubowitz</t>
  </si>
  <si>
    <t>horn@example.com</t>
  </si>
  <si>
    <t>Gloria Pollich I</t>
  </si>
  <si>
    <t>winnifred40@example.org</t>
  </si>
  <si>
    <t>585-750-6108</t>
  </si>
  <si>
    <t>Gertrude Frami</t>
  </si>
  <si>
    <t>goyette.kade@example.org</t>
  </si>
  <si>
    <t>(325) 945-1055</t>
  </si>
  <si>
    <t>Dr. Manuel Swaniawski</t>
  </si>
  <si>
    <t>collin.heidenreich@example.org</t>
  </si>
  <si>
    <t>Prof. Deshawn Von PhD</t>
  </si>
  <si>
    <t>declan96@example.net</t>
  </si>
  <si>
    <t>Theresa Green</t>
  </si>
  <si>
    <t>jerrod.oconner@example.org</t>
  </si>
  <si>
    <t>Bridgette Jerde Jr.</t>
  </si>
  <si>
    <t>prudence.kulas@example.com</t>
  </si>
  <si>
    <t>Kelsie Huel</t>
  </si>
  <si>
    <t>bcruickshank@example.net</t>
  </si>
  <si>
    <t>Wellington Larson</t>
  </si>
  <si>
    <t>delia.frami@example.net</t>
  </si>
  <si>
    <t>Corbin Ankunding</t>
  </si>
  <si>
    <t>jjohnson@example.net</t>
  </si>
  <si>
    <t>830-298-7076</t>
  </si>
  <si>
    <t>Jordon Crooks</t>
  </si>
  <si>
    <t>jack.schneider@example.org</t>
  </si>
  <si>
    <t>1-406-594-3372</t>
  </si>
  <si>
    <t>Axel Denesik</t>
  </si>
  <si>
    <t>mikel81@example.com</t>
  </si>
  <si>
    <t>276-386-2563</t>
  </si>
  <si>
    <t>Roel O'Conner</t>
  </si>
  <si>
    <t>jast.june@example.net</t>
  </si>
  <si>
    <t>Edd Von</t>
  </si>
  <si>
    <t>vincent72@example.net</t>
  </si>
  <si>
    <t>Demond Langworth</t>
  </si>
  <si>
    <t>deon.schowalter@example.net</t>
  </si>
  <si>
    <t>Mr. Guiseppe Labadie I</t>
  </si>
  <si>
    <t>rosalee.wunsch@example.org</t>
  </si>
  <si>
    <t>458-793-2603</t>
  </si>
  <si>
    <t>Laurine Hansen MD</t>
  </si>
  <si>
    <t>alexis83@example.com</t>
  </si>
  <si>
    <t>(850) 496-7501</t>
  </si>
  <si>
    <t>Mrs. Violet Kris</t>
  </si>
  <si>
    <t>mayer.laron@example.org</t>
  </si>
  <si>
    <t>(859) 623-4896</t>
  </si>
  <si>
    <t>Ollie Gutmann II</t>
  </si>
  <si>
    <t>steve81@example.org</t>
  </si>
  <si>
    <t>Deion McClure</t>
  </si>
  <si>
    <t>myost@example.net</t>
  </si>
  <si>
    <t>Lavon Roberts III</t>
  </si>
  <si>
    <t>jaclyn.gleichner@example.org</t>
  </si>
  <si>
    <t>+1 (361) 602-9545</t>
  </si>
  <si>
    <t>Asa Jenkins Sr.</t>
  </si>
  <si>
    <t>gina73@example.org</t>
  </si>
  <si>
    <t>(308) 750-7661</t>
  </si>
  <si>
    <t>Prof. Amber Schulist</t>
  </si>
  <si>
    <t>jairo.grimes@example.net</t>
  </si>
  <si>
    <t>Lempi Feest MD</t>
  </si>
  <si>
    <t>danika.mosciski@example.net</t>
  </si>
  <si>
    <t>1-347-436-5783</t>
  </si>
  <si>
    <t>Prof. Karlee Cummings</t>
  </si>
  <si>
    <t>ritchie.fern@example.com</t>
  </si>
  <si>
    <t>(513) 899-9350</t>
  </si>
  <si>
    <t>Dr. Ettie Waelchi IV</t>
  </si>
  <si>
    <t>fpagac@example.net</t>
  </si>
  <si>
    <t>Dario Murray</t>
  </si>
  <si>
    <t>maryse83@example.net</t>
  </si>
  <si>
    <t>Serena Kuvalis</t>
  </si>
  <si>
    <t>daufderhar@example.com</t>
  </si>
  <si>
    <t>+1 (303) 944-1055</t>
  </si>
  <si>
    <t>Hipolito Haag DDS</t>
  </si>
  <si>
    <t>bahringer.leif@example.com</t>
  </si>
  <si>
    <t>Ms. Stacy Cassin Jr.</t>
  </si>
  <si>
    <t>pcole@example.net</t>
  </si>
  <si>
    <t>Chelsea Dibbert</t>
  </si>
  <si>
    <t>pollich.oscar@example.net</t>
  </si>
  <si>
    <t>Casimer Abshire</t>
  </si>
  <si>
    <t>delfina56@example.net</t>
  </si>
  <si>
    <t>1-628-429-0620</t>
  </si>
  <si>
    <t>Audra Rau</t>
  </si>
  <si>
    <t>adams.lennie@example.org</t>
  </si>
  <si>
    <t>+1 (312) 844-1355</t>
  </si>
  <si>
    <t>Porter Buckridge</t>
  </si>
  <si>
    <t>zrempel@example.org</t>
  </si>
  <si>
    <t>Jena Heathcote</t>
  </si>
  <si>
    <t>tromp.vivien@example.com</t>
  </si>
  <si>
    <t>(828) 946-5207</t>
  </si>
  <si>
    <t>Clotilde Ledner</t>
  </si>
  <si>
    <t>elinore05@example.org</t>
  </si>
  <si>
    <t>Raleigh Price</t>
  </si>
  <si>
    <t>rey.wisozk@example.net</t>
  </si>
  <si>
    <t>Dr. Elias Zieme DVM</t>
  </si>
  <si>
    <t>mratke@example.org</t>
  </si>
  <si>
    <t>Kamille Hessel</t>
  </si>
  <si>
    <t>roob.dariana@example.com</t>
  </si>
  <si>
    <t>Litzy Sporer</t>
  </si>
  <si>
    <t>romaguera.kyla@example.net</t>
  </si>
  <si>
    <t>Louie Steuber</t>
  </si>
  <si>
    <t>noemy.lindgren@example.net</t>
  </si>
  <si>
    <t>+1 (540) 261-2204</t>
  </si>
  <si>
    <t>Evans McCullough</t>
  </si>
  <si>
    <t>zion.trantow@example.com</t>
  </si>
  <si>
    <t>+1 (928) 655-1318</t>
  </si>
  <si>
    <t>Zachariah Willms</t>
  </si>
  <si>
    <t>fatima.turner@example.com</t>
  </si>
  <si>
    <t>Loy DuBuque</t>
  </si>
  <si>
    <t>crona.deborah@example.net</t>
  </si>
  <si>
    <t>Ali D'Amore I</t>
  </si>
  <si>
    <t>holden19@example.com</t>
  </si>
  <si>
    <t>Gerda Carter</t>
  </si>
  <si>
    <t>dicki.barton@example.org</t>
  </si>
  <si>
    <t>951-654-2948</t>
  </si>
  <si>
    <t>Prof. Carmel Macejkovic III</t>
  </si>
  <si>
    <t>kaleb.lehner@example.net</t>
  </si>
  <si>
    <t>Tillman Gulgowski</t>
  </si>
  <si>
    <t>uwiza@example.org</t>
  </si>
  <si>
    <t>(802) 747-5692</t>
  </si>
  <si>
    <t>Alberto Hamill</t>
  </si>
  <si>
    <t>bonita82@example.org</t>
  </si>
  <si>
    <t>(470) 794-3682</t>
  </si>
  <si>
    <t>Sven Hickle</t>
  </si>
  <si>
    <t>jasen.hartmann@example.com</t>
  </si>
  <si>
    <t>1-458-962-8247</t>
  </si>
  <si>
    <t>Ms. Norma Rogahn DDS</t>
  </si>
  <si>
    <t>sabrina.smith@example.org</t>
  </si>
  <si>
    <t>(502) 849-7596</t>
  </si>
  <si>
    <t>Mr. Luciano Swift II</t>
  </si>
  <si>
    <t>quitzon.houston@example.net</t>
  </si>
  <si>
    <t>631-865-2310</t>
  </si>
  <si>
    <t>Jerad Mann</t>
  </si>
  <si>
    <t>armstrong.bobbie@example.com</t>
  </si>
  <si>
    <t>(947) 568-5553</t>
  </si>
  <si>
    <t>Maud Walter IV</t>
  </si>
  <si>
    <t>payton35@example.org</t>
  </si>
  <si>
    <t>629-301-6022</t>
  </si>
  <si>
    <t>Rubye Gibson</t>
  </si>
  <si>
    <t>theresia34@example.org</t>
  </si>
  <si>
    <t>Arthur O'Kon</t>
  </si>
  <si>
    <t>ernie.hoppe@example.org</t>
  </si>
  <si>
    <t>+1 (364) 952-5228</t>
  </si>
  <si>
    <t>Suzanne Renner</t>
  </si>
  <si>
    <t>brice96@example.net</t>
  </si>
  <si>
    <t>Dr. Selmer Wyman Sr.</t>
  </si>
  <si>
    <t>xzavier.grimes@example.net</t>
  </si>
  <si>
    <t>1-267-898-0445</t>
  </si>
  <si>
    <t>Hellen Aufderhar</t>
  </si>
  <si>
    <t>bonnie.bode@example.net</t>
  </si>
  <si>
    <t>(559) 333-8710</t>
  </si>
  <si>
    <t>Theo Conn PhD</t>
  </si>
  <si>
    <t>crona.florian@example.com</t>
  </si>
  <si>
    <t>208-467-4476</t>
  </si>
  <si>
    <t>Keshaun Gusikowski PhD</t>
  </si>
  <si>
    <t>bria92@example.org</t>
  </si>
  <si>
    <t>Martine Buckridge</t>
  </si>
  <si>
    <t>gino.hermiston@example.com</t>
  </si>
  <si>
    <t>Gregorio Bode V</t>
  </si>
  <si>
    <t>lexi26@example.com</t>
  </si>
  <si>
    <t>Dr. Lisa Bradtke II</t>
  </si>
  <si>
    <t>hayes.keon@example.org</t>
  </si>
  <si>
    <t>251-352-7958</t>
  </si>
  <si>
    <t>Mr. Roel Smith V</t>
  </si>
  <si>
    <t>adrianna18@example.com</t>
  </si>
  <si>
    <t>(380) 378-1457</t>
  </si>
  <si>
    <t>Stacy O'Connell</t>
  </si>
  <si>
    <t>kassulke.ruth@example.com</t>
  </si>
  <si>
    <t>Ms. Tiffany Gleason</t>
  </si>
  <si>
    <t>ghagenes@example.org</t>
  </si>
  <si>
    <t>+1 (714) 336-7222</t>
  </si>
  <si>
    <t>Mrs. Justina Douglas</t>
  </si>
  <si>
    <t>leffler.justen@example.net</t>
  </si>
  <si>
    <t>1-364-483-4129</t>
  </si>
  <si>
    <t>Cyril Bednar</t>
  </si>
  <si>
    <t>parker.alice@example.net</t>
  </si>
  <si>
    <t>Prof. Selmer Reichert I</t>
  </si>
  <si>
    <t>demario09@example.org</t>
  </si>
  <si>
    <t>1-919-335-1806</t>
  </si>
  <si>
    <t>Brenna Reinger</t>
  </si>
  <si>
    <t>avis33@example.com</t>
  </si>
  <si>
    <t>1-281-721-8037</t>
  </si>
  <si>
    <t>Erin Abbott</t>
  </si>
  <si>
    <t>agustina61@example.org</t>
  </si>
  <si>
    <t>Miss Pascale Koelpin Sr.</t>
  </si>
  <si>
    <t>ukutch@example.org</t>
  </si>
  <si>
    <t>Mr. Ron Thompson V</t>
  </si>
  <si>
    <t>jkirlin@example.net</t>
  </si>
  <si>
    <t>Selina Mosciski Sr.</t>
  </si>
  <si>
    <t>eva.turcotte@example.net</t>
  </si>
  <si>
    <t>(754) 721-0887</t>
  </si>
  <si>
    <t>Dayne Monahan</t>
  </si>
  <si>
    <t>dooley.godfrey@example.org</t>
  </si>
  <si>
    <t>(276) 719-1999</t>
  </si>
  <si>
    <t>Jalen Hyatt</t>
  </si>
  <si>
    <t>noel65@example.com</t>
  </si>
  <si>
    <t>262-403-2457</t>
  </si>
  <si>
    <t>Itzel Adams PhD</t>
  </si>
  <si>
    <t>marietta.schaefer@example.org</t>
  </si>
  <si>
    <t>(386) 298-8263</t>
  </si>
  <si>
    <t>Stacey Gutmann III</t>
  </si>
  <si>
    <t>francisco29@example.com</t>
  </si>
  <si>
    <t>(386) 786-6103</t>
  </si>
  <si>
    <t>Meghan Harvey</t>
  </si>
  <si>
    <t>acorkery@example.com</t>
  </si>
  <si>
    <t>+1 (240) 508-8340</t>
  </si>
  <si>
    <t>Dennis Carroll</t>
  </si>
  <si>
    <t>weber.xander@example.com</t>
  </si>
  <si>
    <t>Mikel Ortiz</t>
  </si>
  <si>
    <t>christiansen.adrain@example.org</t>
  </si>
  <si>
    <t>608-998-5310</t>
  </si>
  <si>
    <t>Julian Wilkinson</t>
  </si>
  <si>
    <t>langworth.hattie@example.org</t>
  </si>
  <si>
    <t>534-686-1558</t>
  </si>
  <si>
    <t>Reggie Larson</t>
  </si>
  <si>
    <t>gsatterfield@example.net</t>
  </si>
  <si>
    <t>Andrew Nader</t>
  </si>
  <si>
    <t>frederique38@example.org</t>
  </si>
  <si>
    <t>Ms. Alaina Greenfelder</t>
  </si>
  <si>
    <t>lynch.otho@example.net</t>
  </si>
  <si>
    <t>814-899-3825</t>
  </si>
  <si>
    <t>Otilia Hartmann</t>
  </si>
  <si>
    <t>lenna.greenholt@example.org</t>
  </si>
  <si>
    <t>1-727-619-9652</t>
  </si>
  <si>
    <t>Lucinda Ebert</t>
  </si>
  <si>
    <t>theo22@example.org</t>
  </si>
  <si>
    <t>Dr. Enrique Koepp V</t>
  </si>
  <si>
    <t>schamberger.bonnie@example.org</t>
  </si>
  <si>
    <t>484-660-9396</t>
  </si>
  <si>
    <t>Ludwig Mann</t>
  </si>
  <si>
    <t>jean33@example.net</t>
  </si>
  <si>
    <t>Mrs. Georgiana Bruen</t>
  </si>
  <si>
    <t>audrey.nitzsche@example.org</t>
  </si>
  <si>
    <t>Monserrat Dicki I</t>
  </si>
  <si>
    <t>vince.mayer@example.net</t>
  </si>
  <si>
    <t>Hilbert Jast</t>
  </si>
  <si>
    <t>weber.reed@example.org</t>
  </si>
  <si>
    <t>731-584-1786</t>
  </si>
  <si>
    <t>Meggie Klein II</t>
  </si>
  <si>
    <t>herbert.strosin@example.com</t>
  </si>
  <si>
    <t>(216) 542-4168</t>
  </si>
  <si>
    <t>Maeve Mueller</t>
  </si>
  <si>
    <t>salvador.heller@example.com</t>
  </si>
  <si>
    <t>1-865-238-0164</t>
  </si>
  <si>
    <t>Prof. Dock Emard V</t>
  </si>
  <si>
    <t>upagac@example.com</t>
  </si>
  <si>
    <t>(409) 871-6601</t>
  </si>
  <si>
    <t>Dawson Beahan I</t>
  </si>
  <si>
    <t>bernardo61@example.com</t>
  </si>
  <si>
    <t>Carmine Borer</t>
  </si>
  <si>
    <t>mohr.aubrey@example.net</t>
  </si>
  <si>
    <t>769-995-4139</t>
  </si>
  <si>
    <t>Betsy Ritchie</t>
  </si>
  <si>
    <t>nsawayn@example.net</t>
  </si>
  <si>
    <t>Tony McClure</t>
  </si>
  <si>
    <t>casandra80@example.net</t>
  </si>
  <si>
    <t>Trever Considine I</t>
  </si>
  <si>
    <t>worn@example.org</t>
  </si>
  <si>
    <t>Adell Johns</t>
  </si>
  <si>
    <t>heathcote.aaron@example.net</t>
  </si>
  <si>
    <t>972-279-8557</t>
  </si>
  <si>
    <t>Lavonne Sanford II</t>
  </si>
  <si>
    <t>hschneider@example.com</t>
  </si>
  <si>
    <t>Miss Kiarra Marks</t>
  </si>
  <si>
    <t>marjorie.ernser@example.net</t>
  </si>
  <si>
    <t>+1 (480) 716-3900</t>
  </si>
  <si>
    <t>Dr. Alverta Marvin II</t>
  </si>
  <si>
    <t>dlang@example.com</t>
  </si>
  <si>
    <t>Ms. Rebecca Bashirian</t>
  </si>
  <si>
    <t>terry.ole@example.org</t>
  </si>
  <si>
    <t>(458) 691-4215</t>
  </si>
  <si>
    <t>Alvera Leannon I</t>
  </si>
  <si>
    <t>nolan.thalia@example.com</t>
  </si>
  <si>
    <t>1-360-404-8825</t>
  </si>
  <si>
    <t>Dr. Anissa Johns</t>
  </si>
  <si>
    <t>trenton.murphy@example.com</t>
  </si>
  <si>
    <t>631-221-8845</t>
  </si>
  <si>
    <t>Riley Cremin</t>
  </si>
  <si>
    <t>everette48@example.com</t>
  </si>
  <si>
    <t>Susanna Yundt III</t>
  </si>
  <si>
    <t>cleta.lindgren@example.com</t>
  </si>
  <si>
    <t>Ms. Addison Lebsack</t>
  </si>
  <si>
    <t>magali.bergstrom@example.com</t>
  </si>
  <si>
    <t>Prof. Lowell Medhurst</t>
  </si>
  <si>
    <t>dbruen@example.net</t>
  </si>
  <si>
    <t>Jordan Murazik</t>
  </si>
  <si>
    <t>bosco.zoey@example.net</t>
  </si>
  <si>
    <t>Kaylie Hudson</t>
  </si>
  <si>
    <t>jedidiah.rohan@example.com</t>
  </si>
  <si>
    <t>1-832-489-8905</t>
  </si>
  <si>
    <t>Lesley Crona</t>
  </si>
  <si>
    <t>federico28@example.com</t>
  </si>
  <si>
    <t>661-493-2730</t>
  </si>
  <si>
    <t>Damion Schmitt</t>
  </si>
  <si>
    <t>hyatt.tavares@example.com</t>
  </si>
  <si>
    <t>1-445-854-3211</t>
  </si>
  <si>
    <t>Aliza Hudson</t>
  </si>
  <si>
    <t>zbechtelar@example.net</t>
  </si>
  <si>
    <t>Torrance Wilkinson</t>
  </si>
  <si>
    <t>lela94@example.org</t>
  </si>
  <si>
    <t>585-907-8391</t>
  </si>
  <si>
    <t>Murphy Braun</t>
  </si>
  <si>
    <t>wkuvalis@example.net</t>
  </si>
  <si>
    <t>Prof. Elmore Runte V</t>
  </si>
  <si>
    <t>lucile.bruen@example.com</t>
  </si>
  <si>
    <t>Houston Cronin</t>
  </si>
  <si>
    <t>carolina.hilpert@example.com</t>
  </si>
  <si>
    <t>618-479-7916</t>
  </si>
  <si>
    <t>Ms. Kiera Ullrich</t>
  </si>
  <si>
    <t>gleason.elroy@example.org</t>
  </si>
  <si>
    <t>(617) 797-5054</t>
  </si>
  <si>
    <t>Finn Bernier Sr.</t>
  </si>
  <si>
    <t>hayes.coy@example.com</t>
  </si>
  <si>
    <t>Jevon Padberg</t>
  </si>
  <si>
    <t>katlynn28@example.org</t>
  </si>
  <si>
    <t>Marlen Lockman</t>
  </si>
  <si>
    <t>huels.dianna@example.net</t>
  </si>
  <si>
    <t>803-539-4285</t>
  </si>
  <si>
    <t>Jeromy Gutkowski I</t>
  </si>
  <si>
    <t>cale.stanton@example.org</t>
  </si>
  <si>
    <t>1-540-850-6313</t>
  </si>
  <si>
    <t>Angus Murray</t>
  </si>
  <si>
    <t>liza44@example.com</t>
  </si>
  <si>
    <t>1-947-329-6782</t>
  </si>
  <si>
    <t>Agustina Sauer</t>
  </si>
  <si>
    <t>uharris@example.com</t>
  </si>
  <si>
    <t>Nia Gibson</t>
  </si>
  <si>
    <t>mackenzie.marvin@example.com</t>
  </si>
  <si>
    <t>+1 (410) 488-0948</t>
  </si>
  <si>
    <t>Candido Wisozk</t>
  </si>
  <si>
    <t>louisa.stroman@example.net</t>
  </si>
  <si>
    <t>Prof. Clyde Ward III</t>
  </si>
  <si>
    <t>trantow.travis@example.net</t>
  </si>
  <si>
    <t>Mavis Ferry</t>
  </si>
  <si>
    <t>greenholt.brannon@example.net</t>
  </si>
  <si>
    <t>1-978-839-7052</t>
  </si>
  <si>
    <t>Gwendolyn Wisoky</t>
  </si>
  <si>
    <t>hilpert.jalyn@example.org</t>
  </si>
  <si>
    <t>Ms. Jayne Hartmann</t>
  </si>
  <si>
    <t>etha.gibson@example.com</t>
  </si>
  <si>
    <t>779-447-3989</t>
  </si>
  <si>
    <t>Mr. Adrien Feeney MD</t>
  </si>
  <si>
    <t>ryley.veum@example.org</t>
  </si>
  <si>
    <t>1-682-441-2640</t>
  </si>
  <si>
    <t>Gina Beatty Jr.</t>
  </si>
  <si>
    <t>igreenfelder@example.com</t>
  </si>
  <si>
    <t>1-860-543-6400</t>
  </si>
  <si>
    <t>Miss Orie Cassin</t>
  </si>
  <si>
    <t>vernon.lueilwitz@example.net</t>
  </si>
  <si>
    <t>Rosella Dickinson II</t>
  </si>
  <si>
    <t>qhagenes@example.com</t>
  </si>
  <si>
    <t>1-352-358-2030</t>
  </si>
  <si>
    <t>Queen Green</t>
  </si>
  <si>
    <t>gino86@example.net</t>
  </si>
  <si>
    <t>+1 (820) 256-7086</t>
  </si>
  <si>
    <t>Brannon Bayer</t>
  </si>
  <si>
    <t>qshields@example.org</t>
  </si>
  <si>
    <t>Zachery Labadie I</t>
  </si>
  <si>
    <t>pfannerstill.jaylen@example.com</t>
  </si>
  <si>
    <t>Pablo Bednar</t>
  </si>
  <si>
    <t>samson.dicki@example.net</t>
  </si>
  <si>
    <t>440-725-2761</t>
  </si>
  <si>
    <t>Dortha Sipes</t>
  </si>
  <si>
    <t>sean85@example.net</t>
  </si>
  <si>
    <t>+1 (210) 825-9955</t>
  </si>
  <si>
    <t>Carmela Moore</t>
  </si>
  <si>
    <t>victor83@example.net</t>
  </si>
  <si>
    <t>Elvie Bogan PhD</t>
  </si>
  <si>
    <t>vkassulke@example.org</t>
  </si>
  <si>
    <t>Izabella Reichert</t>
  </si>
  <si>
    <t>nratke@example.net</t>
  </si>
  <si>
    <t>1-283-725-0909</t>
  </si>
  <si>
    <t>Rubie Auer</t>
  </si>
  <si>
    <t>virginia.torp@example.net</t>
  </si>
  <si>
    <t>Ericka Kozey I</t>
  </si>
  <si>
    <t>wisoky.raphaelle@example.net</t>
  </si>
  <si>
    <t>Elsie O'Hara</t>
  </si>
  <si>
    <t>stan39@example.org</t>
  </si>
  <si>
    <t>Lela Mosciski</t>
  </si>
  <si>
    <t>graciela.zulauf@example.net</t>
  </si>
  <si>
    <t>Mr. Tillman Ankunding</t>
  </si>
  <si>
    <t>nthompson@example.com</t>
  </si>
  <si>
    <t>Arden Kovacek</t>
  </si>
  <si>
    <t>aconroy@example.org</t>
  </si>
  <si>
    <t>Aleen Batz</t>
  </si>
  <si>
    <t>maggio.bettye@example.net</t>
  </si>
  <si>
    <t>1-321-632-3587</t>
  </si>
  <si>
    <t>Anthony Kovacek</t>
  </si>
  <si>
    <t>hortense.krajcik@example.com</t>
  </si>
  <si>
    <t>Judy Kautzer</t>
  </si>
  <si>
    <t>abigail.reynolds@example.net</t>
  </si>
  <si>
    <t>(747) 236-5083</t>
  </si>
  <si>
    <t>Lilian Boyer</t>
  </si>
  <si>
    <t>damon07@example.org</t>
  </si>
  <si>
    <t>Robin Dare</t>
  </si>
  <si>
    <t>kaley.bechtelar@example.com</t>
  </si>
  <si>
    <t>614-457-3965</t>
  </si>
  <si>
    <t>Ida Terry</t>
  </si>
  <si>
    <t>jamil26@example.com</t>
  </si>
  <si>
    <t>1-504-754-9684</t>
  </si>
  <si>
    <t>Ernestina Schulist DDS</t>
  </si>
  <si>
    <t>wilfrid48@example.net</t>
  </si>
  <si>
    <t>Eladio McKenzie II</t>
  </si>
  <si>
    <t>qkrajcik@example.net</t>
  </si>
  <si>
    <t>1-304-420-1585</t>
  </si>
  <si>
    <t>Dr. Tyreek Smith III</t>
  </si>
  <si>
    <t>wilfrid32@example.net</t>
  </si>
  <si>
    <t>Prof. Marcos McKenzie</t>
  </si>
  <si>
    <t>wilderman.hilton@example.com</t>
  </si>
  <si>
    <t>1-279-780-2029</t>
  </si>
  <si>
    <t>Cole Kihn</t>
  </si>
  <si>
    <t>samantha.kreiger@example.net</t>
  </si>
  <si>
    <t>Trudie Raynor</t>
  </si>
  <si>
    <t>keara76@example.com</t>
  </si>
  <si>
    <t>1-959-446-1917</t>
  </si>
  <si>
    <t>Krystel Wolff IV</t>
  </si>
  <si>
    <t>kcorkery@example.com</t>
  </si>
  <si>
    <t>Sidney Ratke IV</t>
  </si>
  <si>
    <t>zdickens@example.net</t>
  </si>
  <si>
    <t>+1 (347) 256-5903</t>
  </si>
  <si>
    <t>Abel Thompson II</t>
  </si>
  <si>
    <t>rfritsch@example.org</t>
  </si>
  <si>
    <t>Gerson Kris I</t>
  </si>
  <si>
    <t>kschuster@example.net</t>
  </si>
  <si>
    <t>Wilhelmine Toy</t>
  </si>
  <si>
    <t>ricardo28@example.org</t>
  </si>
  <si>
    <t>+1 (531) 945-8129</t>
  </si>
  <si>
    <t>Brigitte Ruecker IV</t>
  </si>
  <si>
    <t>gottlieb.emmet@example.net</t>
  </si>
  <si>
    <t>Dr. Noelia Crona</t>
  </si>
  <si>
    <t>amos09@example.com</t>
  </si>
  <si>
    <t>1-838-871-3778</t>
  </si>
  <si>
    <t>Prof. Wilton Gleichner Jr.</t>
  </si>
  <si>
    <t>jkovacek@example.net</t>
  </si>
  <si>
    <t>Mark Miller DVM</t>
  </si>
  <si>
    <t>stephania83@example.org</t>
  </si>
  <si>
    <t>231-819-1845</t>
  </si>
  <si>
    <t>Martin Glover</t>
  </si>
  <si>
    <t>marjolaine65@example.org</t>
  </si>
  <si>
    <t>Bennett Towne</t>
  </si>
  <si>
    <t>marcelle.kshlerin@example.com</t>
  </si>
  <si>
    <t>Dr. Alan Emard</t>
  </si>
  <si>
    <t>khand@example.net</t>
  </si>
  <si>
    <t>323-922-9437</t>
  </si>
  <si>
    <t>Anjali Cronin</t>
  </si>
  <si>
    <t>florian.rutherford@example.net</t>
  </si>
  <si>
    <t>Lilyan Wehner</t>
  </si>
  <si>
    <t>javon25@example.net</t>
  </si>
  <si>
    <t>1-678-332-2895</t>
  </si>
  <si>
    <t>Anne Spinka DVM</t>
  </si>
  <si>
    <t>hilpert.brain@example.org</t>
  </si>
  <si>
    <t>Gloria Purdy</t>
  </si>
  <si>
    <t>strosin.taylor@example.net</t>
  </si>
  <si>
    <t>443-218-8353</t>
  </si>
  <si>
    <t>Dr. Esperanza Cormier</t>
  </si>
  <si>
    <t>iva.conroy@example.org</t>
  </si>
  <si>
    <t>Charlene Schroeder</t>
  </si>
  <si>
    <t>barton.cary@example.net</t>
  </si>
  <si>
    <t>313-319-6256</t>
  </si>
  <si>
    <t>Rodrick Cronin</t>
  </si>
  <si>
    <t>chet13@example.net</t>
  </si>
  <si>
    <t>(606) 813-0651</t>
  </si>
  <si>
    <t>Ignatius Rice</t>
  </si>
  <si>
    <t>zmarks@example.org</t>
  </si>
  <si>
    <t>925-243-7581</t>
  </si>
  <si>
    <t>Crystel Jakubowski</t>
  </si>
  <si>
    <t>conroy.isaias@example.net</t>
  </si>
  <si>
    <t>872-256-6553</t>
  </si>
  <si>
    <t>Mario Rempel</t>
  </si>
  <si>
    <t>jodie.effertz@example.org</t>
  </si>
  <si>
    <t>(239) 887-7676</t>
  </si>
  <si>
    <t>Dr. Angelina Koepp DVM</t>
  </si>
  <si>
    <t>wilderman.una@example.org</t>
  </si>
  <si>
    <t>+1 (346) 522-1905</t>
  </si>
  <si>
    <t>Warren Wunsch</t>
  </si>
  <si>
    <t>lcarroll@example.org</t>
  </si>
  <si>
    <t>Mr. Nels Durgan I</t>
  </si>
  <si>
    <t>luettgen.ramon@example.org</t>
  </si>
  <si>
    <t>Brennan Rosenbaum</t>
  </si>
  <si>
    <t>harris.lennie@example.com</t>
  </si>
  <si>
    <t>401-342-4178</t>
  </si>
  <si>
    <t>Della Torphy</t>
  </si>
  <si>
    <t>adrienne30@example.org</t>
  </si>
  <si>
    <t>1-531-599-5402</t>
  </si>
  <si>
    <t>Mac Grimes</t>
  </si>
  <si>
    <t>flossie86@example.net</t>
  </si>
  <si>
    <t>(934) 619-5180</t>
  </si>
  <si>
    <t>Bryana Hane</t>
  </si>
  <si>
    <t>hardy31@example.com</t>
  </si>
  <si>
    <t>Quinn Mitchell</t>
  </si>
  <si>
    <t>cary.rutherford@example.com</t>
  </si>
  <si>
    <t>Wilber Corkery</t>
  </si>
  <si>
    <t>naomie.weissnat@example.org</t>
  </si>
  <si>
    <t>Dr. Dorian Swift</t>
  </si>
  <si>
    <t>aileen61@example.com</t>
  </si>
  <si>
    <t>Raymundo Ritchie</t>
  </si>
  <si>
    <t>tromp.eden@example.org</t>
  </si>
  <si>
    <t>+1 (845) 820-8845</t>
  </si>
  <si>
    <t>Ena Bailey DDS</t>
  </si>
  <si>
    <t>willms.rosalee@example.org</t>
  </si>
  <si>
    <t>Bennett Collier MD</t>
  </si>
  <si>
    <t>oscar.rippin@example.org</t>
  </si>
  <si>
    <t>1-231-251-4092</t>
  </si>
  <si>
    <t>Orville Daugherty</t>
  </si>
  <si>
    <t>rschowalter@example.net</t>
  </si>
  <si>
    <t>1-539-759-6153</t>
  </si>
  <si>
    <t>Emmet Daugherty</t>
  </si>
  <si>
    <t>schmeler.eloy@example.org</t>
  </si>
  <si>
    <t>Crawford Nienow</t>
  </si>
  <si>
    <t>morar.dante@example.org</t>
  </si>
  <si>
    <t>Irving Rogahn</t>
  </si>
  <si>
    <t>mcorkery@example.net</t>
  </si>
  <si>
    <t>(848) 724-1517</t>
  </si>
  <si>
    <t>Mr. Amparo Hills</t>
  </si>
  <si>
    <t>fay.kathleen@example.org</t>
  </si>
  <si>
    <t>602-769-2508</t>
  </si>
  <si>
    <t>Eliezer Spencer</t>
  </si>
  <si>
    <t>roob.merritt@example.com</t>
  </si>
  <si>
    <t>(480) 390-5249</t>
  </si>
  <si>
    <t>Edmund Monahan</t>
  </si>
  <si>
    <t>julia.effertz@example.net</t>
  </si>
  <si>
    <t>1-234-981-8402</t>
  </si>
  <si>
    <t>Keyshawn Rutherford</t>
  </si>
  <si>
    <t>michele.eichmann@example.org</t>
  </si>
  <si>
    <t>1-341-291-0211</t>
  </si>
  <si>
    <t>Guadalupe Zieme</t>
  </si>
  <si>
    <t>erdman.kyla@example.net</t>
  </si>
  <si>
    <t>Prof. Carson Casper Jr.</t>
  </si>
  <si>
    <t>reymundo17@example.org</t>
  </si>
  <si>
    <t>Ansel Larson</t>
  </si>
  <si>
    <t>misael.hayes@example.com</t>
  </si>
  <si>
    <t>Dortha Cummings III</t>
  </si>
  <si>
    <t>tomas73@example.org</t>
  </si>
  <si>
    <t>Mrs. Delta Breitenberg DDS</t>
  </si>
  <si>
    <t>raynor.akeem@example.net</t>
  </si>
  <si>
    <t>1-281-783-7996</t>
  </si>
  <si>
    <t>Mrs. Magdalena Haag</t>
  </si>
  <si>
    <t>daniel.lucinda@example.com</t>
  </si>
  <si>
    <t>Simone Block</t>
  </si>
  <si>
    <t>awalsh@example.org</t>
  </si>
  <si>
    <t>352-381-6499</t>
  </si>
  <si>
    <t>Ms. Crystal Kessler</t>
  </si>
  <si>
    <t>conroy.davon@example.net</t>
  </si>
  <si>
    <t>Annamarie Mann</t>
  </si>
  <si>
    <t>elyssa51@example.org</t>
  </si>
  <si>
    <t>863-574-9554</t>
  </si>
  <si>
    <t>Clare Bogan</t>
  </si>
  <si>
    <t>pwitting@example.com</t>
  </si>
  <si>
    <t>Jonathan Grady</t>
  </si>
  <si>
    <t>lance.lowe@example.com</t>
  </si>
  <si>
    <t>Mrs. Winnifred Bahringer II</t>
  </si>
  <si>
    <t>malcolm.rice@example.net</t>
  </si>
  <si>
    <t>754-277-6292</t>
  </si>
  <si>
    <t>Kaleigh Denesik</t>
  </si>
  <si>
    <t>nichole.oberbrunner@example.com</t>
  </si>
  <si>
    <t>Mr. Zechariah Hilpert</t>
  </si>
  <si>
    <t>maddison.reichert@example.com</t>
  </si>
  <si>
    <t>+1 (337) 602-4583</t>
  </si>
  <si>
    <t>Dr. Whitney Gottlieb III</t>
  </si>
  <si>
    <t>mabel.gorczany@example.org</t>
  </si>
  <si>
    <t>(352) 719-0221</t>
  </si>
  <si>
    <t>Dr. Melody Stoltenberg Sr.</t>
  </si>
  <si>
    <t>brionna44@example.org</t>
  </si>
  <si>
    <t>+1 (458) 434-8195</t>
  </si>
  <si>
    <t>Stephanie Mayert</t>
  </si>
  <si>
    <t>jett.nader@example.org</t>
  </si>
  <si>
    <t>Constance Bechtelar</t>
  </si>
  <si>
    <t>bednar.beatrice@example.org</t>
  </si>
  <si>
    <t>Audie Kassulke PhD</t>
  </si>
  <si>
    <t>jspencer@example.com</t>
  </si>
  <si>
    <t>(810) 517-9727</t>
  </si>
  <si>
    <t>Elisa Quitzon</t>
  </si>
  <si>
    <t>yrogahn@example.org</t>
  </si>
  <si>
    <t>Hannah Towne</t>
  </si>
  <si>
    <t>bins.kiera@example.net</t>
  </si>
  <si>
    <t>1-518-358-9600</t>
  </si>
  <si>
    <t>Marlon Dietrich III</t>
  </si>
  <si>
    <t>tromp.forest@example.net</t>
  </si>
  <si>
    <t>Flavio Hartmann</t>
  </si>
  <si>
    <t>mbashirian@example.com</t>
  </si>
  <si>
    <t>1-618-238-0292</t>
  </si>
  <si>
    <t>Ian Wisoky</t>
  </si>
  <si>
    <t>cdonnelly@example.com</t>
  </si>
  <si>
    <t>Ocie Simonis</t>
  </si>
  <si>
    <t>chelsea.weber@example.com</t>
  </si>
  <si>
    <t>971-500-3334</t>
  </si>
  <si>
    <t>Allison Sporer Jr.</t>
  </si>
  <si>
    <t>madalyn.runolfsdottir@example.com</t>
  </si>
  <si>
    <t>(414) 867-6228</t>
  </si>
  <si>
    <t>Prof. Newell Block DVM</t>
  </si>
  <si>
    <t>rosemarie.corwin@example.net</t>
  </si>
  <si>
    <t>Emmet Harber</t>
  </si>
  <si>
    <t>grady.wunsch@example.com</t>
  </si>
  <si>
    <t>+1 (817) 646-0422</t>
  </si>
  <si>
    <t>Mac Abshire</t>
  </si>
  <si>
    <t>frieda.torp@example.org</t>
  </si>
  <si>
    <t>218-220-2996</t>
  </si>
  <si>
    <t>Taya Hoeger</t>
  </si>
  <si>
    <t>bhansen@example.net</t>
  </si>
  <si>
    <t>678-254-1733</t>
  </si>
  <si>
    <t>Dejon Marks</t>
  </si>
  <si>
    <t>emanuel.barton@example.com</t>
  </si>
  <si>
    <t>(283) 618-5462</t>
  </si>
  <si>
    <t>Efren Champlin</t>
  </si>
  <si>
    <t>randall99@example.org</t>
  </si>
  <si>
    <t>Dr. Skyla Pfannerstill IV</t>
  </si>
  <si>
    <t>eva.bins@example.net</t>
  </si>
  <si>
    <t>(551) 947-3267</t>
  </si>
  <si>
    <t>Mr. Adolphus Murray Sr.</t>
  </si>
  <si>
    <t>hermann.aurelie@example.net</t>
  </si>
  <si>
    <t>1-629-521-0497</t>
  </si>
  <si>
    <t>Keven Kuhlman</t>
  </si>
  <si>
    <t>lgreenfelder@example.org</t>
  </si>
  <si>
    <t>1-630-950-2962</t>
  </si>
  <si>
    <t>Alverta Emmerich MD</t>
  </si>
  <si>
    <t>sigrid79@example.net</t>
  </si>
  <si>
    <t>Prof. Easton Bernier</t>
  </si>
  <si>
    <t>legros.anya@example.net</t>
  </si>
  <si>
    <t>(224) 445-3917</t>
  </si>
  <si>
    <t>Mr. Nigel Larkin</t>
  </si>
  <si>
    <t>genevieve69@example.org</t>
  </si>
  <si>
    <t>Edwina Dooley</t>
  </si>
  <si>
    <t>dallin.watsica@example.org</t>
  </si>
  <si>
    <t>Prof. Thad Braun</t>
  </si>
  <si>
    <t>srippin@example.net</t>
  </si>
  <si>
    <t>Jailyn Dooley</t>
  </si>
  <si>
    <t>cummings.rasheed@example.org</t>
  </si>
  <si>
    <t>(432) 904-7775</t>
  </si>
  <si>
    <t>Dr. Mia Robel</t>
  </si>
  <si>
    <t>xlakin@example.net</t>
  </si>
  <si>
    <t>1-928-957-2831</t>
  </si>
  <si>
    <t>Dr. Kenyatta Feest Sr.</t>
  </si>
  <si>
    <t>jaiden.gerlach@example.net</t>
  </si>
  <si>
    <t>Nikki Lockman PhD</t>
  </si>
  <si>
    <t>thad.dicki@example.com</t>
  </si>
  <si>
    <t>Nedra Zulauf I</t>
  </si>
  <si>
    <t>lstamm@example.org</t>
  </si>
  <si>
    <t>Wendy Ward</t>
  </si>
  <si>
    <t>kaylee.turner@example.com</t>
  </si>
  <si>
    <t>1-469-858-1203</t>
  </si>
  <si>
    <t>Eugene Cassin</t>
  </si>
  <si>
    <t>hickle.anya@example.com</t>
  </si>
  <si>
    <t>252-640-3315</t>
  </si>
  <si>
    <t>Miss Joanie Von</t>
  </si>
  <si>
    <t>tressa.bechtelar@example.net</t>
  </si>
  <si>
    <t>+1 (559) 761-5131</t>
  </si>
  <si>
    <t>Arlie Auer</t>
  </si>
  <si>
    <t>guiseppe.glover@example.net</t>
  </si>
  <si>
    <t>Mr. Randi Champlin Jr.</t>
  </si>
  <si>
    <t>brionna.greenholt@example.com</t>
  </si>
  <si>
    <t>(430) 212-4325</t>
  </si>
  <si>
    <t>Leslie Lynch Sr.</t>
  </si>
  <si>
    <t>furman.funk@example.com</t>
  </si>
  <si>
    <t>Mr. Casey Orn III</t>
  </si>
  <si>
    <t>gerry45@example.org</t>
  </si>
  <si>
    <t>Mrs. Christelle Murphy PhD</t>
  </si>
  <si>
    <t>nelda.marvin@example.net</t>
  </si>
  <si>
    <t>(731) 530-2267</t>
  </si>
  <si>
    <t>Mona Kilback</t>
  </si>
  <si>
    <t>mathias83@example.com</t>
  </si>
  <si>
    <t>Birdie Waelchi</t>
  </si>
  <si>
    <t>alberta.brekke@example.net</t>
  </si>
  <si>
    <t>715-351-5880</t>
  </si>
  <si>
    <t>Sim Watsica</t>
  </si>
  <si>
    <t>vicenta.littel@example.org</t>
  </si>
  <si>
    <t>862-390-4172</t>
  </si>
  <si>
    <t>Cecilia Kunze</t>
  </si>
  <si>
    <t>leslie28@example.com</t>
  </si>
  <si>
    <t>Shana Abshire IV</t>
  </si>
  <si>
    <t>ilebsack@example.org</t>
  </si>
  <si>
    <t>Arch Jast PhD</t>
  </si>
  <si>
    <t>celine84@example.org</t>
  </si>
  <si>
    <t>Candido Bradtke II</t>
  </si>
  <si>
    <t>ystracke@example.org</t>
  </si>
  <si>
    <t>1-380-682-1722</t>
  </si>
  <si>
    <t>Dr. Arnold Cole IV</t>
  </si>
  <si>
    <t>priscilla79@example.net</t>
  </si>
  <si>
    <t>Federico Muller</t>
  </si>
  <si>
    <t>wrunolfsson@example.net</t>
  </si>
  <si>
    <t>Lee Roob DDS</t>
  </si>
  <si>
    <t>vstokes@example.net</t>
  </si>
  <si>
    <t>(540) 261-2420</t>
  </si>
  <si>
    <t>Rosario Beahan</t>
  </si>
  <si>
    <t>breitenberg.bruce@example.com</t>
  </si>
  <si>
    <t>1-830-736-0722</t>
  </si>
  <si>
    <t>Leo Grimes</t>
  </si>
  <si>
    <t>rbarrows@example.net</t>
  </si>
  <si>
    <t>803-845-0568</t>
  </si>
  <si>
    <t>Gabriel Dooley</t>
  </si>
  <si>
    <t>jared23@example.com</t>
  </si>
  <si>
    <t>Jamison Daugherty</t>
  </si>
  <si>
    <t>ecarroll@example.org</t>
  </si>
  <si>
    <t>Darrel Conroy</t>
  </si>
  <si>
    <t>winifred35@example.net</t>
  </si>
  <si>
    <t>Jakob Muller</t>
  </si>
  <si>
    <t>ida70@example.com</t>
  </si>
  <si>
    <t>1-863-315-7112</t>
  </si>
  <si>
    <t>Zachery Rowe</t>
  </si>
  <si>
    <t>lesch.clark@example.org</t>
  </si>
  <si>
    <t>Dr. Cierra Connelly</t>
  </si>
  <si>
    <t>nturcotte@example.org</t>
  </si>
  <si>
    <t>Lemuel Hilpert</t>
  </si>
  <si>
    <t>henriette10@example.com</t>
  </si>
  <si>
    <t>541-550-0193</t>
  </si>
  <si>
    <t>Dr. Kelley Toy III</t>
  </si>
  <si>
    <t>gdietrich@example.com</t>
  </si>
  <si>
    <t>854-293-6530</t>
  </si>
  <si>
    <t>Rashad Morissette</t>
  </si>
  <si>
    <t>jessyca34@example.org</t>
  </si>
  <si>
    <t>Prof. Edward Ullrich Jr.</t>
  </si>
  <si>
    <t>corkery.david@example.com</t>
  </si>
  <si>
    <t>Dr. Kamille Macejkovic III</t>
  </si>
  <si>
    <t>gottlieb.camron@example.com</t>
  </si>
  <si>
    <t>1-224-306-8244</t>
  </si>
  <si>
    <t>Jamaal Hagenes</t>
  </si>
  <si>
    <t>thiel.buddy@example.net</t>
  </si>
  <si>
    <t>Elisabeth Windler</t>
  </si>
  <si>
    <t>christy52@example.org</t>
  </si>
  <si>
    <t>Ofelia Gleason</t>
  </si>
  <si>
    <t>skuhn@example.com</t>
  </si>
  <si>
    <t>1-774-505-4667</t>
  </si>
  <si>
    <t>Miss Mellie Runolfsdottir</t>
  </si>
  <si>
    <t>humberto97@example.net</t>
  </si>
  <si>
    <t>Mr. Gay Champlin</t>
  </si>
  <si>
    <t>kolby68@example.org</t>
  </si>
  <si>
    <t>385-820-9917</t>
  </si>
  <si>
    <t>Jacky Barton</t>
  </si>
  <si>
    <t>damore.olen@example.net</t>
  </si>
  <si>
    <t>Davin Mayert</t>
  </si>
  <si>
    <t>harvey.abdiel@example.net</t>
  </si>
  <si>
    <t>Danyka Dicki</t>
  </si>
  <si>
    <t>rogers.hackett@example.net</t>
  </si>
  <si>
    <t>Nyah Eichmann</t>
  </si>
  <si>
    <t>icole@example.org</t>
  </si>
  <si>
    <t>Jessika Wyman</t>
  </si>
  <si>
    <t>giovanna.schamberger@example.org</t>
  </si>
  <si>
    <t>458-959-7427</t>
  </si>
  <si>
    <t>Marielle Howe</t>
  </si>
  <si>
    <t>felicita23@example.com</t>
  </si>
  <si>
    <t>1-773-596-0519</t>
  </si>
  <si>
    <t>Tyra Cole</t>
  </si>
  <si>
    <t>vincent23@example.net</t>
  </si>
  <si>
    <t>(321) 212-2734</t>
  </si>
  <si>
    <t>Darrick Zemlak</t>
  </si>
  <si>
    <t>bayer.joshua@example.com</t>
  </si>
  <si>
    <t>Jodie Turcotte</t>
  </si>
  <si>
    <t>marcelina.dooley@example.net</t>
  </si>
  <si>
    <t>Jarrod Davis</t>
  </si>
  <si>
    <t>sonya.marks@example.com</t>
  </si>
  <si>
    <t>Chesley Powlowski</t>
  </si>
  <si>
    <t>adolphus78@example.org</t>
  </si>
  <si>
    <t>Conner Huels PhD</t>
  </si>
  <si>
    <t>wlehner@example.org</t>
  </si>
  <si>
    <t>Gabriella Fisher</t>
  </si>
  <si>
    <t>fanny05@example.com</t>
  </si>
  <si>
    <t>252-876-8763</t>
  </si>
  <si>
    <t>Prof. Mohammad Stracke</t>
  </si>
  <si>
    <t>lang.candace@example.org</t>
  </si>
  <si>
    <t>669-843-9063</t>
  </si>
  <si>
    <t>Delta Jaskolski</t>
  </si>
  <si>
    <t>zulauf.burdette@example.org</t>
  </si>
  <si>
    <t>Dan Lueilwitz</t>
  </si>
  <si>
    <t>mhudson@example.net</t>
  </si>
  <si>
    <t>+1 (580) 585-5639</t>
  </si>
  <si>
    <t>Miss Eveline Ernser IV</t>
  </si>
  <si>
    <t>alaina.cormier@example.org</t>
  </si>
  <si>
    <t>Jammie Walter</t>
  </si>
  <si>
    <t>maida.morissette@example.net</t>
  </si>
  <si>
    <t>414-743-6165</t>
  </si>
  <si>
    <t>Anabelle Lueilwitz MD</t>
  </si>
  <si>
    <t>hilpert.monserrate@example.org</t>
  </si>
  <si>
    <t>+1 (380) 641-6744</t>
  </si>
  <si>
    <t>Christa Eichmann</t>
  </si>
  <si>
    <t>amie35@example.org</t>
  </si>
  <si>
    <t>(407) 993-4106</t>
  </si>
  <si>
    <t>Wilfredo Dach</t>
  </si>
  <si>
    <t>ebernhard@example.net</t>
  </si>
  <si>
    <t>Judge Kozey</t>
  </si>
  <si>
    <t>ihackett@example.org</t>
  </si>
  <si>
    <t>(781) 952-8356</t>
  </si>
  <si>
    <t>Marcelina Jaskolski</t>
  </si>
  <si>
    <t>greenholt.rod@example.org</t>
  </si>
  <si>
    <t>1-878-434-8918</t>
  </si>
  <si>
    <t>Jackie Borer</t>
  </si>
  <si>
    <t>delia67@example.net</t>
  </si>
  <si>
    <t>1-432-557-5051</t>
  </si>
  <si>
    <t>Cynthia Zboncak</t>
  </si>
  <si>
    <t>pkihn@example.com</t>
  </si>
  <si>
    <t>Mrs. Beaulah Kohler I</t>
  </si>
  <si>
    <t>goldner.flavio@example.com</t>
  </si>
  <si>
    <t>+1 (657) 936-1844</t>
  </si>
  <si>
    <t>Pietro Kreiger IV</t>
  </si>
  <si>
    <t>cole.sabryna@example.org</t>
  </si>
  <si>
    <t>(346) 414-5128</t>
  </si>
  <si>
    <t>Prof. Lester Rolfson</t>
  </si>
  <si>
    <t>tabitha13@example.net</t>
  </si>
  <si>
    <t>856-577-5283</t>
  </si>
  <si>
    <t>Dr. Pedro Senger</t>
  </si>
  <si>
    <t>abraham07@example.org</t>
  </si>
  <si>
    <t>Devante Barrows</t>
  </si>
  <si>
    <t>princess62@example.net</t>
  </si>
  <si>
    <t>908-934-6547</t>
  </si>
  <si>
    <t>Dr. Otho Glover Jr.</t>
  </si>
  <si>
    <t>kristofer82@example.org</t>
  </si>
  <si>
    <t>1-470-223-8775</t>
  </si>
  <si>
    <t>Prof. Gloria Frami</t>
  </si>
  <si>
    <t>madisyn.kshlerin@example.com</t>
  </si>
  <si>
    <t>Ava Bergstrom Sr.</t>
  </si>
  <si>
    <t>montana.roob@example.com</t>
  </si>
  <si>
    <t>Jean Reichert</t>
  </si>
  <si>
    <t>cary.harvey@example.net</t>
  </si>
  <si>
    <t>(773) 250-1502</t>
  </si>
  <si>
    <t>Aida Fay</t>
  </si>
  <si>
    <t>kutch.birdie@example.net</t>
  </si>
  <si>
    <t>Cassandre Fay</t>
  </si>
  <si>
    <t>garland.carter@example.org</t>
  </si>
  <si>
    <t>Mr. Raymond Marvin</t>
  </si>
  <si>
    <t>deron.bartoletti@example.com</t>
  </si>
  <si>
    <t>+1 (478) 587-3367</t>
  </si>
  <si>
    <t>Dr. Hailey Mayer</t>
  </si>
  <si>
    <t>winnifred46@example.org</t>
  </si>
  <si>
    <t>Mr. Ellis Hermiston</t>
  </si>
  <si>
    <t>crooks.joey@example.org</t>
  </si>
  <si>
    <t>1-352-763-3963</t>
  </si>
  <si>
    <t>Diamond McKenzie</t>
  </si>
  <si>
    <t>zboncak.lucienne@example.org</t>
  </si>
  <si>
    <t>918-348-8219</t>
  </si>
  <si>
    <t>Dr. Norbert Zemlak</t>
  </si>
  <si>
    <t>jaquan.witting@example.net</t>
  </si>
  <si>
    <t>Treva Bergnaum Jr.</t>
  </si>
  <si>
    <t>dallas.conn@example.net</t>
  </si>
  <si>
    <t>Reyna Blanda</t>
  </si>
  <si>
    <t>jerrod89@example.net</t>
  </si>
  <si>
    <t>Prof. Keenan Fisher</t>
  </si>
  <si>
    <t>qzieme@example.org</t>
  </si>
  <si>
    <t>(616) 531-7291</t>
  </si>
  <si>
    <t>Bernadine Turner</t>
  </si>
  <si>
    <t>gkoch@example.org</t>
  </si>
  <si>
    <t>Gus Lemke</t>
  </si>
  <si>
    <t>mollie.barrows@example.com</t>
  </si>
  <si>
    <t>917-964-6112</t>
  </si>
  <si>
    <t>Eugene Pagac</t>
  </si>
  <si>
    <t>senger.oswald@example.org</t>
  </si>
  <si>
    <t>Zula Abernathy</t>
  </si>
  <si>
    <t>lonny.mann@example.org</t>
  </si>
  <si>
    <t>Luella Bogisich</t>
  </si>
  <si>
    <t>skozey@example.org</t>
  </si>
  <si>
    <t>Johanna Homenick Jr.</t>
  </si>
  <si>
    <t>gvandervort@example.net</t>
  </si>
  <si>
    <t>+1 (678) 930-9178</t>
  </si>
  <si>
    <t>Clotilde Boyer</t>
  </si>
  <si>
    <t>christiansen.janiya@example.org</t>
  </si>
  <si>
    <t>(337) 676-6742</t>
  </si>
  <si>
    <t>Ms. Asia Bruen Jr.</t>
  </si>
  <si>
    <t>antoinette.powlowski@example.net</t>
  </si>
  <si>
    <t>Cullen Beatty I</t>
  </si>
  <si>
    <t>lang.kira@example.net</t>
  </si>
  <si>
    <t>Lesley Predovic</t>
  </si>
  <si>
    <t>zieme.ashley@example.com</t>
  </si>
  <si>
    <t>1-346-916-4943</t>
  </si>
  <si>
    <t>Camren Padberg</t>
  </si>
  <si>
    <t>heidi95@example.com</t>
  </si>
  <si>
    <t>Ms. Dianna O'Connell</t>
  </si>
  <si>
    <t>tiara.simonis@example.org</t>
  </si>
  <si>
    <t>Prof. Darrion Kunde</t>
  </si>
  <si>
    <t>may.kuvalis@example.net</t>
  </si>
  <si>
    <t>+1 (858) 502-1455</t>
  </si>
  <si>
    <t>Myron Carroll</t>
  </si>
  <si>
    <t>zieme.mya@example.com</t>
  </si>
  <si>
    <t>+1 (520) 664-2490</t>
  </si>
  <si>
    <t>Randy Daugherty</t>
  </si>
  <si>
    <t>ebosco@example.org</t>
  </si>
  <si>
    <t>Mr. Raul Marks Jr.</t>
  </si>
  <si>
    <t>skye42@example.com</t>
  </si>
  <si>
    <t>Miss Jennie Swift Sr.</t>
  </si>
  <si>
    <t>mills.ethel@example.com</t>
  </si>
  <si>
    <t>516-367-2919</t>
  </si>
  <si>
    <t>Moshe Maggio II</t>
  </si>
  <si>
    <t>tanner58@example.net</t>
  </si>
  <si>
    <t>623-349-3396</t>
  </si>
  <si>
    <t>Khalil Hintz</t>
  </si>
  <si>
    <t>dovie.deckow@example.net</t>
  </si>
  <si>
    <t>1-646-816-7160</t>
  </si>
  <si>
    <t>Claudie Dooley</t>
  </si>
  <si>
    <t>lucious64@example.net</t>
  </si>
  <si>
    <t>Cheyanne Pfannerstill</t>
  </si>
  <si>
    <t>manley99@example.org</t>
  </si>
  <si>
    <t>(912) 992-6713</t>
  </si>
  <si>
    <t>Dwight VonRueden</t>
  </si>
  <si>
    <t>tlegros@example.org</t>
  </si>
  <si>
    <t>Prof. Jessica Cummerata</t>
  </si>
  <si>
    <t>celestine82@example.net</t>
  </si>
  <si>
    <t>(858) 833-0566</t>
  </si>
  <si>
    <t>Jayden Pagac</t>
  </si>
  <si>
    <t>shanahan.daisy@example.net</t>
  </si>
  <si>
    <t>Prof. Cara O'Hara</t>
  </si>
  <si>
    <t>kschmidt@example.com</t>
  </si>
  <si>
    <t>Willy Lockman</t>
  </si>
  <si>
    <t>andres.bernier@example.org</t>
  </si>
  <si>
    <t>1-434-758-6441</t>
  </si>
  <si>
    <t>Jacklyn Metz</t>
  </si>
  <si>
    <t>hirthe.beverly@example.org</t>
  </si>
  <si>
    <t>1-906-794-7056</t>
  </si>
  <si>
    <t>Dr. Gregoria Hintz DDS</t>
  </si>
  <si>
    <t>lindgren.wellington@example.org</t>
  </si>
  <si>
    <t>+1 (484) 989-4292</t>
  </si>
  <si>
    <t>Burnice Rice</t>
  </si>
  <si>
    <t>kmoen@example.org</t>
  </si>
  <si>
    <t>Judson Goodwin</t>
  </si>
  <si>
    <t>ethyl.white@example.org</t>
  </si>
  <si>
    <t>+1 (380) 898-8096</t>
  </si>
  <si>
    <t>Maxine Wisozk DVM</t>
  </si>
  <si>
    <t>mara.king@example.org</t>
  </si>
  <si>
    <t>Mr. Devan Yost</t>
  </si>
  <si>
    <t>evie19@example.net</t>
  </si>
  <si>
    <t>Sammy Bechtelar DVM</t>
  </si>
  <si>
    <t>griffin.rowe@example.net</t>
  </si>
  <si>
    <t>1-731-344-4211</t>
  </si>
  <si>
    <t>Walker Muller DDS</t>
  </si>
  <si>
    <t>stamm.shania@example.com</t>
  </si>
  <si>
    <t>1-917-458-8234</t>
  </si>
  <si>
    <t>Dr. Aiyana Smitham</t>
  </si>
  <si>
    <t>schowalter.alexie@example.com</t>
  </si>
  <si>
    <t>Jazmin Roob</t>
  </si>
  <si>
    <t>ewell00@example.com</t>
  </si>
  <si>
    <t>1-586-701-6385</t>
  </si>
  <si>
    <t>Shana Kovacek</t>
  </si>
  <si>
    <t>stephany.wehner@example.org</t>
  </si>
  <si>
    <t>Miss Laurie Beahan</t>
  </si>
  <si>
    <t>marco.reilly@example.net</t>
  </si>
  <si>
    <t>Dr. Darien Stokes</t>
  </si>
  <si>
    <t>king.buster@example.org</t>
  </si>
  <si>
    <t>Dewayne Gutmann III</t>
  </si>
  <si>
    <t>fnolan@example.com</t>
  </si>
  <si>
    <t>(262) 785-5900</t>
  </si>
  <si>
    <t>Jonatan Davis Jr.</t>
  </si>
  <si>
    <t>koepp.harold@example.net</t>
  </si>
  <si>
    <t>1-425-813-1850</t>
  </si>
  <si>
    <t>Dr. Gavin Schmidt</t>
  </si>
  <si>
    <t>tgreenfelder@example.net</t>
  </si>
  <si>
    <t>949-742-8682</t>
  </si>
  <si>
    <t>Roslyn Wolf</t>
  </si>
  <si>
    <t>ethan.bosco@example.org</t>
  </si>
  <si>
    <t>Annabelle Ondricka DVM</t>
  </si>
  <si>
    <t>ulices.schimmel@example.net</t>
  </si>
  <si>
    <t>May Ankunding</t>
  </si>
  <si>
    <t>senger.esperanza@example.com</t>
  </si>
  <si>
    <t>Hilbert Haley</t>
  </si>
  <si>
    <t>skertzmann@example.com</t>
  </si>
  <si>
    <t>1-432-641-6906</t>
  </si>
  <si>
    <t>Mr. Luther Quigley</t>
  </si>
  <si>
    <t>schaden.leora@example.net</t>
  </si>
  <si>
    <t>Reyna Little</t>
  </si>
  <si>
    <t>weissnat.norene@example.net</t>
  </si>
  <si>
    <t>Brandi Murazik</t>
  </si>
  <si>
    <t>pat.bayer@example.net</t>
  </si>
  <si>
    <t>Jamey Schaden I</t>
  </si>
  <si>
    <t>grayson01@example.org</t>
  </si>
  <si>
    <t>Justen DuBuque</t>
  </si>
  <si>
    <t>fgusikowski@example.org</t>
  </si>
  <si>
    <t>Miss Elda Ullrich DVM</t>
  </si>
  <si>
    <t>vcorkery@example.net</t>
  </si>
  <si>
    <t>1-248-425-3517</t>
  </si>
  <si>
    <t>Bette McCullough</t>
  </si>
  <si>
    <t>doyle.kathryn@example.org</t>
  </si>
  <si>
    <t>Elise Baumbach</t>
  </si>
  <si>
    <t>virginie.buckridge@example.net</t>
  </si>
  <si>
    <t>838-829-3589</t>
  </si>
  <si>
    <t>Prof. Noemie Reinger DVM</t>
  </si>
  <si>
    <t>katrine.thompson@example.net</t>
  </si>
  <si>
    <t>Jamel Hermiston</t>
  </si>
  <si>
    <t>hodkiewicz.joy@example.org</t>
  </si>
  <si>
    <t>1-808-703-7982</t>
  </si>
  <si>
    <t>Dr. Donato Runte</t>
  </si>
  <si>
    <t>sterling.walter@example.net</t>
  </si>
  <si>
    <t>+1 (959) 644-1016</t>
  </si>
  <si>
    <t>Miss Eloisa Schuster Jr.</t>
  </si>
  <si>
    <t>blick.tremayne@example.org</t>
  </si>
  <si>
    <t>Monserrate Steuber Sr.</t>
  </si>
  <si>
    <t>nabernathy@example.org</t>
  </si>
  <si>
    <t>(781) 246-4811</t>
  </si>
  <si>
    <t>Jayce Towne</t>
  </si>
  <si>
    <t>albertha09@example.net</t>
  </si>
  <si>
    <t>Ms. Cydney Wiegand</t>
  </si>
  <si>
    <t>lavon60@example.net</t>
  </si>
  <si>
    <t>Miss Maida Bechtelar</t>
  </si>
  <si>
    <t>bridie79@example.net</t>
  </si>
  <si>
    <t>Prof. Ross Cole</t>
  </si>
  <si>
    <t>eliseo75@example.net</t>
  </si>
  <si>
    <t>Herbert Abshire</t>
  </si>
  <si>
    <t>ymorar@example.net</t>
  </si>
  <si>
    <t>727-495-4945</t>
  </si>
  <si>
    <t>Phyllis Glover Jr.</t>
  </si>
  <si>
    <t>waino40@example.org</t>
  </si>
  <si>
    <t>Maeve McDermott DDS</t>
  </si>
  <si>
    <t>darius28@example.net</t>
  </si>
  <si>
    <t>+1 (936) 468-0397</t>
  </si>
  <si>
    <t>Miss Jannie Johnston</t>
  </si>
  <si>
    <t>bkunze@example.net</t>
  </si>
  <si>
    <t>1-541-536-5871</t>
  </si>
  <si>
    <t>Zula Lind Sr.</t>
  </si>
  <si>
    <t>davonte.ankunding@example.org</t>
  </si>
  <si>
    <t>Rod Christiansen IV</t>
  </si>
  <si>
    <t>hpfeffer@example.net</t>
  </si>
  <si>
    <t>1-351-618-6899</t>
  </si>
  <si>
    <t>Prof. Chauncey Deckow</t>
  </si>
  <si>
    <t>lkassulke@example.net</t>
  </si>
  <si>
    <t>Korey Lockman</t>
  </si>
  <si>
    <t>hobart74@example.net</t>
  </si>
  <si>
    <t>Gaetano Spencer</t>
  </si>
  <si>
    <t>shaylee10@example.com</t>
  </si>
  <si>
    <t>Ms. Felipa Mosciski</t>
  </si>
  <si>
    <t>stehr.lewis@example.net</t>
  </si>
  <si>
    <t>Alfonzo Aufderhar</t>
  </si>
  <si>
    <t>erika22@example.net</t>
  </si>
  <si>
    <t>Zita Lebsack</t>
  </si>
  <si>
    <t>lowe.floyd@example.net</t>
  </si>
  <si>
    <t>1-484-329-8283</t>
  </si>
  <si>
    <t>Miss Destiney Swaniawski III</t>
  </si>
  <si>
    <t>shansen@example.net</t>
  </si>
  <si>
    <t>1-747-231-8246</t>
  </si>
  <si>
    <t>Fredrick Johnson III</t>
  </si>
  <si>
    <t>vandervort.kristian@example.com</t>
  </si>
  <si>
    <t>Mr. Orland Mraz III</t>
  </si>
  <si>
    <t>madisen.rice@example.org</t>
  </si>
  <si>
    <t>703-981-3686</t>
  </si>
  <si>
    <t>Helmer Vandervort</t>
  </si>
  <si>
    <t>windler.domenick@example.net</t>
  </si>
  <si>
    <t>+1 (458) 731-0075</t>
  </si>
  <si>
    <t>Cathrine Yost</t>
  </si>
  <si>
    <t>kasey68@example.org</t>
  </si>
  <si>
    <t>1-872-346-1535</t>
  </si>
  <si>
    <t>Mrs. Emmy Windler I</t>
  </si>
  <si>
    <t>neha.stark@example.org</t>
  </si>
  <si>
    <t>Mrs. Iva Kub</t>
  </si>
  <si>
    <t>czulauf@example.com</t>
  </si>
  <si>
    <t>Prof. Maya Bogisich</t>
  </si>
  <si>
    <t>nels.leuschke@example.org</t>
  </si>
  <si>
    <t>Milton Spencer</t>
  </si>
  <si>
    <t>jhintz@example.org</t>
  </si>
  <si>
    <t>1-520-826-3554</t>
  </si>
  <si>
    <t>Loraine Hills</t>
  </si>
  <si>
    <t>emilie.schoen@example.com</t>
  </si>
  <si>
    <t>1-737-836-7001</t>
  </si>
  <si>
    <t>Rosina Terry</t>
  </si>
  <si>
    <t>ghegmann@example.com</t>
  </si>
  <si>
    <t>Keeley Conroy</t>
  </si>
  <si>
    <t>allen.emard@example.com</t>
  </si>
  <si>
    <t>Prof. Rickie Hane Jr.</t>
  </si>
  <si>
    <t>agnes.pollich@example.org</t>
  </si>
  <si>
    <t>(803) 985-9568</t>
  </si>
  <si>
    <t>Euna Blick</t>
  </si>
  <si>
    <t>ehomenick@example.com</t>
  </si>
  <si>
    <t>1-458-383-6415</t>
  </si>
  <si>
    <t>Mr. Randall Gerlach</t>
  </si>
  <si>
    <t>qwitting@example.org</t>
  </si>
  <si>
    <t>1-724-334-3680</t>
  </si>
  <si>
    <t>Colt Cronin</t>
  </si>
  <si>
    <t>tressa.welch@example.net</t>
  </si>
  <si>
    <t>Mireya Huels</t>
  </si>
  <si>
    <t>maxine18@example.net</t>
  </si>
  <si>
    <t>Zelma Rowe</t>
  </si>
  <si>
    <t>cflatley@example.com</t>
  </si>
  <si>
    <t>+1 (225) 293-8084</t>
  </si>
  <si>
    <t>Rosa Dietrich</t>
  </si>
  <si>
    <t>darrick37@example.com</t>
  </si>
  <si>
    <t>Philip Friesen</t>
  </si>
  <si>
    <t>moriah.lynch@example.org</t>
  </si>
  <si>
    <t>Asha Bernhard</t>
  </si>
  <si>
    <t>prince.spencer@example.com</t>
  </si>
  <si>
    <t>Dr. Shawn Nikolaus</t>
  </si>
  <si>
    <t>jaron.sauer@example.net</t>
  </si>
  <si>
    <t>Cathryn Skiles</t>
  </si>
  <si>
    <t>nhayes@example.com</t>
  </si>
  <si>
    <t>+1 (419) 583-5918</t>
  </si>
  <si>
    <t>Prof. Jaquan Ullrich</t>
  </si>
  <si>
    <t>muriel.white@example.net</t>
  </si>
  <si>
    <t>Myrtice Keeling</t>
  </si>
  <si>
    <t>ystroman@example.com</t>
  </si>
  <si>
    <t>Mr. Matt Larson</t>
  </si>
  <si>
    <t>tina.bernhard@example.net</t>
  </si>
  <si>
    <t>346-616-8664</t>
  </si>
  <si>
    <t>Prof. Joshua Crooks</t>
  </si>
  <si>
    <t>ericka.collier@example.net</t>
  </si>
  <si>
    <t>605-366-7007</t>
  </si>
  <si>
    <t>Elmo Shanahan</t>
  </si>
  <si>
    <t>vida23@example.org</t>
  </si>
  <si>
    <t>Stuart Bruen DDS</t>
  </si>
  <si>
    <t>keeley.bechtelar@example.org</t>
  </si>
  <si>
    <t>Maeve Schmeler</t>
  </si>
  <si>
    <t>rigoberto81@example.com</t>
  </si>
  <si>
    <t>Neal Mohr Sr.</t>
  </si>
  <si>
    <t>lauriane43@example.org</t>
  </si>
  <si>
    <t>(270) 855-2075</t>
  </si>
  <si>
    <t>Berenice O'Connell</t>
  </si>
  <si>
    <t>alphonso54@example.net</t>
  </si>
  <si>
    <t>Tiara Hettinger</t>
  </si>
  <si>
    <t>anicolas@example.net</t>
  </si>
  <si>
    <t>Arthur Gutkowski</t>
  </si>
  <si>
    <t>shields.quincy@example.net</t>
  </si>
  <si>
    <t>Yoshiko Douglas</t>
  </si>
  <si>
    <t>green.hannah@example.net</t>
  </si>
  <si>
    <t>832-409-7102</t>
  </si>
  <si>
    <t>Kristy Pagac</t>
  </si>
  <si>
    <t>bryon36@example.org</t>
  </si>
  <si>
    <t>Davin Paucek</t>
  </si>
  <si>
    <t>vwillms@example.org</t>
  </si>
  <si>
    <t>1-978-365-9963</t>
  </si>
  <si>
    <t>Mr. Lance Sanford</t>
  </si>
  <si>
    <t>douglas66@example.org</t>
  </si>
  <si>
    <t>Trycia Heller</t>
  </si>
  <si>
    <t>dubuque.monroe@example.net</t>
  </si>
  <si>
    <t>Cassidy Green</t>
  </si>
  <si>
    <t>macejkovic.vicenta@example.net</t>
  </si>
  <si>
    <t>Madonna Buckridge</t>
  </si>
  <si>
    <t>lori48@example.com</t>
  </si>
  <si>
    <t>Shanna Nienow DDS</t>
  </si>
  <si>
    <t>karelle.koepp@example.org</t>
  </si>
  <si>
    <t>+1 (307) 525-6866</t>
  </si>
  <si>
    <t>Judge Treutel</t>
  </si>
  <si>
    <t>edmond07@example.com</t>
  </si>
  <si>
    <t>Toni Pacocha</t>
  </si>
  <si>
    <t>ova.gutmann@example.net</t>
  </si>
  <si>
    <t>(480) 394-5824</t>
  </si>
  <si>
    <t>Kayli Cremin</t>
  </si>
  <si>
    <t>pasquale.waters@example.com</t>
  </si>
  <si>
    <t>Ashlynn Romaguera</t>
  </si>
  <si>
    <t>lila12@example.com</t>
  </si>
  <si>
    <t>1-512-310-5173</t>
  </si>
  <si>
    <t>Elyse Ortiz III</t>
  </si>
  <si>
    <t>reilly.caesar@example.com</t>
  </si>
  <si>
    <t>Prof. Dewitt McCullough</t>
  </si>
  <si>
    <t>dorothy51@example.org</t>
  </si>
  <si>
    <t>Dr. Francesca Hessel</t>
  </si>
  <si>
    <t>wiley44@example.com</t>
  </si>
  <si>
    <t>208-616-2977</t>
  </si>
  <si>
    <t>Alec Witting</t>
  </si>
  <si>
    <t>darrion.white@example.org</t>
  </si>
  <si>
    <t>+1 (385) 748-9154</t>
  </si>
  <si>
    <t>Ludwig McGlynn II</t>
  </si>
  <si>
    <t>wilmer.leffler@example.com</t>
  </si>
  <si>
    <t>(347) 265-3215</t>
  </si>
  <si>
    <t>Ludie O'Kon</t>
  </si>
  <si>
    <t>rau.lexi@example.com</t>
  </si>
  <si>
    <t>Jedediah Bednar</t>
  </si>
  <si>
    <t>watson83@example.net</t>
  </si>
  <si>
    <t>Mr. Ezra Stark</t>
  </si>
  <si>
    <t>jemmerich@example.org</t>
  </si>
  <si>
    <t>Dr. Zakary Gibson DVM</t>
  </si>
  <si>
    <t>waelchi.madge@example.org</t>
  </si>
  <si>
    <t>(351) 476-4666</t>
  </si>
  <si>
    <t>Elmer McClure</t>
  </si>
  <si>
    <t>bo49@example.net</t>
  </si>
  <si>
    <t>+1 (458) 658-8982</t>
  </si>
  <si>
    <t>Stanton Shanahan</t>
  </si>
  <si>
    <t>mhintz@example.net</t>
  </si>
  <si>
    <t>1-561-814-4941</t>
  </si>
  <si>
    <t>Jaclyn Gutkowski</t>
  </si>
  <si>
    <t>yost.walker@example.org</t>
  </si>
  <si>
    <t>Leonora Bayer MD</t>
  </si>
  <si>
    <t>sarina.cole@example.org</t>
  </si>
  <si>
    <t>Gwendolyn Stroman</t>
  </si>
  <si>
    <t>connelly.fidel@example.net</t>
  </si>
  <si>
    <t>716-229-9725</t>
  </si>
  <si>
    <t>Adaline Padberg I</t>
  </si>
  <si>
    <t>ylemke@example.com</t>
  </si>
  <si>
    <t>Dr. Rogers Jast</t>
  </si>
  <si>
    <t>fwolff@example.net</t>
  </si>
  <si>
    <t>+1 (321) 938-0060</t>
  </si>
  <si>
    <t>Prof. Brent Gutkowski PhD</t>
  </si>
  <si>
    <t>deckow.rosina@example.net</t>
  </si>
  <si>
    <t>1-845-857-9829</t>
  </si>
  <si>
    <t>Demario Oberbrunner</t>
  </si>
  <si>
    <t>mann.kariane@example.com</t>
  </si>
  <si>
    <t>1-309-359-5472</t>
  </si>
  <si>
    <t>Providenci Sanford</t>
  </si>
  <si>
    <t>iluettgen@example.com</t>
  </si>
  <si>
    <t>+1 (940) 960-6486</t>
  </si>
  <si>
    <t>Alessia Leffler</t>
  </si>
  <si>
    <t>labadie.gunner@example.net</t>
  </si>
  <si>
    <t>Dale Gutkowski</t>
  </si>
  <si>
    <t>rau.keyshawn@example.org</t>
  </si>
  <si>
    <t>870-557-3555</t>
  </si>
  <si>
    <t>Prof. Sabryna Murray</t>
  </si>
  <si>
    <t>emelia.wilkinson@example.com</t>
  </si>
  <si>
    <t>857-761-4724</t>
  </si>
  <si>
    <t>Julie Thompson Sr.</t>
  </si>
  <si>
    <t>schowalter.neoma@example.net</t>
  </si>
  <si>
    <t>(206) 798-6099</t>
  </si>
  <si>
    <t>Gerald King</t>
  </si>
  <si>
    <t>xheidenreich@example.com</t>
  </si>
  <si>
    <t>Frederic Batz DVM</t>
  </si>
  <si>
    <t>sheldon.ernser@example.org</t>
  </si>
  <si>
    <t>Marques Kiehn</t>
  </si>
  <si>
    <t>dortha88@example.net</t>
  </si>
  <si>
    <t>Naomie Dietrich</t>
  </si>
  <si>
    <t>ziemann.antwon@example.net</t>
  </si>
  <si>
    <t>(215) 299-8109</t>
  </si>
  <si>
    <t>Ms. Joana Keebler IV</t>
  </si>
  <si>
    <t>nbednar@example.net</t>
  </si>
  <si>
    <t>(219) 477-1044</t>
  </si>
  <si>
    <t>Rosalind Mraz DVM</t>
  </si>
  <si>
    <t>anais.bauch@example.com</t>
  </si>
  <si>
    <t>Cyrus Jaskolski II</t>
  </si>
  <si>
    <t>wwill@example.com</t>
  </si>
  <si>
    <t>Mr. Keagan Jacobi DVM</t>
  </si>
  <si>
    <t>blanda.myles@example.com</t>
  </si>
  <si>
    <t>657-397-6402</t>
  </si>
  <si>
    <t>Bill Waelchi Jr.</t>
  </si>
  <si>
    <t>aletha42@example.net</t>
  </si>
  <si>
    <t>Tyree Strosin</t>
  </si>
  <si>
    <t>rodrigo.hagenes@example.net</t>
  </si>
  <si>
    <t>(845) 382-4393</t>
  </si>
  <si>
    <t>Layne Anderson</t>
  </si>
  <si>
    <t>theresia.rohan@example.com</t>
  </si>
  <si>
    <t>Erling Ziemann</t>
  </si>
  <si>
    <t>gkub@example.com</t>
  </si>
  <si>
    <t>(248) 859-9116</t>
  </si>
  <si>
    <t>Mr. Sammy Wintheiser</t>
  </si>
  <si>
    <t>lziemann@example.com</t>
  </si>
  <si>
    <t>(352) 386-9561</t>
  </si>
  <si>
    <t>Ms. Rubie Jast</t>
  </si>
  <si>
    <t>guillermo25@example.net</t>
  </si>
  <si>
    <t>Dr. Janessa Breitenberg</t>
  </si>
  <si>
    <t>ocrooks@example.net</t>
  </si>
  <si>
    <t>Ambrose Roberts</t>
  </si>
  <si>
    <t>ioconner@example.org</t>
  </si>
  <si>
    <t>Sidney Williamson IV</t>
  </si>
  <si>
    <t>carlotta04@example.org</t>
  </si>
  <si>
    <t>1-856-805-1722</t>
  </si>
  <si>
    <t>Eileen Abernathy</t>
  </si>
  <si>
    <t>donnell74@example.net</t>
  </si>
  <si>
    <t>Kendrick Paucek</t>
  </si>
  <si>
    <t>eladio.greenfelder@example.com</t>
  </si>
  <si>
    <t>Olga Bogisich Jr.</t>
  </si>
  <si>
    <t>fmccullough@example.com</t>
  </si>
  <si>
    <t>Madilyn Rath</t>
  </si>
  <si>
    <t>yasmin54@example.com</t>
  </si>
  <si>
    <t>+1 (281) 337-1837</t>
  </si>
  <si>
    <t>Malvina Marvin</t>
  </si>
  <si>
    <t>cydney.quigley@example.org</t>
  </si>
  <si>
    <t>Prof. Jovany Donnelly DVM</t>
  </si>
  <si>
    <t>jarrell80@example.org</t>
  </si>
  <si>
    <t>(947) 730-0900</t>
  </si>
  <si>
    <t>Abdiel Muller</t>
  </si>
  <si>
    <t>francisco96@example.net</t>
  </si>
  <si>
    <t>Mr. Nikko Kuhn PhD</t>
  </si>
  <si>
    <t>braynor@example.net</t>
  </si>
  <si>
    <t>Prof. Ari Kreiger DVM</t>
  </si>
  <si>
    <t>norberto18@example.org</t>
  </si>
  <si>
    <t>Matilde Brown</t>
  </si>
  <si>
    <t>lcartwright@example.com</t>
  </si>
  <si>
    <t>785-717-3765</t>
  </si>
  <si>
    <t>Armando Morar DVM</t>
  </si>
  <si>
    <t>runte.torey@example.com</t>
  </si>
  <si>
    <t>(747) 501-7473</t>
  </si>
  <si>
    <t>Maeve Baumbach Sr.</t>
  </si>
  <si>
    <t>cbrakus@example.com</t>
  </si>
  <si>
    <t>Triston King</t>
  </si>
  <si>
    <t>liliane70@example.com</t>
  </si>
  <si>
    <t>Dr. Jordan Barrows IV</t>
  </si>
  <si>
    <t>lemke.buford@example.org</t>
  </si>
  <si>
    <t>(859) 728-5285</t>
  </si>
  <si>
    <t>Mr. Orville Bogisich</t>
  </si>
  <si>
    <t>stehr.hester@example.net</t>
  </si>
  <si>
    <t>1-724-577-0554</t>
  </si>
  <si>
    <t>Herminio Emard</t>
  </si>
  <si>
    <t>nakia.mueller@example.net</t>
  </si>
  <si>
    <t>Consuelo Barton Jr.</t>
  </si>
  <si>
    <t>maci86@example.net</t>
  </si>
  <si>
    <t>1-337-840-6809</t>
  </si>
  <si>
    <t>Mr. Ryley Kshlerin IV</t>
  </si>
  <si>
    <t>miller.arvilla@example.net</t>
  </si>
  <si>
    <t>Bettye Ziemann</t>
  </si>
  <si>
    <t>kaya.kovacek@example.net</t>
  </si>
  <si>
    <t>406-438-3857</t>
  </si>
  <si>
    <t>Jewell Bauch Sr.</t>
  </si>
  <si>
    <t>ustrosin@example.net</t>
  </si>
  <si>
    <t>Dr. Edmond Paucek</t>
  </si>
  <si>
    <t>kshlerin.dusty@example.org</t>
  </si>
  <si>
    <t>1-442-546-1605</t>
  </si>
  <si>
    <t>Freddy Olson</t>
  </si>
  <si>
    <t>leuschke.keaton@example.net</t>
  </si>
  <si>
    <t>(689) 536-3766</t>
  </si>
  <si>
    <t>Miss Linnie Russel</t>
  </si>
  <si>
    <t>oledner@example.com</t>
  </si>
  <si>
    <t>574-690-2624</t>
  </si>
  <si>
    <t>Stanley Schuppe II</t>
  </si>
  <si>
    <t>vheller@example.org</t>
  </si>
  <si>
    <t>508-252-9319</t>
  </si>
  <si>
    <t>Darien Schuster V</t>
  </si>
  <si>
    <t>feil.juston@example.org</t>
  </si>
  <si>
    <t>Miss Emelia Greenholt Sr.</t>
  </si>
  <si>
    <t>jamel.harvey@example.net</t>
  </si>
  <si>
    <t>Prof. Darius Hamill</t>
  </si>
  <si>
    <t>freddy.ryan@example.org</t>
  </si>
  <si>
    <t>+1 (520) 351-9233</t>
  </si>
  <si>
    <t>Cecilia Doyle</t>
  </si>
  <si>
    <t>zwiegand@example.org</t>
  </si>
  <si>
    <t>Odie Conn</t>
  </si>
  <si>
    <t>tia.bins@example.com</t>
  </si>
  <si>
    <t>Jovan Romaguera</t>
  </si>
  <si>
    <t>pfannerstill.annabelle@example.com</t>
  </si>
  <si>
    <t>Dorcas Smitham</t>
  </si>
  <si>
    <t>fanny05@example.net</t>
  </si>
  <si>
    <t>470-440-7174</t>
  </si>
  <si>
    <t>Fredrick Shields</t>
  </si>
  <si>
    <t>javier45@example.net</t>
  </si>
  <si>
    <t>Fermin Auer</t>
  </si>
  <si>
    <t>eabbott@example.net</t>
  </si>
  <si>
    <t>Veronica Okuneva</t>
  </si>
  <si>
    <t>aimee12@example.com</t>
  </si>
  <si>
    <t>Susanna Franecki</t>
  </si>
  <si>
    <t>trever.shields@example.org</t>
  </si>
  <si>
    <t>1-703-286-7303</t>
  </si>
  <si>
    <t>Lily Ortiz</t>
  </si>
  <si>
    <t>rutherford.abbey@example.org</t>
  </si>
  <si>
    <t>661-873-9272</t>
  </si>
  <si>
    <t>Jaqueline Volkman</t>
  </si>
  <si>
    <t>era06@example.org</t>
  </si>
  <si>
    <t>(360) 387-5320</t>
  </si>
  <si>
    <t>Weldon Jast</t>
  </si>
  <si>
    <t>nicholaus.ohara@example.org</t>
  </si>
  <si>
    <t>1-501-257-6299</t>
  </si>
  <si>
    <t>Mr. Carol Mueller</t>
  </si>
  <si>
    <t>belle95@example.net</t>
  </si>
  <si>
    <t>Amparo Breitenberg Sr.</t>
  </si>
  <si>
    <t>lebsack.leonora@example.com</t>
  </si>
  <si>
    <t>Mr. Randal Braun PhD</t>
  </si>
  <si>
    <t>tremayne.boyer@example.com</t>
  </si>
  <si>
    <t>817-573-5448</t>
  </si>
  <si>
    <t>Prof. Antone Rempel</t>
  </si>
  <si>
    <t>reyna94@example.net</t>
  </si>
  <si>
    <t>1-978-665-2119</t>
  </si>
  <si>
    <t>Prof. Ciara Cummerata I</t>
  </si>
  <si>
    <t>verda16@example.com</t>
  </si>
  <si>
    <t>(714) 226-7180</t>
  </si>
  <si>
    <t>Gabriella Dooley</t>
  </si>
  <si>
    <t>kertzmann.everette@example.org</t>
  </si>
  <si>
    <t>Marjorie Halvorson</t>
  </si>
  <si>
    <t>lowe.gladyce@example.com</t>
  </si>
  <si>
    <t>509-275-0937</t>
  </si>
  <si>
    <t>Gregg Gulgowski</t>
  </si>
  <si>
    <t>erika.bergstrom@example.net</t>
  </si>
  <si>
    <t>Prof. Torey Graham DDS</t>
  </si>
  <si>
    <t>jondricka@example.net</t>
  </si>
  <si>
    <t>Krystel Maggio</t>
  </si>
  <si>
    <t>ruecker.virginia@example.net</t>
  </si>
  <si>
    <t>Mr. Vito Beahan</t>
  </si>
  <si>
    <t>israel.cassin@example.org</t>
  </si>
  <si>
    <t>(772) 743-2716</t>
  </si>
  <si>
    <t>Tamara Leffler</t>
  </si>
  <si>
    <t>maxine92@example.net</t>
  </si>
  <si>
    <t>Amari Schultz</t>
  </si>
  <si>
    <t>luciano19@example.org</t>
  </si>
  <si>
    <t>+1 (828) 372-6299</t>
  </si>
  <si>
    <t>Edd McGlynn</t>
  </si>
  <si>
    <t>nbecker@example.org</t>
  </si>
  <si>
    <t>Berneice Dare Sr.</t>
  </si>
  <si>
    <t>carli29@example.net</t>
  </si>
  <si>
    <t>Nathen Huel</t>
  </si>
  <si>
    <t>orenner@example.org</t>
  </si>
  <si>
    <t>Mrs. Belle Yundt Jr.</t>
  </si>
  <si>
    <t>awintheiser@example.com</t>
  </si>
  <si>
    <t>Prof. Orlando Sporer IV</t>
  </si>
  <si>
    <t>merritt.frami@example.org</t>
  </si>
  <si>
    <t>Claude Russel</t>
  </si>
  <si>
    <t>hboyer@example.com</t>
  </si>
  <si>
    <t>1-603-763-7006</t>
  </si>
  <si>
    <t>Forest Ryan</t>
  </si>
  <si>
    <t>amelia.rutherford@example.net</t>
  </si>
  <si>
    <t>(616) 694-0685</t>
  </si>
  <si>
    <t>Filomena Lehner</t>
  </si>
  <si>
    <t>lourdes46@example.com</t>
  </si>
  <si>
    <t>(517) 300-1126</t>
  </si>
  <si>
    <t>Dr. Roselyn Moen MD</t>
  </si>
  <si>
    <t>beth.kub@example.net</t>
  </si>
  <si>
    <t>Scot Dibbert</t>
  </si>
  <si>
    <t>khalid72@example.net</t>
  </si>
  <si>
    <t>Dawson Smitham DVM</t>
  </si>
  <si>
    <t>jazmin.greenholt@example.org</t>
  </si>
  <si>
    <t>Anabelle Koch PhD</t>
  </si>
  <si>
    <t>meggie.cremin@example.net</t>
  </si>
  <si>
    <t>1-660-604-5041</t>
  </si>
  <si>
    <t>Judge Goyette MD</t>
  </si>
  <si>
    <t>ova.luettgen@example.org</t>
  </si>
  <si>
    <t>+1 (808) 760-5404</t>
  </si>
  <si>
    <t>Reginald Grimes DDS</t>
  </si>
  <si>
    <t>baufderhar@example.com</t>
  </si>
  <si>
    <t>(480) 531-6844</t>
  </si>
  <si>
    <t>Mona Kuphal</t>
  </si>
  <si>
    <t>flavio77@example.com</t>
  </si>
  <si>
    <t>Lizeth Goodwin</t>
  </si>
  <si>
    <t>jaydon43@example.com</t>
  </si>
  <si>
    <t>Yazmin Adams</t>
  </si>
  <si>
    <t>bailey.arch@example.org</t>
  </si>
  <si>
    <t>(814) 609-6620</t>
  </si>
  <si>
    <t>Macie Nikolaus</t>
  </si>
  <si>
    <t>schowalter.kaley@example.org</t>
  </si>
  <si>
    <t>863-534-5030</t>
  </si>
  <si>
    <t>Prof. Andrew Romaguera Jr.</t>
  </si>
  <si>
    <t>mschaefer@example.net</t>
  </si>
  <si>
    <t>+1 (360) 727-2935</t>
  </si>
  <si>
    <t>Ernesto Ernser</t>
  </si>
  <si>
    <t>pohara@example.org</t>
  </si>
  <si>
    <t>1-717-310-2846</t>
  </si>
  <si>
    <t>Gabriella Kunze</t>
  </si>
  <si>
    <t>qlakin@example.net</t>
  </si>
  <si>
    <t>1-240-546-0565</t>
  </si>
  <si>
    <t>Sandra Hayes</t>
  </si>
  <si>
    <t>homenick.reina@example.net</t>
  </si>
  <si>
    <t>(740) 679-6232</t>
  </si>
  <si>
    <t>Dr. Bella Roob PhD</t>
  </si>
  <si>
    <t>jettie18@example.com</t>
  </si>
  <si>
    <t>Ms. Berenice Purdy II</t>
  </si>
  <si>
    <t>smurphy@example.net</t>
  </si>
  <si>
    <t>Prof. Rosemarie Bahringer</t>
  </si>
  <si>
    <t>vfeeney@example.com</t>
  </si>
  <si>
    <t>Ora Fahey</t>
  </si>
  <si>
    <t>mbreitenberg@example.org</t>
  </si>
  <si>
    <t>Vinnie McKenzie V</t>
  </si>
  <si>
    <t>merle.kuphal@example.net</t>
  </si>
  <si>
    <t>Tessie Morissette</t>
  </si>
  <si>
    <t>damore.adell@example.org</t>
  </si>
  <si>
    <t>Vicky Fisher</t>
  </si>
  <si>
    <t>tkilback@example.com</t>
  </si>
  <si>
    <t>458-558-1723</t>
  </si>
  <si>
    <t>Mr. Jarrod Lubowitz</t>
  </si>
  <si>
    <t>arden95@example.org</t>
  </si>
  <si>
    <t>(903) 771-8349</t>
  </si>
  <si>
    <t>Mrs. Isabella Klein I</t>
  </si>
  <si>
    <t>okon.arlene@example.net</t>
  </si>
  <si>
    <t>Prof. Adalberto Ziemann Jr.</t>
  </si>
  <si>
    <t>ustroman@example.org</t>
  </si>
  <si>
    <t>681-302-8074</t>
  </si>
  <si>
    <t>Tanner Corwin</t>
  </si>
  <si>
    <t>cody.murray@example.com</t>
  </si>
  <si>
    <t>(832) 702-4734</t>
  </si>
  <si>
    <t>Wilburn Pacocha DVM</t>
  </si>
  <si>
    <t>xzavier.jacobs@example.net</t>
  </si>
  <si>
    <t>Karen Miller</t>
  </si>
  <si>
    <t>elza14@example.net</t>
  </si>
  <si>
    <t>Meaghan Hand DVM</t>
  </si>
  <si>
    <t>sterling35@example.org</t>
  </si>
  <si>
    <t>+1 (872) 810-5053</t>
  </si>
  <si>
    <t>Rolando Thiel</t>
  </si>
  <si>
    <t>bert.schaden@example.org</t>
  </si>
  <si>
    <t>747-463-1263</t>
  </si>
  <si>
    <t>Miss Nedra Ankunding</t>
  </si>
  <si>
    <t>travis21@example.org</t>
  </si>
  <si>
    <t>Elnora Welch</t>
  </si>
  <si>
    <t>aimee.trantow@example.net</t>
  </si>
  <si>
    <t>360-682-8743</t>
  </si>
  <si>
    <t>Miss Kyra Rolfson</t>
  </si>
  <si>
    <t>ankunding.dana@example.org</t>
  </si>
  <si>
    <t>Xavier Hills</t>
  </si>
  <si>
    <t>kacey52@example.com</t>
  </si>
  <si>
    <t>(463) 592-6981</t>
  </si>
  <si>
    <t>Alexander Bednar Sr.</t>
  </si>
  <si>
    <t>marvin.rempel@example.net</t>
  </si>
  <si>
    <t>Bridget Satterfield</t>
  </si>
  <si>
    <t>bernie.williamson@example.org</t>
  </si>
  <si>
    <t>1-505-463-9659</t>
  </si>
  <si>
    <t>Arianna Daugherty</t>
  </si>
  <si>
    <t>rene33@example.org</t>
  </si>
  <si>
    <t>1-815-405-5524</t>
  </si>
  <si>
    <t>Mr. Floyd Jaskolski V</t>
  </si>
  <si>
    <t>beulah.yost@example.org</t>
  </si>
  <si>
    <t>478-247-8607</t>
  </si>
  <si>
    <t>Prof. Reinhold Dach</t>
  </si>
  <si>
    <t>ben.konopelski@example.org</t>
  </si>
  <si>
    <t>Prof. Doyle Breitenberg</t>
  </si>
  <si>
    <t>fwaelchi@example.net</t>
  </si>
  <si>
    <t>Dario Frami V</t>
  </si>
  <si>
    <t>shegmann@example.com</t>
  </si>
  <si>
    <t>Bridgette Jacobs I</t>
  </si>
  <si>
    <t>evangeline.hane@example.com</t>
  </si>
  <si>
    <t>Ben Casper MD</t>
  </si>
  <si>
    <t>zelda63@example.com</t>
  </si>
  <si>
    <t>+1 (434) 607-5531</t>
  </si>
  <si>
    <t>Hoyt Kris</t>
  </si>
  <si>
    <t>hellen.keeling@example.net</t>
  </si>
  <si>
    <t>361-586-9976</t>
  </si>
  <si>
    <t>Silas Trantow</t>
  </si>
  <si>
    <t>brigitte35@example.com</t>
  </si>
  <si>
    <t>1-347-390-8245</t>
  </si>
  <si>
    <t>Augustine Botsford</t>
  </si>
  <si>
    <t>houston37@example.org</t>
  </si>
  <si>
    <t>(623) 752-7725</t>
  </si>
  <si>
    <t>Susanna Langosh</t>
  </si>
  <si>
    <t>presley.schmitt@example.com</t>
  </si>
  <si>
    <t>(863) 305-1139</t>
  </si>
  <si>
    <t>Ms. Romaine Williamson</t>
  </si>
  <si>
    <t>genevieve.weissnat@example.net</t>
  </si>
  <si>
    <t>713-616-5360</t>
  </si>
  <si>
    <t>Vickie Dicki</t>
  </si>
  <si>
    <t>herminia.oconner@example.net</t>
  </si>
  <si>
    <t>Prof. Viviane Marks PhD</t>
  </si>
  <si>
    <t>fdaugherty@example.com</t>
  </si>
  <si>
    <t>801-789-2017</t>
  </si>
  <si>
    <t>Isom Vandervort</t>
  </si>
  <si>
    <t>wlittel@example.org</t>
  </si>
  <si>
    <t>1-432-469-8289</t>
  </si>
  <si>
    <t>Mireille Grady</t>
  </si>
  <si>
    <t>hayes.grayson@example.net</t>
  </si>
  <si>
    <t>Mr. Clyde Hammes</t>
  </si>
  <si>
    <t>ullrich.travon@example.org</t>
  </si>
  <si>
    <t>Ellis Raynor</t>
  </si>
  <si>
    <t>cstroman@example.org</t>
  </si>
  <si>
    <t>Mr. Gregorio Buckridge</t>
  </si>
  <si>
    <t>raymundo.considine@example.net</t>
  </si>
  <si>
    <t>+1 (405) 353-8972</t>
  </si>
  <si>
    <t>Allene Cronin Jr.</t>
  </si>
  <si>
    <t>zanderson@example.net</t>
  </si>
  <si>
    <t>(347) 644-3532</t>
  </si>
  <si>
    <t>Jaron Donnelly</t>
  </si>
  <si>
    <t>mueller.ray@example.org</t>
  </si>
  <si>
    <t>1-678-302-5081</t>
  </si>
  <si>
    <t>Jaime Klocko Jr.</t>
  </si>
  <si>
    <t>pfeffer.merlin@example.org</t>
  </si>
  <si>
    <t>Emmalee Runolfsdottir</t>
  </si>
  <si>
    <t>ndaniel@example.net</t>
  </si>
  <si>
    <t>+1 (865) 670-3827</t>
  </si>
  <si>
    <t>Wilmer Kulas</t>
  </si>
  <si>
    <t>russel.verdie@example.com</t>
  </si>
  <si>
    <t>1-706-913-0989</t>
  </si>
  <si>
    <t>Abigail Cassin IV</t>
  </si>
  <si>
    <t>pollich.hettie@example.org</t>
  </si>
  <si>
    <t>Liana Pollich V</t>
  </si>
  <si>
    <t>geovany15@example.com</t>
  </si>
  <si>
    <t>352-710-7705</t>
  </si>
  <si>
    <t>Ewald Sauer</t>
  </si>
  <si>
    <t>tfriesen@example.com</t>
  </si>
  <si>
    <t>810-838-2337</t>
  </si>
  <si>
    <t>Una Dooley</t>
  </si>
  <si>
    <t>tremblay.adelbert@example.com</t>
  </si>
  <si>
    <t>(504) 706-1911</t>
  </si>
  <si>
    <t>Mr. Kory Volkman</t>
  </si>
  <si>
    <t>lynn.hartmann@example.net</t>
  </si>
  <si>
    <t>(618) 270-9283</t>
  </si>
  <si>
    <t>Monica Corkery</t>
  </si>
  <si>
    <t>dgerhold@example.org</t>
  </si>
  <si>
    <t>1-408-592-0592</t>
  </si>
  <si>
    <t>Mr. Llewellyn Bechtelar</t>
  </si>
  <si>
    <t>amills@example.com</t>
  </si>
  <si>
    <t>Dandre Kutch PhD</t>
  </si>
  <si>
    <t>torp.eugenia@example.net</t>
  </si>
  <si>
    <t>Vincent McDermott Jr.</t>
  </si>
  <si>
    <t>isidro.hackett@example.org</t>
  </si>
  <si>
    <t>Leland Carroll</t>
  </si>
  <si>
    <t>cristobal10@example.net</t>
  </si>
  <si>
    <t>Kieran Romaguera</t>
  </si>
  <si>
    <t>hermiston.ibrahim@example.org</t>
  </si>
  <si>
    <t>(856) 290-4490</t>
  </si>
  <si>
    <t>Dr. Ray Bechtelar</t>
  </si>
  <si>
    <t>ihill@example.net</t>
  </si>
  <si>
    <t>(256) 889-0389</t>
  </si>
  <si>
    <t>Walter Ullrich</t>
  </si>
  <si>
    <t>romaine.lesch@example.com</t>
  </si>
  <si>
    <t>+1 (979) 404-4397</t>
  </si>
  <si>
    <t>Gage Price</t>
  </si>
  <si>
    <t>pbailey@example.org</t>
  </si>
  <si>
    <t>Ms. Kenyatta Abernathy</t>
  </si>
  <si>
    <t>rhea.carroll@example.org</t>
  </si>
  <si>
    <t>+1 (971) 648-8032</t>
  </si>
  <si>
    <t>Prof. Alvena Altenwerth PhD</t>
  </si>
  <si>
    <t>aubree.hirthe@example.org</t>
  </si>
  <si>
    <t>Myrtice Fisher</t>
  </si>
  <si>
    <t>joe.barrows@example.net</t>
  </si>
  <si>
    <t>(743) 739-0695</t>
  </si>
  <si>
    <t>Dr. Violet Gislason</t>
  </si>
  <si>
    <t>ekrajcik@example.net</t>
  </si>
  <si>
    <t>Virginie Wunsch IV</t>
  </si>
  <si>
    <t>elbert84@example.com</t>
  </si>
  <si>
    <t>Dixie Gleason</t>
  </si>
  <si>
    <t>deron.romaguera@example.com</t>
  </si>
  <si>
    <t>(848) 285-1818</t>
  </si>
  <si>
    <t>Dr. Etha Ondricka</t>
  </si>
  <si>
    <t>ruthie31@example.org</t>
  </si>
  <si>
    <t>+1 (347) 659-0914</t>
  </si>
  <si>
    <t>Antonina Balistreri</t>
  </si>
  <si>
    <t>ykoch@example.com</t>
  </si>
  <si>
    <t>1-534-875-7892</t>
  </si>
  <si>
    <t>Reyna Becker</t>
  </si>
  <si>
    <t>gottlieb.bulah@example.net</t>
  </si>
  <si>
    <t>336-223-1851</t>
  </si>
  <si>
    <t>Nadia Boyer II</t>
  </si>
  <si>
    <t>kuhn.sydney@example.com</t>
  </si>
  <si>
    <t>(718) 684-4465</t>
  </si>
  <si>
    <t>Kelley Turner</t>
  </si>
  <si>
    <t>hettinger.krystal@example.net</t>
  </si>
  <si>
    <t>Lisandro Parker</t>
  </si>
  <si>
    <t>karl.cole@example.com</t>
  </si>
  <si>
    <t>409-547-8255</t>
  </si>
  <si>
    <t>Harry Botsford</t>
  </si>
  <si>
    <t>valerie.torphy@example.org</t>
  </si>
  <si>
    <t>(863) 540-2116</t>
  </si>
  <si>
    <t>Mckenna Mayert</t>
  </si>
  <si>
    <t>ashton.kautzer@example.net</t>
  </si>
  <si>
    <t>Ruben Buckridge</t>
  </si>
  <si>
    <t>kris.monahan@example.org</t>
  </si>
  <si>
    <t>1-442-334-3569</t>
  </si>
  <si>
    <t>Laurel Osinski</t>
  </si>
  <si>
    <t>iokon@example.net</t>
  </si>
  <si>
    <t>(330) 245-8541</t>
  </si>
  <si>
    <t>Vernice Weimann</t>
  </si>
  <si>
    <t>chad.hoeger@example.org</t>
  </si>
  <si>
    <t>(509) 565-7640</t>
  </si>
  <si>
    <t>Tobin Blanda</t>
  </si>
  <si>
    <t>homenick.kory@example.org</t>
  </si>
  <si>
    <t>1-463-903-2942</t>
  </si>
  <si>
    <t>Mr. Isidro Kshlerin</t>
  </si>
  <si>
    <t>pmonahan@example.net</t>
  </si>
  <si>
    <t>Mrs. Emelia Boehm PhD</t>
  </si>
  <si>
    <t>rodrigo.barton@example.com</t>
  </si>
  <si>
    <t>1-707-617-0244</t>
  </si>
  <si>
    <t>Rudy Frami V</t>
  </si>
  <si>
    <t>mack.nader@example.net</t>
  </si>
  <si>
    <t>Mr. Brian Funk DVM</t>
  </si>
  <si>
    <t>nweissnat@example.net</t>
  </si>
  <si>
    <t>Dr. Maureen Parisian</t>
  </si>
  <si>
    <t>nolan.bulah@example.org</t>
  </si>
  <si>
    <t>301-985-6546</t>
  </si>
  <si>
    <t>Mrs. Colleen Casper I</t>
  </si>
  <si>
    <t>keeley15@example.net</t>
  </si>
  <si>
    <t>Matt Runolfsson DDS</t>
  </si>
  <si>
    <t>schaden.john@example.org</t>
  </si>
  <si>
    <t>(870) 641-9687</t>
  </si>
  <si>
    <t>Kyle Auer</t>
  </si>
  <si>
    <t>alexanne99@example.org</t>
  </si>
  <si>
    <t>Tess Cummings</t>
  </si>
  <si>
    <t>beier.leon@example.org</t>
  </si>
  <si>
    <t>Zoe Rosenbaum</t>
  </si>
  <si>
    <t>morar.rosina@example.org</t>
  </si>
  <si>
    <t>Prof. June Brakus DVM</t>
  </si>
  <si>
    <t>pagac.hiram@example.org</t>
  </si>
  <si>
    <t>Jonas Will</t>
  </si>
  <si>
    <t>dlynch@example.org</t>
  </si>
  <si>
    <t>Mrs. Judy Metz</t>
  </si>
  <si>
    <t>burnice26@example.com</t>
  </si>
  <si>
    <t>Berta Kutch</t>
  </si>
  <si>
    <t>bquigley@example.net</t>
  </si>
  <si>
    <t>+1 (530) 286-4368</t>
  </si>
  <si>
    <t>Syble D'Amore</t>
  </si>
  <si>
    <t>doyle.marjory@example.net</t>
  </si>
  <si>
    <t>Ms. Cali Carter DDS</t>
  </si>
  <si>
    <t>bauch.garry@example.net</t>
  </si>
  <si>
    <t>Lexus Skiles MD</t>
  </si>
  <si>
    <t>conrad55@example.net</t>
  </si>
  <si>
    <t>Dr. Skyla Hand IV</t>
  </si>
  <si>
    <t>joanie.kuhic@example.net</t>
  </si>
  <si>
    <t>(423) 397-7963</t>
  </si>
  <si>
    <t>Frida Veum</t>
  </si>
  <si>
    <t>michele09@example.net</t>
  </si>
  <si>
    <t>(947) 796-0728</t>
  </si>
  <si>
    <t>Mrs. Martina Gaylord</t>
  </si>
  <si>
    <t>feest.werner@example.com</t>
  </si>
  <si>
    <t>Hector Hoeger</t>
  </si>
  <si>
    <t>abdullah77@example.net</t>
  </si>
  <si>
    <t>757-503-5825</t>
  </si>
  <si>
    <t>Ms. Rubye Braun</t>
  </si>
  <si>
    <t>leuschke.jerald@example.org</t>
  </si>
  <si>
    <t>1-986-766-5136</t>
  </si>
  <si>
    <t>Dr. Therese Casper I</t>
  </si>
  <si>
    <t>pacocha.tamara@example.net</t>
  </si>
  <si>
    <t>(346) 637-0149</t>
  </si>
  <si>
    <t>Mr. Leone Herzog Sr.</t>
  </si>
  <si>
    <t>frederique.lemke@example.com</t>
  </si>
  <si>
    <t>(815) 614-0606</t>
  </si>
  <si>
    <t>Antonina Ondricka</t>
  </si>
  <si>
    <t>kyle09@example.org</t>
  </si>
  <si>
    <t>(720) 996-1847</t>
  </si>
  <si>
    <t>Tatum Aufderhar</t>
  </si>
  <si>
    <t>tillman.jacky@example.net</t>
  </si>
  <si>
    <t>1-252-520-7528</t>
  </si>
  <si>
    <t>Kelley Brekke</t>
  </si>
  <si>
    <t>hayes.corrine@example.net</t>
  </si>
  <si>
    <t>1-323-566-6069</t>
  </si>
  <si>
    <t>Edison Erdman V</t>
  </si>
  <si>
    <t>kthiel@example.com</t>
  </si>
  <si>
    <t>Mrs. Telly Wintheiser V</t>
  </si>
  <si>
    <t>bstokes@example.net</t>
  </si>
  <si>
    <t>Laurel O'Keefe</t>
  </si>
  <si>
    <t>smith.colleen@example.org</t>
  </si>
  <si>
    <t>Dr. Rod Hoppe I</t>
  </si>
  <si>
    <t>purdy.eloy@example.org</t>
  </si>
  <si>
    <t>1-662-539-5071</t>
  </si>
  <si>
    <t>Mario Roob</t>
  </si>
  <si>
    <t>nader.antwon@example.net</t>
  </si>
  <si>
    <t>Daisha Schroeder</t>
  </si>
  <si>
    <t>mblick@example.org</t>
  </si>
  <si>
    <t>Prof. Tad Kessler</t>
  </si>
  <si>
    <t>murphy.clotilde@example.net</t>
  </si>
  <si>
    <t>+1 (726) 527-5774</t>
  </si>
  <si>
    <t>Grayson Tromp</t>
  </si>
  <si>
    <t>barry03@example.org</t>
  </si>
  <si>
    <t>Heidi Reichert</t>
  </si>
  <si>
    <t>hannah.brekke@example.com</t>
  </si>
  <si>
    <t>(262) 522-2856</t>
  </si>
  <si>
    <t>Alanna Glover</t>
  </si>
  <si>
    <t>yjacobs@example.net</t>
  </si>
  <si>
    <t>Mr. Domingo Feest</t>
  </si>
  <si>
    <t>zulauf.robb@example.net</t>
  </si>
  <si>
    <t>1-949-382-8739</t>
  </si>
  <si>
    <t>Kyle Walter</t>
  </si>
  <si>
    <t>ygreen@example.org</t>
  </si>
  <si>
    <t>1-619-436-0157</t>
  </si>
  <si>
    <t>Malcolm Kihn</t>
  </si>
  <si>
    <t>uspinka@example.net</t>
  </si>
  <si>
    <t>623-395-5669</t>
  </si>
  <si>
    <t>Rosie Rice</t>
  </si>
  <si>
    <t>kaylin51@example.com</t>
  </si>
  <si>
    <t>445-259-4428</t>
  </si>
  <si>
    <t>Oswald Bogan</t>
  </si>
  <si>
    <t>deanna.wilderman@example.com</t>
  </si>
  <si>
    <t>1-305-597-6525</t>
  </si>
  <si>
    <t>Prof. Collin Hill V</t>
  </si>
  <si>
    <t>saul.witting@example.com</t>
  </si>
  <si>
    <t>+1 (989) 490-8204</t>
  </si>
  <si>
    <t>Nathanael Davis</t>
  </si>
  <si>
    <t>birdie51@example.com</t>
  </si>
  <si>
    <t>Mr. Merl Fay II</t>
  </si>
  <si>
    <t>rahul50@example.com</t>
  </si>
  <si>
    <t>Mr. Harold Bode DVM</t>
  </si>
  <si>
    <t>lynn93@example.net</t>
  </si>
  <si>
    <t>Marquise Towne</t>
  </si>
  <si>
    <t>glynch@example.net</t>
  </si>
  <si>
    <t>Dr. Alexandre Boyer III</t>
  </si>
  <si>
    <t>cordell.little@example.com</t>
  </si>
  <si>
    <t>507-489-3755</t>
  </si>
  <si>
    <t>Mrs. Kathryne Lakin Jr.</t>
  </si>
  <si>
    <t>magali.renner@example.com</t>
  </si>
  <si>
    <t>650-940-2196</t>
  </si>
  <si>
    <t>Mr. Gerson Rutherford Sr.</t>
  </si>
  <si>
    <t>pollich.trudie@example.com</t>
  </si>
  <si>
    <t>1-539-434-6635</t>
  </si>
  <si>
    <t>Susan Pfannerstill</t>
  </si>
  <si>
    <t>arlie19@example.org</t>
  </si>
  <si>
    <t>+1 (805) 297-7050</t>
  </si>
  <si>
    <t>Jonas Johnston</t>
  </si>
  <si>
    <t>katrine46@example.com</t>
  </si>
  <si>
    <t>Logan Hermann MD</t>
  </si>
  <si>
    <t>ahmed.ullrich@example.com</t>
  </si>
  <si>
    <t>(505) 558-4373</t>
  </si>
  <si>
    <t>Jayme Daugherty DVM</t>
  </si>
  <si>
    <t>mafalda21@example.net</t>
  </si>
  <si>
    <t>Dr. Jerod Von</t>
  </si>
  <si>
    <t>rozella.grady@example.net</t>
  </si>
  <si>
    <t>1-256-783-9115</t>
  </si>
  <si>
    <t>Madisen Wuckert</t>
  </si>
  <si>
    <t>nweimann@example.net</t>
  </si>
  <si>
    <t>Demario Pollich</t>
  </si>
  <si>
    <t>lulu85@example.com</t>
  </si>
  <si>
    <t>442-518-8923</t>
  </si>
  <si>
    <t>Ona Waelchi</t>
  </si>
  <si>
    <t>fbeahan@example.net</t>
  </si>
  <si>
    <t>1-201-261-8592</t>
  </si>
  <si>
    <t>Adela Fadel</t>
  </si>
  <si>
    <t>qrunte@example.com</t>
  </si>
  <si>
    <t>Mr. Axel Botsford</t>
  </si>
  <si>
    <t>xgorczany@example.com</t>
  </si>
  <si>
    <t>Annette Witting IV</t>
  </si>
  <si>
    <t>marisa.kohler@example.net</t>
  </si>
  <si>
    <t>1-757-985-9602</t>
  </si>
  <si>
    <t>Al Marks</t>
  </si>
  <si>
    <t>cole.nettie@example.net</t>
  </si>
  <si>
    <t>(803) 452-5027</t>
  </si>
  <si>
    <t>Gudrun Towne MD</t>
  </si>
  <si>
    <t>rpredovic@example.com</t>
  </si>
  <si>
    <t>Aurelio Schinner</t>
  </si>
  <si>
    <t>hertha.collins@example.com</t>
  </si>
  <si>
    <t>Geraldine Torphy</t>
  </si>
  <si>
    <t>wolff.ashtyn@example.com</t>
  </si>
  <si>
    <t>1-938-943-3080</t>
  </si>
  <si>
    <t>Mr. Benjamin Schmitt</t>
  </si>
  <si>
    <t>adolfo.bailey@example.org</t>
  </si>
  <si>
    <t>(980) 316-3182</t>
  </si>
  <si>
    <t>Dr. Alford Nicolas</t>
  </si>
  <si>
    <t>metz.deja@example.org</t>
  </si>
  <si>
    <t>Roderick Mante</t>
  </si>
  <si>
    <t>qdeckow@example.com</t>
  </si>
  <si>
    <t>1-520-323-5466</t>
  </si>
  <si>
    <t>Mr. Samir Schaden</t>
  </si>
  <si>
    <t>douglas.antonietta@example.org</t>
  </si>
  <si>
    <t>(757) 373-4916</t>
  </si>
  <si>
    <t>Prof. Adela Klocko</t>
  </si>
  <si>
    <t>ehirthe@example.org</t>
  </si>
  <si>
    <t>Miss Camille Osinski</t>
  </si>
  <si>
    <t>waino59@example.com</t>
  </si>
  <si>
    <t>Lempi Romaguera</t>
  </si>
  <si>
    <t>oran32@example.net</t>
  </si>
  <si>
    <t>Prof. Alexane Sporer</t>
  </si>
  <si>
    <t>wohara@example.net</t>
  </si>
  <si>
    <t>(657) 773-9478</t>
  </si>
  <si>
    <t>Tyree Beier</t>
  </si>
  <si>
    <t>wyman49@example.com</t>
  </si>
  <si>
    <t>+1 (678) 399-2514</t>
  </si>
  <si>
    <t>Cortney Mills</t>
  </si>
  <si>
    <t>aubree.rempel@example.org</t>
  </si>
  <si>
    <t>1-469-967-4165</t>
  </si>
  <si>
    <t>Albin Gottlieb DDS</t>
  </si>
  <si>
    <t>boyle.demarco@example.org</t>
  </si>
  <si>
    <t>Gisselle Oberbrunner V</t>
  </si>
  <si>
    <t>kirk50@example.org</t>
  </si>
  <si>
    <t>Herminia Hermann</t>
  </si>
  <si>
    <t>grayce02@example.net</t>
  </si>
  <si>
    <t>1-228-886-3855</t>
  </si>
  <si>
    <t>Magnus Dooley</t>
  </si>
  <si>
    <t>cora.powlowski@example.com</t>
  </si>
  <si>
    <t>1-470-851-6595</t>
  </si>
  <si>
    <t>Sonia Rath</t>
  </si>
  <si>
    <t>emmie.jaskolski@example.com</t>
  </si>
  <si>
    <t>Ambrose Johns</t>
  </si>
  <si>
    <t>hamill.holden@example.com</t>
  </si>
  <si>
    <t>+1 (442) 335-2720</t>
  </si>
  <si>
    <t>Alexie Huel DVM</t>
  </si>
  <si>
    <t>klocko.alayna@example.org</t>
  </si>
  <si>
    <t>Murl Ledner DDS</t>
  </si>
  <si>
    <t>wolff.jovan@example.net</t>
  </si>
  <si>
    <t>Stan Stroman</t>
  </si>
  <si>
    <t>katelyn.walker@example.com</t>
  </si>
  <si>
    <t>Dr. Esta Hammes MD</t>
  </si>
  <si>
    <t>schoen.camila@example.org</t>
  </si>
  <si>
    <t>+1 (657) 817-3109</t>
  </si>
  <si>
    <t>Sandra Aufderhar</t>
  </si>
  <si>
    <t>orion.beatty@example.com</t>
  </si>
  <si>
    <t>Melvina Stehr</t>
  </si>
  <si>
    <t>greg51@example.net</t>
  </si>
  <si>
    <t>Mr. Emory Bailey Sr.</t>
  </si>
  <si>
    <t>luigi.stiedemann@example.org</t>
  </si>
  <si>
    <t>520-225-9790</t>
  </si>
  <si>
    <t>Laverna Bernier</t>
  </si>
  <si>
    <t>rogahn.burley@example.org</t>
  </si>
  <si>
    <t>Anjali Corwin</t>
  </si>
  <si>
    <t>runolfsson.mohammad@example.net</t>
  </si>
  <si>
    <t>Bridget Donnelly</t>
  </si>
  <si>
    <t>helen.ziemann@example.net</t>
  </si>
  <si>
    <t>+1 (423) 700-8519</t>
  </si>
  <si>
    <t>Irving Abernathy</t>
  </si>
  <si>
    <t>skuhlman@example.org</t>
  </si>
  <si>
    <t>Karolann Turner</t>
  </si>
  <si>
    <t>yolanda.gibson@example.net</t>
  </si>
  <si>
    <t>+1 (480) 386-7888</t>
  </si>
  <si>
    <t>Janessa Stroman</t>
  </si>
  <si>
    <t>william03@example.org</t>
  </si>
  <si>
    <t>Clovis Casper</t>
  </si>
  <si>
    <t>ymayert@example.net</t>
  </si>
  <si>
    <t>740-724-2326</t>
  </si>
  <si>
    <t>Michelle King</t>
  </si>
  <si>
    <t>qeffertz@example.com</t>
  </si>
  <si>
    <t>(680) 439-4494</t>
  </si>
  <si>
    <t>Ms. Alana Larkin II</t>
  </si>
  <si>
    <t>hailee51@example.net</t>
  </si>
  <si>
    <t>Jacquelyn Koelpin</t>
  </si>
  <si>
    <t>kari.emmerich@example.com</t>
  </si>
  <si>
    <t>Name Koepp</t>
  </si>
  <si>
    <t>schuster.dewayne@example.net</t>
  </si>
  <si>
    <t>Prof. Joanne Baumbach IV</t>
  </si>
  <si>
    <t>huel.verner@example.com</t>
  </si>
  <si>
    <t>Naomie Mayert</t>
  </si>
  <si>
    <t>mortimer.wilkinson@example.com</t>
  </si>
  <si>
    <t>830-626-7609</t>
  </si>
  <si>
    <t>Dr. Blake Abbott DDS</t>
  </si>
  <si>
    <t>howell.madisen@example.com</t>
  </si>
  <si>
    <t>(726) 926-3299</t>
  </si>
  <si>
    <t>Ms. Lindsay Toy III</t>
  </si>
  <si>
    <t>paltenwerth@example.org</t>
  </si>
  <si>
    <t>1-817-706-2325</t>
  </si>
  <si>
    <t>Alyson Kshlerin</t>
  </si>
  <si>
    <t>lueilwitz.marilie@example.net</t>
  </si>
  <si>
    <t>(949) 847-8554</t>
  </si>
  <si>
    <t>Dr. Eldon Auer</t>
  </si>
  <si>
    <t>tyson61@example.net</t>
  </si>
  <si>
    <t>1-415-521-6168</t>
  </si>
  <si>
    <t>Gerardo Bernhard</t>
  </si>
  <si>
    <t>bechtelar.clotilde@example.net</t>
  </si>
  <si>
    <t>1-442-236-9395</t>
  </si>
  <si>
    <t>Gilberto Douglas</t>
  </si>
  <si>
    <t>estefania.blanda@example.net</t>
  </si>
  <si>
    <t>Renee Schumm</t>
  </si>
  <si>
    <t>lilly.mayert@example.org</t>
  </si>
  <si>
    <t>Angelica Kuhn PhD</t>
  </si>
  <si>
    <t>august.mclaughlin@example.org</t>
  </si>
  <si>
    <t>364-814-2621</t>
  </si>
  <si>
    <t>Kendrick Heathcote</t>
  </si>
  <si>
    <t>rschulist@example.com</t>
  </si>
  <si>
    <t>269-389-2570</t>
  </si>
  <si>
    <t>Columbus Murray</t>
  </si>
  <si>
    <t>marcus.thompson@example.com</t>
  </si>
  <si>
    <t>1-434-473-9663</t>
  </si>
  <si>
    <t>Erich Block</t>
  </si>
  <si>
    <t>gwilliamson@example.org</t>
  </si>
  <si>
    <t>Summer Gerlach</t>
  </si>
  <si>
    <t>hane.abigale@example.net</t>
  </si>
  <si>
    <t>1-209-282-2635</t>
  </si>
  <si>
    <t>Mrs. Ashleigh Cole</t>
  </si>
  <si>
    <t>jacobson.gerry@example.com</t>
  </si>
  <si>
    <t>+1 (551) 342-6520</t>
  </si>
  <si>
    <t>Walton Goyette Sr.</t>
  </si>
  <si>
    <t>helen.bruen@example.com</t>
  </si>
  <si>
    <t>Jay Casper I</t>
  </si>
  <si>
    <t>juanita46@example.net</t>
  </si>
  <si>
    <t>(763) 387-2629</t>
  </si>
  <si>
    <t>Garland Haag</t>
  </si>
  <si>
    <t>tad87@example.org</t>
  </si>
  <si>
    <t>Luigi Hilpert</t>
  </si>
  <si>
    <t>yveum@example.org</t>
  </si>
  <si>
    <t>1-704-898-6543</t>
  </si>
  <si>
    <t>Marta Quitzon</t>
  </si>
  <si>
    <t>pmills@example.com</t>
  </si>
  <si>
    <t>520-817-4398</t>
  </si>
  <si>
    <t>Martine Goldner</t>
  </si>
  <si>
    <t>fae.schamberger@example.com</t>
  </si>
  <si>
    <t>+1 (386) 950-1267</t>
  </si>
  <si>
    <t>Herminio Lindgren</t>
  </si>
  <si>
    <t>idella13@example.org</t>
  </si>
  <si>
    <t>Ms. Edythe Prosacco I</t>
  </si>
  <si>
    <t>josefa55@example.com</t>
  </si>
  <si>
    <t>(607) 297-6803</t>
  </si>
  <si>
    <t>Arvid Nitzsche</t>
  </si>
  <si>
    <t>prohaska.keith@example.net</t>
  </si>
  <si>
    <t>Dulce Steuber DDS</t>
  </si>
  <si>
    <t>oberbrunner.issac@example.net</t>
  </si>
  <si>
    <t>Aiyana Langworth</t>
  </si>
  <si>
    <t>zgraham@example.com</t>
  </si>
  <si>
    <t>575-600-0871</t>
  </si>
  <si>
    <t>Dora McDermott Sr.</t>
  </si>
  <si>
    <t>misty.sawayn@example.com</t>
  </si>
  <si>
    <t>1-443-227-6119</t>
  </si>
  <si>
    <t>Althea Kessler</t>
  </si>
  <si>
    <t>jake.blick@example.org</t>
  </si>
  <si>
    <t>662-528-8553</t>
  </si>
  <si>
    <t>Annabelle Watsica</t>
  </si>
  <si>
    <t>mhayes@example.com</t>
  </si>
  <si>
    <t>(281) 621-6038</t>
  </si>
  <si>
    <t>Conrad Raynor MD</t>
  </si>
  <si>
    <t>valentin.haley@example.net</t>
  </si>
  <si>
    <t>(713) 598-7605</t>
  </si>
  <si>
    <t>Donnie Kreiger Sr.</t>
  </si>
  <si>
    <t>jazmyne74@example.com</t>
  </si>
  <si>
    <t>(828) 943-2931</t>
  </si>
  <si>
    <t>Dr. Gilda Flatley II</t>
  </si>
  <si>
    <t>bernier.destiney@example.com</t>
  </si>
  <si>
    <t>1-754-680-0933</t>
  </si>
  <si>
    <t>Ms. Julia Bailey</t>
  </si>
  <si>
    <t>ashleigh.wisoky@example.net</t>
  </si>
  <si>
    <t>Mr. Vance Stanton PhD</t>
  </si>
  <si>
    <t>dabshire@example.org</t>
  </si>
  <si>
    <t>Kiana Feil</t>
  </si>
  <si>
    <t>vconnelly@example.org</t>
  </si>
  <si>
    <t>Hallie Wyman</t>
  </si>
  <si>
    <t>hannah44@example.net</t>
  </si>
  <si>
    <t>(740) 779-4441</t>
  </si>
  <si>
    <t>Miss Kaya Corkery</t>
  </si>
  <si>
    <t>salvatore86@example.net</t>
  </si>
  <si>
    <t>Prof. Loyce Rempel DVM</t>
  </si>
  <si>
    <t>orodriguez@example.net</t>
  </si>
  <si>
    <t>903-351-3471</t>
  </si>
  <si>
    <t>Prof. Chester Kovacek</t>
  </si>
  <si>
    <t>marcelina10@example.com</t>
  </si>
  <si>
    <t>Cicero Donnelly DDS</t>
  </si>
  <si>
    <t>jaleel54@example.net</t>
  </si>
  <si>
    <t>Prof. Modesto Wunsch</t>
  </si>
  <si>
    <t>osenger@example.com</t>
  </si>
  <si>
    <t>678-752-6013</t>
  </si>
  <si>
    <t>Ozella Eichmann</t>
  </si>
  <si>
    <t>johanna.schaden@example.org</t>
  </si>
  <si>
    <t>304-970-8216</t>
  </si>
  <si>
    <t>Verdie Reinger</t>
  </si>
  <si>
    <t>oconner.frederique@example.net</t>
  </si>
  <si>
    <t>1-628-982-0502</t>
  </si>
  <si>
    <t>Maximillian Sipes</t>
  </si>
  <si>
    <t>emard.bernhard@example.net</t>
  </si>
  <si>
    <t>681-950-2004</t>
  </si>
  <si>
    <t>Jodie Gerlach</t>
  </si>
  <si>
    <t>larkin.wilburn@example.com</t>
  </si>
  <si>
    <t>Velda Fisher</t>
  </si>
  <si>
    <t>hgerlach@example.net</t>
  </si>
  <si>
    <t>(920) 769-0430</t>
  </si>
  <si>
    <t>Nickolas Quigley</t>
  </si>
  <si>
    <t>ybartell@example.com</t>
  </si>
  <si>
    <t>1-562-325-7983</t>
  </si>
  <si>
    <t>Aisha Shanahan DDS</t>
  </si>
  <si>
    <t>effertz.reva@example.com</t>
  </si>
  <si>
    <t>Silas Jenkins III</t>
  </si>
  <si>
    <t>lbernier@example.com</t>
  </si>
  <si>
    <t>(203) 367-3542</t>
  </si>
  <si>
    <t>Mr. Modesto Schuster Sr.</t>
  </si>
  <si>
    <t>hanna16@example.com</t>
  </si>
  <si>
    <t>Dr. Eliseo Wolf I</t>
  </si>
  <si>
    <t>nelda.raynor@example.com</t>
  </si>
  <si>
    <t>1-732-265-5953</t>
  </si>
  <si>
    <t>Nikki Hill</t>
  </si>
  <si>
    <t>hirthe.richie@example.net</t>
  </si>
  <si>
    <t>223-694-3830</t>
  </si>
  <si>
    <t>Miss Reva Sanford DVM</t>
  </si>
  <si>
    <t>turner43@example.com</t>
  </si>
  <si>
    <t>Gaylord Larkin III</t>
  </si>
  <si>
    <t>ksipes@example.net</t>
  </si>
  <si>
    <t>Prof. Shirley Balistreri DDS</t>
  </si>
  <si>
    <t>langosh.cecilia@example.com</t>
  </si>
  <si>
    <t>Ms. Mariam Baumbach IV</t>
  </si>
  <si>
    <t>zackary.rau@example.org</t>
  </si>
  <si>
    <t>+1 (580) 716-0524</t>
  </si>
  <si>
    <t>Layne Rau</t>
  </si>
  <si>
    <t>vida91@example.org</t>
  </si>
  <si>
    <t>Kris Von I</t>
  </si>
  <si>
    <t>major72@example.com</t>
  </si>
  <si>
    <t>+1 (410) 805-2405</t>
  </si>
  <si>
    <t>Lupe Waters</t>
  </si>
  <si>
    <t>satterfield.gerda@example.org</t>
  </si>
  <si>
    <t>1-443-934-9112</t>
  </si>
  <si>
    <t>Dolores Zboncak</t>
  </si>
  <si>
    <t>yundt.aida@example.org</t>
  </si>
  <si>
    <t>Prof. Skylar Nolan</t>
  </si>
  <si>
    <t>gulgowski.chris@example.com</t>
  </si>
  <si>
    <t>Anissa Hand DDS</t>
  </si>
  <si>
    <t>michele.rau@example.net</t>
  </si>
  <si>
    <t>(629) 958-3540</t>
  </si>
  <si>
    <t>Toney Larson PhD</t>
  </si>
  <si>
    <t>kaley98@example.org</t>
  </si>
  <si>
    <t>Ramona Mayer</t>
  </si>
  <si>
    <t>maiya35@example.org</t>
  </si>
  <si>
    <t>1-848-525-5871</t>
  </si>
  <si>
    <t>Mireya Bergstrom</t>
  </si>
  <si>
    <t>serdman@example.com</t>
  </si>
  <si>
    <t>(978) 662-8475</t>
  </si>
  <si>
    <t>Milan Botsford</t>
  </si>
  <si>
    <t>wilderman.daphney@example.org</t>
  </si>
  <si>
    <t>Mr. General Doyle</t>
  </si>
  <si>
    <t>ikling@example.org</t>
  </si>
  <si>
    <t>1-435-819-7403</t>
  </si>
  <si>
    <t>Cecil Tremblay</t>
  </si>
  <si>
    <t>missouri63@example.com</t>
  </si>
  <si>
    <t>920-738-1038</t>
  </si>
  <si>
    <t>Dr. Donavon Gislason</t>
  </si>
  <si>
    <t>janelle.hoppe@example.net</t>
  </si>
  <si>
    <t>Gloria Hartmann</t>
  </si>
  <si>
    <t>scrona@example.org</t>
  </si>
  <si>
    <t>443-240-0200</t>
  </si>
  <si>
    <t>Susanna Russel</t>
  </si>
  <si>
    <t>ludie.kunze@example.com</t>
  </si>
  <si>
    <t>1-662-586-6289</t>
  </si>
  <si>
    <t>Onie Wiza</t>
  </si>
  <si>
    <t>gutkowski.jude@example.net</t>
  </si>
  <si>
    <t>1-919-323-3713</t>
  </si>
  <si>
    <t>Dr. Richie Spinka DDS</t>
  </si>
  <si>
    <t>heaney.nona@example.com</t>
  </si>
  <si>
    <t>878-497-9149</t>
  </si>
  <si>
    <t>Neil Turcotte</t>
  </si>
  <si>
    <t>padberg.ashlee@example.net</t>
  </si>
  <si>
    <t>+1 (410) 363-7373</t>
  </si>
  <si>
    <t>Elda Goldner</t>
  </si>
  <si>
    <t>maritza31@example.com</t>
  </si>
  <si>
    <t>Brenda Toy</t>
  </si>
  <si>
    <t>kovacek.odie@example.net</t>
  </si>
  <si>
    <t>Prof. Trenton Blick PhD</t>
  </si>
  <si>
    <t>tad71@example.com</t>
  </si>
  <si>
    <t>817-997-5464</t>
  </si>
  <si>
    <t>Rahsaan Schuster</t>
  </si>
  <si>
    <t>medhurst.alvera@example.net</t>
  </si>
  <si>
    <t>Zita Daniel</t>
  </si>
  <si>
    <t>raegan53@example.com</t>
  </si>
  <si>
    <t>1-971-977-0998</t>
  </si>
  <si>
    <t>Reed Gerhold</t>
  </si>
  <si>
    <t>prosacco.leatha@example.org</t>
  </si>
  <si>
    <t>Benjamin Baumbach DDS</t>
  </si>
  <si>
    <t>idell92@example.com</t>
  </si>
  <si>
    <t>+1 (424) 806-2797</t>
  </si>
  <si>
    <t>Carissa Thiel</t>
  </si>
  <si>
    <t>dena89@example.com</t>
  </si>
  <si>
    <t>(425) 459-0323</t>
  </si>
  <si>
    <t>Miss Thalia Orn</t>
  </si>
  <si>
    <t>schuppe.rubie@example.net</t>
  </si>
  <si>
    <t>Mr. Donald Hoeger I</t>
  </si>
  <si>
    <t>jupton@example.com</t>
  </si>
  <si>
    <t>Kyra Schroeder</t>
  </si>
  <si>
    <t>gloria.tremblay@example.org</t>
  </si>
  <si>
    <t>386-599-6563</t>
  </si>
  <si>
    <t>Eleazar Muller</t>
  </si>
  <si>
    <t>jritchie@example.com</t>
  </si>
  <si>
    <t>Dr. Alexis Rowe</t>
  </si>
  <si>
    <t>qmurray@example.net</t>
  </si>
  <si>
    <t>341-416-4068</t>
  </si>
  <si>
    <t>Eldred Schowalter</t>
  </si>
  <si>
    <t>dmcclure@example.com</t>
  </si>
  <si>
    <t>Harley Ebert</t>
  </si>
  <si>
    <t>kamron17@example.net</t>
  </si>
  <si>
    <t>726-426-2671</t>
  </si>
  <si>
    <t>Clotilde Ortiz DVM</t>
  </si>
  <si>
    <t>lgulgowski@example.com</t>
  </si>
  <si>
    <t>Pink Nicolas PhD</t>
  </si>
  <si>
    <t>rod.schmitt@example.com</t>
  </si>
  <si>
    <t>(413) 286-6771</t>
  </si>
  <si>
    <t>Robyn Gaylord</t>
  </si>
  <si>
    <t>jwunsch@example.com</t>
  </si>
  <si>
    <t>Madison Bailey IV</t>
  </si>
  <si>
    <t>dharris@example.org</t>
  </si>
  <si>
    <t>Miss Freida Abshire I</t>
  </si>
  <si>
    <t>olockman@example.net</t>
  </si>
  <si>
    <t>(463) 969-3764</t>
  </si>
  <si>
    <t>Dr. Alva Orn</t>
  </si>
  <si>
    <t>gerhold.maddison@example.com</t>
  </si>
  <si>
    <t>Jeanie Boyer</t>
  </si>
  <si>
    <t>dorian.raynor@example.org</t>
  </si>
  <si>
    <t>1-678-582-4351</t>
  </si>
  <si>
    <t>Mr. Thad Haley</t>
  </si>
  <si>
    <t>sconnelly@example.org</t>
  </si>
  <si>
    <t>(814) 544-5277</t>
  </si>
  <si>
    <t>Gabe McKenzie</t>
  </si>
  <si>
    <t>ulices02@example.com</t>
  </si>
  <si>
    <t>Sarah Auer</t>
  </si>
  <si>
    <t>lindsey54@example.net</t>
  </si>
  <si>
    <t>1-571-301-2940</t>
  </si>
  <si>
    <t>Dr. Dejuan Goyette II</t>
  </si>
  <si>
    <t>stoltenberg.brooklyn@example.org</t>
  </si>
  <si>
    <t>Genesis Hackett</t>
  </si>
  <si>
    <t>imuller@example.net</t>
  </si>
  <si>
    <t>443-963-5394</t>
  </si>
  <si>
    <t>Dino Hagenes</t>
  </si>
  <si>
    <t>juana39@example.org</t>
  </si>
  <si>
    <t>346-668-1275</t>
  </si>
  <si>
    <t>Dr. April Kuhlman</t>
  </si>
  <si>
    <t>gcarroll@example.net</t>
  </si>
  <si>
    <t>Keely Pollich</t>
  </si>
  <si>
    <t>gleason.suzanne@example.com</t>
  </si>
  <si>
    <t>1-508-884-1149</t>
  </si>
  <si>
    <t>Mrs. Shannon Reilly DDS</t>
  </si>
  <si>
    <t>jrempel@example.org</t>
  </si>
  <si>
    <t>(726) 899-5542</t>
  </si>
  <si>
    <t>Miss Elsa Ritchie</t>
  </si>
  <si>
    <t>oren.lemke@example.org</t>
  </si>
  <si>
    <t>1-252-531-9659</t>
  </si>
  <si>
    <t>Prof. Israel Grant I</t>
  </si>
  <si>
    <t>white.thelma@example.net</t>
  </si>
  <si>
    <t>(571) 355-4914</t>
  </si>
  <si>
    <t>Mr. Haleigh Smith V</t>
  </si>
  <si>
    <t>izabella.steuber@example.net</t>
  </si>
  <si>
    <t>Colt Howe</t>
  </si>
  <si>
    <t>rahul68@example.net</t>
  </si>
  <si>
    <t>458-715-9005</t>
  </si>
  <si>
    <t>Berenice Corkery</t>
  </si>
  <si>
    <t>von.nick@example.com</t>
  </si>
  <si>
    <t>+1 (813) 835-9414</t>
  </si>
  <si>
    <t>Tierra Johnson PhD</t>
  </si>
  <si>
    <t>dicki.maryam@example.org</t>
  </si>
  <si>
    <t>270-970-1235</t>
  </si>
  <si>
    <t>Rhiannon Kautzer</t>
  </si>
  <si>
    <t>torey77@example.net</t>
  </si>
  <si>
    <t>1-310-389-6420</t>
  </si>
  <si>
    <t>Sheila Upton</t>
  </si>
  <si>
    <t>harris.orville@example.com</t>
  </si>
  <si>
    <t>1-303-413-0120</t>
  </si>
  <si>
    <t>Ludie Goyette</t>
  </si>
  <si>
    <t>rey41@example.net</t>
  </si>
  <si>
    <t>Kyla Kuphal</t>
  </si>
  <si>
    <t>okeefe.fermin@example.net</t>
  </si>
  <si>
    <t>(770) 503-1358</t>
  </si>
  <si>
    <t>Randal Hegmann</t>
  </si>
  <si>
    <t>pheaney@example.org</t>
  </si>
  <si>
    <t>Emelia Douglas</t>
  </si>
  <si>
    <t>elise69@example.com</t>
  </si>
  <si>
    <t>+1 (352) 355-4252</t>
  </si>
  <si>
    <t>Jesse Gislason DVM</t>
  </si>
  <si>
    <t>luciano24@example.org</t>
  </si>
  <si>
    <t>1-480-875-8668</t>
  </si>
  <si>
    <t>Alberta Hilpert</t>
  </si>
  <si>
    <t>patrick10@example.org</t>
  </si>
  <si>
    <t>Ms. Ayla Walter V</t>
  </si>
  <si>
    <t>lucile35@example.org</t>
  </si>
  <si>
    <t>1-424-906-2960</t>
  </si>
  <si>
    <t>Prof. Daren Sauer</t>
  </si>
  <si>
    <t>goodwin.dwight@example.org</t>
  </si>
  <si>
    <t>Marlen Upton</t>
  </si>
  <si>
    <t>rowena.daugherty@example.org</t>
  </si>
  <si>
    <t>Ned Nicolas</t>
  </si>
  <si>
    <t>valerie.bahringer@example.com</t>
  </si>
  <si>
    <t>415-381-3599</t>
  </si>
  <si>
    <t>Dariana Bednar</t>
  </si>
  <si>
    <t>katlyn.hartmann@example.net</t>
  </si>
  <si>
    <t>1-225-619-8569</t>
  </si>
  <si>
    <t>Beth Feeney</t>
  </si>
  <si>
    <t>emcglynn@example.org</t>
  </si>
  <si>
    <t>1-425-284-1355</t>
  </si>
  <si>
    <t>Elisa Haley</t>
  </si>
  <si>
    <t>fahey.travis@example.net</t>
  </si>
  <si>
    <t>(480) 523-3497</t>
  </si>
  <si>
    <t>Prof. Christ Denesik</t>
  </si>
  <si>
    <t>rippin.chase@example.net</t>
  </si>
  <si>
    <t>Dr. Joany Zulauf</t>
  </si>
  <si>
    <t>andrew.tremblay@example.com</t>
  </si>
  <si>
    <t>Mrs. Melyna Hayes</t>
  </si>
  <si>
    <t>upton.leatha@example.org</t>
  </si>
  <si>
    <t>Braeden Kiehn</t>
  </si>
  <si>
    <t>madalyn.mraz@example.org</t>
  </si>
  <si>
    <t>Marjory Schuster</t>
  </si>
  <si>
    <t>jackeline.kutch@example.org</t>
  </si>
  <si>
    <t>+1 (862) 462-6154</t>
  </si>
  <si>
    <t>Clarabelle Fay</t>
  </si>
  <si>
    <t>pstoltenberg@example.net</t>
  </si>
  <si>
    <t>904-685-0742</t>
  </si>
  <si>
    <t>Dr. Viviane Bogan</t>
  </si>
  <si>
    <t>kbauch@example.org</t>
  </si>
  <si>
    <t>(540) 784-2824</t>
  </si>
  <si>
    <t>Elian Cummerata</t>
  </si>
  <si>
    <t>stanton.gorczany@example.com</t>
  </si>
  <si>
    <t>+1 (678) 723-9126</t>
  </si>
  <si>
    <t>Alexanne Balistreri</t>
  </si>
  <si>
    <t>murray.meta@example.net</t>
  </si>
  <si>
    <t>Chaim West</t>
  </si>
  <si>
    <t>ovonrueden@example.net</t>
  </si>
  <si>
    <t>Ole Maggio</t>
  </si>
  <si>
    <t>olson.santina@example.net</t>
  </si>
  <si>
    <t>Brennon Prosacco</t>
  </si>
  <si>
    <t>jeanie74@example.org</t>
  </si>
  <si>
    <t>Gladys Padberg</t>
  </si>
  <si>
    <t>jackie.walsh@example.net</t>
  </si>
  <si>
    <t>(283) 668-6217</t>
  </si>
  <si>
    <t>Jamar Witting</t>
  </si>
  <si>
    <t>xmclaughlin@example.org</t>
  </si>
  <si>
    <t>Johnpaul Weimann Jr.</t>
  </si>
  <si>
    <t>delphine55@example.org</t>
  </si>
  <si>
    <t>586-593-3891</t>
  </si>
  <si>
    <t>Erwin Abbott</t>
  </si>
  <si>
    <t>lhintz@example.org</t>
  </si>
  <si>
    <t>Tyra Romaguera III</t>
  </si>
  <si>
    <t>hassie.schimmel@example.net</t>
  </si>
  <si>
    <t>Prof. Stephania Torphy</t>
  </si>
  <si>
    <t>dovie.gulgowski@example.org</t>
  </si>
  <si>
    <t>Moses Fritsch</t>
  </si>
  <si>
    <t>uschmitt@example.org</t>
  </si>
  <si>
    <t>860-758-4319</t>
  </si>
  <si>
    <t>Keven Larson</t>
  </si>
  <si>
    <t>josephine.botsford@example.net</t>
  </si>
  <si>
    <t>1-934-297-0325</t>
  </si>
  <si>
    <t>Aleen Gleichner</t>
  </si>
  <si>
    <t>corene52@example.net</t>
  </si>
  <si>
    <t>Verona Skiles</t>
  </si>
  <si>
    <t>theodore.gutkowski@example.com</t>
  </si>
  <si>
    <t>Marisa Fahey</t>
  </si>
  <si>
    <t>hipolito63@example.com</t>
  </si>
  <si>
    <t>Mohamed Hodkiewicz PhD</t>
  </si>
  <si>
    <t>matteo30@example.net</t>
  </si>
  <si>
    <t>Alan Mann</t>
  </si>
  <si>
    <t>rmckenzie@example.com</t>
  </si>
  <si>
    <t>(769) 499-2085</t>
  </si>
  <si>
    <t>Ari Hammes</t>
  </si>
  <si>
    <t>hwillms@example.com</t>
  </si>
  <si>
    <t>Lila Willms II</t>
  </si>
  <si>
    <t>iheaney@example.com</t>
  </si>
  <si>
    <t>+1 (540) 838-1140</t>
  </si>
  <si>
    <t>Allene Murphy</t>
  </si>
  <si>
    <t>courtney.boyle@example.net</t>
  </si>
  <si>
    <t>Miguel Hodkiewicz DDS</t>
  </si>
  <si>
    <t>casper.jermey@example.org</t>
  </si>
  <si>
    <t>903-422-2573</t>
  </si>
  <si>
    <t>Freida Hammes</t>
  </si>
  <si>
    <t>bsipes@example.net</t>
  </si>
  <si>
    <t>Abdullah Herman Jr.</t>
  </si>
  <si>
    <t>magnolia.marks@example.com</t>
  </si>
  <si>
    <t>Pascale Aufderhar</t>
  </si>
  <si>
    <t>jarrell.gerhold@example.com</t>
  </si>
  <si>
    <t>1-701-348-1093</t>
  </si>
  <si>
    <t>Mrs. Kiarra Mante MD</t>
  </si>
  <si>
    <t>wschowalter@example.net</t>
  </si>
  <si>
    <t>Stefan Connelly</t>
  </si>
  <si>
    <t>doyle43@example.net</t>
  </si>
  <si>
    <t>1-279-336-8065</t>
  </si>
  <si>
    <t>Eldred Kuhn</t>
  </si>
  <si>
    <t>levi.cronin@example.com</t>
  </si>
  <si>
    <t>228-327-9974</t>
  </si>
  <si>
    <t>Jordon Kshlerin</t>
  </si>
  <si>
    <t>quentin.gusikowski@example.org</t>
  </si>
  <si>
    <t>561-390-6335</t>
  </si>
  <si>
    <t>Krystel Weber</t>
  </si>
  <si>
    <t>istreich@example.org</t>
  </si>
  <si>
    <t>Yvette Pollich V</t>
  </si>
  <si>
    <t>onie06@example.com</t>
  </si>
  <si>
    <t>Cynthia Nader III</t>
  </si>
  <si>
    <t>eloisa.mcclure@example.org</t>
  </si>
  <si>
    <t>+1 (919) 919-9596</t>
  </si>
  <si>
    <t>Alexa O'Kon</t>
  </si>
  <si>
    <t>jamil43@example.org</t>
  </si>
  <si>
    <t>(213) 370-7470</t>
  </si>
  <si>
    <t>Elwin Lesch</t>
  </si>
  <si>
    <t>rau.ralph@example.org</t>
  </si>
  <si>
    <t>423-637-1359</t>
  </si>
  <si>
    <t>Vida Schmeler</t>
  </si>
  <si>
    <t>rath.stephan@example.net</t>
  </si>
  <si>
    <t>303-731-1596</t>
  </si>
  <si>
    <t>Kody Runolfsdottir</t>
  </si>
  <si>
    <t>hassan76@example.org</t>
  </si>
  <si>
    <t>David Brekke</t>
  </si>
  <si>
    <t>beier.liliane@example.com</t>
  </si>
  <si>
    <t>+1 (559) 504-6344</t>
  </si>
  <si>
    <t>Mr. Bradley Smitham DVM</t>
  </si>
  <si>
    <t>lbradtke@example.com</t>
  </si>
  <si>
    <t>Lucienne Balistreri</t>
  </si>
  <si>
    <t>schamberger.karson@example.net</t>
  </si>
  <si>
    <t>(862) 947-0357</t>
  </si>
  <si>
    <t>Dr. Hazle Skiles I</t>
  </si>
  <si>
    <t>zzemlak@example.com</t>
  </si>
  <si>
    <t>Ova Stamm</t>
  </si>
  <si>
    <t>hcarter@example.org</t>
  </si>
  <si>
    <t>Reynold Predovic IV</t>
  </si>
  <si>
    <t>phessel@example.net</t>
  </si>
  <si>
    <t>(970) 729-2373</t>
  </si>
  <si>
    <t>Adan Volkman</t>
  </si>
  <si>
    <t>considine.wallace@example.org</t>
  </si>
  <si>
    <t>Jeanette Schamberger</t>
  </si>
  <si>
    <t>brycen.grant@example.net</t>
  </si>
  <si>
    <t>952-739-7488</t>
  </si>
  <si>
    <t>Adelia Mante</t>
  </si>
  <si>
    <t>colton.mayert@example.net</t>
  </si>
  <si>
    <t>440-662-0830</t>
  </si>
  <si>
    <t>Levi Gorczany</t>
  </si>
  <si>
    <t>zander.bogisich@example.org</t>
  </si>
  <si>
    <t>(626) 289-7296</t>
  </si>
  <si>
    <t>Theresia Huels</t>
  </si>
  <si>
    <t>manuel41@example.org</t>
  </si>
  <si>
    <t>1-586-461-2609</t>
  </si>
  <si>
    <t>Clay Dickinson</t>
  </si>
  <si>
    <t>tressie.lebsack@example.com</t>
  </si>
  <si>
    <t>Barney Hudson</t>
  </si>
  <si>
    <t>danny07@example.org</t>
  </si>
  <si>
    <t>Mrs. Eden Balistreri</t>
  </si>
  <si>
    <t>kay10@example.com</t>
  </si>
  <si>
    <t>Tommie Harvey Sr.</t>
  </si>
  <si>
    <t>hannah18@example.net</t>
  </si>
  <si>
    <t>Dr. Viva Turcotte</t>
  </si>
  <si>
    <t>dorcas.morissette@example.org</t>
  </si>
  <si>
    <t>330-285-5514</t>
  </si>
  <si>
    <t>Houston McDermott MD</t>
  </si>
  <si>
    <t>nellie00@example.com</t>
  </si>
  <si>
    <t>Gregg Wiegand V</t>
  </si>
  <si>
    <t>maynard05@example.org</t>
  </si>
  <si>
    <t>Alexandra Bosco</t>
  </si>
  <si>
    <t>janet39@example.com</t>
  </si>
  <si>
    <t>1-802-691-8672</t>
  </si>
  <si>
    <t>Agustin VonRueden</t>
  </si>
  <si>
    <t>hettinger.dax@example.com</t>
  </si>
  <si>
    <t>Stephan Schinner</t>
  </si>
  <si>
    <t>osinski.shea@example.com</t>
  </si>
  <si>
    <t>1-828-931-0011</t>
  </si>
  <si>
    <t>Adonis Rempel</t>
  </si>
  <si>
    <t>umorissette@example.net</t>
  </si>
  <si>
    <t>(850) 440-7582</t>
  </si>
  <si>
    <t>Ryann Zieme</t>
  </si>
  <si>
    <t>lang.nicolette@example.org</t>
  </si>
  <si>
    <t>760-943-7162</t>
  </si>
  <si>
    <t>Jerel Ziemann</t>
  </si>
  <si>
    <t>andrew.moen@example.org</t>
  </si>
  <si>
    <t>Juliana Kunde PhD</t>
  </si>
  <si>
    <t>breitenberg.rylan@example.com</t>
  </si>
  <si>
    <t>Aniyah Brekke V</t>
  </si>
  <si>
    <t>bmorissette@example.org</t>
  </si>
  <si>
    <t>Dr. Theron Greenholt PhD</t>
  </si>
  <si>
    <t>jarod22@example.net</t>
  </si>
  <si>
    <t>Jennie Borer</t>
  </si>
  <si>
    <t>twilderman@example.org</t>
  </si>
  <si>
    <t>Hayley Connelly IV</t>
  </si>
  <si>
    <t>casper.euna@example.org</t>
  </si>
  <si>
    <t>Dr. Beau Hermann Jr.</t>
  </si>
  <si>
    <t>dooley.urban@example.org</t>
  </si>
  <si>
    <t>1-615-690-6303</t>
  </si>
  <si>
    <t>Mr. Damion Kilback PhD</t>
  </si>
  <si>
    <t>skiles.carmine@example.net</t>
  </si>
  <si>
    <t>Dr. Milo Aufderhar</t>
  </si>
  <si>
    <t>smann@example.net</t>
  </si>
  <si>
    <t>1-202-851-1912</t>
  </si>
  <si>
    <t>June Huels DDS</t>
  </si>
  <si>
    <t>eloise.farrell@example.com</t>
  </si>
  <si>
    <t>610-752-4906</t>
  </si>
  <si>
    <t>Thurman Powlowski</t>
  </si>
  <si>
    <t>breitenberg.mohammad@example.net</t>
  </si>
  <si>
    <t>Adrienne Renner</t>
  </si>
  <si>
    <t>nheller@example.org</t>
  </si>
  <si>
    <t>Karley Kutch</t>
  </si>
  <si>
    <t>lamont.leuschke@example.com</t>
  </si>
  <si>
    <t>Dr. Ewald Hahn Jr.</t>
  </si>
  <si>
    <t>cluettgen@example.net</t>
  </si>
  <si>
    <t>(631) 746-1386</t>
  </si>
  <si>
    <t>Abdul Koss</t>
  </si>
  <si>
    <t>sturner@example.com</t>
  </si>
  <si>
    <t>Tracy Mante</t>
  </si>
  <si>
    <t>lucile05@example.org</t>
  </si>
  <si>
    <t>Veda Erdman</t>
  </si>
  <si>
    <t>balistreri.ulises@example.com</t>
  </si>
  <si>
    <t>Ms. Marcella McClure</t>
  </si>
  <si>
    <t>mario.daniel@example.org</t>
  </si>
  <si>
    <t>(934) 834-3844</t>
  </si>
  <si>
    <t>Maria Rempel I</t>
  </si>
  <si>
    <t>ari.daugherty@example.net</t>
  </si>
  <si>
    <t>(404) 579-4977</t>
  </si>
  <si>
    <t>Dr. Linnea Bergnaum</t>
  </si>
  <si>
    <t>clair.klein@example.org</t>
  </si>
  <si>
    <t>Prof. Michael Shanahan</t>
  </si>
  <si>
    <t>armstrong.callie@example.net</t>
  </si>
  <si>
    <t>(929) 533-2680</t>
  </si>
  <si>
    <t>Ms. Chaya Kirlin DVM</t>
  </si>
  <si>
    <t>devonte59@example.com</t>
  </si>
  <si>
    <t>Linnea O'Kon</t>
  </si>
  <si>
    <t>athena69@example.com</t>
  </si>
  <si>
    <t>Muhammad Harvey</t>
  </si>
  <si>
    <t>imertz@example.com</t>
  </si>
  <si>
    <t>1-816-437-7445</t>
  </si>
  <si>
    <t>Aliza Hessel</t>
  </si>
  <si>
    <t>vince.lesch@example.net</t>
  </si>
  <si>
    <t>Micah Labadie</t>
  </si>
  <si>
    <t>grath@example.org</t>
  </si>
  <si>
    <t>1-502-961-5923</t>
  </si>
  <si>
    <t>Margarete Halvorson</t>
  </si>
  <si>
    <t>cesar.spencer@example.com</t>
  </si>
  <si>
    <t>Eugenia Schneider</t>
  </si>
  <si>
    <t>ckuvalis@example.net</t>
  </si>
  <si>
    <t>Keaton Reilly</t>
  </si>
  <si>
    <t>ufisher@example.com</t>
  </si>
  <si>
    <t>1-234-638-8286</t>
  </si>
  <si>
    <t>Cordie Beier DDS</t>
  </si>
  <si>
    <t>jude69@example.net</t>
  </si>
  <si>
    <t>Bell Ebert</t>
  </si>
  <si>
    <t>pollich.lenna@example.org</t>
  </si>
  <si>
    <t>903-956-9281</t>
  </si>
  <si>
    <t>Jaiden Bashirian</t>
  </si>
  <si>
    <t>aletha.flatley@example.org</t>
  </si>
  <si>
    <t>+1 (520) 208-1573</t>
  </si>
  <si>
    <t>Prof. Rita Greenfelder DVM</t>
  </si>
  <si>
    <t>kaden80@example.com</t>
  </si>
  <si>
    <t>Miss Estel Blick</t>
  </si>
  <si>
    <t>norbert13@example.com</t>
  </si>
  <si>
    <t>Alexandrine Stracke</t>
  </si>
  <si>
    <t>randal.flatley@example.com</t>
  </si>
  <si>
    <t>(586) 958-0349</t>
  </si>
  <si>
    <t>Holly Windler</t>
  </si>
  <si>
    <t>towne.guido@example.com</t>
  </si>
  <si>
    <t>(531) 541-9224</t>
  </si>
  <si>
    <t>Kirk Hane</t>
  </si>
  <si>
    <t>mdurgan@example.net</t>
  </si>
  <si>
    <t>(531) 762-3886</t>
  </si>
  <si>
    <t>Sierra Barton</t>
  </si>
  <si>
    <t>monserrat46@example.net</t>
  </si>
  <si>
    <t>269-447-1597</t>
  </si>
  <si>
    <t>Mr. Stanton Mohr MD</t>
  </si>
  <si>
    <t>lkunze@example.com</t>
  </si>
  <si>
    <t>Miss Albertha Runolfsson III</t>
  </si>
  <si>
    <t>winston.farrell@example.net</t>
  </si>
  <si>
    <t>1-610-349-3382</t>
  </si>
  <si>
    <t>Nayeli Stiedemann PhD</t>
  </si>
  <si>
    <t>ilang@example.org</t>
  </si>
  <si>
    <t>903-253-6638</t>
  </si>
  <si>
    <t>Haven Predovic</t>
  </si>
  <si>
    <t>letha.luettgen@example.com</t>
  </si>
  <si>
    <t>Natalia Howe I</t>
  </si>
  <si>
    <t>gardner.reynolds@example.net</t>
  </si>
  <si>
    <t>Eugenia Ullrich</t>
  </si>
  <si>
    <t>daisha02@example.org</t>
  </si>
  <si>
    <t>520-983-9256</t>
  </si>
  <si>
    <t>Anita Quigley</t>
  </si>
  <si>
    <t>gisselle93@example.net</t>
  </si>
  <si>
    <t>Khalid Veum PhD</t>
  </si>
  <si>
    <t>clotilde84@example.com</t>
  </si>
  <si>
    <t>341-853-1201</t>
  </si>
  <si>
    <t>Diego Zieme</t>
  </si>
  <si>
    <t>yschultz@example.net</t>
  </si>
  <si>
    <t>Floy Strosin</t>
  </si>
  <si>
    <t>qvon@example.net</t>
  </si>
  <si>
    <t>Mr. Jamarcus Schoen I</t>
  </si>
  <si>
    <t>josephine.turcotte@example.com</t>
  </si>
  <si>
    <t>Lorna Bauch</t>
  </si>
  <si>
    <t>schinner.jailyn@example.org</t>
  </si>
  <si>
    <t>1-279-500-7545</t>
  </si>
  <si>
    <t>Leola Hamill</t>
  </si>
  <si>
    <t>jgerlach@example.org</t>
  </si>
  <si>
    <t>Caitlyn Greenfelder</t>
  </si>
  <si>
    <t>mayert.vada@example.org</t>
  </si>
  <si>
    <t>1-352-891-0560</t>
  </si>
  <si>
    <t>Dr. Rashawn Harvey MD</t>
  </si>
  <si>
    <t>ptorp@example.com</t>
  </si>
  <si>
    <t>(580) 202-8889</t>
  </si>
  <si>
    <t>Danielle Maggio</t>
  </si>
  <si>
    <t>nicolas.deanna@example.net</t>
  </si>
  <si>
    <t>Allison Bogan</t>
  </si>
  <si>
    <t>vmarvin@example.net</t>
  </si>
  <si>
    <t>Celine Nitzsche</t>
  </si>
  <si>
    <t>lehner.tierra@example.org</t>
  </si>
  <si>
    <t>1-213-597-5393</t>
  </si>
  <si>
    <t>Frank Boyle</t>
  </si>
  <si>
    <t>dwest@example.com</t>
  </si>
  <si>
    <t>Alberto Carter</t>
  </si>
  <si>
    <t>hessel.ezra@example.com</t>
  </si>
  <si>
    <t>Myles Morar DVM</t>
  </si>
  <si>
    <t>ryleigh.lind@example.com</t>
  </si>
  <si>
    <t>(445) 516-5055</t>
  </si>
  <si>
    <t>Terrell Rodriguez</t>
  </si>
  <si>
    <t>trycia.emmerich@example.net</t>
  </si>
  <si>
    <t>(530) 674-0210</t>
  </si>
  <si>
    <t>Prof. Vincenza Corkery DDS</t>
  </si>
  <si>
    <t>ernser.kellie@example.com</t>
  </si>
  <si>
    <t>559-571-5657</t>
  </si>
  <si>
    <t>Glenna Watsica</t>
  </si>
  <si>
    <t>giovanna.schaden@example.com</t>
  </si>
  <si>
    <t>1-959-424-0056</t>
  </si>
  <si>
    <t>Dennis Bartoletti</t>
  </si>
  <si>
    <t>walsh.tom@example.net</t>
  </si>
  <si>
    <t>Prof. Duncan Pollich</t>
  </si>
  <si>
    <t>lblick@example.com</t>
  </si>
  <si>
    <t>Lou Waters</t>
  </si>
  <si>
    <t>jaiden43@example.net</t>
  </si>
  <si>
    <t>(339) 242-7324</t>
  </si>
  <si>
    <t>Mrs. Stephania Haley</t>
  </si>
  <si>
    <t>berge.otto@example.com</t>
  </si>
  <si>
    <t>Colten Gerhold MD</t>
  </si>
  <si>
    <t>ojohnson@example.org</t>
  </si>
  <si>
    <t>Eulah Stamm</t>
  </si>
  <si>
    <t>tyshawn.torp@example.com</t>
  </si>
  <si>
    <t>+1 (650) 986-8946</t>
  </si>
  <si>
    <t>Alicia Dibbert</t>
  </si>
  <si>
    <t>milan68@example.net</t>
  </si>
  <si>
    <t>1-413-648-7388</t>
  </si>
  <si>
    <t>Marisol Mitchell PhD</t>
  </si>
  <si>
    <t>matt72@example.net</t>
  </si>
  <si>
    <t>(870) 715-4200</t>
  </si>
  <si>
    <t>Lisette Homenick IV</t>
  </si>
  <si>
    <t>jennings.glover@example.net</t>
  </si>
  <si>
    <t>Mr. Rocky Gerlach DDS</t>
  </si>
  <si>
    <t>xwelch@example.org</t>
  </si>
  <si>
    <t>(364) 579-7105</t>
  </si>
  <si>
    <t>Dr. Stephanie Torphy</t>
  </si>
  <si>
    <t>kessler.eden@example.com</t>
  </si>
  <si>
    <t>Mrs. Kaia Yundt</t>
  </si>
  <si>
    <t>halvorson.jazmyne@example.net</t>
  </si>
  <si>
    <t>283-580-2641</t>
  </si>
  <si>
    <t>Hulda Connelly</t>
  </si>
  <si>
    <t>zelda.hagenes@example.com</t>
  </si>
  <si>
    <t>Kianna Carroll</t>
  </si>
  <si>
    <t>verner55@example.org</t>
  </si>
  <si>
    <t>283-479-5769</t>
  </si>
  <si>
    <t>Humberto Ferry</t>
  </si>
  <si>
    <t>reinhold.sauer@example.org</t>
  </si>
  <si>
    <t>225-927-9038</t>
  </si>
  <si>
    <t>Mr. Dangelo O'Reilly Sr.</t>
  </si>
  <si>
    <t>bart.cormier@example.net</t>
  </si>
  <si>
    <t>(717) 375-3669</t>
  </si>
  <si>
    <t>Polly Medhurst</t>
  </si>
  <si>
    <t>moreilly@example.org</t>
  </si>
  <si>
    <t>1-385-369-2588</t>
  </si>
  <si>
    <t>Thomas Heaney</t>
  </si>
  <si>
    <t>kunze.ibrahim@example.org</t>
  </si>
  <si>
    <t>Julie Heaney</t>
  </si>
  <si>
    <t>leann.sanford@example.net</t>
  </si>
  <si>
    <t>(586) 466-6395</t>
  </si>
  <si>
    <t>Prof. Blake Prohaska</t>
  </si>
  <si>
    <t>rshields@example.com</t>
  </si>
  <si>
    <t>Tyreek Eichmann</t>
  </si>
  <si>
    <t>jaden52@example.net</t>
  </si>
  <si>
    <t>Darryl Gerlach</t>
  </si>
  <si>
    <t>schuppe.ruby@example.org</t>
  </si>
  <si>
    <t>1-234-353-5323</t>
  </si>
  <si>
    <t>Dr. Stefan Beatty</t>
  </si>
  <si>
    <t>dulce.oreilly@example.net</t>
  </si>
  <si>
    <t>Lilliana Bosco</t>
  </si>
  <si>
    <t>hessel.zion@example.com</t>
  </si>
  <si>
    <t>463-799-4213</t>
  </si>
  <si>
    <t>Luisa Spencer Sr.</t>
  </si>
  <si>
    <t>luther.ullrich@example.net</t>
  </si>
  <si>
    <t>1-775-592-8365</t>
  </si>
  <si>
    <t>Dr. Mauricio Koch Jr.</t>
  </si>
  <si>
    <t>johathan.dicki@example.net</t>
  </si>
  <si>
    <t>(701) 244-2312</t>
  </si>
  <si>
    <t>Esta Barton</t>
  </si>
  <si>
    <t>lucile.mclaughlin@example.org</t>
  </si>
  <si>
    <t>1-769-757-3724</t>
  </si>
  <si>
    <t>Leonard Ankunding II</t>
  </si>
  <si>
    <t>keven40@example.com</t>
  </si>
  <si>
    <t>(314) 767-1027</t>
  </si>
  <si>
    <t>Mrs. Adriana Bogisich PhD</t>
  </si>
  <si>
    <t>jast.lizeth@example.org</t>
  </si>
  <si>
    <t>Ms. Lucinda Powlowski III</t>
  </si>
  <si>
    <t>kub.maria@example.com</t>
  </si>
  <si>
    <t>786-893-2742</t>
  </si>
  <si>
    <t>Hector Steuber</t>
  </si>
  <si>
    <t>sporer.napoleon@example.net</t>
  </si>
  <si>
    <t>Jennings Lynch</t>
  </si>
  <si>
    <t>wolff.burnice@example.net</t>
  </si>
  <si>
    <t>Prof. Jairo Dicki</t>
  </si>
  <si>
    <t>vohara@example.org</t>
  </si>
  <si>
    <t>Stone Buckridge Sr.</t>
  </si>
  <si>
    <t>gabriel.hane@example.net</t>
  </si>
  <si>
    <t>1-352-941-5763</t>
  </si>
  <si>
    <t>Sabina Wiza III</t>
  </si>
  <si>
    <t>kaitlin52@example.com</t>
  </si>
  <si>
    <t>Beulah Nicolas</t>
  </si>
  <si>
    <t>homenick.wilson@example.org</t>
  </si>
  <si>
    <t>229-244-6419</t>
  </si>
  <si>
    <t>Aubree Green</t>
  </si>
  <si>
    <t>iwaters@example.net</t>
  </si>
  <si>
    <t>Rylan Predovic</t>
  </si>
  <si>
    <t>strosin.aubrey@example.com</t>
  </si>
  <si>
    <t>+1 (458) 982-6283</t>
  </si>
  <si>
    <t>Myah Goodwin</t>
  </si>
  <si>
    <t>letitia67@example.org</t>
  </si>
  <si>
    <t>+1 (225) 464-5639</t>
  </si>
  <si>
    <t>Dorothea D'Amore</t>
  </si>
  <si>
    <t>sbeier@example.org</t>
  </si>
  <si>
    <t>+1 (585) 541-8401</t>
  </si>
  <si>
    <t>Dr. Sven O'Keefe</t>
  </si>
  <si>
    <t>lexi.kris@example.net</t>
  </si>
  <si>
    <t>Millie Abbott</t>
  </si>
  <si>
    <t>roob.burley@example.com</t>
  </si>
  <si>
    <t>928-945-5331</t>
  </si>
  <si>
    <t>Ms. Kendra Christiansen MD</t>
  </si>
  <si>
    <t>jast.roslyn@example.org</t>
  </si>
  <si>
    <t>(216) 954-3878</t>
  </si>
  <si>
    <t>Ellie Hartmann</t>
  </si>
  <si>
    <t>gerard.balistreri@example.net</t>
  </si>
  <si>
    <t>Dr. Madison Oberbrunner DDS</t>
  </si>
  <si>
    <t>brakus.lue@example.org</t>
  </si>
  <si>
    <t>Laurie Skiles</t>
  </si>
  <si>
    <t>spinka.dereck@example.net</t>
  </si>
  <si>
    <t>Lula Predovic</t>
  </si>
  <si>
    <t>drake.zulauf@example.org</t>
  </si>
  <si>
    <t>Lavinia Batz</t>
  </si>
  <si>
    <t>emma.nikolaus@example.org</t>
  </si>
  <si>
    <t>Bradford Morar</t>
  </si>
  <si>
    <t>ryder10@example.org</t>
  </si>
  <si>
    <t>Jadon Welch</t>
  </si>
  <si>
    <t>schoen.dariana@example.net</t>
  </si>
  <si>
    <t>706-779-7479</t>
  </si>
  <si>
    <t>Anibal Gerlach</t>
  </si>
  <si>
    <t>kfadel@example.net</t>
  </si>
  <si>
    <t>Cora Hudson I</t>
  </si>
  <si>
    <t>hansen.jensen@example.com</t>
  </si>
  <si>
    <t>Deangelo Lynch</t>
  </si>
  <si>
    <t>saltenwerth@example.net</t>
  </si>
  <si>
    <t>678-821-5134</t>
  </si>
  <si>
    <t>Adalberto Collins I</t>
  </si>
  <si>
    <t>gsporer@example.com</t>
  </si>
  <si>
    <t>1-551-921-8549</t>
  </si>
  <si>
    <t>Adolf Lesch V</t>
  </si>
  <si>
    <t>awyman@example.org</t>
  </si>
  <si>
    <t>534-439-1437</t>
  </si>
  <si>
    <t>Telly Breitenberg</t>
  </si>
  <si>
    <t>cayla20@example.com</t>
  </si>
  <si>
    <t>1-312-801-3628</t>
  </si>
  <si>
    <t>Reynold Mosciski</t>
  </si>
  <si>
    <t>clifton54@example.net</t>
  </si>
  <si>
    <t>Jolie Haley</t>
  </si>
  <si>
    <t>reagan.schaden@example.com</t>
  </si>
  <si>
    <t>1-803-203-5230</t>
  </si>
  <si>
    <t>Brock Johnston</t>
  </si>
  <si>
    <t>rau.mariela@example.com</t>
  </si>
  <si>
    <t>+1 (984) 865-9286</t>
  </si>
  <si>
    <t>Adolphus Lebsack</t>
  </si>
  <si>
    <t>laurianne.gorczany@example.org</t>
  </si>
  <si>
    <t>Macy Kuhic</t>
  </si>
  <si>
    <t>qsatterfield@example.net</t>
  </si>
  <si>
    <t>260-802-8523</t>
  </si>
  <si>
    <t>Sonny Stanton</t>
  </si>
  <si>
    <t>berry15@example.com</t>
  </si>
  <si>
    <t>Dwight Jones</t>
  </si>
  <si>
    <t>lwalsh@example.org</t>
  </si>
  <si>
    <t>Nannie Cassin V</t>
  </si>
  <si>
    <t>maggie.rippin@example.net</t>
  </si>
  <si>
    <t>(847) 764-9656</t>
  </si>
  <si>
    <t>Bette Stark III</t>
  </si>
  <si>
    <t>sigmund70@example.net</t>
  </si>
  <si>
    <t>Hellen Kuphal</t>
  </si>
  <si>
    <t>mason93@example.net</t>
  </si>
  <si>
    <t>+1 (763) 933-6992</t>
  </si>
  <si>
    <t>Adam Bradtke</t>
  </si>
  <si>
    <t>becker.bradford@example.org</t>
  </si>
  <si>
    <t>1-949-972-3560</t>
  </si>
  <si>
    <t>Columbus VonRueden</t>
  </si>
  <si>
    <t>altenwerth.noelia@example.org</t>
  </si>
  <si>
    <t>615-815-5839</t>
  </si>
  <si>
    <t>Maude Hodkiewicz DVM</t>
  </si>
  <si>
    <t>elva68@example.com</t>
  </si>
  <si>
    <t>Donny Bednar</t>
  </si>
  <si>
    <t>frami.shany@example.net</t>
  </si>
  <si>
    <t>(740) 823-8711</t>
  </si>
  <si>
    <t>Gabriel Wuckert</t>
  </si>
  <si>
    <t>boehm.vincenza@example.net</t>
  </si>
  <si>
    <t>(814) 405-8431</t>
  </si>
  <si>
    <t>Brisa Bednar</t>
  </si>
  <si>
    <t>beffertz@example.org</t>
  </si>
  <si>
    <t>Mrs. Anahi Herman</t>
  </si>
  <si>
    <t>emckenzie@example.com</t>
  </si>
  <si>
    <t>1-804-844-0175</t>
  </si>
  <si>
    <t>Prof. Rick Breitenberg</t>
  </si>
  <si>
    <t>nstroman@example.org</t>
  </si>
  <si>
    <t>1-779-274-1197</t>
  </si>
  <si>
    <t>Elvis Koch</t>
  </si>
  <si>
    <t>schowalter.heloise@example.org</t>
  </si>
  <si>
    <t>Sylvan Hagenes</t>
  </si>
  <si>
    <t>fanny.gulgowski@example.com</t>
  </si>
  <si>
    <t>(423) 686-5329</t>
  </si>
  <si>
    <t>Mr. Tyree Daniel</t>
  </si>
  <si>
    <t>adell65@example.com</t>
  </si>
  <si>
    <t>Prof. Kelvin Klocko DDS</t>
  </si>
  <si>
    <t>dicki.caterina@example.org</t>
  </si>
  <si>
    <t>Liana Schoen</t>
  </si>
  <si>
    <t>lucile.pagac@example.org</t>
  </si>
  <si>
    <t>(715) 444-8617</t>
  </si>
  <si>
    <t>Jacinthe Dickinson</t>
  </si>
  <si>
    <t>forrest01@example.org</t>
  </si>
  <si>
    <t>Efrain Goldner</t>
  </si>
  <si>
    <t>modesto04@example.org</t>
  </si>
  <si>
    <t>(469) 504-5518</t>
  </si>
  <si>
    <t>Althea O'Connell</t>
  </si>
  <si>
    <t>finn.littel@example.org</t>
  </si>
  <si>
    <t>1-956-909-8752</t>
  </si>
  <si>
    <t>Isobel Von</t>
  </si>
  <si>
    <t>cleora.blick@example.com</t>
  </si>
  <si>
    <t>(346) 334-6308</t>
  </si>
  <si>
    <t>Roman Strosin</t>
  </si>
  <si>
    <t>fae.morar@example.net</t>
  </si>
  <si>
    <t>Bernie Schaden</t>
  </si>
  <si>
    <t>ahand@example.net</t>
  </si>
  <si>
    <t>Dr. Omer Trantow</t>
  </si>
  <si>
    <t>isabella.nader@example.com</t>
  </si>
  <si>
    <t>(220) 226-9111</t>
  </si>
  <si>
    <t>Jarrell Beahan Sr.</t>
  </si>
  <si>
    <t>reed.predovic@example.com</t>
  </si>
  <si>
    <t>Bernadette Kirlin</t>
  </si>
  <si>
    <t>darryl67@example.org</t>
  </si>
  <si>
    <t>727-472-0117</t>
  </si>
  <si>
    <t>Dr. Lyda Bruen</t>
  </si>
  <si>
    <t>qstoltenberg@example.com</t>
  </si>
  <si>
    <t>Julie Klein</t>
  </si>
  <si>
    <t>aauer@example.net</t>
  </si>
  <si>
    <t>Ashlee Ortiz</t>
  </si>
  <si>
    <t>caleigh.hackett@example.com</t>
  </si>
  <si>
    <t>Johanna Doyle</t>
  </si>
  <si>
    <t>vance71@example.net</t>
  </si>
  <si>
    <t>Kimberly Lebsack</t>
  </si>
  <si>
    <t>writchie@example.org</t>
  </si>
  <si>
    <t>Alphonso Kirlin</t>
  </si>
  <si>
    <t>cortez94@example.net</t>
  </si>
  <si>
    <t>Dr. Jennyfer Kihn</t>
  </si>
  <si>
    <t>chance16@example.net</t>
  </si>
  <si>
    <t>484-908-7410</t>
  </si>
  <si>
    <t>Elfrieda Flatley DVM</t>
  </si>
  <si>
    <t>abshire.bianka@example.com</t>
  </si>
  <si>
    <t>601-381-9259</t>
  </si>
  <si>
    <t>Prof. Joshuah Jast DDS</t>
  </si>
  <si>
    <t>al.collier@example.com</t>
  </si>
  <si>
    <t>351-236-8846</t>
  </si>
  <si>
    <t>Mrs. Dasia Kulas MD</t>
  </si>
  <si>
    <t>rquitzon@example.com</t>
  </si>
  <si>
    <t>240-855-6586</t>
  </si>
  <si>
    <t>Ms. Caleigh Harvey DVM</t>
  </si>
  <si>
    <t>anastacio.funk@example.net</t>
  </si>
  <si>
    <t>Miss Mina Gaylord DDS</t>
  </si>
  <si>
    <t>tracey.rolfson@example.net</t>
  </si>
  <si>
    <t>Prof. Dale Hoeger DDS</t>
  </si>
  <si>
    <t>bashirian.titus@example.org</t>
  </si>
  <si>
    <t>754-459-7755</t>
  </si>
  <si>
    <t>Mr. Gerard Bartoletti Sr.</t>
  </si>
  <si>
    <t>ekassulke@example.net</t>
  </si>
  <si>
    <t>309-651-3978</t>
  </si>
  <si>
    <t>Miss Eugenia McKenzie II</t>
  </si>
  <si>
    <t>toconner@example.com</t>
  </si>
  <si>
    <t>1-573-416-7701</t>
  </si>
  <si>
    <t>Beaulah Williamson</t>
  </si>
  <si>
    <t>zspinka@example.com</t>
  </si>
  <si>
    <t>Alba Beahan V</t>
  </si>
  <si>
    <t>bernier.jazmyne@example.com</t>
  </si>
  <si>
    <t>+1 (551) 606-2489</t>
  </si>
  <si>
    <t>Lou Ward</t>
  </si>
  <si>
    <t>myost@example.org</t>
  </si>
  <si>
    <t>(860) 923-1023</t>
  </si>
  <si>
    <t>Graciela Bosco</t>
  </si>
  <si>
    <t>pjacobson@example.net</t>
  </si>
  <si>
    <t>+1 (270) 552-6108</t>
  </si>
  <si>
    <t>Dr. Lisandro Jacobi</t>
  </si>
  <si>
    <t>littel.kathryn@example.net</t>
  </si>
  <si>
    <t>(920) 359-8311</t>
  </si>
  <si>
    <t>Miss Bridgette McLaughlin</t>
  </si>
  <si>
    <t>weimann.shayne@example.com</t>
  </si>
  <si>
    <t>Adrain Jakubowski</t>
  </si>
  <si>
    <t>electa.dibbert@example.net</t>
  </si>
  <si>
    <t>351-622-7548</t>
  </si>
  <si>
    <t>Clare Nicolas</t>
  </si>
  <si>
    <t>lavonne13@example.org</t>
  </si>
  <si>
    <t>564-869-0418</t>
  </si>
  <si>
    <t>Friedrich Kling Jr.</t>
  </si>
  <si>
    <t>marquardt.helen@example.com</t>
  </si>
  <si>
    <t>+1 (707) 433-5853</t>
  </si>
  <si>
    <t>Merle Mraz DDS</t>
  </si>
  <si>
    <t>ugreenholt@example.net</t>
  </si>
  <si>
    <t>Jovani Bechtelar</t>
  </si>
  <si>
    <t>okeefe.eloise@example.org</t>
  </si>
  <si>
    <t>934-927-3832</t>
  </si>
  <si>
    <t>Miss Elinor Kertzmann PhD</t>
  </si>
  <si>
    <t>hammes.micaela@example.org</t>
  </si>
  <si>
    <t>Kaleb Boyer</t>
  </si>
  <si>
    <t>noemy.little@example.org</t>
  </si>
  <si>
    <t>+1 (858) 550-2980</t>
  </si>
  <si>
    <t>Nasir Hoppe</t>
  </si>
  <si>
    <t>vshanahan@example.org</t>
  </si>
  <si>
    <t>Sasha Bergstrom</t>
  </si>
  <si>
    <t>cjohns@example.org</t>
  </si>
  <si>
    <t>(234) 663-8383</t>
  </si>
  <si>
    <t>Rickey O'Conner</t>
  </si>
  <si>
    <t>mozell.murazik@example.net</t>
  </si>
  <si>
    <t>1-931-541-1748</t>
  </si>
  <si>
    <t>Mekhi Reinger</t>
  </si>
  <si>
    <t>uriel.hackett@example.org</t>
  </si>
  <si>
    <t>Queen Willms I</t>
  </si>
  <si>
    <t>ymohr@example.com</t>
  </si>
  <si>
    <t>Dr. Kelvin Schowalter DVM</t>
  </si>
  <si>
    <t>rey99@example.net</t>
  </si>
  <si>
    <t>Prof. Abdullah Streich</t>
  </si>
  <si>
    <t>ehilpert@example.net</t>
  </si>
  <si>
    <t>Elenora Buckridge</t>
  </si>
  <si>
    <t>makenzie.stark@example.net</t>
  </si>
  <si>
    <t>Gracie Romaguera</t>
  </si>
  <si>
    <t>dietrich.sydni@example.com</t>
  </si>
  <si>
    <t>Mr. Claude Konopelski</t>
  </si>
  <si>
    <t>salma83@example.com</t>
  </si>
  <si>
    <t>414-580-9240</t>
  </si>
  <si>
    <t>Agustina Beahan MD</t>
  </si>
  <si>
    <t>fadel.aliyah@example.net</t>
  </si>
  <si>
    <t>(480) 908-4836</t>
  </si>
  <si>
    <t>Annette Bosco</t>
  </si>
  <si>
    <t>rodger.anderson@example.net</t>
  </si>
  <si>
    <t>(212) 703-2353</t>
  </si>
  <si>
    <t>Genesis Schamberger</t>
  </si>
  <si>
    <t>nadams@example.org</t>
  </si>
  <si>
    <t>1-732-320-8371</t>
  </si>
  <si>
    <t>Milford Littel</t>
  </si>
  <si>
    <t>hhettinger@example.net</t>
  </si>
  <si>
    <t>1-731-665-2584</t>
  </si>
  <si>
    <t>Prof. Alexander Stiedemann</t>
  </si>
  <si>
    <t>senger.vicky@example.com</t>
  </si>
  <si>
    <t>281-728-1491</t>
  </si>
  <si>
    <t>Hailee Langosh</t>
  </si>
  <si>
    <t>shea.stroman@example.org</t>
  </si>
  <si>
    <t>(360) 935-7016</t>
  </si>
  <si>
    <t>April Tremblay</t>
  </si>
  <si>
    <t>edward.hermiston@example.com</t>
  </si>
  <si>
    <t>+1 (309) 506-5072</t>
  </si>
  <si>
    <t>Okey Murray IV</t>
  </si>
  <si>
    <t>kayley.senger@example.net</t>
  </si>
  <si>
    <t>1-407-834-5044</t>
  </si>
  <si>
    <t>Magdalena Wolf</t>
  </si>
  <si>
    <t>aisha.raynor@example.net</t>
  </si>
  <si>
    <t>1-661-559-2202</t>
  </si>
  <si>
    <t>Dr. Christopher Rowe</t>
  </si>
  <si>
    <t>augustine34@example.com</t>
  </si>
  <si>
    <t>Angelita Kris</t>
  </si>
  <si>
    <t>kuhn.mack@example.net</t>
  </si>
  <si>
    <t>1-352-720-4362</t>
  </si>
  <si>
    <t>Skye Mayert</t>
  </si>
  <si>
    <t>labbott@example.com</t>
  </si>
  <si>
    <t>Aileen Osinski</t>
  </si>
  <si>
    <t>kirstin.boehm@example.com</t>
  </si>
  <si>
    <t>346-912-8154</t>
  </si>
  <si>
    <t>Erika Emmerich</t>
  </si>
  <si>
    <t>hailee.bauch@example.org</t>
  </si>
  <si>
    <t>1-724-212-7907</t>
  </si>
  <si>
    <t>Ms. Roslyn Funk</t>
  </si>
  <si>
    <t>bstamm@example.com</t>
  </si>
  <si>
    <t>1-317-444-0982</t>
  </si>
  <si>
    <t>Miss Violette Kilback DVM</t>
  </si>
  <si>
    <t>chasity67@example.org</t>
  </si>
  <si>
    <t>Claire Hayes</t>
  </si>
  <si>
    <t>gonzalo.fritsch@example.com</t>
  </si>
  <si>
    <t>Jerrold Auer</t>
  </si>
  <si>
    <t>stanton.christina@example.net</t>
  </si>
  <si>
    <t>458-805-2220</t>
  </si>
  <si>
    <t>Ebony Dicki</t>
  </si>
  <si>
    <t>zelma69@example.org</t>
  </si>
  <si>
    <t>Wilfrid Harber</t>
  </si>
  <si>
    <t>mason.rodriguez@example.net</t>
  </si>
  <si>
    <t>(667) 863-5421</t>
  </si>
  <si>
    <t>Ines Grant</t>
  </si>
  <si>
    <t>elbert69@example.com</t>
  </si>
  <si>
    <t>313-798-6258</t>
  </si>
  <si>
    <t>Vivian Boehm</t>
  </si>
  <si>
    <t>georgianna64@example.org</t>
  </si>
  <si>
    <t>(534) 308-4897</t>
  </si>
  <si>
    <t>Dr. Cora Schumm II</t>
  </si>
  <si>
    <t>hillary.hirthe@example.net</t>
  </si>
  <si>
    <t>+1 (650) 866-5710</t>
  </si>
  <si>
    <t>Briana Robel</t>
  </si>
  <si>
    <t>oconnell.fredy@example.com</t>
  </si>
  <si>
    <t>Mr. Pedro Zulauf Jr.</t>
  </si>
  <si>
    <t>preinger@example.org</t>
  </si>
  <si>
    <t>Maegan Beatty</t>
  </si>
  <si>
    <t>veum.general@example.com</t>
  </si>
  <si>
    <t>Kathleen Towne</t>
  </si>
  <si>
    <t>raltenwerth@example.com</t>
  </si>
  <si>
    <t>1-618-914-0286</t>
  </si>
  <si>
    <t>Manuel Doyle MD</t>
  </si>
  <si>
    <t>toy.joesph@example.org</t>
  </si>
  <si>
    <t>1-346-745-9128</t>
  </si>
  <si>
    <t>Miss Phoebe Russel</t>
  </si>
  <si>
    <t>rickie00@example.net</t>
  </si>
  <si>
    <t>1-209-659-6268</t>
  </si>
  <si>
    <t>Lauretta Lueilwitz</t>
  </si>
  <si>
    <t>rhiannon09@example.net</t>
  </si>
  <si>
    <t>Priscilla Johns</t>
  </si>
  <si>
    <t>thompson.jed@example.org</t>
  </si>
  <si>
    <t>1-678-431-0881</t>
  </si>
  <si>
    <t>Jovanny Ritchie MD</t>
  </si>
  <si>
    <t>gideon.dooley@example.org</t>
  </si>
  <si>
    <t>Carson Hahn</t>
  </si>
  <si>
    <t>kassulke.ottis@example.net</t>
  </si>
  <si>
    <t>(470) 801-9950</t>
  </si>
  <si>
    <t>Malinda Hamill</t>
  </si>
  <si>
    <t>lavonne.wiegand@example.org</t>
  </si>
  <si>
    <t>(302) 751-6692</t>
  </si>
  <si>
    <t>Sabina Hegmann</t>
  </si>
  <si>
    <t>hilton30@example.com</t>
  </si>
  <si>
    <t>Zachery Rohan</t>
  </si>
  <si>
    <t>qlegros@example.com</t>
  </si>
  <si>
    <t>1-321-794-5497</t>
  </si>
  <si>
    <t>Prof. Lavinia Keeling</t>
  </si>
  <si>
    <t>xschimmel@example.com</t>
  </si>
  <si>
    <t>Dr. Aurelie Fisher IV</t>
  </si>
  <si>
    <t>juliet98@example.com</t>
  </si>
  <si>
    <t>+1 (870) 956-4164</t>
  </si>
  <si>
    <t>Sheila Lebsack PhD</t>
  </si>
  <si>
    <t>brody.bailey@example.org</t>
  </si>
  <si>
    <t>+1 (904) 541-2447</t>
  </si>
  <si>
    <t>Pasquale Goyette</t>
  </si>
  <si>
    <t>giles.koch@example.net</t>
  </si>
  <si>
    <t>Ms. Pamela Ruecker</t>
  </si>
  <si>
    <t>boyer.gerry@example.org</t>
  </si>
  <si>
    <t>(520) 341-0478</t>
  </si>
  <si>
    <t>Hillary Stanton</t>
  </si>
  <si>
    <t>ygislason@example.net</t>
  </si>
  <si>
    <t>Murphy Yost</t>
  </si>
  <si>
    <t>jerod.cummings@example.com</t>
  </si>
  <si>
    <t>828-346-8804</t>
  </si>
  <si>
    <t>Antoinette Barton</t>
  </si>
  <si>
    <t>therese72@example.org</t>
  </si>
  <si>
    <t>574-227-6722</t>
  </si>
  <si>
    <t>Mia Kris</t>
  </si>
  <si>
    <t>jessica05@example.org</t>
  </si>
  <si>
    <t>Hector Runte</t>
  </si>
  <si>
    <t>howard94@example.net</t>
  </si>
  <si>
    <t>Dr. Holden Cummings IV</t>
  </si>
  <si>
    <t>estefania48@example.net</t>
  </si>
  <si>
    <t>814-646-7998</t>
  </si>
  <si>
    <t>Dr. Lucio Torphy IV</t>
  </si>
  <si>
    <t>cdamore@example.net</t>
  </si>
  <si>
    <t>(720) 499-3813</t>
  </si>
  <si>
    <t>Prof. Clement Jerde</t>
  </si>
  <si>
    <t>alexandria38@example.com</t>
  </si>
  <si>
    <t>463-446-4950</t>
  </si>
  <si>
    <t>Dolly Goldner</t>
  </si>
  <si>
    <t>laury.daugherty@example.com</t>
  </si>
  <si>
    <t>Okey Howe</t>
  </si>
  <si>
    <t>parker.elisabeth@example.org</t>
  </si>
  <si>
    <t>Prof. Donald Bednar</t>
  </si>
  <si>
    <t>zjakubowski@example.org</t>
  </si>
  <si>
    <t>303-817-9152</t>
  </si>
  <si>
    <t>Mr. Elwyn Rutherford II</t>
  </si>
  <si>
    <t>alphonso.hodkiewicz@example.net</t>
  </si>
  <si>
    <t>+1 (603) 459-0011</t>
  </si>
  <si>
    <t>Gustave Veum II</t>
  </si>
  <si>
    <t>tatum47@example.org</t>
  </si>
  <si>
    <t>+1 (727) 557-7707</t>
  </si>
  <si>
    <t>Henry Dickens DDS</t>
  </si>
  <si>
    <t>garth91@example.com</t>
  </si>
  <si>
    <t>Bailee Tromp</t>
  </si>
  <si>
    <t>dkuhlman@example.org</t>
  </si>
  <si>
    <t>1-267-538-1098</t>
  </si>
  <si>
    <t>Lenny Donnelly</t>
  </si>
  <si>
    <t>harry.lemke@example.net</t>
  </si>
  <si>
    <t>Jean Bartoletti</t>
  </si>
  <si>
    <t>aidan42@example.net</t>
  </si>
  <si>
    <t>Bruce Stamm</t>
  </si>
  <si>
    <t>drath@example.com</t>
  </si>
  <si>
    <t>+1 (762) 610-2373</t>
  </si>
  <si>
    <t>Elyssa Klocko PhD</t>
  </si>
  <si>
    <t>delpha39@example.org</t>
  </si>
  <si>
    <t>Jermain Baumbach</t>
  </si>
  <si>
    <t>mayra.bauch@example.net</t>
  </si>
  <si>
    <t>Stella Adams</t>
  </si>
  <si>
    <t>pnienow@example.org</t>
  </si>
  <si>
    <t>769-725-7878</t>
  </si>
  <si>
    <t>Valentin Schuster MD</t>
  </si>
  <si>
    <t>ppurdy@example.net</t>
  </si>
  <si>
    <t>Vicky Kassulke</t>
  </si>
  <si>
    <t>harvey.janie@example.com</t>
  </si>
  <si>
    <t>1-984-388-1338</t>
  </si>
  <si>
    <t>Gerald Ullrich</t>
  </si>
  <si>
    <t>wiza.muriel@example.net</t>
  </si>
  <si>
    <t>682-248-6753</t>
  </si>
  <si>
    <t>Gladys Carroll</t>
  </si>
  <si>
    <t>harvey.brown@example.net</t>
  </si>
  <si>
    <t>734-908-7651</t>
  </si>
  <si>
    <t>Mr. Morgan Ferry PhD</t>
  </si>
  <si>
    <t>elouise.dare@example.com</t>
  </si>
  <si>
    <t>1-608-221-0348</t>
  </si>
  <si>
    <t>Ms. Nina Nicolas</t>
  </si>
  <si>
    <t>marian.murazik@example.net</t>
  </si>
  <si>
    <t>Aniyah Hagenes</t>
  </si>
  <si>
    <t>fisher.daryl@example.com</t>
  </si>
  <si>
    <t>1-680-687-7663</t>
  </si>
  <si>
    <t>Mr. Eldred Kozey III</t>
  </si>
  <si>
    <t>walsh.ethelyn@example.com</t>
  </si>
  <si>
    <t>1-747-334-6862</t>
  </si>
  <si>
    <t>Ms. Enola Mayer DVM</t>
  </si>
  <si>
    <t>adrian.mayert@example.org</t>
  </si>
  <si>
    <t>1-303-593-7700</t>
  </si>
  <si>
    <t>Prof. Amparo Hermann</t>
  </si>
  <si>
    <t>bbeahan@example.net</t>
  </si>
  <si>
    <t>Keegan Durgan</t>
  </si>
  <si>
    <t>gquitzon@example.net</t>
  </si>
  <si>
    <t>Ms. Reanna Cruickshank III</t>
  </si>
  <si>
    <t>erna07@example.org</t>
  </si>
  <si>
    <t>Dr. Darby Bogisich IV</t>
  </si>
  <si>
    <t>casandra89@example.net</t>
  </si>
  <si>
    <t>(715) 370-7407</t>
  </si>
  <si>
    <t>Maynard Altenwerth Sr.</t>
  </si>
  <si>
    <t>mschowalter@example.com</t>
  </si>
  <si>
    <t>1-667-453-4637</t>
  </si>
  <si>
    <t>Santiago Rice II</t>
  </si>
  <si>
    <t>lavinia.borer@example.net</t>
  </si>
  <si>
    <t>Emiliano Jast</t>
  </si>
  <si>
    <t>dariana67@example.net</t>
  </si>
  <si>
    <t>(413) 233-5892</t>
  </si>
  <si>
    <t>Dr. Freida Gottlieb III</t>
  </si>
  <si>
    <t>hassie.hartmann@example.com</t>
  </si>
  <si>
    <t>(404) 746-9991</t>
  </si>
  <si>
    <t>Travon Dietrich</t>
  </si>
  <si>
    <t>deshaun.kautzer@example.com</t>
  </si>
  <si>
    <t>+1 (618) 552-0255</t>
  </si>
  <si>
    <t>Carleton Mayert</t>
  </si>
  <si>
    <t>christa01@example.com</t>
  </si>
  <si>
    <t>458-708-3726</t>
  </si>
  <si>
    <t>Katarina Shanahan</t>
  </si>
  <si>
    <t>zbradtke@example.net</t>
  </si>
  <si>
    <t>(941) 590-5731</t>
  </si>
  <si>
    <t>Boyd Price</t>
  </si>
  <si>
    <t>russ.rosenbaum@example.com</t>
  </si>
  <si>
    <t>283-543-4079</t>
  </si>
  <si>
    <t>Prof. Mauricio Koepp</t>
  </si>
  <si>
    <t>rico07@example.org</t>
  </si>
  <si>
    <t>Lorna Raynor</t>
  </si>
  <si>
    <t>corene74@example.net</t>
  </si>
  <si>
    <t>1-423-799-7151</t>
  </si>
  <si>
    <t>Dr. Grant Jacobi III</t>
  </si>
  <si>
    <t>brekke.carmel@example.net</t>
  </si>
  <si>
    <t>Savannah Murazik</t>
  </si>
  <si>
    <t>chadd.kohler@example.net</t>
  </si>
  <si>
    <t>+1 (934) 754-0763</t>
  </si>
  <si>
    <t>Alfreda Moore</t>
  </si>
  <si>
    <t>uolson@example.com</t>
  </si>
  <si>
    <t>Domenick Paucek</t>
  </si>
  <si>
    <t>mitchell.lisette@example.net</t>
  </si>
  <si>
    <t>1-662-507-3874</t>
  </si>
  <si>
    <t>Claudia Kulas</t>
  </si>
  <si>
    <t>qfeeney@example.net</t>
  </si>
  <si>
    <t>(321) 222-3693</t>
  </si>
  <si>
    <t>Mrs. Gladys Goodwin</t>
  </si>
  <si>
    <t>qcrooks@example.org</t>
  </si>
  <si>
    <t>(689) 952-0370</t>
  </si>
  <si>
    <t>Zachariah Smith</t>
  </si>
  <si>
    <t>bcorkery@example.net</t>
  </si>
  <si>
    <t>1-760-279-1314</t>
  </si>
  <si>
    <t>Rusty Rutherford</t>
  </si>
  <si>
    <t>bbode@example.com</t>
  </si>
  <si>
    <t>+1 (314) 981-0549</t>
  </si>
  <si>
    <t>Morris Kohler</t>
  </si>
  <si>
    <t>dessie86@example.com</t>
  </si>
  <si>
    <t>331-246-7464</t>
  </si>
  <si>
    <t>Brayan Ullrich</t>
  </si>
  <si>
    <t>bgoldner@example.org</t>
  </si>
  <si>
    <t>Prof. Titus Barton</t>
  </si>
  <si>
    <t>reynolds.irving@example.com</t>
  </si>
  <si>
    <t>Mrs. Eulah Bednar</t>
  </si>
  <si>
    <t>conroy.max@example.com</t>
  </si>
  <si>
    <t>Shayne Shanahan</t>
  </si>
  <si>
    <t>estiedemann@example.com</t>
  </si>
  <si>
    <t>Ferne O'Keefe</t>
  </si>
  <si>
    <t>mlittel@example.org</t>
  </si>
  <si>
    <t>Alayna McKenzie Sr.</t>
  </si>
  <si>
    <t>jreichert@example.com</t>
  </si>
  <si>
    <t>281-815-1111</t>
  </si>
  <si>
    <t>Noelia Haley</t>
  </si>
  <si>
    <t>pearlie67@example.org</t>
  </si>
  <si>
    <t>Jedediah Weimann</t>
  </si>
  <si>
    <t>luis96@example.com</t>
  </si>
  <si>
    <t>1-870-904-1978</t>
  </si>
  <si>
    <t>Enid Lemke DVM</t>
  </si>
  <si>
    <t>damore.zoey@example.org</t>
  </si>
  <si>
    <t>+1 (848) 889-5120</t>
  </si>
  <si>
    <t>Winnifred Deckow</t>
  </si>
  <si>
    <t>nellie.gerlach@example.net</t>
  </si>
  <si>
    <t>Eugenia Sawayn</t>
  </si>
  <si>
    <t>oemmerich@example.com</t>
  </si>
  <si>
    <t>(828) 910-3621</t>
  </si>
  <si>
    <t>Gaston Donnelly</t>
  </si>
  <si>
    <t>ratke.reggie@example.com</t>
  </si>
  <si>
    <t>Mr. Houston Wyman</t>
  </si>
  <si>
    <t>triston01@example.net</t>
  </si>
  <si>
    <t>Rollin Greenfelder Jr.</t>
  </si>
  <si>
    <t>xlebsack@example.net</t>
  </si>
  <si>
    <t>Ms. Kristy Gulgowski</t>
  </si>
  <si>
    <t>altenwerth.baby@example.com</t>
  </si>
  <si>
    <t>Helmer Becker</t>
  </si>
  <si>
    <t>vallie24@example.com</t>
  </si>
  <si>
    <t>+1 (248) 924-8977</t>
  </si>
  <si>
    <t>Alanis McCullough</t>
  </si>
  <si>
    <t>kasandra.armstrong@example.net</t>
  </si>
  <si>
    <t>1-757-252-5491</t>
  </si>
  <si>
    <t>Mr. Jorge Welch</t>
  </si>
  <si>
    <t>ronaldo.murray@example.org</t>
  </si>
  <si>
    <t>820-876-7146</t>
  </si>
  <si>
    <t>Nelda Pacocha</t>
  </si>
  <si>
    <t>lkreiger@example.com</t>
  </si>
  <si>
    <t>Brannon Kohler Sr.</t>
  </si>
  <si>
    <t>shyann.dubuque@example.org</t>
  </si>
  <si>
    <t>Maud Bernhard</t>
  </si>
  <si>
    <t>schiller.cara@example.org</t>
  </si>
  <si>
    <t>Reinhold Langworth</t>
  </si>
  <si>
    <t>edward34@example.net</t>
  </si>
  <si>
    <t>Treva Mueller</t>
  </si>
  <si>
    <t>gibson.jayne@example.net</t>
  </si>
  <si>
    <t>(951) 664-4441</t>
  </si>
  <si>
    <t>Ms. Cali Metz</t>
  </si>
  <si>
    <t>darrin07@example.org</t>
  </si>
  <si>
    <t>(430) 575-0104</t>
  </si>
  <si>
    <t>Emmet Stroman I</t>
  </si>
  <si>
    <t>layne.thiel@example.org</t>
  </si>
  <si>
    <t>228-563-3178</t>
  </si>
  <si>
    <t>Austin Kohler Jr.</t>
  </si>
  <si>
    <t>carter.amos@example.org</t>
  </si>
  <si>
    <t>Prof. Fredy Deckow</t>
  </si>
  <si>
    <t>johns.euna@example.net</t>
  </si>
  <si>
    <t>1-402-357-4877</t>
  </si>
  <si>
    <t>Rosario Mayer</t>
  </si>
  <si>
    <t>lura.jenkins@example.org</t>
  </si>
  <si>
    <t>Prof. Addie Fritsch IV</t>
  </si>
  <si>
    <t>bernadette.bernhard@example.net</t>
  </si>
  <si>
    <t>Electa Hodkiewicz</t>
  </si>
  <si>
    <t>xharvey@example.com</t>
  </si>
  <si>
    <t>Mr. Cade Mitchell</t>
  </si>
  <si>
    <t>floyd68@example.org</t>
  </si>
  <si>
    <t>Reta Bruen</t>
  </si>
  <si>
    <t>dietrich.natasha@example.net</t>
  </si>
  <si>
    <t>Yazmin Lueilwitz</t>
  </si>
  <si>
    <t>dulce.wehner@example.net</t>
  </si>
  <si>
    <t>Mr. Brendon Luettgen V</t>
  </si>
  <si>
    <t>reichert.mekhi@example.net</t>
  </si>
  <si>
    <t>Dr. Gretchen Gutmann</t>
  </si>
  <si>
    <t>immanuel23@example.com</t>
  </si>
  <si>
    <t>Tressa Haag PhD</t>
  </si>
  <si>
    <t>clovis.quigley@example.net</t>
  </si>
  <si>
    <t>Brant Runolfsdottir</t>
  </si>
  <si>
    <t>margarete44@example.org</t>
  </si>
  <si>
    <t>(816) 424-9551</t>
  </si>
  <si>
    <t>Elyssa Pacocha</t>
  </si>
  <si>
    <t>bergstrom.ressie@example.com</t>
  </si>
  <si>
    <t>Viola Bode</t>
  </si>
  <si>
    <t>nleuschke@example.net</t>
  </si>
  <si>
    <t>Flossie Emard</t>
  </si>
  <si>
    <t>jherzog@example.net</t>
  </si>
  <si>
    <t>Elizabeth Jerde</t>
  </si>
  <si>
    <t>sophie02@example.net</t>
  </si>
  <si>
    <t>1-838-222-2433</t>
  </si>
  <si>
    <t>Brendan O'Connell</t>
  </si>
  <si>
    <t>daren.balistreri@example.com</t>
  </si>
  <si>
    <t>502-894-6704</t>
  </si>
  <si>
    <t>Susie Bradtke Jr.</t>
  </si>
  <si>
    <t>carleton65@example.org</t>
  </si>
  <si>
    <t>1-934-576-9711</t>
  </si>
  <si>
    <t>Alexis Murphy</t>
  </si>
  <si>
    <t>connelly.roel@example.com</t>
  </si>
  <si>
    <t>Ms. Simone Hammes</t>
  </si>
  <si>
    <t>spencer.braeden@example.net</t>
  </si>
  <si>
    <t>Lauryn Heaney IV</t>
  </si>
  <si>
    <t>addie.abbott@example.net</t>
  </si>
  <si>
    <t>Turner Luettgen</t>
  </si>
  <si>
    <t>wbahringer@example.org</t>
  </si>
  <si>
    <t>(208) 236-3992</t>
  </si>
  <si>
    <t>Dr. Richie Heidenreich</t>
  </si>
  <si>
    <t>vicenta76@example.com</t>
  </si>
  <si>
    <t>+1 (469) 675-9296</t>
  </si>
  <si>
    <t>Marcia Altenwerth</t>
  </si>
  <si>
    <t>zoe.will@example.org</t>
  </si>
  <si>
    <t>+1 (913) 737-7408</t>
  </si>
  <si>
    <t>Prof. Alfonso Prosacco V</t>
  </si>
  <si>
    <t>marvin.maggie@example.net</t>
  </si>
  <si>
    <t>1-636-938-0538</t>
  </si>
  <si>
    <t>Gideon Gusikowski Jr.</t>
  </si>
  <si>
    <t>benton.reichert@example.com</t>
  </si>
  <si>
    <t>Fernando Jast</t>
  </si>
  <si>
    <t>santiago.schumm@example.net</t>
  </si>
  <si>
    <t>(201) 834-7123</t>
  </si>
  <si>
    <t>Jackson Kiehn</t>
  </si>
  <si>
    <t>sipes.ervin@example.com</t>
  </si>
  <si>
    <t>Mr. Pedro Swaniawski V</t>
  </si>
  <si>
    <t>ldouglas@example.org</t>
  </si>
  <si>
    <t>(609) 905-0756</t>
  </si>
  <si>
    <t>Stanton Goldner</t>
  </si>
  <si>
    <t>juston.rowe@example.org</t>
  </si>
  <si>
    <t>Melba Mraz</t>
  </si>
  <si>
    <t>whowe@example.net</t>
  </si>
  <si>
    <t>651-309-1659</t>
  </si>
  <si>
    <t>Sandra Eichmann</t>
  </si>
  <si>
    <t>amos47@example.com</t>
  </si>
  <si>
    <t>458-790-6150</t>
  </si>
  <si>
    <t>Eulalia Kshlerin</t>
  </si>
  <si>
    <t>vkulas@example.net</t>
  </si>
  <si>
    <t>Gregoria Batz</t>
  </si>
  <si>
    <t>kennedy19@example.net</t>
  </si>
  <si>
    <t>Berenice Hahn</t>
  </si>
  <si>
    <t>davis.willa@example.net</t>
  </si>
  <si>
    <t>Lilyan Monahan</t>
  </si>
  <si>
    <t>egreenholt@example.org</t>
  </si>
  <si>
    <t>Hassie Jacobi</t>
  </si>
  <si>
    <t>eldridge.lang@example.org</t>
  </si>
  <si>
    <t>906-324-5700</t>
  </si>
  <si>
    <t>Prof. Darrell Klein Sr.</t>
  </si>
  <si>
    <t>ida.raynor@example.com</t>
  </si>
  <si>
    <t>1-425-967-4148</t>
  </si>
  <si>
    <t>Karlie Roberts</t>
  </si>
  <si>
    <t>reanna.reynolds@example.net</t>
  </si>
  <si>
    <t>(270) 907-1036</t>
  </si>
  <si>
    <t>Ava Kemmer</t>
  </si>
  <si>
    <t>labernathy@example.com</t>
  </si>
  <si>
    <t>351-903-1995</t>
  </si>
  <si>
    <t>Coralie Jerde DVM</t>
  </si>
  <si>
    <t>ervin30@example.com</t>
  </si>
  <si>
    <t>+1 (443) 613-6543</t>
  </si>
  <si>
    <t>Michelle Donnelly IV</t>
  </si>
  <si>
    <t>donna08@example.com</t>
  </si>
  <si>
    <t>Dr. Hyman Goldner</t>
  </si>
  <si>
    <t>wlangosh@example.com</t>
  </si>
  <si>
    <t>(510) 479-8291</t>
  </si>
  <si>
    <t>Prof. Freddie Krajcik I</t>
  </si>
  <si>
    <t>raina82@example.net</t>
  </si>
  <si>
    <t>(832) 914-4125</t>
  </si>
  <si>
    <t>Serena Frami</t>
  </si>
  <si>
    <t>yleuschke@example.com</t>
  </si>
  <si>
    <t>Clemmie O'Connell</t>
  </si>
  <si>
    <t>balistreri.caden@example.org</t>
  </si>
  <si>
    <t>737-247-6960</t>
  </si>
  <si>
    <t>Felicity Waters PhD</t>
  </si>
  <si>
    <t>sydni.simonis@example.com</t>
  </si>
  <si>
    <t>Assunta Morissette</t>
  </si>
  <si>
    <t>klein.olen@example.net</t>
  </si>
  <si>
    <t>1-956-856-0663</t>
  </si>
  <si>
    <t>Buford Lehner</t>
  </si>
  <si>
    <t>mraz.luigi@example.org</t>
  </si>
  <si>
    <t>1-804-220-2435</t>
  </si>
  <si>
    <t>Edwina Muller</t>
  </si>
  <si>
    <t>smitham.henderson@example.net</t>
  </si>
  <si>
    <t>Garret Corwin</t>
  </si>
  <si>
    <t>lambert00@example.net</t>
  </si>
  <si>
    <t>Kobe Zieme</t>
  </si>
  <si>
    <t>veum.kari@example.org</t>
  </si>
  <si>
    <t>Drake Welch</t>
  </si>
  <si>
    <t>yklein@example.net</t>
  </si>
  <si>
    <t>(820) 478-4581</t>
  </si>
  <si>
    <t>Alba Satterfield</t>
  </si>
  <si>
    <t>dpredovic@example.com</t>
  </si>
  <si>
    <t>(678) 698-1188</t>
  </si>
  <si>
    <t>Victor Mann</t>
  </si>
  <si>
    <t>whamill@example.net</t>
  </si>
  <si>
    <t>Prof. Vincent Weissnat</t>
  </si>
  <si>
    <t>parisian.joy@example.net</t>
  </si>
  <si>
    <t>Kaci Emmerich</t>
  </si>
  <si>
    <t>willms.imelda@example.net</t>
  </si>
  <si>
    <t>470-613-3161</t>
  </si>
  <si>
    <t>Ms. Heloise Carter</t>
  </si>
  <si>
    <t>mike86@example.org</t>
  </si>
  <si>
    <t>Xander Schiller</t>
  </si>
  <si>
    <t>easter.jacobs@example.org</t>
  </si>
  <si>
    <t>Yadira Ruecker</t>
  </si>
  <si>
    <t>hcremin@example.org</t>
  </si>
  <si>
    <t>1-409-503-1541</t>
  </si>
  <si>
    <t>Prof. Demond Williamson</t>
  </si>
  <si>
    <t>mrunolfsdottir@example.org</t>
  </si>
  <si>
    <t>(754) 246-2774</t>
  </si>
  <si>
    <t>Mrs. Henriette Schroeder MD</t>
  </si>
  <si>
    <t>noe.fay@example.com</t>
  </si>
  <si>
    <t>859-463-9917</t>
  </si>
  <si>
    <t>Rosendo Greenfelder</t>
  </si>
  <si>
    <t>kira31@example.org</t>
  </si>
  <si>
    <t>(737) 372-5177</t>
  </si>
  <si>
    <t>Jamil McCullough</t>
  </si>
  <si>
    <t>tony.walter@example.com</t>
  </si>
  <si>
    <t>612-894-3682</t>
  </si>
  <si>
    <t>Adell Swift</t>
  </si>
  <si>
    <t>stroman.reinhold@example.net</t>
  </si>
  <si>
    <t>1-262-876-7297</t>
  </si>
  <si>
    <t>Emery Crona</t>
  </si>
  <si>
    <t>cole.frederique@example.com</t>
  </si>
  <si>
    <t>Ms. Trycia Douglas</t>
  </si>
  <si>
    <t>xnienow@example.com</t>
  </si>
  <si>
    <t>872-786-1877</t>
  </si>
  <si>
    <t>Prof. Roderick Funk IV</t>
  </si>
  <si>
    <t>crawford24@example.com</t>
  </si>
  <si>
    <t>Allison Mayert</t>
  </si>
  <si>
    <t>louie59@example.com</t>
  </si>
  <si>
    <t>Leslie Grady</t>
  </si>
  <si>
    <t>raynor.amalia@example.com</t>
  </si>
  <si>
    <t>Darrick Romaguera</t>
  </si>
  <si>
    <t>tschuppe@example.com</t>
  </si>
  <si>
    <t>Dr. Brown Breitenberg</t>
  </si>
  <si>
    <t>boyle.triston@example.net</t>
  </si>
  <si>
    <t>Donato Heidenreich</t>
  </si>
  <si>
    <t>carter.lukas@example.com</t>
  </si>
  <si>
    <t>Velma Block</t>
  </si>
  <si>
    <t>zwehner@example.net</t>
  </si>
  <si>
    <t>Aletha Wolf</t>
  </si>
  <si>
    <t>pbogisich@example.net</t>
  </si>
  <si>
    <t>1-760-940-0054</t>
  </si>
  <si>
    <t>Emmitt Sipes PhD</t>
  </si>
  <si>
    <t>gleichner.koby@example.net</t>
  </si>
  <si>
    <t>Dillan Crooks</t>
  </si>
  <si>
    <t>swift.foster@example.org</t>
  </si>
  <si>
    <t>Jeramy Glover</t>
  </si>
  <si>
    <t>bdibbert@example.net</t>
  </si>
  <si>
    <t>413-967-2436</t>
  </si>
  <si>
    <t>Ms. Eden Rolfson DDS</t>
  </si>
  <si>
    <t>thomas.pagac@example.org</t>
  </si>
  <si>
    <t>Sam Altenwerth</t>
  </si>
  <si>
    <t>okeeling@example.net</t>
  </si>
  <si>
    <t>Norris Hagenes</t>
  </si>
  <si>
    <t>iwuckert@example.net</t>
  </si>
  <si>
    <t>Prof. Astrid Wiza</t>
  </si>
  <si>
    <t>kaelyn.kling@example.org</t>
  </si>
  <si>
    <t>Dr. Alda Lehner</t>
  </si>
  <si>
    <t>olson.everardo@example.org</t>
  </si>
  <si>
    <t>Antone Harris I</t>
  </si>
  <si>
    <t>tromaguera@example.net</t>
  </si>
  <si>
    <t>315-530-8212</t>
  </si>
  <si>
    <t>Dr. Cecile Sipes</t>
  </si>
  <si>
    <t>timmothy.cremin@example.com</t>
  </si>
  <si>
    <t>Prof. Trinity Stracke DVM</t>
  </si>
  <si>
    <t>kkling@example.net</t>
  </si>
  <si>
    <t>Domenic Miller</t>
  </si>
  <si>
    <t>alvera22@example.com</t>
  </si>
  <si>
    <t>(818) 310-1491</t>
  </si>
  <si>
    <t>Ines Hamill</t>
  </si>
  <si>
    <t>rkunde@example.net</t>
  </si>
  <si>
    <t>1-203-762-9479</t>
  </si>
  <si>
    <t>Beulah Rau</t>
  </si>
  <si>
    <t>stanton83@example.com</t>
  </si>
  <si>
    <t>Ethel Herzog</t>
  </si>
  <si>
    <t>jensen98@example.net</t>
  </si>
  <si>
    <t>1-830-857-5189</t>
  </si>
  <si>
    <t>Mr. Gavin Friesen</t>
  </si>
  <si>
    <t>ankunding.hazle@example.org</t>
  </si>
  <si>
    <t>+1 (283) 663-0074</t>
  </si>
  <si>
    <t>Lexi Effertz DDS</t>
  </si>
  <si>
    <t>reinger.lura@example.org</t>
  </si>
  <si>
    <t>(806) 899-6442</t>
  </si>
  <si>
    <t>Davin Lueilwitz</t>
  </si>
  <si>
    <t>larkin.peyton@example.com</t>
  </si>
  <si>
    <t>1-828-289-6023</t>
  </si>
  <si>
    <t>Mrs. Eloise Labadie</t>
  </si>
  <si>
    <t>edmond35@example.org</t>
  </si>
  <si>
    <t>254-335-3026</t>
  </si>
  <si>
    <t>Sammie Fritsch I</t>
  </si>
  <si>
    <t>buster70@example.com</t>
  </si>
  <si>
    <t>445-579-1079</t>
  </si>
  <si>
    <t>Mrs. Janae Mante III</t>
  </si>
  <si>
    <t>mzemlak@example.com</t>
  </si>
  <si>
    <t>(269) 602-6080</t>
  </si>
  <si>
    <t>Abbigail Kuphal I</t>
  </si>
  <si>
    <t>rkunde@example.com</t>
  </si>
  <si>
    <t>Beulah Mraz</t>
  </si>
  <si>
    <t>narmstrong@example.net</t>
  </si>
  <si>
    <t>(765) 784-1578</t>
  </si>
  <si>
    <t>Morton Johnston</t>
  </si>
  <si>
    <t>elliott14@example.net</t>
  </si>
  <si>
    <t>Bertha Ritchie</t>
  </si>
  <si>
    <t>adam80@example.com</t>
  </si>
  <si>
    <t>505-479-8352</t>
  </si>
  <si>
    <t>Samara Macejkovic</t>
  </si>
  <si>
    <t>ara78@example.com</t>
  </si>
  <si>
    <t>Mr. Sigmund Schowalter DVM</t>
  </si>
  <si>
    <t>mavis.ruecker@example.net</t>
  </si>
  <si>
    <t>Domenica Schultz</t>
  </si>
  <si>
    <t>colten97@example.net</t>
  </si>
  <si>
    <t>Cyril Torp</t>
  </si>
  <si>
    <t>amya.flatley@example.net</t>
  </si>
  <si>
    <t>Dr. Fannie Klein II</t>
  </si>
  <si>
    <t>larissa05@example.net</t>
  </si>
  <si>
    <t>+1 (667) 707-1890</t>
  </si>
  <si>
    <t>Omer Russel MD</t>
  </si>
  <si>
    <t>schuppe.mohammad@example.com</t>
  </si>
  <si>
    <t>Mariana Cremin</t>
  </si>
  <si>
    <t>rowe.jacques@example.com</t>
  </si>
  <si>
    <t>580-208-0124</t>
  </si>
  <si>
    <t>Prof. Haylee Berge III</t>
  </si>
  <si>
    <t>lavada.doyle@example.org</t>
  </si>
  <si>
    <t>Preston Dach</t>
  </si>
  <si>
    <t>kuvalis.mayra@example.org</t>
  </si>
  <si>
    <t>1-872-515-6665</t>
  </si>
  <si>
    <t>qeffertz@example.org</t>
  </si>
  <si>
    <t>442-295-1426</t>
  </si>
  <si>
    <t>Marina Zieme</t>
  </si>
  <si>
    <t>rcrona@example.com</t>
  </si>
  <si>
    <t>(930) 626-4562</t>
  </si>
  <si>
    <t>Delia McGlynn</t>
  </si>
  <si>
    <t>bryon55@example.net</t>
  </si>
  <si>
    <t>(651) 315-3827</t>
  </si>
  <si>
    <t>Theresa Huels</t>
  </si>
  <si>
    <t>huel.maxime@example.org</t>
  </si>
  <si>
    <t>+1 (785) 613-5318</t>
  </si>
  <si>
    <t>Prof. Immanuel Zieme Jr.</t>
  </si>
  <si>
    <t>jettie.paucek@example.com</t>
  </si>
  <si>
    <t>Ms. Maribel Reynolds</t>
  </si>
  <si>
    <t>jgoodwin@example.net</t>
  </si>
  <si>
    <t>Adalberto Bechtelar</t>
  </si>
  <si>
    <t>rcummings@example.org</t>
  </si>
  <si>
    <t>Mr. Moises Reichert</t>
  </si>
  <si>
    <t>irving55@example.net</t>
  </si>
  <si>
    <t>Angel Okuneva DDS</t>
  </si>
  <si>
    <t>ijohnston@example.org</t>
  </si>
  <si>
    <t>Mr. Darrin Bradtke DDS</t>
  </si>
  <si>
    <t>bailey.noelia@example.net</t>
  </si>
  <si>
    <t>Mr. Golden Dooley Sr.</t>
  </si>
  <si>
    <t>pfannerstill.delaney@example.org</t>
  </si>
  <si>
    <t>Graciela Haley</t>
  </si>
  <si>
    <t>kulas.sheldon@example.net</t>
  </si>
  <si>
    <t>Kathlyn Smitham</t>
  </si>
  <si>
    <t>dare.kory@example.com</t>
  </si>
  <si>
    <t>(339) 492-3991</t>
  </si>
  <si>
    <t>Mr. Anibal Pollich DDS</t>
  </si>
  <si>
    <t>ahmed63@example.org</t>
  </si>
  <si>
    <t>Cletus Grady</t>
  </si>
  <si>
    <t>stokes.titus@example.com</t>
  </si>
  <si>
    <t>+1 (559) 782-3210</t>
  </si>
  <si>
    <t>Evie Lang</t>
  </si>
  <si>
    <t>hayes.matilda@example.org</t>
  </si>
  <si>
    <t>(385) 529-6670</t>
  </si>
  <si>
    <t>Cordell Ruecker</t>
  </si>
  <si>
    <t>vicente84@example.net</t>
  </si>
  <si>
    <t>+1 (339) 258-0872</t>
  </si>
  <si>
    <t>Terence Borer III</t>
  </si>
  <si>
    <t>schuyler49@example.org</t>
  </si>
  <si>
    <t>Hanna Dietrich</t>
  </si>
  <si>
    <t>jermaine33@example.org</t>
  </si>
  <si>
    <t>1-815-719-8369</t>
  </si>
  <si>
    <t>Mrs. Serena Cummings</t>
  </si>
  <si>
    <t>hodkiewicz.kamren@example.net</t>
  </si>
  <si>
    <t>1-516-523-9376</t>
  </si>
  <si>
    <t>Judge Blanda</t>
  </si>
  <si>
    <t>arne83@example.org</t>
  </si>
  <si>
    <t>Clifford Emmerich</t>
  </si>
  <si>
    <t>qchamplin@example.org</t>
  </si>
  <si>
    <t>(531) 758-2490</t>
  </si>
  <si>
    <t>Lance Kreiger</t>
  </si>
  <si>
    <t>ulockman@example.com</t>
  </si>
  <si>
    <t>1-330-967-0228</t>
  </si>
  <si>
    <t>Prof. Miller Kerluke IV</t>
  </si>
  <si>
    <t>keeley.hartmann@example.net</t>
  </si>
  <si>
    <t>1-816-762-4072</t>
  </si>
  <si>
    <t>Royal Rice</t>
  </si>
  <si>
    <t>jennyfer14@example.net</t>
  </si>
  <si>
    <t>Miss Clementine Okuneva</t>
  </si>
  <si>
    <t>reilly.jamel@example.net</t>
  </si>
  <si>
    <t>272-258-4132</t>
  </si>
  <si>
    <t>Aaron Heaney</t>
  </si>
  <si>
    <t>chesley.steuber@example.net</t>
  </si>
  <si>
    <t>1-351-519-8063</t>
  </si>
  <si>
    <t>Syble Jakubowski</t>
  </si>
  <si>
    <t>kamryn29@example.com</t>
  </si>
  <si>
    <t>Rosella McCullough</t>
  </si>
  <si>
    <t>dameon.lakin@example.com</t>
  </si>
  <si>
    <t>Bernadine Lubowitz</t>
  </si>
  <si>
    <t>larry.bartoletti@example.com</t>
  </si>
  <si>
    <t>Vallie Greenholt</t>
  </si>
  <si>
    <t>brown.arno@example.com</t>
  </si>
  <si>
    <t>858-876-8758</t>
  </si>
  <si>
    <t>Dr. Lowell Baumbach IV</t>
  </si>
  <si>
    <t>kihn.jazmyn@example.net</t>
  </si>
  <si>
    <t>Tierra Goyette</t>
  </si>
  <si>
    <t>jefferey96@example.com</t>
  </si>
  <si>
    <t>1-260-613-7387</t>
  </si>
  <si>
    <t>Ms. Sonia Stracke</t>
  </si>
  <si>
    <t>annabell.beatty@example.com</t>
  </si>
  <si>
    <t>1-407-554-7385</t>
  </si>
  <si>
    <t>Xzavier Douglas PhD</t>
  </si>
  <si>
    <t>plittel@example.net</t>
  </si>
  <si>
    <t>781-325-0731</t>
  </si>
  <si>
    <t>Lorenz Halvorson</t>
  </si>
  <si>
    <t>grant59@example.net</t>
  </si>
  <si>
    <t>260-672-9679</t>
  </si>
  <si>
    <t>Darby Langworth</t>
  </si>
  <si>
    <t>fkemmer@example.com</t>
  </si>
  <si>
    <t>elijah.bernhard@example.com</t>
  </si>
  <si>
    <t>+1 (435) 305-8639</t>
  </si>
  <si>
    <t>Mrs. Elenor Gottlieb II</t>
  </si>
  <si>
    <t>alvina.durgan@example.com</t>
  </si>
  <si>
    <t>(561) 816-5521</t>
  </si>
  <si>
    <t>Camilla Turcotte</t>
  </si>
  <si>
    <t>eldred50@example.net</t>
  </si>
  <si>
    <t>+1 (951) 965-9413</t>
  </si>
  <si>
    <t>Haleigh Rau PhD</t>
  </si>
  <si>
    <t>gerard11@example.net</t>
  </si>
  <si>
    <t>(208) 859-1886</t>
  </si>
  <si>
    <t>Gennaro Wisoky</t>
  </si>
  <si>
    <t>barton.schneider@example.net</t>
  </si>
  <si>
    <t>Ms. Emmalee Kerluke</t>
  </si>
  <si>
    <t>fokuneva@example.net</t>
  </si>
  <si>
    <t>Rae Hegmann</t>
  </si>
  <si>
    <t>manuel90@example.net</t>
  </si>
  <si>
    <t>1-469-272-2277</t>
  </si>
  <si>
    <t>Maxwell Schroeder DDS</t>
  </si>
  <si>
    <t>uhodkiewicz@example.com</t>
  </si>
  <si>
    <t>1-743-712-6862</t>
  </si>
  <si>
    <t>Mr. Orrin Tremblay</t>
  </si>
  <si>
    <t>baby50@example.org</t>
  </si>
  <si>
    <t>1-754-482-2700</t>
  </si>
  <si>
    <t>Hardy Armstrong</t>
  </si>
  <si>
    <t>yweissnat@example.net</t>
  </si>
  <si>
    <t>Roxanne Ritchie</t>
  </si>
  <si>
    <t>isidro.monahan@example.net</t>
  </si>
  <si>
    <t>(424) 987-0125</t>
  </si>
  <si>
    <t>Jalyn Schneider II</t>
  </si>
  <si>
    <t>shakira96@example.com</t>
  </si>
  <si>
    <t>(606) 649-0303</t>
  </si>
  <si>
    <t>Dr. Kendrick Buckridge</t>
  </si>
  <si>
    <t>david.huels@example.com</t>
  </si>
  <si>
    <t>+1 (929) 509-3811</t>
  </si>
  <si>
    <t>Bettye Kuvalis</t>
  </si>
  <si>
    <t>uheaney@example.com</t>
  </si>
  <si>
    <t>(918) 974-4897</t>
  </si>
  <si>
    <t>America Langworth PhD</t>
  </si>
  <si>
    <t>mdavis@example.net</t>
  </si>
  <si>
    <t>Chanel Ferry</t>
  </si>
  <si>
    <t>qkilback@example.net</t>
  </si>
  <si>
    <t>Ora Dickens</t>
  </si>
  <si>
    <t>weimann.chance@example.com</t>
  </si>
  <si>
    <t>Prof. Tara West</t>
  </si>
  <si>
    <t>turner.darrel@example.net</t>
  </si>
  <si>
    <t>1-412-201-6126</t>
  </si>
  <si>
    <t>Nicole Murazik Jr.</t>
  </si>
  <si>
    <t>mckayla35@example.org</t>
  </si>
  <si>
    <t>Dr. Blair Quitzon II</t>
  </si>
  <si>
    <t>bartoletti.larry@example.net</t>
  </si>
  <si>
    <t>1-863-773-4563</t>
  </si>
  <si>
    <t>Austin Cassin</t>
  </si>
  <si>
    <t>rmclaughlin@example.net</t>
  </si>
  <si>
    <t>Pansy Cummerata</t>
  </si>
  <si>
    <t>virgie00@example.net</t>
  </si>
  <si>
    <t>Mr. Monroe Stark V</t>
  </si>
  <si>
    <t>raheem.hessel@example.com</t>
  </si>
  <si>
    <t>(325) 965-9568</t>
  </si>
  <si>
    <t>Prof. Cynthia Haley III</t>
  </si>
  <si>
    <t>doyle.alycia@example.com</t>
  </si>
  <si>
    <t>(210) 918-1543</t>
  </si>
  <si>
    <t>Prof. Jett Cummerata</t>
  </si>
  <si>
    <t>kuhlman.guido@example.net</t>
  </si>
  <si>
    <t>(864) 822-1860</t>
  </si>
  <si>
    <t>Dr. Mathilde Wuckert MD</t>
  </si>
  <si>
    <t>malachi.smith@example.net</t>
  </si>
  <si>
    <t>Prof. Jovan Goodwin</t>
  </si>
  <si>
    <t>gerlach.kitty@example.com</t>
  </si>
  <si>
    <t>906-275-5688</t>
  </si>
  <si>
    <t>Berry Wiegand Jr.</t>
  </si>
  <si>
    <t>mabbott@example.org</t>
  </si>
  <si>
    <t>Bennie Hamill</t>
  </si>
  <si>
    <t>max.boyer@example.net</t>
  </si>
  <si>
    <t>Prof. Garth Ortiz PhD</t>
  </si>
  <si>
    <t>daniella.balistreri@example.net</t>
  </si>
  <si>
    <t>Juana Okuneva III</t>
  </si>
  <si>
    <t>hoppe.kylie@example.net</t>
  </si>
  <si>
    <t>Bria Wuckert</t>
  </si>
  <si>
    <t>pcronin@example.net</t>
  </si>
  <si>
    <t>(209) 931-9387</t>
  </si>
  <si>
    <t>Mr. Kolby Smith</t>
  </si>
  <si>
    <t>kameron.rath@example.org</t>
  </si>
  <si>
    <t>(586) 521-3015</t>
  </si>
  <si>
    <t>Ceasar Kulas</t>
  </si>
  <si>
    <t>quinn.rutherford@example.com</t>
  </si>
  <si>
    <t>+1 (928) 718-1461</t>
  </si>
  <si>
    <t>Phyllis Skiles</t>
  </si>
  <si>
    <t>beier.marcus@example.com</t>
  </si>
  <si>
    <t>Dallas Heller</t>
  </si>
  <si>
    <t>agerhold@example.org</t>
  </si>
  <si>
    <t>Roxane Moore MD</t>
  </si>
  <si>
    <t>johnathon.champlin@example.net</t>
  </si>
  <si>
    <t>909-601-7934</t>
  </si>
  <si>
    <t>Mr. Landen Zieme DVM</t>
  </si>
  <si>
    <t>jennyfer.gutkowski@example.com</t>
  </si>
  <si>
    <t>231-830-8680</t>
  </si>
  <si>
    <t>Alexanne Price</t>
  </si>
  <si>
    <t>rice.pete@example.org</t>
  </si>
  <si>
    <t>1-862-686-0895</t>
  </si>
  <si>
    <t>Layla Kihn IV</t>
  </si>
  <si>
    <t>providenci.spencer@example.org</t>
  </si>
  <si>
    <t>+1 (937) 951-9040</t>
  </si>
  <si>
    <t>Sabrina Kuvalis</t>
  </si>
  <si>
    <t>wilkinson.mikel@example.com</t>
  </si>
  <si>
    <t>Gennaro Gerlach III</t>
  </si>
  <si>
    <t>xroob@example.net</t>
  </si>
  <si>
    <t>(629) 764-6519</t>
  </si>
  <si>
    <t>Prof. Tyrese Stamm II</t>
  </si>
  <si>
    <t>smith.kieran@example.org</t>
  </si>
  <si>
    <t>(929) 826-4367</t>
  </si>
  <si>
    <t>Deion Sanford</t>
  </si>
  <si>
    <t>janelle.baumbach@example.org</t>
  </si>
  <si>
    <t>1-828-293-0091</t>
  </si>
  <si>
    <t>Kyla O'Reilly</t>
  </si>
  <si>
    <t>axel88@example.net</t>
  </si>
  <si>
    <t>Mr. Izaiah Crist II</t>
  </si>
  <si>
    <t>mlegros@example.com</t>
  </si>
  <si>
    <t>Ransom Medhurst</t>
  </si>
  <si>
    <t>hartmann.alejandra@example.org</t>
  </si>
  <si>
    <t>(586) 853-6781</t>
  </si>
  <si>
    <t>Carlos Lang</t>
  </si>
  <si>
    <t>crawford30@example.net</t>
  </si>
  <si>
    <t>814-498-9295</t>
  </si>
  <si>
    <t>Francis Green</t>
  </si>
  <si>
    <t>moises.swaniawski@example.com</t>
  </si>
  <si>
    <t>337-585-0393</t>
  </si>
  <si>
    <t>Jensen Erdman</t>
  </si>
  <si>
    <t>israel.jakubowski@example.net</t>
  </si>
  <si>
    <t>Alia Huels</t>
  </si>
  <si>
    <t>lydia20@example.net</t>
  </si>
  <si>
    <t>Dulce Rosenbaum III</t>
  </si>
  <si>
    <t>samanta63@example.com</t>
  </si>
  <si>
    <t>Kayden Considine III</t>
  </si>
  <si>
    <t>jaylon.kessler@example.net</t>
  </si>
  <si>
    <t>828-491-3765</t>
  </si>
  <si>
    <t>Ebony Abshire V</t>
  </si>
  <si>
    <t>ziemann.moses@example.com</t>
  </si>
  <si>
    <t>240-833-6755</t>
  </si>
  <si>
    <t>Tessie Dooley</t>
  </si>
  <si>
    <t>yboyer@example.net</t>
  </si>
  <si>
    <t>Alysha Rau</t>
  </si>
  <si>
    <t>xsipes@example.net</t>
  </si>
  <si>
    <t>Bobby Anderson</t>
  </si>
  <si>
    <t>thayes@example.org</t>
  </si>
  <si>
    <t>Dr. Gardner Kunze PhD</t>
  </si>
  <si>
    <t>hermann.marvin@example.com</t>
  </si>
  <si>
    <t>+1 (201) 644-4535</t>
  </si>
  <si>
    <t>Kristian Schaefer</t>
  </si>
  <si>
    <t>lakin.cooper@example.org</t>
  </si>
  <si>
    <t>Murl Gutkowski</t>
  </si>
  <si>
    <t>qbecker@example.org</t>
  </si>
  <si>
    <t>309-622-6852</t>
  </si>
  <si>
    <t>Kane Witting</t>
  </si>
  <si>
    <t>maybell60@example.net</t>
  </si>
  <si>
    <t>Richard Lubowitz</t>
  </si>
  <si>
    <t>akoepp@example.com</t>
  </si>
  <si>
    <t>King Keebler</t>
  </si>
  <si>
    <t>adonis42@example.com</t>
  </si>
  <si>
    <t>(458) 263-3384</t>
  </si>
  <si>
    <t>Ms. Monica Lemke III</t>
  </si>
  <si>
    <t>nichole05@example.com</t>
  </si>
  <si>
    <t>505-800-0478</t>
  </si>
  <si>
    <t>Randy Reichel</t>
  </si>
  <si>
    <t>charris@example.org</t>
  </si>
  <si>
    <t>+1 (559) 528-5059</t>
  </si>
  <si>
    <t>Allie Brekke I</t>
  </si>
  <si>
    <t>brekke.magdalena@example.com</t>
  </si>
  <si>
    <t>928-285-4842</t>
  </si>
  <si>
    <t>Assunta Hammes</t>
  </si>
  <si>
    <t>sabrina.fay@example.org</t>
  </si>
  <si>
    <t>Miss Lydia Harris III</t>
  </si>
  <si>
    <t>jamir31@example.net</t>
  </si>
  <si>
    <t>Brook Feeney</t>
  </si>
  <si>
    <t>lloyd.raynor@example.com</t>
  </si>
  <si>
    <t>425-381-3478</t>
  </si>
  <si>
    <t>Miss Maureen Stroman PhD</t>
  </si>
  <si>
    <t>flockman@example.net</t>
  </si>
  <si>
    <t>Gabrielle DuBuque</t>
  </si>
  <si>
    <t>boyle.carson@example.org</t>
  </si>
  <si>
    <t>(843) 720-3221</t>
  </si>
  <si>
    <t>Kareem Stiedemann</t>
  </si>
  <si>
    <t>chester54@example.com</t>
  </si>
  <si>
    <t>+1 (831) 209-8425</t>
  </si>
  <si>
    <t>Autumn Christiansen</t>
  </si>
  <si>
    <t>kattie81@example.net</t>
  </si>
  <si>
    <t>Alene Fahey</t>
  </si>
  <si>
    <t>chloe.volkman@example.com</t>
  </si>
  <si>
    <t>541-635-5220</t>
  </si>
  <si>
    <t>Travis Dickens</t>
  </si>
  <si>
    <t>sonny10@example.com</t>
  </si>
  <si>
    <t>1-586-762-0690</t>
  </si>
  <si>
    <t>Joyce Rosenbaum</t>
  </si>
  <si>
    <t>delores62@example.com</t>
  </si>
  <si>
    <t>Jacques Schumm</t>
  </si>
  <si>
    <t>hchristiansen@example.org</t>
  </si>
  <si>
    <t>Oleta Shields III</t>
  </si>
  <si>
    <t>schuster.lucile@example.net</t>
  </si>
  <si>
    <t>1-239-875-9493</t>
  </si>
  <si>
    <t>Dr. Rigoberto Schultz Jr.</t>
  </si>
  <si>
    <t>kirlin.sidney@example.com</t>
  </si>
  <si>
    <t>1-830-217-1709</t>
  </si>
  <si>
    <t>Rosalinda Daugherty</t>
  </si>
  <si>
    <t>alana.zieme@example.org</t>
  </si>
  <si>
    <t>Johnpaul Robel</t>
  </si>
  <si>
    <t>acassin@example.org</t>
  </si>
  <si>
    <t>737-704-0613</t>
  </si>
  <si>
    <t>Dr. Caleb Sauer V</t>
  </si>
  <si>
    <t>rmoen@example.net</t>
  </si>
  <si>
    <t>(463) 948-7491</t>
  </si>
  <si>
    <t>Mr. Freeman Bode MD</t>
  </si>
  <si>
    <t>gabriella69@example.org</t>
  </si>
  <si>
    <t>Stephan Sporer MD</t>
  </si>
  <si>
    <t>hoyt.collier@example.com</t>
  </si>
  <si>
    <t>(252) 663-2792</t>
  </si>
  <si>
    <t>Prof. Alexandre Flatley</t>
  </si>
  <si>
    <t>birdie.keebler@example.org</t>
  </si>
  <si>
    <t>650-285-7256</t>
  </si>
  <si>
    <t>Serena Jaskolski</t>
  </si>
  <si>
    <t>xrowe@example.com</t>
  </si>
  <si>
    <t>Karina Bode</t>
  </si>
  <si>
    <t>raynor.ahmad@example.net</t>
  </si>
  <si>
    <t>Dr. Alysa Walsh III</t>
  </si>
  <si>
    <t>nakia.wunsch@example.com</t>
  </si>
  <si>
    <t>1-779-240-3539</t>
  </si>
  <si>
    <t>Alfredo Ondricka</t>
  </si>
  <si>
    <t>mason11@example.org</t>
  </si>
  <si>
    <t>856-691-9967</t>
  </si>
  <si>
    <t>Asa Gutkowski DDS</t>
  </si>
  <si>
    <t>jarrett.paucek@example.org</t>
  </si>
  <si>
    <t>1-603-433-5788</t>
  </si>
  <si>
    <t>Ike Torphy</t>
  </si>
  <si>
    <t>gail30@example.net</t>
  </si>
  <si>
    <t>Miss Bethel Bergstrom</t>
  </si>
  <si>
    <t>atreutel@example.com</t>
  </si>
  <si>
    <t>Olga Heller</t>
  </si>
  <si>
    <t>kamille.robel@example.org</t>
  </si>
  <si>
    <t>Dr. Brennan Balistreri Jr.</t>
  </si>
  <si>
    <t>keeling.eldora@example.com</t>
  </si>
  <si>
    <t>Verlie Becker</t>
  </si>
  <si>
    <t>fklein@example.com</t>
  </si>
  <si>
    <t>(661) 794-8123</t>
  </si>
  <si>
    <t>Jane Mayer</t>
  </si>
  <si>
    <t>kshlerin.jailyn@example.net</t>
  </si>
  <si>
    <t>1-978-327-7538</t>
  </si>
  <si>
    <t>Miss Anna Corwin</t>
  </si>
  <si>
    <t>damaris78@example.com</t>
  </si>
  <si>
    <t>Kevon Muller</t>
  </si>
  <si>
    <t>malika.fadel@example.com</t>
  </si>
  <si>
    <t>1-270-753-5428</t>
  </si>
  <si>
    <t>Frances Parisian</t>
  </si>
  <si>
    <t>kirk.willms@example.com</t>
  </si>
  <si>
    <t>Prof. Kraig Cummings DDS</t>
  </si>
  <si>
    <t>qbauch@example.com</t>
  </si>
  <si>
    <t>(956) 918-4046</t>
  </si>
  <si>
    <t>Silas Kreiger</t>
  </si>
  <si>
    <t>smedhurst@example.net</t>
  </si>
  <si>
    <t>1-414-809-5189</t>
  </si>
  <si>
    <t>Olaf Reilly I</t>
  </si>
  <si>
    <t>uoberbrunner@example.net</t>
  </si>
  <si>
    <t>Marisa Ernser</t>
  </si>
  <si>
    <t>donnelly.elliot@example.net</t>
  </si>
  <si>
    <t>(352) 285-8588</t>
  </si>
  <si>
    <t>Mrs. Roselyn Padberg Sr.</t>
  </si>
  <si>
    <t>beatty.alvena@example.com</t>
  </si>
  <si>
    <t>Arturo Green</t>
  </si>
  <si>
    <t>janick64@example.net</t>
  </si>
  <si>
    <t>+1 (563) 834-5445</t>
  </si>
  <si>
    <t>Prof. Dawson Nicolas MD</t>
  </si>
  <si>
    <t>corbin17@example.net</t>
  </si>
  <si>
    <t>(916) 702-8627</t>
  </si>
  <si>
    <t>Ilene Terry</t>
  </si>
  <si>
    <t>ervin.mante@example.net</t>
  </si>
  <si>
    <t>603-472-2933</t>
  </si>
  <si>
    <t>Emie Marvin</t>
  </si>
  <si>
    <t>wintheiser.renee@example.com</t>
  </si>
  <si>
    <t>847-773-3109</t>
  </si>
  <si>
    <t>Dr. Annamae Larkin</t>
  </si>
  <si>
    <t>martina76@example.org</t>
  </si>
  <si>
    <t>Prof. Dallas Romaguera MD</t>
  </si>
  <si>
    <t>annamarie90@example.org</t>
  </si>
  <si>
    <t>Mozelle Cormier</t>
  </si>
  <si>
    <t>fiona.schmidt@example.net</t>
  </si>
  <si>
    <t>1-724-957-6950</t>
  </si>
  <si>
    <t>Casimer White</t>
  </si>
  <si>
    <t>wcartwright@example.net</t>
  </si>
  <si>
    <t>Dr. Verna McLaughlin</t>
  </si>
  <si>
    <t>klein.london@example.net</t>
  </si>
  <si>
    <t>1-682-733-9644</t>
  </si>
  <si>
    <t>Prof. Oscar O'Hara</t>
  </si>
  <si>
    <t>amueller@example.net</t>
  </si>
  <si>
    <t>Rozella Swift</t>
  </si>
  <si>
    <t>udonnelly@example.com</t>
  </si>
  <si>
    <t>+1 (386) 777-9345</t>
  </si>
  <si>
    <t>Althea Oberbrunner</t>
  </si>
  <si>
    <t>georgianna.berge@example.com</t>
  </si>
  <si>
    <t>1-410-901-9398</t>
  </si>
  <si>
    <t>Genoveva Von</t>
  </si>
  <si>
    <t>kaylee24@example.com</t>
  </si>
  <si>
    <t>Filiberto Hessel</t>
  </si>
  <si>
    <t>hessel.darren@example.com</t>
  </si>
  <si>
    <t>Roscoe Monahan DVM</t>
  </si>
  <si>
    <t>jalen.kuvalis@example.net</t>
  </si>
  <si>
    <t>Gracie Trantow PhD</t>
  </si>
  <si>
    <t>vbechtelar@example.net</t>
  </si>
  <si>
    <t>Tyler Dickinson</t>
  </si>
  <si>
    <t>rschiller@example.net</t>
  </si>
  <si>
    <t>(603) 701-8293</t>
  </si>
  <si>
    <t>Prof. Zoe King III</t>
  </si>
  <si>
    <t>gerlach.colin@example.net</t>
  </si>
  <si>
    <t>(607) 777-2893</t>
  </si>
  <si>
    <t>Taya Grady IV</t>
  </si>
  <si>
    <t>pmarks@example.net</t>
  </si>
  <si>
    <t>Prof. Cathryn Schneider V</t>
  </si>
  <si>
    <t>franecki.guy@example.net</t>
  </si>
  <si>
    <t>(313) 586-7478</t>
  </si>
  <si>
    <t>Weston Satterfield MD</t>
  </si>
  <si>
    <t>ernestina06@example.org</t>
  </si>
  <si>
    <t>(540) 331-6429</t>
  </si>
  <si>
    <t>Reymundo Beahan</t>
  </si>
  <si>
    <t>joel.bechtelar@example.org</t>
  </si>
  <si>
    <t>+1 (360) 759-5263</t>
  </si>
  <si>
    <t>Kennedi Brakus</t>
  </si>
  <si>
    <t>stehr.savanah@example.com</t>
  </si>
  <si>
    <t>Ms. Kristy Williamson MD</t>
  </si>
  <si>
    <t>cale76@example.com</t>
  </si>
  <si>
    <t>Audreanne White</t>
  </si>
  <si>
    <t>audra76@example.org</t>
  </si>
  <si>
    <t>Miss Kaela Kassulke</t>
  </si>
  <si>
    <t>swaters@example.org</t>
  </si>
  <si>
    <t>Ms. Neoma Turcotte</t>
  </si>
  <si>
    <t>tina.mayer@example.net</t>
  </si>
  <si>
    <t>1-631-220-4794</t>
  </si>
  <si>
    <t>Hailee Kunze</t>
  </si>
  <si>
    <t>hbailey@example.org</t>
  </si>
  <si>
    <t>534-874-9113</t>
  </si>
  <si>
    <t>Dillan Lind</t>
  </si>
  <si>
    <t>hills.kris@example.net</t>
  </si>
  <si>
    <t>513-238-8250</t>
  </si>
  <si>
    <t>Dr. America Langosh</t>
  </si>
  <si>
    <t>kkilback@example.com</t>
  </si>
  <si>
    <t>1-502-878-1593</t>
  </si>
  <si>
    <t>Kailyn Reichert</t>
  </si>
  <si>
    <t>colten98@example.com</t>
  </si>
  <si>
    <t>1-806-590-6876</t>
  </si>
  <si>
    <t>Caden Leuschke</t>
  </si>
  <si>
    <t>marks.jeromy@example.com</t>
  </si>
  <si>
    <t>Estell Orn DVM</t>
  </si>
  <si>
    <t>mozell10@example.com</t>
  </si>
  <si>
    <t>Prof. Murl Gerlach MD</t>
  </si>
  <si>
    <t>evelyn43@example.org</t>
  </si>
  <si>
    <t>Mike Schmeler</t>
  </si>
  <si>
    <t>pcummerata@example.com</t>
  </si>
  <si>
    <t>Sabryna Marquardt</t>
  </si>
  <si>
    <t>hmann@example.com</t>
  </si>
  <si>
    <t>1-680-772-3399</t>
  </si>
  <si>
    <t>Dr. Aliya Osinski II</t>
  </si>
  <si>
    <t>kiel91@example.com</t>
  </si>
  <si>
    <t>Kendra Brakus</t>
  </si>
  <si>
    <t>athena66@example.com</t>
  </si>
  <si>
    <t>425-249-2711</t>
  </si>
  <si>
    <t>Erik Brown</t>
  </si>
  <si>
    <t>marmstrong@example.com</t>
  </si>
  <si>
    <t>680-380-3942</t>
  </si>
  <si>
    <t>Mrs. Susie Medhurst</t>
  </si>
  <si>
    <t>cormier.rhianna@example.org</t>
  </si>
  <si>
    <t>+1 (540) 596-3765</t>
  </si>
  <si>
    <t>Lyda Nicolas</t>
  </si>
  <si>
    <t>alfonso.pagac@example.net</t>
  </si>
  <si>
    <t>(432) 441-5341</t>
  </si>
  <si>
    <t>Miss Brigitte Monahan</t>
  </si>
  <si>
    <t>maya.reichert@example.com</t>
  </si>
  <si>
    <t>(928) 907-2266</t>
  </si>
  <si>
    <t>Nadia Sipes</t>
  </si>
  <si>
    <t>prosacco.enoch@example.org</t>
  </si>
  <si>
    <t>Loren Corkery</t>
  </si>
  <si>
    <t>jerel.hettinger@example.com</t>
  </si>
  <si>
    <t>1-260-547-0607</t>
  </si>
  <si>
    <t>Paige Moen</t>
  </si>
  <si>
    <t>kreiger.jimmy@example.net</t>
  </si>
  <si>
    <t>Rosalyn Huels</t>
  </si>
  <si>
    <t>sbraun@example.org</t>
  </si>
  <si>
    <t>+1 (618) 892-8898</t>
  </si>
  <si>
    <t>Lysanne Will</t>
  </si>
  <si>
    <t>brycen.schuster@example.org</t>
  </si>
  <si>
    <t>937-924-9354</t>
  </si>
  <si>
    <t>Lupe Baumbach</t>
  </si>
  <si>
    <t>ebrekke@example.org</t>
  </si>
  <si>
    <t>520-390-8079</t>
  </si>
  <si>
    <t>Dr. Patsy Sipes</t>
  </si>
  <si>
    <t>jerad02@example.net</t>
  </si>
  <si>
    <t>(650) 829-3501</t>
  </si>
  <si>
    <t>Miss Sydnie Vandervort II</t>
  </si>
  <si>
    <t>camylle27@example.org</t>
  </si>
  <si>
    <t>660-726-9174</t>
  </si>
  <si>
    <t>Alex Wehner</t>
  </si>
  <si>
    <t>reid38@example.net</t>
  </si>
  <si>
    <t>(318) 599-8071</t>
  </si>
  <si>
    <t>Amanda Zboncak</t>
  </si>
  <si>
    <t>joanie.quigley@example.org</t>
  </si>
  <si>
    <t>Mr. Alec Kulas DDS</t>
  </si>
  <si>
    <t>imelda46@example.org</t>
  </si>
  <si>
    <t>1-938-665-3874</t>
  </si>
  <si>
    <t>Roma Hintz</t>
  </si>
  <si>
    <t>henri.steuber@example.com</t>
  </si>
  <si>
    <t>1-979-862-5558</t>
  </si>
  <si>
    <t>Edythe Block</t>
  </si>
  <si>
    <t>thompson.brain@example.com</t>
  </si>
  <si>
    <t>781-454-4932</t>
  </si>
  <si>
    <t>Eva Shields</t>
  </si>
  <si>
    <t>schumm.josianne@example.net</t>
  </si>
  <si>
    <t>Hassan D'Amore</t>
  </si>
  <si>
    <t>idubuque@example.net</t>
  </si>
  <si>
    <t>(215) 605-6931</t>
  </si>
  <si>
    <t>Valentin Monahan</t>
  </si>
  <si>
    <t>chauncey.morissette@example.com</t>
  </si>
  <si>
    <t>Ms. Agustina White PhD</t>
  </si>
  <si>
    <t>nienow.annie@example.net</t>
  </si>
  <si>
    <t>(513) 266-0688</t>
  </si>
  <si>
    <t>Carlos Stroman Sr.</t>
  </si>
  <si>
    <t>kessler.casimer@example.net</t>
  </si>
  <si>
    <t>(682) 289-5564</t>
  </si>
  <si>
    <t>Dr. Bertha Keebler IV</t>
  </si>
  <si>
    <t>mbailey@example.net</t>
  </si>
  <si>
    <t>1-339-221-9296</t>
  </si>
  <si>
    <t>Dr. Anita Harris Sr.</t>
  </si>
  <si>
    <t>ojast@example.org</t>
  </si>
  <si>
    <t>Adrien Boyer</t>
  </si>
  <si>
    <t>mafalda37@example.net</t>
  </si>
  <si>
    <t>Aron Schaden</t>
  </si>
  <si>
    <t>khahn@example.org</t>
  </si>
  <si>
    <t>(219) 630-6995</t>
  </si>
  <si>
    <t>Ahmad McKenzie</t>
  </si>
  <si>
    <t>hgoodwin@example.com</t>
  </si>
  <si>
    <t>458-200-3252</t>
  </si>
  <si>
    <t>Prof. Forrest Hill III</t>
  </si>
  <si>
    <t>marcus.bauch@example.com</t>
  </si>
  <si>
    <t>Amiya Crooks</t>
  </si>
  <si>
    <t>bhickle@example.net</t>
  </si>
  <si>
    <t>Nicklaus Bruen</t>
  </si>
  <si>
    <t>qoreilly@example.org</t>
  </si>
  <si>
    <t>912-615-9466</t>
  </si>
  <si>
    <t>Prof. Stone Ledner</t>
  </si>
  <si>
    <t>lynn.langworth@example.net</t>
  </si>
  <si>
    <t>Mr. Giuseppe Satterfield V</t>
  </si>
  <si>
    <t>jessica56@example.org</t>
  </si>
  <si>
    <t>934-292-2061</t>
  </si>
  <si>
    <t>Miss Gisselle Volkman</t>
  </si>
  <si>
    <t>xprohaska@example.com</t>
  </si>
  <si>
    <t>Jazmin Schuster</t>
  </si>
  <si>
    <t>clare61@example.net</t>
  </si>
  <si>
    <t>941-517-9079</t>
  </si>
  <si>
    <t>Dr. Mireya Runolfsson</t>
  </si>
  <si>
    <t>lenora.vandervort@example.com</t>
  </si>
  <si>
    <t>(959) 448-0736</t>
  </si>
  <si>
    <t>Kyla Windler</t>
  </si>
  <si>
    <t>vivienne23@example.com</t>
  </si>
  <si>
    <t>Felton Breitenberg</t>
  </si>
  <si>
    <t>delta05@example.org</t>
  </si>
  <si>
    <t>Mohamed Gerhold</t>
  </si>
  <si>
    <t>maia44@example.net</t>
  </si>
  <si>
    <t>Dr. Emory Kertzmann</t>
  </si>
  <si>
    <t>lee.armstrong@example.com</t>
  </si>
  <si>
    <t>209-365-9945</t>
  </si>
  <si>
    <t>Estefania Sporer II</t>
  </si>
  <si>
    <t>luettgen.cathryn@example.org</t>
  </si>
  <si>
    <t>Elwyn Hand</t>
  </si>
  <si>
    <t>tre.douglas@example.net</t>
  </si>
  <si>
    <t>+1 (402) 477-8938</t>
  </si>
  <si>
    <t>Prof. Lou Torp DDS</t>
  </si>
  <si>
    <t>tpacocha@example.net</t>
  </si>
  <si>
    <t>640-234-8674</t>
  </si>
  <si>
    <t>Prof. Douglas Kuhic</t>
  </si>
  <si>
    <t>ihand@example.org</t>
  </si>
  <si>
    <t>Sidney Lueilwitz</t>
  </si>
  <si>
    <t>moore.hellen@example.net</t>
  </si>
  <si>
    <t>Micheal Gibson DDS</t>
  </si>
  <si>
    <t>ida.rutherford@example.com</t>
  </si>
  <si>
    <t>Ms. Bettie Kuhlman</t>
  </si>
  <si>
    <t>eoreilly@example.com</t>
  </si>
  <si>
    <t>Tania Mueller</t>
  </si>
  <si>
    <t>schoen.mauricio@example.net</t>
  </si>
  <si>
    <t>Dr. Brianne Romaguera DDS</t>
  </si>
  <si>
    <t>faustino.bosco@example.net</t>
  </si>
  <si>
    <t>Dr. Nils Klocko</t>
  </si>
  <si>
    <t>vandervort.shakira@example.com</t>
  </si>
  <si>
    <t>Erick Howe</t>
  </si>
  <si>
    <t>urussel@example.net</t>
  </si>
  <si>
    <t>+1 (734) 406-5596</t>
  </si>
  <si>
    <t>Stephen Ferry</t>
  </si>
  <si>
    <t>kavon53@example.net</t>
  </si>
  <si>
    <t>Mr. Caleb Koepp</t>
  </si>
  <si>
    <t>schmeler.kamren@example.org</t>
  </si>
  <si>
    <t>+1 (570) 250-0251</t>
  </si>
  <si>
    <t>Eriberto Runolfsdottir</t>
  </si>
  <si>
    <t>wfeil@example.org</t>
  </si>
  <si>
    <t>320-402-7252</t>
  </si>
  <si>
    <t>Paolo Purdy</t>
  </si>
  <si>
    <t>swaniawski.eli@example.org</t>
  </si>
  <si>
    <t>269-535-0848</t>
  </si>
  <si>
    <t>Prof. Nola Skiles</t>
  </si>
  <si>
    <t>qkeebler@example.org</t>
  </si>
  <si>
    <t>Maximillia Kulas</t>
  </si>
  <si>
    <t>turcotte.rose@example.net</t>
  </si>
  <si>
    <t>1-267-775-8511</t>
  </si>
  <si>
    <t>Fermin Mertz</t>
  </si>
  <si>
    <t>schuppe.ray@example.net</t>
  </si>
  <si>
    <t>1-281-456-9633</t>
  </si>
  <si>
    <t>Prof. Camron Block IV</t>
  </si>
  <si>
    <t>kovacek.rylee@example.net</t>
  </si>
  <si>
    <t>501-507-2740</t>
  </si>
  <si>
    <t>Magnolia Raynor III</t>
  </si>
  <si>
    <t>daugherty.rodolfo@example.com</t>
  </si>
  <si>
    <t>Noelia Strosin</t>
  </si>
  <si>
    <t>pamela.durgan@example.org</t>
  </si>
  <si>
    <t>(380) 438-2251</t>
  </si>
  <si>
    <t>Dr. Johnson Schinner</t>
  </si>
  <si>
    <t>torp.winfield@example.com</t>
  </si>
  <si>
    <t>(864) 944-8417</t>
  </si>
  <si>
    <t>Cornell O'Kon</t>
  </si>
  <si>
    <t>hollis11@example.org</t>
  </si>
  <si>
    <t>Cesar O'Keefe Sr.</t>
  </si>
  <si>
    <t>labadie.ova@example.org</t>
  </si>
  <si>
    <t>(440) 834-3943</t>
  </si>
  <si>
    <t>Jalyn Corkery</t>
  </si>
  <si>
    <t>emie31@example.org</t>
  </si>
  <si>
    <t>Lenore Conn</t>
  </si>
  <si>
    <t>lkemmer@example.net</t>
  </si>
  <si>
    <t>Paul Morar</t>
  </si>
  <si>
    <t>judge.carroll@example.org</t>
  </si>
  <si>
    <t>1-346-248-5450</t>
  </si>
  <si>
    <t>Mr. Gordon Wisozk DDS</t>
  </si>
  <si>
    <t>kuvalis.shanel@example.org</t>
  </si>
  <si>
    <t>928-737-4032</t>
  </si>
  <si>
    <t>Miss Margarett Schmidt I</t>
  </si>
  <si>
    <t>sgoyette@example.net</t>
  </si>
  <si>
    <t>Everett Collins</t>
  </si>
  <si>
    <t>olangosh@example.com</t>
  </si>
  <si>
    <t>Maryse King</t>
  </si>
  <si>
    <t>aryan@example.net</t>
  </si>
  <si>
    <t>1-540-662-0975</t>
  </si>
  <si>
    <t>Ms. Lillian Reynolds</t>
  </si>
  <si>
    <t>giovanni.lind@example.com</t>
  </si>
  <si>
    <t>Ressie Dickinson</t>
  </si>
  <si>
    <t>yoshiko.wilderman@example.com</t>
  </si>
  <si>
    <t>1-820-495-2313</t>
  </si>
  <si>
    <t>Prof. Aletha Conn</t>
  </si>
  <si>
    <t>josie52@example.com</t>
  </si>
  <si>
    <t>919-696-7313</t>
  </si>
  <si>
    <t>Jerod Rosenbaum</t>
  </si>
  <si>
    <t>rlittel@example.org</t>
  </si>
  <si>
    <t>959-989-4910</t>
  </si>
  <si>
    <t>Vinnie Haag</t>
  </si>
  <si>
    <t>cassandra.schroeder@example.net</t>
  </si>
  <si>
    <t>Shannon Sanford</t>
  </si>
  <si>
    <t>laisha.zemlak@example.net</t>
  </si>
  <si>
    <t>(636) 568-1810</t>
  </si>
  <si>
    <t>Forrest Hills</t>
  </si>
  <si>
    <t>rodger99@example.com</t>
  </si>
  <si>
    <t>Annie Christiansen</t>
  </si>
  <si>
    <t>scottie02@example.org</t>
  </si>
  <si>
    <t>(678) 447-7686</t>
  </si>
  <si>
    <t>Sabrina Cruickshank</t>
  </si>
  <si>
    <t>marquardt.blanca@example.net</t>
  </si>
  <si>
    <t>1-951-283-7287</t>
  </si>
  <si>
    <t>Marianne Howe</t>
  </si>
  <si>
    <t>adolph.green@example.net</t>
  </si>
  <si>
    <t>1-551-636-5066</t>
  </si>
  <si>
    <t>Justine Kassulke DDS</t>
  </si>
  <si>
    <t>tromp.dale@example.com</t>
  </si>
  <si>
    <t>Keira Leffler PhD</t>
  </si>
  <si>
    <t>wayne10@example.com</t>
  </si>
  <si>
    <t>Miss Donna Greenfelder</t>
  </si>
  <si>
    <t>huel.maximillian@example.net</t>
  </si>
  <si>
    <t>+1 (769) 723-8829</t>
  </si>
  <si>
    <t>Jimmie Ruecker</t>
  </si>
  <si>
    <t>deckow.foster@example.org</t>
  </si>
  <si>
    <t>Caroline Dach</t>
  </si>
  <si>
    <t>crona.millie@example.com</t>
  </si>
  <si>
    <t>Prof. Trevor Wiza</t>
  </si>
  <si>
    <t>allie26@example.net</t>
  </si>
  <si>
    <t>(312) 371-3724</t>
  </si>
  <si>
    <t>Dr. Hassan Von</t>
  </si>
  <si>
    <t>jeanette.blanda@example.org</t>
  </si>
  <si>
    <t>1-660-878-1830</t>
  </si>
  <si>
    <t>Mr. Walton Goodwin</t>
  </si>
  <si>
    <t>clifton91@example.org</t>
  </si>
  <si>
    <t>Wilhelmine Corwin</t>
  </si>
  <si>
    <t>eichmann.kaycee@example.net</t>
  </si>
  <si>
    <t>1-561-375-8784</t>
  </si>
  <si>
    <t>Uriah Williamson</t>
  </si>
  <si>
    <t>gisselle62@example.com</t>
  </si>
  <si>
    <t>(567) 670-2797</t>
  </si>
  <si>
    <t>Prof. Felix Gleichner</t>
  </si>
  <si>
    <t>ynader@example.org</t>
  </si>
  <si>
    <t>Modesta Crooks</t>
  </si>
  <si>
    <t>jenkins.asha@example.org</t>
  </si>
  <si>
    <t>+1 (559) 731-5562</t>
  </si>
  <si>
    <t>Chad Goyette</t>
  </si>
  <si>
    <t>kaela32@example.net</t>
  </si>
  <si>
    <t>+1 (938) 372-0205</t>
  </si>
  <si>
    <t>Stephany Cartwright</t>
  </si>
  <si>
    <t>braden.wilkinson@example.com</t>
  </si>
  <si>
    <t>+1 (302) 954-0497</t>
  </si>
  <si>
    <t>Dr. Alford Mohr</t>
  </si>
  <si>
    <t>kamron11@example.org</t>
  </si>
  <si>
    <t>Mrs. Meta Konopelski I</t>
  </si>
  <si>
    <t>deanna.simonis@example.com</t>
  </si>
  <si>
    <t>Prof. Mackenzie Pfeffer</t>
  </si>
  <si>
    <t>tyreek.kris@example.com</t>
  </si>
  <si>
    <t>Mr. Bernie Ondricka</t>
  </si>
  <si>
    <t>bjerde@example.org</t>
  </si>
  <si>
    <t>442-776-6901</t>
  </si>
  <si>
    <t>Mathilde Witting Sr.</t>
  </si>
  <si>
    <t>margarett.rutherford@example.net</t>
  </si>
  <si>
    <t>Kylee Schowalter</t>
  </si>
  <si>
    <t>douglas.mann@example.net</t>
  </si>
  <si>
    <t>Dudley Hirthe</t>
  </si>
  <si>
    <t>billy.tremblay@example.net</t>
  </si>
  <si>
    <t>Erik Wunsch</t>
  </si>
  <si>
    <t>wbruen@example.org</t>
  </si>
  <si>
    <t>(859) 780-1401</t>
  </si>
  <si>
    <t>Reymundo Sanford PhD</t>
  </si>
  <si>
    <t>smith.korey@example.com</t>
  </si>
  <si>
    <t>Quinten Streich</t>
  </si>
  <si>
    <t>langosh.martin@example.org</t>
  </si>
  <si>
    <t>Lenny Schulist II</t>
  </si>
  <si>
    <t>haven.sipes@example.com</t>
  </si>
  <si>
    <t>(774) 246-9649</t>
  </si>
  <si>
    <t>Miss Bernadette Connelly</t>
  </si>
  <si>
    <t>lennie.daniel@example.org</t>
  </si>
  <si>
    <t>Adrien Kunze</t>
  </si>
  <si>
    <t>hunter.altenwerth@example.com</t>
  </si>
  <si>
    <t>Holden Purdy IV</t>
  </si>
  <si>
    <t>yasmin.sawayn@example.com</t>
  </si>
  <si>
    <t>+1 (830) 553-0557</t>
  </si>
  <si>
    <t>Kody Kunze</t>
  </si>
  <si>
    <t>lucy11@example.org</t>
  </si>
  <si>
    <t>380-992-5627</t>
  </si>
  <si>
    <t>Keeley Keebler</t>
  </si>
  <si>
    <t>deckow.frederick@example.net</t>
  </si>
  <si>
    <t>(240) 387-5017</t>
  </si>
  <si>
    <t>Fausto Jaskolski</t>
  </si>
  <si>
    <t>leonor.abshire@example.com</t>
  </si>
  <si>
    <t>Kristin Cassin</t>
  </si>
  <si>
    <t>wehner.myles@example.net</t>
  </si>
  <si>
    <t>(952) 296-5510</t>
  </si>
  <si>
    <t>Ms. Lyda Treutel</t>
  </si>
  <si>
    <t>claudine84@example.net</t>
  </si>
  <si>
    <t>(346) 771-2094</t>
  </si>
  <si>
    <t>Nelson Zulauf</t>
  </si>
  <si>
    <t>aaron19@example.com</t>
  </si>
  <si>
    <t>Selina Willms</t>
  </si>
  <si>
    <t>jones.morgan@example.org</t>
  </si>
  <si>
    <t>Lane Harber</t>
  </si>
  <si>
    <t>crystel.cassin@example.net</t>
  </si>
  <si>
    <t>334-494-3978</t>
  </si>
  <si>
    <t>Nannie Franecki</t>
  </si>
  <si>
    <t>myrna59@example.net</t>
  </si>
  <si>
    <t>Kaitlyn Rempel</t>
  </si>
  <si>
    <t>bstanton@example.net</t>
  </si>
  <si>
    <t>Mr. Unique Abshire III</t>
  </si>
  <si>
    <t>kenny.mertz@example.net</t>
  </si>
  <si>
    <t>Dewitt Murray</t>
  </si>
  <si>
    <t>dorcas.hegmann@example.com</t>
  </si>
  <si>
    <t>(404) 962-5237</t>
  </si>
  <si>
    <t>Janie Hickle</t>
  </si>
  <si>
    <t>metz.rosalinda@example.org</t>
  </si>
  <si>
    <t>(704) 949-5701</t>
  </si>
  <si>
    <t>Jonatan Kub</t>
  </si>
  <si>
    <t>pearlie87@example.org</t>
  </si>
  <si>
    <t>Cleora Hills</t>
  </si>
  <si>
    <t>gage35@example.org</t>
  </si>
  <si>
    <t>Bette Franecki</t>
  </si>
  <si>
    <t>hunter53@example.com</t>
  </si>
  <si>
    <t>828-313-2207</t>
  </si>
  <si>
    <t>Zackary Jaskolski</t>
  </si>
  <si>
    <t>gchristiansen@example.net</t>
  </si>
  <si>
    <t>Rusty Hahn DDS</t>
  </si>
  <si>
    <t>iwaters@example.org</t>
  </si>
  <si>
    <t>986-769-2299</t>
  </si>
  <si>
    <t>Maida Kerluke I</t>
  </si>
  <si>
    <t>eloisa.schoen@example.com</t>
  </si>
  <si>
    <t>Eldora Sporer</t>
  </si>
  <si>
    <t>ward.stella@example.org</t>
  </si>
  <si>
    <t>Meta Prohaska</t>
  </si>
  <si>
    <t>herminio.brown@example.org</t>
  </si>
  <si>
    <t>1-731-355-9267</t>
  </si>
  <si>
    <t>Obie Hills</t>
  </si>
  <si>
    <t>violette.ferry@example.com</t>
  </si>
  <si>
    <t>+1 (484) 328-7209</t>
  </si>
  <si>
    <t>Vernice Runte</t>
  </si>
  <si>
    <t>margaret08@example.net</t>
  </si>
  <si>
    <t>808-339-2015</t>
  </si>
  <si>
    <t>Paige Reynolds</t>
  </si>
  <si>
    <t>fzieme@example.org</t>
  </si>
  <si>
    <t>(501) 483-6061</t>
  </si>
  <si>
    <t>Monserrat Schamberger</t>
  </si>
  <si>
    <t>whitney.zemlak@example.net</t>
  </si>
  <si>
    <t>586-602-8082</t>
  </si>
  <si>
    <t>Laverne Cronin</t>
  </si>
  <si>
    <t>ldietrich@example.org</t>
  </si>
  <si>
    <t>Mrs. Camille Connelly</t>
  </si>
  <si>
    <t>kayli22@example.net</t>
  </si>
  <si>
    <t>904-920-1732</t>
  </si>
  <si>
    <t>Dr. Amie Keeling DDS</t>
  </si>
  <si>
    <t>crona.melyssa@example.org</t>
  </si>
  <si>
    <t>(914) 631-3121</t>
  </si>
  <si>
    <t>Mr. Greyson Batz</t>
  </si>
  <si>
    <t>josie.parisian@example.com</t>
  </si>
  <si>
    <t>(414) 970-6465</t>
  </si>
  <si>
    <t>Bettye Klocko</t>
  </si>
  <si>
    <t>tess.ohara@example.com</t>
  </si>
  <si>
    <t>531-357-1274</t>
  </si>
  <si>
    <t>Jarrell Wolff</t>
  </si>
  <si>
    <t>hansen.reva@example.com</t>
  </si>
  <si>
    <t>Miss Cecilia Bradtke</t>
  </si>
  <si>
    <t>max.bode@example.org</t>
  </si>
  <si>
    <t>Miss Nakia Kutch</t>
  </si>
  <si>
    <t>sydnee.herzog@example.net</t>
  </si>
  <si>
    <t>+1 (385) 457-7664</t>
  </si>
  <si>
    <t>Dr. Brycen Botsford</t>
  </si>
  <si>
    <t>aleen.baumbach@example.org</t>
  </si>
  <si>
    <t>Adah Pfannerstill</t>
  </si>
  <si>
    <t>gfranecki@example.net</t>
  </si>
  <si>
    <t>+1 (267) 294-3760</t>
  </si>
  <si>
    <t>Miss Eleonore Hammes II</t>
  </si>
  <si>
    <t>frances.thompson@example.com</t>
  </si>
  <si>
    <t>Elna Toy</t>
  </si>
  <si>
    <t>gracie.fay@example.org</t>
  </si>
  <si>
    <t>Bernice Nienow</t>
  </si>
  <si>
    <t>lowe.maci@example.net</t>
  </si>
  <si>
    <t>Ms. Leda Douglas</t>
  </si>
  <si>
    <t>jace.daniel@example.org</t>
  </si>
  <si>
    <t>(660) 205-3363</t>
  </si>
  <si>
    <t>Zula Ward</t>
  </si>
  <si>
    <t>baumbach.americo@example.net</t>
  </si>
  <si>
    <t>Mr. Miles Berge DVM</t>
  </si>
  <si>
    <t>bergnaum.martin@example.org</t>
  </si>
  <si>
    <t>Sedrick Senger</t>
  </si>
  <si>
    <t>willms.kyler@example.com</t>
  </si>
  <si>
    <t>(251) 289-6916</t>
  </si>
  <si>
    <t>Jeromy Rowe PhD</t>
  </si>
  <si>
    <t>hamill.elisha@example.org</t>
  </si>
  <si>
    <t>1-689-234-0180</t>
  </si>
  <si>
    <t>Shanel Feest</t>
  </si>
  <si>
    <t>pacocha.elbert@example.com</t>
  </si>
  <si>
    <t>(309) 402-8039</t>
  </si>
  <si>
    <t>Mr. Don Murazik</t>
  </si>
  <si>
    <t>kellie.hartmann@example.com</t>
  </si>
  <si>
    <t>Mrs. Alva Nader Sr.</t>
  </si>
  <si>
    <t>cassin.vesta@example.net</t>
  </si>
  <si>
    <t>(425) 970-9476</t>
  </si>
  <si>
    <t>Dr. Elda Renner</t>
  </si>
  <si>
    <t>zjacobs@example.org</t>
  </si>
  <si>
    <t>Sincere Jast</t>
  </si>
  <si>
    <t>ewelch@example.net</t>
  </si>
  <si>
    <t>Ava Conroy</t>
  </si>
  <si>
    <t>erick.gorczany@example.org</t>
  </si>
  <si>
    <t>Laura Kutch IV</t>
  </si>
  <si>
    <t>orville.jones@example.org</t>
  </si>
  <si>
    <t>Prof. Bulah Haley</t>
  </si>
  <si>
    <t>strosin.alek@example.org</t>
  </si>
  <si>
    <t>773-466-4695</t>
  </si>
  <si>
    <t>Bailey Hettinger</t>
  </si>
  <si>
    <t>anya45@example.com</t>
  </si>
  <si>
    <t>1-563-897-5181</t>
  </si>
  <si>
    <t>Martine Feil Sr.</t>
  </si>
  <si>
    <t>daisha08@example.com</t>
  </si>
  <si>
    <t>+1 (262) 451-9380</t>
  </si>
  <si>
    <t>Zella Herman</t>
  </si>
  <si>
    <t>cicero76@example.com</t>
  </si>
  <si>
    <t>1-412-409-7952</t>
  </si>
  <si>
    <t>Idella Swift I</t>
  </si>
  <si>
    <t>gblanda@example.net</t>
  </si>
  <si>
    <t>Kariane Barton</t>
  </si>
  <si>
    <t>kmueller@example.net</t>
  </si>
  <si>
    <t>1-650-973-5596</t>
  </si>
  <si>
    <t>Jaime Mertz</t>
  </si>
  <si>
    <t>lucinda43@example.com</t>
  </si>
  <si>
    <t>Elvie Wolff DVM</t>
  </si>
  <si>
    <t>devon.champlin@example.net</t>
  </si>
  <si>
    <t>Brock Sipes DVM</t>
  </si>
  <si>
    <t>roxane.okeefe@example.com</t>
  </si>
  <si>
    <t>Veronica Padberg</t>
  </si>
  <si>
    <t>gutkowski.tristin@example.net</t>
  </si>
  <si>
    <t>1-479-544-8034</t>
  </si>
  <si>
    <t>Will Casper</t>
  </si>
  <si>
    <t>jkoch@example.com</t>
  </si>
  <si>
    <t>+1 (832) 774-2822</t>
  </si>
  <si>
    <t>Prof. Sydney Daugherty</t>
  </si>
  <si>
    <t>gusikowski.darion@example.com</t>
  </si>
  <si>
    <t>Miss Kaelyn Aufderhar</t>
  </si>
  <si>
    <t>romaguera.marshall@example.org</t>
  </si>
  <si>
    <t>440-826-2764</t>
  </si>
  <si>
    <t>Dr. Josiah Batz</t>
  </si>
  <si>
    <t>damon63@example.net</t>
  </si>
  <si>
    <t>Green Stoltenberg</t>
  </si>
  <si>
    <t>dnitzsche@example.net</t>
  </si>
  <si>
    <t>(440) 680-1181</t>
  </si>
  <si>
    <t>Nedra Kshlerin</t>
  </si>
  <si>
    <t>ybruen@example.org</t>
  </si>
  <si>
    <t>(743) 383-0301</t>
  </si>
  <si>
    <t>Seth Schneider</t>
  </si>
  <si>
    <t>lea82@example.org</t>
  </si>
  <si>
    <t>1-731-305-8750</t>
  </si>
  <si>
    <t>Leo Mitchell</t>
  </si>
  <si>
    <t>tyrique.fay@example.net</t>
  </si>
  <si>
    <t>820-274-3412</t>
  </si>
  <si>
    <t>Mr. Brice Pouros Sr.</t>
  </si>
  <si>
    <t>dschamberger@example.org</t>
  </si>
  <si>
    <t>570-728-3763</t>
  </si>
  <si>
    <t>Dr. Rachael Dicki MD</t>
  </si>
  <si>
    <t>ansel.hagenes@example.org</t>
  </si>
  <si>
    <t>Mr. Jennings Corwin Sr.</t>
  </si>
  <si>
    <t>wkling@example.net</t>
  </si>
  <si>
    <t>Brendon Williamson</t>
  </si>
  <si>
    <t>stanley18@example.org</t>
  </si>
  <si>
    <t>(916) 766-8027</t>
  </si>
  <si>
    <t>Mr. Lavon Kuhic DDS</t>
  </si>
  <si>
    <t>dooley.orion@example.com</t>
  </si>
  <si>
    <t>Ezekiel Beatty</t>
  </si>
  <si>
    <t>murray.zelma@example.net</t>
  </si>
  <si>
    <t>564-706-3734</t>
  </si>
  <si>
    <t>Llewellyn Kshlerin MD</t>
  </si>
  <si>
    <t>cdooley@example.org</t>
  </si>
  <si>
    <t>(470) 661-2061</t>
  </si>
  <si>
    <t>Prof. Dwight Goldner</t>
  </si>
  <si>
    <t>hbalistreri@example.net</t>
  </si>
  <si>
    <t>Prof. Alexandria Luettgen Sr.</t>
  </si>
  <si>
    <t>gratke@example.net</t>
  </si>
  <si>
    <t>1-305-693-7966</t>
  </si>
  <si>
    <t>Philip Bartell</t>
  </si>
  <si>
    <t>paris.cruickshank@example.com</t>
  </si>
  <si>
    <t>Connie Conn DVM</t>
  </si>
  <si>
    <t>qondricka@example.org</t>
  </si>
  <si>
    <t>Jackson Watsica</t>
  </si>
  <si>
    <t>lesly82@example.org</t>
  </si>
  <si>
    <t>Geraldine Orn</t>
  </si>
  <si>
    <t>bhettinger@example.org</t>
  </si>
  <si>
    <t>Dr. Ramon Mante</t>
  </si>
  <si>
    <t>adella54@example.com</t>
  </si>
  <si>
    <t>Vivien O'Connell</t>
  </si>
  <si>
    <t>alden.schuppe@example.org</t>
  </si>
  <si>
    <t>Dr. Daryl Morissette</t>
  </si>
  <si>
    <t>phalvorson@example.org</t>
  </si>
  <si>
    <t>1-478-271-4219</t>
  </si>
  <si>
    <t>Miss Leanne Bergnaum</t>
  </si>
  <si>
    <t>stanley.sawayn@example.org</t>
  </si>
  <si>
    <t>Meghan Lubowitz</t>
  </si>
  <si>
    <t>chad33@example.net</t>
  </si>
  <si>
    <t>808-590-2937</t>
  </si>
  <si>
    <t>Eulalia Cronin</t>
  </si>
  <si>
    <t>squitzon@example.org</t>
  </si>
  <si>
    <t>1-562-536-8758</t>
  </si>
  <si>
    <t>Audrey Schuppe</t>
  </si>
  <si>
    <t>cpagac@example.com</t>
  </si>
  <si>
    <t>(920) 815-0617</t>
  </si>
  <si>
    <t>Trevion Cummerata</t>
  </si>
  <si>
    <t>hosinski@example.net</t>
  </si>
  <si>
    <t>1-484-867-7660</t>
  </si>
  <si>
    <t>Dr. Mina Will DVM</t>
  </si>
  <si>
    <t>lucie44@example.org</t>
  </si>
  <si>
    <t>Casandra Reinger</t>
  </si>
  <si>
    <t>rafael.shanahan@example.org</t>
  </si>
  <si>
    <t>(567) 816-6742</t>
  </si>
  <si>
    <t>Kirstin Mayer</t>
  </si>
  <si>
    <t>cathryn.moore@example.org</t>
  </si>
  <si>
    <t>272-387-5834</t>
  </si>
  <si>
    <t>Mrs. Cleora Larson IV</t>
  </si>
  <si>
    <t>zlabadie@example.com</t>
  </si>
  <si>
    <t>+1 (985) 961-2245</t>
  </si>
  <si>
    <t>Prof. Vaughn Casper MD</t>
  </si>
  <si>
    <t>chasity.moen@example.net</t>
  </si>
  <si>
    <t>Daisha Walsh PhD</t>
  </si>
  <si>
    <t>dora88@example.net</t>
  </si>
  <si>
    <t>(463) 869-9464</t>
  </si>
  <si>
    <t>Brooklyn Kuhic</t>
  </si>
  <si>
    <t>schowalter.marilou@example.com</t>
  </si>
  <si>
    <t>Verona Mante</t>
  </si>
  <si>
    <t>hdonnelly@example.org</t>
  </si>
  <si>
    <t>Sarah Langosh</t>
  </si>
  <si>
    <t>mayer.liana@example.net</t>
  </si>
  <si>
    <t>Mrs. Meda Mueller Jr.</t>
  </si>
  <si>
    <t>ratke.warren@example.net</t>
  </si>
  <si>
    <t>(857) 726-3355</t>
  </si>
  <si>
    <t>Misty Veum</t>
  </si>
  <si>
    <t>ygreen@example.com</t>
  </si>
  <si>
    <t>+1 (202) 552-5873</t>
  </si>
  <si>
    <t>Jewel Strosin V</t>
  </si>
  <si>
    <t>jaquelin55@example.com</t>
  </si>
  <si>
    <t>Sid Marks MD</t>
  </si>
  <si>
    <t>dfay@example.net</t>
  </si>
  <si>
    <t>+1 (726) 800-8457</t>
  </si>
  <si>
    <t>Mr. Jorge Adams III</t>
  </si>
  <si>
    <t>zachery.haley@example.net</t>
  </si>
  <si>
    <t>Douglas Veum</t>
  </si>
  <si>
    <t>hudson19@example.org</t>
  </si>
  <si>
    <t>1-520-210-6395</t>
  </si>
  <si>
    <t>Dr. Sydnie Streich</t>
  </si>
  <si>
    <t>ymarks@example.net</t>
  </si>
  <si>
    <t>Ms. Elvera Murazik</t>
  </si>
  <si>
    <t>tressie.crist@example.org</t>
  </si>
  <si>
    <t>Peggie Kohler</t>
  </si>
  <si>
    <t>orpha.glover@example.org</t>
  </si>
  <si>
    <t>Joelle Stoltenberg</t>
  </si>
  <si>
    <t>jkreiger@example.org</t>
  </si>
  <si>
    <t>936-951-0631</t>
  </si>
  <si>
    <t>Irving Moore</t>
  </si>
  <si>
    <t>larry43@example.org</t>
  </si>
  <si>
    <t>Brian Bechtelar DDS</t>
  </si>
  <si>
    <t>deondre75@example.net</t>
  </si>
  <si>
    <t>(562) 606-3040</t>
  </si>
  <si>
    <t>Maureen Flatley</t>
  </si>
  <si>
    <t>gisselle.keebler@example.com</t>
  </si>
  <si>
    <t>(317) 806-1219</t>
  </si>
  <si>
    <t>Trystan Rau</t>
  </si>
  <si>
    <t>legros.hollie@example.com</t>
  </si>
  <si>
    <t>865-320-9717</t>
  </si>
  <si>
    <t>Dixie Gleichner</t>
  </si>
  <si>
    <t>cmorissette@example.net</t>
  </si>
  <si>
    <t>1-678-793-2392</t>
  </si>
  <si>
    <t>Mr. Roscoe Lynch PhD</t>
  </si>
  <si>
    <t>gdenesik@example.org</t>
  </si>
  <si>
    <t>Dr. Jocelyn Schaden</t>
  </si>
  <si>
    <t>harber.dusty@example.org</t>
  </si>
  <si>
    <t>(469) 253-1076</t>
  </si>
  <si>
    <t>Vincent Runte</t>
  </si>
  <si>
    <t>kristy.murray@example.com</t>
  </si>
  <si>
    <t>424-669-7788</t>
  </si>
  <si>
    <t>Jovan Bins DVM</t>
  </si>
  <si>
    <t>pacocha.candida@example.net</t>
  </si>
  <si>
    <t>Flavio Heller</t>
  </si>
  <si>
    <t>delphia.schmeler@example.org</t>
  </si>
  <si>
    <t>Adeline Walsh</t>
  </si>
  <si>
    <t>gjakubowski@example.com</t>
  </si>
  <si>
    <t>1-336-524-5080</t>
  </si>
  <si>
    <t>Mr. Elmore Casper</t>
  </si>
  <si>
    <t>dkreiger@example.net</t>
  </si>
  <si>
    <t>Prof. Gregorio Kling</t>
  </si>
  <si>
    <t>graham.darrell@example.com</t>
  </si>
  <si>
    <t>Chaz Doyle III</t>
  </si>
  <si>
    <t>runolfsdottir.emerald@example.org</t>
  </si>
  <si>
    <t>(518) 525-9490</t>
  </si>
  <si>
    <t>Dr. Walker Nikolaus</t>
  </si>
  <si>
    <t>malvina.simonis@example.org</t>
  </si>
  <si>
    <t>Bobbie Walter</t>
  </si>
  <si>
    <t>hand.gerardo@example.net</t>
  </si>
  <si>
    <t>(424) 335-3606</t>
  </si>
  <si>
    <t>Hillary Kiehn</t>
  </si>
  <si>
    <t>pouros.richie@example.com</t>
  </si>
  <si>
    <t>1-737-240-3028</t>
  </si>
  <si>
    <t>Mariela Wisoky</t>
  </si>
  <si>
    <t>runte.sandrine@example.com</t>
  </si>
  <si>
    <t>Sonia Jast DDS</t>
  </si>
  <si>
    <t>thowell@example.com</t>
  </si>
  <si>
    <t>(857) 270-5155</t>
  </si>
  <si>
    <t>Arielle Robel</t>
  </si>
  <si>
    <t>klocko.francisca@example.com</t>
  </si>
  <si>
    <t>Karianne Kub</t>
  </si>
  <si>
    <t>alphonso32@example.net</t>
  </si>
  <si>
    <t>Oral Lemke</t>
  </si>
  <si>
    <t>madalyn.boyer@example.net</t>
  </si>
  <si>
    <t>724-339-8937</t>
  </si>
  <si>
    <t>Frederique Runte</t>
  </si>
  <si>
    <t>alexanne.lynch@example.com</t>
  </si>
  <si>
    <t>303-258-3765</t>
  </si>
  <si>
    <t>Prof. Price Walker</t>
  </si>
  <si>
    <t>rafaela79@example.net</t>
  </si>
  <si>
    <t>Mr. Bertrand Orn MD</t>
  </si>
  <si>
    <t>bednar.daphne@example.net</t>
  </si>
  <si>
    <t>Mrs. Rosalind Borer</t>
  </si>
  <si>
    <t>volkman.christy@example.net</t>
  </si>
  <si>
    <t>+1 (410) 920-5991</t>
  </si>
  <si>
    <t>Tomasa McLaughlin Sr.</t>
  </si>
  <si>
    <t>bradtke.iva@example.com</t>
  </si>
  <si>
    <t>(907) 583-2972</t>
  </si>
  <si>
    <t>Rosetta Lowe</t>
  </si>
  <si>
    <t>rbarton@example.net</t>
  </si>
  <si>
    <t>Ada Bogisich</t>
  </si>
  <si>
    <t>allan08@example.org</t>
  </si>
  <si>
    <t>Madelynn Wyman Jr.</t>
  </si>
  <si>
    <t>muller.marlon@example.org</t>
  </si>
  <si>
    <t>(425) 740-0490</t>
  </si>
  <si>
    <t>Heather Hudson</t>
  </si>
  <si>
    <t>pouros.rosie@example.net</t>
  </si>
  <si>
    <t>Mara Stroman II</t>
  </si>
  <si>
    <t>vladimir91@example.net</t>
  </si>
  <si>
    <t>Bailey Feeney</t>
  </si>
  <si>
    <t>sheila55@example.org</t>
  </si>
  <si>
    <t>Lisette Schulist</t>
  </si>
  <si>
    <t>rboyle@example.net</t>
  </si>
  <si>
    <t>Kenyon Lebsack IV</t>
  </si>
  <si>
    <t>kaitlin.nitzsche@example.org</t>
  </si>
  <si>
    <t>+1 (479) 226-0568</t>
  </si>
  <si>
    <t>Prof. Anika Larson</t>
  </si>
  <si>
    <t>corkery.fritz@example.org</t>
  </si>
  <si>
    <t>Dr. Abraham Pollich</t>
  </si>
  <si>
    <t>twunsch@example.org</t>
  </si>
  <si>
    <t>Mireille Hayes</t>
  </si>
  <si>
    <t>nicklaus55@example.com</t>
  </si>
  <si>
    <t>Stephon Boyle</t>
  </si>
  <si>
    <t>leffler.celine@example.net</t>
  </si>
  <si>
    <t>Melissa Lind</t>
  </si>
  <si>
    <t>darius06@example.com</t>
  </si>
  <si>
    <t>1-332-707-6082</t>
  </si>
  <si>
    <t>Antoinette Stiedemann V</t>
  </si>
  <si>
    <t>hayes.daniella@example.com</t>
  </si>
  <si>
    <t>+1 (762) 434-6221</t>
  </si>
  <si>
    <t>Jared Trantow</t>
  </si>
  <si>
    <t>jude57@example.com</t>
  </si>
  <si>
    <t>1-218-947-6894</t>
  </si>
  <si>
    <t>Filomena Wintheiser Jr.</t>
  </si>
  <si>
    <t>percy95@example.com</t>
  </si>
  <si>
    <t>315-944-1236</t>
  </si>
  <si>
    <t>Lucio Ruecker</t>
  </si>
  <si>
    <t>kiana56@example.net</t>
  </si>
  <si>
    <t>(661) 932-9385</t>
  </si>
  <si>
    <t>Torrance Lubowitz V</t>
  </si>
  <si>
    <t>mpredovic@example.com</t>
  </si>
  <si>
    <t>Twila Harvey V</t>
  </si>
  <si>
    <t>hassie.walker@example.com</t>
  </si>
  <si>
    <t>Rhea Beatty</t>
  </si>
  <si>
    <t>orlo.ferry@example.net</t>
  </si>
  <si>
    <t>803-276-7979</t>
  </si>
  <si>
    <t>Izabella Gulgowski DVM</t>
  </si>
  <si>
    <t>wiegand.verna@example.com</t>
  </si>
  <si>
    <t>270-828-4510</t>
  </si>
  <si>
    <t>Coty Leannon</t>
  </si>
  <si>
    <t>pterry@example.com</t>
  </si>
  <si>
    <t>Billie Raynor</t>
  </si>
  <si>
    <t>nettie81@example.net</t>
  </si>
  <si>
    <t>Glenna Schultz</t>
  </si>
  <si>
    <t>aletha.lesch@example.net</t>
  </si>
  <si>
    <t>Joshuah Bradtke</t>
  </si>
  <si>
    <t>ford29@example.com</t>
  </si>
  <si>
    <t>505-237-8719</t>
  </si>
  <si>
    <t>Keyshawn Gibson</t>
  </si>
  <si>
    <t>laurine26@example.org</t>
  </si>
  <si>
    <t>Ms. Violet Harber DVM</t>
  </si>
  <si>
    <t>kaycee90@example.com</t>
  </si>
  <si>
    <t>240-392-4864</t>
  </si>
  <si>
    <t>Ms. River Ankunding</t>
  </si>
  <si>
    <t>gussie93@example.com</t>
  </si>
  <si>
    <t>1-616-464-4725</t>
  </si>
  <si>
    <t>Cristal Boehm V</t>
  </si>
  <si>
    <t>xfay@example.org</t>
  </si>
  <si>
    <t>+1 (732) 371-9460</t>
  </si>
  <si>
    <t>Prof. Ellsworth Volkman</t>
  </si>
  <si>
    <t>schuppe.lindsay@example.org</t>
  </si>
  <si>
    <t>Jedidiah Miller</t>
  </si>
  <si>
    <t>jany.denesik@example.net</t>
  </si>
  <si>
    <t>Chris Prosacco</t>
  </si>
  <si>
    <t>ambrose.bergnaum@example.org</t>
  </si>
  <si>
    <t>(252) 321-8048</t>
  </si>
  <si>
    <t>Mr. Johnathan Doyle</t>
  </si>
  <si>
    <t>america.adams@example.org</t>
  </si>
  <si>
    <t>Nicola Paucek</t>
  </si>
  <si>
    <t>stehr.benjamin@example.com</t>
  </si>
  <si>
    <t>Ms. Elouise O'Kon DVM</t>
  </si>
  <si>
    <t>erna54@example.com</t>
  </si>
  <si>
    <t>Lucas Stamm</t>
  </si>
  <si>
    <t>heather.jerde@example.com</t>
  </si>
  <si>
    <t>Prof. Philip Hills</t>
  </si>
  <si>
    <t>shawna.heidenreich@example.net</t>
  </si>
  <si>
    <t>682-421-0147</t>
  </si>
  <si>
    <t>Mrs. Kiarra Hammes DDS</t>
  </si>
  <si>
    <t>retha64@example.net</t>
  </si>
  <si>
    <t>478-409-7070</t>
  </si>
  <si>
    <t>Prof. Robin Simonis</t>
  </si>
  <si>
    <t>kuhlman.jadyn@example.com</t>
  </si>
  <si>
    <t>1-754-363-7251</t>
  </si>
  <si>
    <t>Payton Ondricka</t>
  </si>
  <si>
    <t>nrohan@example.org</t>
  </si>
  <si>
    <t>520-626-5247</t>
  </si>
  <si>
    <t>Prof. Conor Bahringer</t>
  </si>
  <si>
    <t>jazmin.will@example.net</t>
  </si>
  <si>
    <t>+1 (678) 697-8959</t>
  </si>
  <si>
    <t>Justice Tillman</t>
  </si>
  <si>
    <t>gulgowski.cordie@example.net</t>
  </si>
  <si>
    <t>Mrs. Raegan Connelly Sr.</t>
  </si>
  <si>
    <t>feest.buddy@example.com</t>
  </si>
  <si>
    <t>Reina Ziemann</t>
  </si>
  <si>
    <t>tillman.eugene@example.org</t>
  </si>
  <si>
    <t>Desiree Corkery</t>
  </si>
  <si>
    <t>betty75@example.com</t>
  </si>
  <si>
    <t>(603) 523-1233</t>
  </si>
  <si>
    <t>Vance Bartoletti</t>
  </si>
  <si>
    <t>weldon.leffler@example.com</t>
  </si>
  <si>
    <t>Justice Adams</t>
  </si>
  <si>
    <t>tzboncak@example.net</t>
  </si>
  <si>
    <t>Demario Tillman I</t>
  </si>
  <si>
    <t>kasandra.keebler@example.net</t>
  </si>
  <si>
    <t>Mrs. Joy Gottlieb V</t>
  </si>
  <si>
    <t>oschinner@example.com</t>
  </si>
  <si>
    <t>Amari Schaefer</t>
  </si>
  <si>
    <t>runte.camylle@example.org</t>
  </si>
  <si>
    <t>Tristian Bashirian</t>
  </si>
  <si>
    <t>yadira.schoen@example.net</t>
  </si>
  <si>
    <t>Darlene Hintz</t>
  </si>
  <si>
    <t>dreilly@example.org</t>
  </si>
  <si>
    <t>1-805-518-1931</t>
  </si>
  <si>
    <t>Robbie Dietrich</t>
  </si>
  <si>
    <t>zena87@example.net</t>
  </si>
  <si>
    <t>Cecilia West</t>
  </si>
  <si>
    <t>goyette.elwyn@example.org</t>
  </si>
  <si>
    <t>Shayna Spinka</t>
  </si>
  <si>
    <t>jocelyn.boyer@example.org</t>
  </si>
  <si>
    <t>Aliza Krajcik</t>
  </si>
  <si>
    <t>friesen.osbaldo@example.org</t>
  </si>
  <si>
    <t>1-949-494-2437</t>
  </si>
  <si>
    <t>Tremaine Watsica</t>
  </si>
  <si>
    <t>boyle.eino@example.net</t>
  </si>
  <si>
    <t>(207) 322-5363</t>
  </si>
  <si>
    <t>Mr. Marcel Marks</t>
  </si>
  <si>
    <t>april.stokes@example.org</t>
  </si>
  <si>
    <t>+1 (929) 389-5366</t>
  </si>
  <si>
    <t>Archibald Bartell</t>
  </si>
  <si>
    <t>ncorwin@example.org</t>
  </si>
  <si>
    <t>Casey Witting</t>
  </si>
  <si>
    <t>glennie.bauch@example.net</t>
  </si>
  <si>
    <t>(920) 824-8036</t>
  </si>
  <si>
    <t>Grayson Hettinger</t>
  </si>
  <si>
    <t>stokes.anastasia@example.org</t>
  </si>
  <si>
    <t>475-528-3895</t>
  </si>
  <si>
    <t>Dr. Lilla Bosco V</t>
  </si>
  <si>
    <t>mekhi.wyman@example.com</t>
  </si>
  <si>
    <t>(567) 370-0407</t>
  </si>
  <si>
    <t>Effie Ledner II</t>
  </si>
  <si>
    <t>liana36@example.net</t>
  </si>
  <si>
    <t>(786) 219-5463</t>
  </si>
  <si>
    <t>Avis Larkin</t>
  </si>
  <si>
    <t>will.delta@example.org</t>
  </si>
  <si>
    <t>Prof. Amparo Lind I</t>
  </si>
  <si>
    <t>larue.langworth@example.org</t>
  </si>
  <si>
    <t>Jerel Zulauf DDS</t>
  </si>
  <si>
    <t>imiller@example.net</t>
  </si>
  <si>
    <t>Rosario Homenick</t>
  </si>
  <si>
    <t>uoconner@example.com</t>
  </si>
  <si>
    <t>Katelin Treutel</t>
  </si>
  <si>
    <t>stiedemann.javon@example.net</t>
  </si>
  <si>
    <t>947-580-3668</t>
  </si>
  <si>
    <t>Grover Nitzsche</t>
  </si>
  <si>
    <t>ashlynn.schmidt@example.org</t>
  </si>
  <si>
    <t>1-430-301-4628</t>
  </si>
  <si>
    <t>Jason Kirlin I</t>
  </si>
  <si>
    <t>aron49@example.net</t>
  </si>
  <si>
    <t>352-716-3213</t>
  </si>
  <si>
    <t>Mr. Troy Huel</t>
  </si>
  <si>
    <t>crona.zelda@example.com</t>
  </si>
  <si>
    <t>Rosa Bosco</t>
  </si>
  <si>
    <t>moses.baumbach@example.org</t>
  </si>
  <si>
    <t>Nikolas Sanford</t>
  </si>
  <si>
    <t>westley.sipes@example.org</t>
  </si>
  <si>
    <t>(260) 890-8365</t>
  </si>
  <si>
    <t>Prof. Mollie Hahn</t>
  </si>
  <si>
    <t>jessica.spinka@example.org</t>
  </si>
  <si>
    <t>Frances Kutch</t>
  </si>
  <si>
    <t>schoen.nathaniel@example.com</t>
  </si>
  <si>
    <t>Mr. Erling Fisher Sr.</t>
  </si>
  <si>
    <t>cflatley@example.org</t>
  </si>
  <si>
    <t>(334) 750-4144</t>
  </si>
  <si>
    <t>Baylee Bartell</t>
  </si>
  <si>
    <t>dietrich.aimee@example.com</t>
  </si>
  <si>
    <t>Darlene Dicki</t>
  </si>
  <si>
    <t>wilderman.emile@example.com</t>
  </si>
  <si>
    <t>Jamir Huel</t>
  </si>
  <si>
    <t>matteo.brekke@example.com</t>
  </si>
  <si>
    <t>+1 (248) 747-7668</t>
  </si>
  <si>
    <t>Aniya Rau</t>
  </si>
  <si>
    <t>jmraz@example.com</t>
  </si>
  <si>
    <t>Spencer Ledner</t>
  </si>
  <si>
    <t>everette.deckow@example.com</t>
  </si>
  <si>
    <t>Tierra Cremin</t>
  </si>
  <si>
    <t>hhahn@example.com</t>
  </si>
  <si>
    <t>(608) 332-7128</t>
  </si>
  <si>
    <t>Pasquale Shields</t>
  </si>
  <si>
    <t>elbert03@example.net</t>
  </si>
  <si>
    <t>Maryjane Jerde</t>
  </si>
  <si>
    <t>gutkowski.isai@example.com</t>
  </si>
  <si>
    <t>Camron Gerhold</t>
  </si>
  <si>
    <t>gerlach.susan@example.net</t>
  </si>
  <si>
    <t>+1 (740) 413-7568</t>
  </si>
  <si>
    <t>Prof. Novella Donnelly III</t>
  </si>
  <si>
    <t>labadie.kavon@example.net</t>
  </si>
  <si>
    <t>Amber Murazik II</t>
  </si>
  <si>
    <t>camron30@example.com</t>
  </si>
  <si>
    <t>Verna Parker</t>
  </si>
  <si>
    <t>hintz.vida@example.com</t>
  </si>
  <si>
    <t>831-927-1071</t>
  </si>
  <si>
    <t>Jairo Bayer</t>
  </si>
  <si>
    <t>nwill@example.net</t>
  </si>
  <si>
    <t>1-220-456-6414</t>
  </si>
  <si>
    <t>Mr. Rashawn Gorczany</t>
  </si>
  <si>
    <t>madisen.graham@example.net</t>
  </si>
  <si>
    <t>1-283-401-1188</t>
  </si>
  <si>
    <t>Talia Bernhard V</t>
  </si>
  <si>
    <t>zlemke@example.org</t>
  </si>
  <si>
    <t>(475) 247-5986</t>
  </si>
  <si>
    <t>Francesco Brekke</t>
  </si>
  <si>
    <t>ryundt@example.com</t>
  </si>
  <si>
    <t>Lera Bergstrom</t>
  </si>
  <si>
    <t>annabelle.tremblay@example.org</t>
  </si>
  <si>
    <t>Fredrick King</t>
  </si>
  <si>
    <t>qroob@example.net</t>
  </si>
  <si>
    <t>Prof. Hilma Dooley DDS</t>
  </si>
  <si>
    <t>zane64@example.com</t>
  </si>
  <si>
    <t>Ms. Samantha Cremin DVM</t>
  </si>
  <si>
    <t>gaylord.xzavier@example.org</t>
  </si>
  <si>
    <t>551-598-7563</t>
  </si>
  <si>
    <t>Everardo Bernier</t>
  </si>
  <si>
    <t>baumbach.eulah@example.com</t>
  </si>
  <si>
    <t>Ibrahim Gaylord</t>
  </si>
  <si>
    <t>pearlie.harris@example.com</t>
  </si>
  <si>
    <t>Miss Mya Herman</t>
  </si>
  <si>
    <t>bertrand.becker@example.com</t>
  </si>
  <si>
    <t>1-217-253-3119</t>
  </si>
  <si>
    <t>Elmira Volkman</t>
  </si>
  <si>
    <t>rory.cartwright@example.net</t>
  </si>
  <si>
    <t>283-349-3794</t>
  </si>
  <si>
    <t>Mr. Jay White II</t>
  </si>
  <si>
    <t>estelle.okeefe@example.org</t>
  </si>
  <si>
    <t>Tito Krajcik</t>
  </si>
  <si>
    <t>betsy30@example.com</t>
  </si>
  <si>
    <t>+1 (661) 667-1335</t>
  </si>
  <si>
    <t>Ms. Lilyan Bashirian</t>
  </si>
  <si>
    <t>bulah06@example.net</t>
  </si>
  <si>
    <t>(667) 977-5953</t>
  </si>
  <si>
    <t>Haven Towne</t>
  </si>
  <si>
    <t>nbradtke@example.org</t>
  </si>
  <si>
    <t>1-574-366-7605</t>
  </si>
  <si>
    <t>Annie Okuneva V</t>
  </si>
  <si>
    <t>jennings.leannon@example.net</t>
  </si>
  <si>
    <t>(347) 890-1696</t>
  </si>
  <si>
    <t>Helene Howe</t>
  </si>
  <si>
    <t>abner36@example.net</t>
  </si>
  <si>
    <t>1-734-585-5637</t>
  </si>
  <si>
    <t>Reilly Prohaska III</t>
  </si>
  <si>
    <t>hansen.stephany@example.net</t>
  </si>
  <si>
    <t>(678) 577-0091</t>
  </si>
  <si>
    <t>Horace Heidenreich Sr.</t>
  </si>
  <si>
    <t>travon26@example.net</t>
  </si>
  <si>
    <t>801-949-0141</t>
  </si>
  <si>
    <t>Prof. Narciso Windler I</t>
  </si>
  <si>
    <t>velva.kub@example.org</t>
  </si>
  <si>
    <t>Norbert Hirthe</t>
  </si>
  <si>
    <t>leffler.chesley@example.net</t>
  </si>
  <si>
    <t>956-319-3938</t>
  </si>
  <si>
    <t>Diana Weimann</t>
  </si>
  <si>
    <t>brown.princess@example.org</t>
  </si>
  <si>
    <t>Macie Schumm</t>
  </si>
  <si>
    <t>deonte.fritsch@example.com</t>
  </si>
  <si>
    <t>(586) 828-3683</t>
  </si>
  <si>
    <t>Timmy Stoltenberg</t>
  </si>
  <si>
    <t>wisozk.brielle@example.net</t>
  </si>
  <si>
    <t>952-461-3604</t>
  </si>
  <si>
    <t>Giles Cole DDS</t>
  </si>
  <si>
    <t>charity.hessel@example.net</t>
  </si>
  <si>
    <t>Mrs. Glenna Balistreri III</t>
  </si>
  <si>
    <t>ramiro.lockman@example.com</t>
  </si>
  <si>
    <t>Ms. Kelsi Klocko</t>
  </si>
  <si>
    <t>schulist.anais@example.net</t>
  </si>
  <si>
    <t>1-737-646-3034</t>
  </si>
  <si>
    <t>katarina16@example.org</t>
  </si>
  <si>
    <t>279-915-4221</t>
  </si>
  <si>
    <t>Prof. Skylar Oberbrunner</t>
  </si>
  <si>
    <t>karley60@example.com</t>
  </si>
  <si>
    <t>(909) 562-2852</t>
  </si>
  <si>
    <t>Mrs. Isabella Larkin</t>
  </si>
  <si>
    <t>lowe.layla@example.com</t>
  </si>
  <si>
    <t>Rosa Johns</t>
  </si>
  <si>
    <t>fadel.loraine@example.com</t>
  </si>
  <si>
    <t>(845) 572-7757</t>
  </si>
  <si>
    <t>Kale Schaden</t>
  </si>
  <si>
    <t>thurman70@example.org</t>
  </si>
  <si>
    <t>Raleigh Schimmel</t>
  </si>
  <si>
    <t>koelpin.susan@example.com</t>
  </si>
  <si>
    <t>(442) 748-3372</t>
  </si>
  <si>
    <t>Berry Pacocha</t>
  </si>
  <si>
    <t>manley13@example.org</t>
  </si>
  <si>
    <t>(762) 827-6682</t>
  </si>
  <si>
    <t>Prof. Samson D'Amore</t>
  </si>
  <si>
    <t>ivory.kessler@example.net</t>
  </si>
  <si>
    <t>Rhianna Farrell</t>
  </si>
  <si>
    <t>harris.mina@example.com</t>
  </si>
  <si>
    <t>Vivienne Osinski Jr.</t>
  </si>
  <si>
    <t>feeney.asa@example.net</t>
  </si>
  <si>
    <t>(863) 754-1211</t>
  </si>
  <si>
    <t>Flossie Goodwin</t>
  </si>
  <si>
    <t>sauer.marty@example.net</t>
  </si>
  <si>
    <t>Dr. Hortense Luettgen</t>
  </si>
  <si>
    <t>maximillian17@example.net</t>
  </si>
  <si>
    <t>(252) 343-3722</t>
  </si>
  <si>
    <t>Dolores Hermann</t>
  </si>
  <si>
    <t>norwood.reichel@example.com</t>
  </si>
  <si>
    <t>743-296-4736</t>
  </si>
  <si>
    <t>Paula Rice</t>
  </si>
  <si>
    <t>aletha11@example.com</t>
  </si>
  <si>
    <t>1-785-592-6286</t>
  </si>
  <si>
    <t>Mr. Kennedy Shanahan DDS</t>
  </si>
  <si>
    <t>tomasa51@example.org</t>
  </si>
  <si>
    <t>Ms. Aiyana Hegmann</t>
  </si>
  <si>
    <t>austyn.ondricka@example.net</t>
  </si>
  <si>
    <t>Federico Tillman Sr.</t>
  </si>
  <si>
    <t>hyman55@example.org</t>
  </si>
  <si>
    <t>1-904-797-0092</t>
  </si>
  <si>
    <t>Liliane Larkin</t>
  </si>
  <si>
    <t>von.jacklyn@example.com</t>
  </si>
  <si>
    <t>657-293-1580</t>
  </si>
  <si>
    <t>Cameron Padberg</t>
  </si>
  <si>
    <t>qgerhold@example.com</t>
  </si>
  <si>
    <t>Prof. Napoleon Anderson</t>
  </si>
  <si>
    <t>keaton.becker@example.net</t>
  </si>
  <si>
    <t>Mrs. Jacinthe Swaniawski</t>
  </si>
  <si>
    <t>mwunsch@example.net</t>
  </si>
  <si>
    <t>334-606-2329</t>
  </si>
  <si>
    <t>Dr. Greyson Lueilwitz</t>
  </si>
  <si>
    <t>fschamberger@example.com</t>
  </si>
  <si>
    <t>937-997-7605</t>
  </si>
  <si>
    <t>Dr. Garrison Breitenberg</t>
  </si>
  <si>
    <t>trodriguez@example.net</t>
  </si>
  <si>
    <t>Mossie Marquardt</t>
  </si>
  <si>
    <t>andre35@example.net</t>
  </si>
  <si>
    <t>Judge Brakus</t>
  </si>
  <si>
    <t>anne.cummings@example.com</t>
  </si>
  <si>
    <t>+1 (616) 427-5868</t>
  </si>
  <si>
    <t>Max Mueller</t>
  </si>
  <si>
    <t>dkulas@example.org</t>
  </si>
  <si>
    <t>(248) 522-1334</t>
  </si>
  <si>
    <t>Rachael Prosacco</t>
  </si>
  <si>
    <t>ciara.kiehn@example.net</t>
  </si>
  <si>
    <t>(346) 451-0194</t>
  </si>
  <si>
    <t>Henri Jacobi PhD</t>
  </si>
  <si>
    <t>waelchi.kenton@example.org</t>
  </si>
  <si>
    <t>+1 (520) 992-0964</t>
  </si>
  <si>
    <t>Gail Gislason Sr.</t>
  </si>
  <si>
    <t>lind.fausto@example.org</t>
  </si>
  <si>
    <t>1-843-427-2155</t>
  </si>
  <si>
    <t>Rafael Weber</t>
  </si>
  <si>
    <t>lynch.dandre@example.net</t>
  </si>
  <si>
    <t>1-870-768-7239</t>
  </si>
  <si>
    <t>Mrs. Lisa Rogahn</t>
  </si>
  <si>
    <t>okuneva.elvie@example.com</t>
  </si>
  <si>
    <t>Maye Heathcote MD</t>
  </si>
  <si>
    <t>zborer@example.net</t>
  </si>
  <si>
    <t>Arnulfo Jones</t>
  </si>
  <si>
    <t>will.precious@example.com</t>
  </si>
  <si>
    <t>Prof. Toy Rolfson</t>
  </si>
  <si>
    <t>chowe@example.com</t>
  </si>
  <si>
    <t>Dr. Amber Denesik</t>
  </si>
  <si>
    <t>deichmann@example.org</t>
  </si>
  <si>
    <t>Mr. Tyree Wyman I</t>
  </si>
  <si>
    <t>hjerde@example.org</t>
  </si>
  <si>
    <t>Dr. Melvina Fisher II</t>
  </si>
  <si>
    <t>eino.wolff@example.com</t>
  </si>
  <si>
    <t>Ms. Susan Wehner</t>
  </si>
  <si>
    <t>broderick96@example.org</t>
  </si>
  <si>
    <t>1-680-559-1714</t>
  </si>
  <si>
    <t>Oswald Stehr</t>
  </si>
  <si>
    <t>thartmann@example.net</t>
  </si>
  <si>
    <t>Genevieve Rodriguez DVM</t>
  </si>
  <si>
    <t>ryann.stamm@example.net</t>
  </si>
  <si>
    <t>1-580-357-0745</t>
  </si>
  <si>
    <t>Gianni Schamberger</t>
  </si>
  <si>
    <t>claire.hintz@example.com</t>
  </si>
  <si>
    <t>Dr. Jamaal Wintheiser</t>
  </si>
  <si>
    <t>jayda60@example.com</t>
  </si>
  <si>
    <t>912-634-1503</t>
  </si>
  <si>
    <t>Theron McCullough</t>
  </si>
  <si>
    <t>funk.jarod@example.org</t>
  </si>
  <si>
    <t>(260) 270-9985</t>
  </si>
  <si>
    <t>Elise Legros II</t>
  </si>
  <si>
    <t>rleffler@example.com</t>
  </si>
  <si>
    <t>(518) 296-0344</t>
  </si>
  <si>
    <t>Kali Balistreri</t>
  </si>
  <si>
    <t>qturner@example.com</t>
  </si>
  <si>
    <t>Mr. Omari Hickle</t>
  </si>
  <si>
    <t>mills.everett@example.net</t>
  </si>
  <si>
    <t>Easton King</t>
  </si>
  <si>
    <t>fermin.dubuque@example.com</t>
  </si>
  <si>
    <t>Kylee Stanton</t>
  </si>
  <si>
    <t>magdalen07@example.com</t>
  </si>
  <si>
    <t>Ashley Bogan</t>
  </si>
  <si>
    <t>tjones@example.com</t>
  </si>
  <si>
    <t>689-986-4497</t>
  </si>
  <si>
    <t>Gia Boehm</t>
  </si>
  <si>
    <t>dianna.monahan@example.com</t>
  </si>
  <si>
    <t>Prof. Avery Keebler IV</t>
  </si>
  <si>
    <t>arunolfsdottir@example.com</t>
  </si>
  <si>
    <t>+1 (754) 651-2757</t>
  </si>
  <si>
    <t>Abraham Pfeffer</t>
  </si>
  <si>
    <t>mschinner@example.com</t>
  </si>
  <si>
    <t>1-361-758-2069</t>
  </si>
  <si>
    <t>Noel Mills II</t>
  </si>
  <si>
    <t>doug.upton@example.net</t>
  </si>
  <si>
    <t>Dr. Una Ziemann DDS</t>
  </si>
  <si>
    <t>hegmann.filomena@example.org</t>
  </si>
  <si>
    <t>Gabe Davis II</t>
  </si>
  <si>
    <t>metz.yadira@example.com</t>
  </si>
  <si>
    <t>1-920-995-8444</t>
  </si>
  <si>
    <t>Katlyn Ratke I</t>
  </si>
  <si>
    <t>fwalker@example.net</t>
  </si>
  <si>
    <t>Annalise Veum I</t>
  </si>
  <si>
    <t>jack.parisian@example.com</t>
  </si>
  <si>
    <t>(986) 291-0296</t>
  </si>
  <si>
    <t>Miss Josianne Ryan PhD</t>
  </si>
  <si>
    <t>aliyah.koepp@example.org</t>
  </si>
  <si>
    <t>Raheem Sporer</t>
  </si>
  <si>
    <t>lucienne78@example.net</t>
  </si>
  <si>
    <t>florida92@example.net</t>
  </si>
  <si>
    <t>1-708-923-7769</t>
  </si>
  <si>
    <t>Eladio Langosh I</t>
  </si>
  <si>
    <t>julius19@example.org</t>
  </si>
  <si>
    <t>Kianna Mueller</t>
  </si>
  <si>
    <t>scotty59@example.com</t>
  </si>
  <si>
    <t>1-623-957-7985</t>
  </si>
  <si>
    <t>Josianne Ritchie Jr.</t>
  </si>
  <si>
    <t>daphney59@example.com</t>
  </si>
  <si>
    <t>820-714-7101</t>
  </si>
  <si>
    <t>Prof. Ellsworth Friesen</t>
  </si>
  <si>
    <t>champlin.paula@example.com</t>
  </si>
  <si>
    <t>Ena Metz</t>
  </si>
  <si>
    <t>talon.lynch@example.com</t>
  </si>
  <si>
    <t>Alberto Crooks</t>
  </si>
  <si>
    <t>mollie.lebsack@example.org</t>
  </si>
  <si>
    <t>+1 (534) 313-4400</t>
  </si>
  <si>
    <t>Larissa Hettinger</t>
  </si>
  <si>
    <t>brock40@example.org</t>
  </si>
  <si>
    <t>Dr. Donavon Raynor</t>
  </si>
  <si>
    <t>hermann.pfeffer@example.com</t>
  </si>
  <si>
    <t>Juwan Herman</t>
  </si>
  <si>
    <t>towne.mallie@example.com</t>
  </si>
  <si>
    <t>216-958-3885</t>
  </si>
  <si>
    <t>Luz Wyman</t>
  </si>
  <si>
    <t>ana.bashirian@example.org</t>
  </si>
  <si>
    <t>319-506-4338</t>
  </si>
  <si>
    <t>Madonna Lehner</t>
  </si>
  <si>
    <t>gusikowski.nathanael@example.net</t>
  </si>
  <si>
    <t>(272) 609-4673</t>
  </si>
  <si>
    <t>Dr. Maximo Nikolaus DDS</t>
  </si>
  <si>
    <t>bessie84@example.org</t>
  </si>
  <si>
    <t>+1 (830) 867-0178</t>
  </si>
  <si>
    <t>Prof. Lenna Crist</t>
  </si>
  <si>
    <t>jfay@example.org</t>
  </si>
  <si>
    <t>(908) 746-7948</t>
  </si>
  <si>
    <t>Nicole Davis</t>
  </si>
  <si>
    <t>stiedemann.jamal@example.net</t>
  </si>
  <si>
    <t>Ms. Carlotta Murazik III</t>
  </si>
  <si>
    <t>hoberbrunner@example.org</t>
  </si>
  <si>
    <t>Dr. Julia Mosciski V</t>
  </si>
  <si>
    <t>shyann.mueller@example.com</t>
  </si>
  <si>
    <t>1-559-385-1030</t>
  </si>
  <si>
    <t>Aliya Cronin</t>
  </si>
  <si>
    <t>ukessler@example.com</t>
  </si>
  <si>
    <t>Narciso Bednar</t>
  </si>
  <si>
    <t>erodriguez@example.net</t>
  </si>
  <si>
    <t>470-487-7329</t>
  </si>
  <si>
    <t>Kellie Cummerata</t>
  </si>
  <si>
    <t>korbin.brown@example.net</t>
  </si>
  <si>
    <t>283-525-1151</t>
  </si>
  <si>
    <t>Linnie Hand II</t>
  </si>
  <si>
    <t>icrooks@example.org</t>
  </si>
  <si>
    <t>678-349-5642</t>
  </si>
  <si>
    <t>Kristofer Ebert</t>
  </si>
  <si>
    <t>zkuhlman@example.org</t>
  </si>
  <si>
    <t>Estell Homenick</t>
  </si>
  <si>
    <t>hoeger.isai@example.net</t>
  </si>
  <si>
    <t>Litzy Bode</t>
  </si>
  <si>
    <t>pierce.white@example.net</t>
  </si>
  <si>
    <t>(781) 965-8712</t>
  </si>
  <si>
    <t>Sheila Wisozk III</t>
  </si>
  <si>
    <t>jsauer@example.net</t>
  </si>
  <si>
    <t>Brandon Steuber</t>
  </si>
  <si>
    <t>lexie.watsica@example.com</t>
  </si>
  <si>
    <t>(283) 497-1719</t>
  </si>
  <si>
    <t>Zelda Yost DVM</t>
  </si>
  <si>
    <t>maegan97@example.org</t>
  </si>
  <si>
    <t>1-660-582-9219</t>
  </si>
  <si>
    <t>Alek Ruecker</t>
  </si>
  <si>
    <t>dernser@example.net</t>
  </si>
  <si>
    <t>Mrs. Lelia Rolfson DVM</t>
  </si>
  <si>
    <t>stokes.furman@example.com</t>
  </si>
  <si>
    <t>Ross Kemmer</t>
  </si>
  <si>
    <t>percy.kuhlman@example.com</t>
  </si>
  <si>
    <t>Miss Lynn Reinger Jr.</t>
  </si>
  <si>
    <t>pschoen@example.net</t>
  </si>
  <si>
    <t>(380) 739-5748</t>
  </si>
  <si>
    <t>Mr. Jamie O'Kon</t>
  </si>
  <si>
    <t>cassandre.schowalter@example.com</t>
  </si>
  <si>
    <t>(906) 905-2143</t>
  </si>
  <si>
    <t>Rolando Wilkinson</t>
  </si>
  <si>
    <t>ijones@example.com</t>
  </si>
  <si>
    <t>Prof. Rickey Hand Sr.</t>
  </si>
  <si>
    <t>daphney.bayer@example.net</t>
  </si>
  <si>
    <t>Kade Ortiz</t>
  </si>
  <si>
    <t>cfunk@example.com</t>
  </si>
  <si>
    <t>1-775-897-1158</t>
  </si>
  <si>
    <t>Dr. Zackery Koch</t>
  </si>
  <si>
    <t>casandra.swift@example.com</t>
  </si>
  <si>
    <t>+1 (205) 942-1840</t>
  </si>
  <si>
    <t>Dr. Deborah Simonis</t>
  </si>
  <si>
    <t>giovanna.gleichner@example.net</t>
  </si>
  <si>
    <t>Maymie Dickens V</t>
  </si>
  <si>
    <t>dariana42@example.com</t>
  </si>
  <si>
    <t>(239) 398-5140</t>
  </si>
  <si>
    <t>Sydney Schuster</t>
  </si>
  <si>
    <t>dina51@example.net</t>
  </si>
  <si>
    <t>(769) 409-2193</t>
  </si>
  <si>
    <t>Citlalli O'Keefe</t>
  </si>
  <si>
    <t>hane.elza@example.org</t>
  </si>
  <si>
    <t>Emilia Eichmann PhD</t>
  </si>
  <si>
    <t>jonathon.kuhn@example.org</t>
  </si>
  <si>
    <t>+1 (380) 719-9640</t>
  </si>
  <si>
    <t>Eveline Hudson</t>
  </si>
  <si>
    <t>xbeier@example.net</t>
  </si>
  <si>
    <t>Bill Ledner</t>
  </si>
  <si>
    <t>carroll.aylin@example.net</t>
  </si>
  <si>
    <t>Dr. Brooks Kautzer</t>
  </si>
  <si>
    <t>ullrich.alec@example.net</t>
  </si>
  <si>
    <t>Prof. Eleazar Cartwright MD</t>
  </si>
  <si>
    <t>ikling@example.net</t>
  </si>
  <si>
    <t>1-352-998-7883</t>
  </si>
  <si>
    <t>Prof. Brennon Jaskolski PhD</t>
  </si>
  <si>
    <t>jermaine89@example.net</t>
  </si>
  <si>
    <t>1-747-265-1853</t>
  </si>
  <si>
    <t>Kaylee Herman</t>
  </si>
  <si>
    <t>callie25@example.com</t>
  </si>
  <si>
    <t>Milo Ebert</t>
  </si>
  <si>
    <t>dorothy.barton@example.org</t>
  </si>
  <si>
    <t>Margie Bartoletti</t>
  </si>
  <si>
    <t>zmarks@example.net</t>
  </si>
  <si>
    <t>Sarai Denesik</t>
  </si>
  <si>
    <t>krajcik.edgardo@example.com</t>
  </si>
  <si>
    <t>(331) 921-5228</t>
  </si>
  <si>
    <t>Twila Hansen</t>
  </si>
  <si>
    <t>mbarrows@example.com</t>
  </si>
  <si>
    <t>Roxanne Schneider</t>
  </si>
  <si>
    <t>tyrique.witting@example.org</t>
  </si>
  <si>
    <t>Doris Robel</t>
  </si>
  <si>
    <t>swillms@example.com</t>
  </si>
  <si>
    <t>+1 (531) 744-8475</t>
  </si>
  <si>
    <t>Eugene Altenwerth</t>
  </si>
  <si>
    <t>mckenzie.sheila@example.com</t>
  </si>
  <si>
    <t>(904) 587-2613</t>
  </si>
  <si>
    <t>Claude Walter</t>
  </si>
  <si>
    <t>adah.rodriguez@example.com</t>
  </si>
  <si>
    <t>Beaulah Nolan</t>
  </si>
  <si>
    <t>ashlee.pouros@example.com</t>
  </si>
  <si>
    <t>Mrs. Shanon Mann III</t>
  </si>
  <si>
    <t>nicolas.macy@example.com</t>
  </si>
  <si>
    <t>860-496-4690</t>
  </si>
  <si>
    <t>Queenie Okuneva</t>
  </si>
  <si>
    <t>klowe@example.org</t>
  </si>
  <si>
    <t>+1 (606) 601-3028</t>
  </si>
  <si>
    <t>Saige Brekke</t>
  </si>
  <si>
    <t>strosin.ibrahim@example.com</t>
  </si>
  <si>
    <t>Clark Simonis Sr.</t>
  </si>
  <si>
    <t>cassie.shanahan@example.com</t>
  </si>
  <si>
    <t>Quinn Kuhn</t>
  </si>
  <si>
    <t>gkonopelski@example.net</t>
  </si>
  <si>
    <t>Dillon Schiller</t>
  </si>
  <si>
    <t>werdman@example.com</t>
  </si>
  <si>
    <t>Dr. Korbin Oberbrunner</t>
  </si>
  <si>
    <t>general.satterfield@example.net</t>
  </si>
  <si>
    <t>Jena Ratke</t>
  </si>
  <si>
    <t>tblanda@example.com</t>
  </si>
  <si>
    <t>1-856-818-2585</t>
  </si>
  <si>
    <t>Mr. Jaleel Hoppe</t>
  </si>
  <si>
    <t>hortense91@example.net</t>
  </si>
  <si>
    <t>+1 (502) 730-9687</t>
  </si>
  <si>
    <t>Madaline Dickens</t>
  </si>
  <si>
    <t>will.jakayla@example.net</t>
  </si>
  <si>
    <t>(484) 288-9241</t>
  </si>
  <si>
    <t>Prof. Athena Schuppe</t>
  </si>
  <si>
    <t>noble.johnston@example.net</t>
  </si>
  <si>
    <t>617-544-1612</t>
  </si>
  <si>
    <t>Reymundo Walker</t>
  </si>
  <si>
    <t>lemke.helga@example.com</t>
  </si>
  <si>
    <t>Marcel Gutkowski</t>
  </si>
  <si>
    <t>cristian31@example.net</t>
  </si>
  <si>
    <t>Prof. Freeda Feest</t>
  </si>
  <si>
    <t>gbotsford@example.net</t>
  </si>
  <si>
    <t>1-406-582-6743</t>
  </si>
  <si>
    <t>Mrs. Taryn Paucek</t>
  </si>
  <si>
    <t>kohler.pink@example.com</t>
  </si>
  <si>
    <t>1-820-597-2837</t>
  </si>
  <si>
    <t>Clara Schaefer</t>
  </si>
  <si>
    <t>keyon.bartell@example.com</t>
  </si>
  <si>
    <t>1-801-278-8488</t>
  </si>
  <si>
    <t>Mrs. Hassie Rodriguez</t>
  </si>
  <si>
    <t>annamae75@example.org</t>
  </si>
  <si>
    <t>Mr. Hiram Bashirian Sr.</t>
  </si>
  <si>
    <t>rodrigo76@example.com</t>
  </si>
  <si>
    <t>Kayleigh DuBuque</t>
  </si>
  <si>
    <t>weissnat.marc@example.net</t>
  </si>
  <si>
    <t>Aditya Schuster</t>
  </si>
  <si>
    <t>gutmann.grayce@example.com</t>
  </si>
  <si>
    <t>364-771-2322</t>
  </si>
  <si>
    <t>Greta Bahringer</t>
  </si>
  <si>
    <t>estell.strosin@example.net</t>
  </si>
  <si>
    <t>(606) 388-8757</t>
  </si>
  <si>
    <t>Marquis Green III</t>
  </si>
  <si>
    <t>javier.schumm@example.net</t>
  </si>
  <si>
    <t>Mathilde Armstrong V</t>
  </si>
  <si>
    <t>haufderhar@example.org</t>
  </si>
  <si>
    <t>831-464-9079</t>
  </si>
  <si>
    <t>Dr. Zechariah Hessel I</t>
  </si>
  <si>
    <t>metz.filomena@example.com</t>
  </si>
  <si>
    <t>743-397-5538</t>
  </si>
  <si>
    <t>Ms. Deja Grant Jr.</t>
  </si>
  <si>
    <t>whowe@example.com</t>
  </si>
  <si>
    <t>828-872-6151</t>
  </si>
  <si>
    <t>Elvie Grant</t>
  </si>
  <si>
    <t>wwiza@example.org</t>
  </si>
  <si>
    <t>+1 (347) 279-8217</t>
  </si>
  <si>
    <t>Prof. Lonnie Goldner II</t>
  </si>
  <si>
    <t>frankie83@example.org</t>
  </si>
  <si>
    <t>307-881-1217</t>
  </si>
  <si>
    <t>Dr. Emmet Emmerich V</t>
  </si>
  <si>
    <t>marks.bret@example.org</t>
  </si>
  <si>
    <t>Federico Ratke</t>
  </si>
  <si>
    <t>greenfelder.destiney@example.org</t>
  </si>
  <si>
    <t>619-714-2821</t>
  </si>
  <si>
    <t>Greta Prosacco</t>
  </si>
  <si>
    <t>huels.stephon@example.com</t>
  </si>
  <si>
    <t>(331) 241-1998</t>
  </si>
  <si>
    <t>Ellsworth Flatley</t>
  </si>
  <si>
    <t>vyost@example.com</t>
  </si>
  <si>
    <t>1-980-320-7372</t>
  </si>
  <si>
    <t>Marietta Tremblay PhD</t>
  </si>
  <si>
    <t>zella.gottlieb@example.org</t>
  </si>
  <si>
    <t>(615) 890-3016</t>
  </si>
  <si>
    <t>Albina Bauch</t>
  </si>
  <si>
    <t>electa.lynch@example.com</t>
  </si>
  <si>
    <t>(469) 378-7024</t>
  </si>
  <si>
    <t>Angelica Metz</t>
  </si>
  <si>
    <t>denesik.osbaldo@example.net</t>
  </si>
  <si>
    <t>(754) 767-9889</t>
  </si>
  <si>
    <t>Katelin Ruecker</t>
  </si>
  <si>
    <t>irempel@example.net</t>
  </si>
  <si>
    <t>(781) 480-2253</t>
  </si>
  <si>
    <t>Brad Gutmann DDS</t>
  </si>
  <si>
    <t>russ57@example.net</t>
  </si>
  <si>
    <t>678-893-9341</t>
  </si>
  <si>
    <t>Ms. Dahlia Keebler</t>
  </si>
  <si>
    <t>avis.dooley@example.org</t>
  </si>
  <si>
    <t>838-320-6321</t>
  </si>
  <si>
    <t>Jerry Fisher</t>
  </si>
  <si>
    <t>hermann.trace@example.net</t>
  </si>
  <si>
    <t>1-747-235-6576</t>
  </si>
  <si>
    <t>Stuart Prohaska</t>
  </si>
  <si>
    <t>hilton.roberts@example.com</t>
  </si>
  <si>
    <t>Arlene Blick DVM</t>
  </si>
  <si>
    <t>jimmie.gorczany@example.net</t>
  </si>
  <si>
    <t>+1 (484) 374-4806</t>
  </si>
  <si>
    <t>Ms. Ella Parker</t>
  </si>
  <si>
    <t>qcarter@example.com</t>
  </si>
  <si>
    <t>Benny Cummerata</t>
  </si>
  <si>
    <t>lynch.abigayle@example.net</t>
  </si>
  <si>
    <t>(781) 690-8132</t>
  </si>
  <si>
    <t>Miss Natalia Turner MD</t>
  </si>
  <si>
    <t>rlittel@example.com</t>
  </si>
  <si>
    <t>clotilde.rice@example.com</t>
  </si>
  <si>
    <t>Leonora Murazik</t>
  </si>
  <si>
    <t>albin25@example.com</t>
  </si>
  <si>
    <t>Savannah Bogisich DDS</t>
  </si>
  <si>
    <t>afeeney@example.org</t>
  </si>
  <si>
    <t>+1 (320) 720-7643</t>
  </si>
  <si>
    <t>Marquise Zemlak</t>
  </si>
  <si>
    <t>tremblay.presley@example.net</t>
  </si>
  <si>
    <t>Lilla Wyman MD</t>
  </si>
  <si>
    <t>bhane@example.org</t>
  </si>
  <si>
    <t>1-641-293-3027</t>
  </si>
  <si>
    <t>Prof. Javonte Steuber DDS</t>
  </si>
  <si>
    <t>homenick.emmy@example.net</t>
  </si>
  <si>
    <t>Rasheed Heathcote</t>
  </si>
  <si>
    <t>schiller.lexi@example.net</t>
  </si>
  <si>
    <t>Ms. Wanda Konopelski</t>
  </si>
  <si>
    <t>earnestine35@example.org</t>
  </si>
  <si>
    <t>Prof. Fidel Stiedemann</t>
  </si>
  <si>
    <t>quinton.bergnaum@example.net</t>
  </si>
  <si>
    <t>Kasey Auer III</t>
  </si>
  <si>
    <t>maggio.evan@example.com</t>
  </si>
  <si>
    <t>Mr. Jesse McLaughlin</t>
  </si>
  <si>
    <t>xcollier@example.net</t>
  </si>
  <si>
    <t>Florida Altenwerth</t>
  </si>
  <si>
    <t>iking@example.net</t>
  </si>
  <si>
    <t>1-325-414-7448</t>
  </si>
  <si>
    <t>Gretchen Waters Sr.</t>
  </si>
  <si>
    <t>thayes@example.net</t>
  </si>
  <si>
    <t>Paula Schimmel</t>
  </si>
  <si>
    <t>leann05@example.net</t>
  </si>
  <si>
    <t>629-680-1448</t>
  </si>
  <si>
    <t>Mr. Ruben Dickinson</t>
  </si>
  <si>
    <t>feil.barrett@example.net</t>
  </si>
  <si>
    <t>Prof. Rene Koelpin MD</t>
  </si>
  <si>
    <t>iernser@example.net</t>
  </si>
  <si>
    <t>(479) 544-1273</t>
  </si>
  <si>
    <t>Tabitha Hickle</t>
  </si>
  <si>
    <t>felicita.schoen@example.net</t>
  </si>
  <si>
    <t>1-972-277-4478</t>
  </si>
  <si>
    <t>Prof. Reva Lindgren</t>
  </si>
  <si>
    <t>genoveva06@example.com</t>
  </si>
  <si>
    <t>Corene Marvin</t>
  </si>
  <si>
    <t>thackett@example.com</t>
  </si>
  <si>
    <t>1-425-323-4057</t>
  </si>
  <si>
    <t>Jillian Wyman</t>
  </si>
  <si>
    <t>viviane50@example.com</t>
  </si>
  <si>
    <t>Prof. Preston Murray</t>
  </si>
  <si>
    <t>fkozey@example.com</t>
  </si>
  <si>
    <t>Herta Reinger</t>
  </si>
  <si>
    <t>hwalsh@example.net</t>
  </si>
  <si>
    <t>1-754-364-0015</t>
  </si>
  <si>
    <t>Dr. Elisha Krajcik PhD</t>
  </si>
  <si>
    <t>elenor.kuphal@example.net</t>
  </si>
  <si>
    <t>Dr. Salvatore Simonis</t>
  </si>
  <si>
    <t>qleffler@example.net</t>
  </si>
  <si>
    <t>Blair Reichel III</t>
  </si>
  <si>
    <t>ylueilwitz@example.net</t>
  </si>
  <si>
    <t>+1 (318) 357-7311</t>
  </si>
  <si>
    <t>Prof. Carson Paucek V</t>
  </si>
  <si>
    <t>rwintheiser@example.net</t>
  </si>
  <si>
    <t>(701) 839-4584</t>
  </si>
  <si>
    <t>Monroe Hahn</t>
  </si>
  <si>
    <t>eanderson@example.net</t>
  </si>
  <si>
    <t>+1 (520) 844-3060</t>
  </si>
  <si>
    <t>Mrs. Jody McKenzie V</t>
  </si>
  <si>
    <t>ethelyn69@example.com</t>
  </si>
  <si>
    <t>Monica Goyette</t>
  </si>
  <si>
    <t>wyman.jamarcus@example.com</t>
  </si>
  <si>
    <t>Mina Hand</t>
  </si>
  <si>
    <t>shields.mariana@example.net</t>
  </si>
  <si>
    <t>(361) 998-3138</t>
  </si>
  <si>
    <t>Ms. Lilla Carter</t>
  </si>
  <si>
    <t>carrie.hahn@example.net</t>
  </si>
  <si>
    <t>1-252-240-9296</t>
  </si>
  <si>
    <t>Magnus Anderson</t>
  </si>
  <si>
    <t>estell.langworth@example.net</t>
  </si>
  <si>
    <t>(936) 490-7996</t>
  </si>
  <si>
    <t>Rafael Will</t>
  </si>
  <si>
    <t>jgraham@example.com</t>
  </si>
  <si>
    <t>+1 (352) 644-3049</t>
  </si>
  <si>
    <t>Bartholome Bashirian</t>
  </si>
  <si>
    <t>lesly41@example.org</t>
  </si>
  <si>
    <t>Mrs. Amaya Rosenbaum</t>
  </si>
  <si>
    <t>esther.oreilly@example.org</t>
  </si>
  <si>
    <t>1-754-495-6527</t>
  </si>
  <si>
    <t>Celia Flatley</t>
  </si>
  <si>
    <t>john.hessel@example.org</t>
  </si>
  <si>
    <t>+1 (320) 428-2028</t>
  </si>
  <si>
    <t>Judson Brakus</t>
  </si>
  <si>
    <t>ujast@example.net</t>
  </si>
  <si>
    <t>(857) 266-4490</t>
  </si>
  <si>
    <t>Selina Ritchie</t>
  </si>
  <si>
    <t>theresia.bayer@example.net</t>
  </si>
  <si>
    <t>925-739-6592</t>
  </si>
  <si>
    <t>Prof. Sebastian Miller MD</t>
  </si>
  <si>
    <t>keeling.alverta@example.org</t>
  </si>
  <si>
    <t>1-479-783-5834</t>
  </si>
  <si>
    <t>Mr. Hubert Cronin I</t>
  </si>
  <si>
    <t>unienow@example.net</t>
  </si>
  <si>
    <t>248-688-9946</t>
  </si>
  <si>
    <t>Ms. Lora Bergnaum Jr.</t>
  </si>
  <si>
    <t>dkozey@example.org</t>
  </si>
  <si>
    <t>505-692-4475</t>
  </si>
  <si>
    <t>Magdalen Shanahan</t>
  </si>
  <si>
    <t>nichole.gleichner@example.net</t>
  </si>
  <si>
    <t>252-523-4094</t>
  </si>
  <si>
    <t>Carmelo Stroman</t>
  </si>
  <si>
    <t>jermaine17@example.net</t>
  </si>
  <si>
    <t>(820) 798-3693</t>
  </si>
  <si>
    <t>Kattie Kris</t>
  </si>
  <si>
    <t>mireya.murray@example.org</t>
  </si>
  <si>
    <t>Prof. Kira Collins I</t>
  </si>
  <si>
    <t>stark.paul@example.com</t>
  </si>
  <si>
    <t>925-602-1901</t>
  </si>
  <si>
    <t>Orval Effertz I</t>
  </si>
  <si>
    <t>cartwright.clovis@example.com</t>
  </si>
  <si>
    <t>Linwood Feest</t>
  </si>
  <si>
    <t>birdie.kunze@example.com</t>
  </si>
  <si>
    <t>239-853-5734</t>
  </si>
  <si>
    <t>Ms. Eryn Batz</t>
  </si>
  <si>
    <t>destinee.kihn@example.net</t>
  </si>
  <si>
    <t>Margarete Harvey II</t>
  </si>
  <si>
    <t>ransom15@example.org</t>
  </si>
  <si>
    <t>Eldon Marvin</t>
  </si>
  <si>
    <t>lafayette.ziemann@example.com</t>
  </si>
  <si>
    <t>(412) 821-5898</t>
  </si>
  <si>
    <t>Clint Oberbrunner</t>
  </si>
  <si>
    <t>trystan82@example.com</t>
  </si>
  <si>
    <t>229-672-3115</t>
  </si>
  <si>
    <t>Dr. Bud Boyer DDS</t>
  </si>
  <si>
    <t>dschroeder@example.net</t>
  </si>
  <si>
    <t>Prof. Jackie Botsford I</t>
  </si>
  <si>
    <t>franecki.jaqueline@example.net</t>
  </si>
  <si>
    <t>Lera McDermott V</t>
  </si>
  <si>
    <t>lakin.rupert@example.net</t>
  </si>
  <si>
    <t>(720) 523-5309</t>
  </si>
  <si>
    <t>Myah Bailey III</t>
  </si>
  <si>
    <t>blair91@example.net</t>
  </si>
  <si>
    <t>386-829-2386</t>
  </si>
  <si>
    <t>Prof. Lauriane Hill V</t>
  </si>
  <si>
    <t>keeling.viola@example.org</t>
  </si>
  <si>
    <t>Prof. Dee Bosco</t>
  </si>
  <si>
    <t>kreiger.kiana@example.org</t>
  </si>
  <si>
    <t>Eula Breitenberg</t>
  </si>
  <si>
    <t>liza.kirlin@example.com</t>
  </si>
  <si>
    <t>1-305-413-5488</t>
  </si>
  <si>
    <t>Dr. Maxine Wolf III</t>
  </si>
  <si>
    <t>nikolaus.vida@example.org</t>
  </si>
  <si>
    <t>(283) 714-0089</t>
  </si>
  <si>
    <t>Uriah Senger</t>
  </si>
  <si>
    <t>hyatt.alfredo@example.net</t>
  </si>
  <si>
    <t>Nicolas Harber</t>
  </si>
  <si>
    <t>bkunze@example.com</t>
  </si>
  <si>
    <t>Al Green MD</t>
  </si>
  <si>
    <t>brandt.rice@example.com</t>
  </si>
  <si>
    <t>Mervin Waelchi III</t>
  </si>
  <si>
    <t>jenkins.velma@example.org</t>
  </si>
  <si>
    <t>820-359-8651</t>
  </si>
  <si>
    <t>Avis Schowalter I</t>
  </si>
  <si>
    <t>jovanny.cole@example.org</t>
  </si>
  <si>
    <t>Guadalupe Klocko</t>
  </si>
  <si>
    <t>wquigley@example.net</t>
  </si>
  <si>
    <t>1-267-572-7791</t>
  </si>
  <si>
    <t>Sydni Raynor</t>
  </si>
  <si>
    <t>kristian89@example.net</t>
  </si>
  <si>
    <t>(262) 258-1679</t>
  </si>
  <si>
    <t>Prof. Bryana Kunze</t>
  </si>
  <si>
    <t>misty42@example.org</t>
  </si>
  <si>
    <t>1-586-741-0977</t>
  </si>
  <si>
    <t>Mr. Micah Ritchie DDS</t>
  </si>
  <si>
    <t>sboyer@example.com</t>
  </si>
  <si>
    <t>(903) 449-8369</t>
  </si>
  <si>
    <t>Dr. Brain Kulas</t>
  </si>
  <si>
    <t>mbradtke@example.org</t>
  </si>
  <si>
    <t>Dr. Misty Bartoletti</t>
  </si>
  <si>
    <t>jemard@example.com</t>
  </si>
  <si>
    <t>Prudence Beatty</t>
  </si>
  <si>
    <t>antwan75@example.org</t>
  </si>
  <si>
    <t>(848) 205-6165</t>
  </si>
  <si>
    <t>Kyle Strosin</t>
  </si>
  <si>
    <t>bogisich.jerald@example.org</t>
  </si>
  <si>
    <t>Nya Bosco</t>
  </si>
  <si>
    <t>fhuel@example.com</t>
  </si>
  <si>
    <t>309-691-7022</t>
  </si>
  <si>
    <t>Edd Feeney</t>
  </si>
  <si>
    <t>murl35@example.org</t>
  </si>
  <si>
    <t>Ashlynn Bins</t>
  </si>
  <si>
    <t>burley15@example.com</t>
  </si>
  <si>
    <t>979-512-1487</t>
  </si>
  <si>
    <t>Oswald Strosin</t>
  </si>
  <si>
    <t>turner.ilene@example.net</t>
  </si>
  <si>
    <t>1-347-905-5623</t>
  </si>
  <si>
    <t>Rubye Hettinger PhD</t>
  </si>
  <si>
    <t>xfarrell@example.org</t>
  </si>
  <si>
    <t>424-550-1309</t>
  </si>
  <si>
    <t>Dr. Stanton Bins</t>
  </si>
  <si>
    <t>dlarson@example.org</t>
  </si>
  <si>
    <t>Colby Bahringer</t>
  </si>
  <si>
    <t>heller.mallory@example.net</t>
  </si>
  <si>
    <t>1-512-668-2813</t>
  </si>
  <si>
    <t>Hiram Gusikowski PhD</t>
  </si>
  <si>
    <t>jaclyn12@example.com</t>
  </si>
  <si>
    <t>General Hilpert III</t>
  </si>
  <si>
    <t>joe.corwin@example.com</t>
  </si>
  <si>
    <t>Archibald Friesen</t>
  </si>
  <si>
    <t>waters.elinor@example.net</t>
  </si>
  <si>
    <t>Oliver Doyle PhD</t>
  </si>
  <si>
    <t>awatsica@example.org</t>
  </si>
  <si>
    <t>818-531-2743</t>
  </si>
  <si>
    <t>Name Zulauf</t>
  </si>
  <si>
    <t>mcdermott.cary@example.net</t>
  </si>
  <si>
    <t>Garth Ziemann</t>
  </si>
  <si>
    <t>annie11@example.net</t>
  </si>
  <si>
    <t>Sonya Cole</t>
  </si>
  <si>
    <t>moshe32@example.com</t>
  </si>
  <si>
    <t>669-669-1275</t>
  </si>
  <si>
    <t>Duane Toy</t>
  </si>
  <si>
    <t>kassandra38@example.net</t>
  </si>
  <si>
    <t>Marquis Bechtelar</t>
  </si>
  <si>
    <t>cordelia.koepp@example.org</t>
  </si>
  <si>
    <t>1-386-633-6797</t>
  </si>
  <si>
    <t>Libby Keeling</t>
  </si>
  <si>
    <t>rose.williamson@example.com</t>
  </si>
  <si>
    <t>(380) 278-4171</t>
  </si>
  <si>
    <t>Carroll Carter</t>
  </si>
  <si>
    <t>allison.damore@example.net</t>
  </si>
  <si>
    <t>(847) 920-5067</t>
  </si>
  <si>
    <t>Hayley Metz</t>
  </si>
  <si>
    <t>ruthe.hills@example.net</t>
  </si>
  <si>
    <t>1-434-782-6238</t>
  </si>
  <si>
    <t>Prof. Allie Champlin</t>
  </si>
  <si>
    <t>nathen.mills@example.com</t>
  </si>
  <si>
    <t>Prof. Loren Crooks</t>
  </si>
  <si>
    <t>lmertz@example.com</t>
  </si>
  <si>
    <t>Dr. Kole Daugherty</t>
  </si>
  <si>
    <t>matilda96@example.org</t>
  </si>
  <si>
    <t>(385) 815-2651</t>
  </si>
  <si>
    <t>Jean Crist</t>
  </si>
  <si>
    <t>volkman.jakayla@example.com</t>
  </si>
  <si>
    <t>1-364-869-7953</t>
  </si>
  <si>
    <t>Mr. Jaden Luettgen</t>
  </si>
  <si>
    <t>schulist.savion@example.com</t>
  </si>
  <si>
    <t>Gertrude Schimmel</t>
  </si>
  <si>
    <t>reynold06@example.net</t>
  </si>
  <si>
    <t>984-815-6137</t>
  </si>
  <si>
    <t>Holden Kutch Jr.</t>
  </si>
  <si>
    <t>barton.delilah@example.com</t>
  </si>
  <si>
    <t>(706) 635-8698</t>
  </si>
  <si>
    <t>Arno Yundt</t>
  </si>
  <si>
    <t>elnora20@example.org</t>
  </si>
  <si>
    <t>Gloria Grady</t>
  </si>
  <si>
    <t>carley92@example.net</t>
  </si>
  <si>
    <t>Prof. Adrienne Volkman PhD</t>
  </si>
  <si>
    <t>gorczany.rey@example.com</t>
  </si>
  <si>
    <t>Torrance Hand</t>
  </si>
  <si>
    <t>heaney.jeromy@example.org</t>
  </si>
  <si>
    <t>Mrs. Natalia Nienow Jr.</t>
  </si>
  <si>
    <t>armando27@example.com</t>
  </si>
  <si>
    <t>(360) 457-3143</t>
  </si>
  <si>
    <t>Jerad Kunze</t>
  </si>
  <si>
    <t>stamm.guiseppe@example.com</t>
  </si>
  <si>
    <t>Virginie Towne</t>
  </si>
  <si>
    <t>tyree.feeney@example.net</t>
  </si>
  <si>
    <t>Mortimer Greenholt</t>
  </si>
  <si>
    <t>kacey00@example.net</t>
  </si>
  <si>
    <t>434-273-2896</t>
  </si>
  <si>
    <t>Claudie Stokes</t>
  </si>
  <si>
    <t>tamara38@example.net</t>
  </si>
  <si>
    <t>Cassandre Legros</t>
  </si>
  <si>
    <t>dee78@example.com</t>
  </si>
  <si>
    <t>925-677-5989</t>
  </si>
  <si>
    <t>Dr. Van Dietrich</t>
  </si>
  <si>
    <t>marcel58@example.net</t>
  </si>
  <si>
    <t>Dr. Jarrett Sporer Sr.</t>
  </si>
  <si>
    <t>kunde.katlyn@example.com</t>
  </si>
  <si>
    <t>+1 (575) 436-4908</t>
  </si>
  <si>
    <t>Geo Mitchell</t>
  </si>
  <si>
    <t>destini.okon@example.net</t>
  </si>
  <si>
    <t>Julia Yost</t>
  </si>
  <si>
    <t>carmine.jacobson@example.com</t>
  </si>
  <si>
    <t>Libby Murphy</t>
  </si>
  <si>
    <t>zulauf.anastacio@example.net</t>
  </si>
  <si>
    <t>564-368-1341</t>
  </si>
  <si>
    <t>Loma Murazik</t>
  </si>
  <si>
    <t>sporer.ceasar@example.org</t>
  </si>
  <si>
    <t>Erna Rosenbaum</t>
  </si>
  <si>
    <t>kunze.leanna@example.com</t>
  </si>
  <si>
    <t>1-804-967-5133</t>
  </si>
  <si>
    <t>Kaia Dietrich</t>
  </si>
  <si>
    <t>kathleen.koelpin@example.net</t>
  </si>
  <si>
    <t>Mr. Angus O'Conner PhD</t>
  </si>
  <si>
    <t>mike20@example.com</t>
  </si>
  <si>
    <t>(507) 768-5742</t>
  </si>
  <si>
    <t>Esteban Schuppe</t>
  </si>
  <si>
    <t>valerie.hodkiewicz@example.org</t>
  </si>
  <si>
    <t>1-248-669-0650</t>
  </si>
  <si>
    <t>Loren Dare</t>
  </si>
  <si>
    <t>hickle.gaylord@example.com</t>
  </si>
  <si>
    <t>(731) 882-2027</t>
  </si>
  <si>
    <t>Prof. Chandler Mertz</t>
  </si>
  <si>
    <t>dagmar54@example.net</t>
  </si>
  <si>
    <t>(678) 733-1217</t>
  </si>
  <si>
    <t>Nedra Bode</t>
  </si>
  <si>
    <t>rempel.gage@example.com</t>
  </si>
  <si>
    <t>1-650-730-6727</t>
  </si>
  <si>
    <t>Faustino Marvin</t>
  </si>
  <si>
    <t>brody.ebert@example.net</t>
  </si>
  <si>
    <t>(458) 374-3380</t>
  </si>
  <si>
    <t>Johnathon Marvin</t>
  </si>
  <si>
    <t>white.bartholome@example.com</t>
  </si>
  <si>
    <t>Jammie Botsford V</t>
  </si>
  <si>
    <t>saul.ernser@example.net</t>
  </si>
  <si>
    <t>(270) 200-5598</t>
  </si>
  <si>
    <t>Danielle Lueilwitz III</t>
  </si>
  <si>
    <t>schuster.katheryn@example.net</t>
  </si>
  <si>
    <t>(478) 402-6407</t>
  </si>
  <si>
    <t>Dr. Makenzie Homenick</t>
  </si>
  <si>
    <t>sabina55@example.org</t>
  </si>
  <si>
    <t>678-709-5350</t>
  </si>
  <si>
    <t>Prof. Buck Mertz DVM</t>
  </si>
  <si>
    <t>allen41@example.net</t>
  </si>
  <si>
    <t>Fanny Beahan</t>
  </si>
  <si>
    <t>meaghan.kirlin@example.com</t>
  </si>
  <si>
    <t>801-919-6581</t>
  </si>
  <si>
    <t>Heath Balistreri</t>
  </si>
  <si>
    <t>botsford.vidal@example.org</t>
  </si>
  <si>
    <t>1-351-910-1375</t>
  </si>
  <si>
    <t>Lavonne Maggio</t>
  </si>
  <si>
    <t>dbecker@example.net</t>
  </si>
  <si>
    <t>1-731-283-2375</t>
  </si>
  <si>
    <t>Pearl Collier</t>
  </si>
  <si>
    <t>jakayla29@example.org</t>
  </si>
  <si>
    <t>Sid Kshlerin</t>
  </si>
  <si>
    <t>giovanny71@example.org</t>
  </si>
  <si>
    <t>Dr. Tatum Mertz Sr.</t>
  </si>
  <si>
    <t>pietro.kshlerin@example.org</t>
  </si>
  <si>
    <t>+1 (385) 784-0666</t>
  </si>
  <si>
    <t>Ole Keeling PhD</t>
  </si>
  <si>
    <t>bobby.ernser@example.org</t>
  </si>
  <si>
    <t>+1 (678) 365-6464</t>
  </si>
  <si>
    <t>Buck Stoltenberg</t>
  </si>
  <si>
    <t>okon.alice@example.com</t>
  </si>
  <si>
    <t>269-243-4272</t>
  </si>
  <si>
    <t>Mr. Earl Larkin IV</t>
  </si>
  <si>
    <t>carroll.tyrese@example.com</t>
  </si>
  <si>
    <t>509-293-6299</t>
  </si>
  <si>
    <t>Prof. Asa Legros III</t>
  </si>
  <si>
    <t>matteo.bogisich@example.net</t>
  </si>
  <si>
    <t>(838) 603-7733</t>
  </si>
  <si>
    <t>Miss Maybelle Fisher DVM</t>
  </si>
  <si>
    <t>ugraham@example.com</t>
  </si>
  <si>
    <t>(606) 434-9024</t>
  </si>
  <si>
    <t>Lenore Brown III</t>
  </si>
  <si>
    <t>jolie.carter@example.org</t>
  </si>
  <si>
    <t>Nyasia O'Conner</t>
  </si>
  <si>
    <t>marley50@example.net</t>
  </si>
  <si>
    <t>(734) 534-4226</t>
  </si>
  <si>
    <t>Agustin Schuster DDS</t>
  </si>
  <si>
    <t>maybelle50@example.org</t>
  </si>
  <si>
    <t>229-638-5715</t>
  </si>
  <si>
    <t>Prof. Arnoldo Nicolas</t>
  </si>
  <si>
    <t>nona.smith@example.org</t>
  </si>
  <si>
    <t>Miss Deborah Casper Sr.</t>
  </si>
  <si>
    <t>ellen33@example.org</t>
  </si>
  <si>
    <t>Chelsea Altenwerth</t>
  </si>
  <si>
    <t>ksawayn@example.org</t>
  </si>
  <si>
    <t>1-364-526-3712</t>
  </si>
  <si>
    <t>Dane Powlowski</t>
  </si>
  <si>
    <t>antoinette.marks@example.net</t>
  </si>
  <si>
    <t>678-283-0775</t>
  </si>
  <si>
    <t>Seth Bradtke</t>
  </si>
  <si>
    <t>merl64@example.net</t>
  </si>
  <si>
    <t>1-678-590-0221</t>
  </si>
  <si>
    <t>Dr. Clementine Funk DVM</t>
  </si>
  <si>
    <t>dschowalter@example.org</t>
  </si>
  <si>
    <t>1-410-852-5526</t>
  </si>
  <si>
    <t>Janie Homenick</t>
  </si>
  <si>
    <t>jacobs.albertha@example.org</t>
  </si>
  <si>
    <t>+1 (380) 843-9107</t>
  </si>
  <si>
    <t>Alexzander Tromp</t>
  </si>
  <si>
    <t>dreinger@example.net</t>
  </si>
  <si>
    <t>Miss Melody Bernier V</t>
  </si>
  <si>
    <t>kristofer.kovacek@example.org</t>
  </si>
  <si>
    <t>+1 (559) 900-3904</t>
  </si>
  <si>
    <t>Manuela Gleichner</t>
  </si>
  <si>
    <t>ona.feil@example.net</t>
  </si>
  <si>
    <t>Rebecca Lind</t>
  </si>
  <si>
    <t>era85@example.org</t>
  </si>
  <si>
    <t>(281) 874-5512</t>
  </si>
  <si>
    <t>Carrie Waters</t>
  </si>
  <si>
    <t>greenholt.reed@example.net</t>
  </si>
  <si>
    <t>Dr. Gust Bruen PhD</t>
  </si>
  <si>
    <t>glesch@example.org</t>
  </si>
  <si>
    <t>878-610-8020</t>
  </si>
  <si>
    <t>Vickie Ruecker</t>
  </si>
  <si>
    <t>mario.hermiston@example.com</t>
  </si>
  <si>
    <t>281-390-1384</t>
  </si>
  <si>
    <t>Sibyl Deckow</t>
  </si>
  <si>
    <t>eduardo81@example.org</t>
  </si>
  <si>
    <t>1-850-404-0013</t>
  </si>
  <si>
    <t>Aliya Olson</t>
  </si>
  <si>
    <t>kathleen.langosh@example.net</t>
  </si>
  <si>
    <t>910-657-0481</t>
  </si>
  <si>
    <t>Ms. Hannah Moen</t>
  </si>
  <si>
    <t>lia.lowe@example.com</t>
  </si>
  <si>
    <t>(801) 700-0145</t>
  </si>
  <si>
    <t>Dejon Doyle</t>
  </si>
  <si>
    <t>whessel@example.com</t>
  </si>
  <si>
    <t>Maxwell Bradtke</t>
  </si>
  <si>
    <t>rodolfo.adams@example.com</t>
  </si>
  <si>
    <t>Justina Koepp</t>
  </si>
  <si>
    <t>witting.august@example.com</t>
  </si>
  <si>
    <t>1-406-394-7880</t>
  </si>
  <si>
    <t>Rico Littel</t>
  </si>
  <si>
    <t>jocelyn55@example.com</t>
  </si>
  <si>
    <t>(607) 492-8908</t>
  </si>
  <si>
    <t>Ubaldo Gulgowski PhD</t>
  </si>
  <si>
    <t>hoeger.dovie@example.com</t>
  </si>
  <si>
    <t>Leo Kris Sr.</t>
  </si>
  <si>
    <t>jace77@example.net</t>
  </si>
  <si>
    <t>1-586-780-4148</t>
  </si>
  <si>
    <t>Mrs. Fanny Schuster PhD</t>
  </si>
  <si>
    <t>nigel21@example.net</t>
  </si>
  <si>
    <t>1-858-488-8094</t>
  </si>
  <si>
    <t>Trycia VonRueden</t>
  </si>
  <si>
    <t>godfrey47@example.com</t>
  </si>
  <si>
    <t>(820) 450-0868</t>
  </si>
  <si>
    <t>Lilliana Heller</t>
  </si>
  <si>
    <t>oparker@example.org</t>
  </si>
  <si>
    <t>Rachelle Weber IV</t>
  </si>
  <si>
    <t>valentina.schulist@example.net</t>
  </si>
  <si>
    <t>1-518-990-9172</t>
  </si>
  <si>
    <t>Marlene O'Hara</t>
  </si>
  <si>
    <t>stella.sanford@example.org</t>
  </si>
  <si>
    <t>757-275-4274</t>
  </si>
  <si>
    <t>Miss Layla Steuber V</t>
  </si>
  <si>
    <t>nrempel@example.com</t>
  </si>
  <si>
    <t>Dr. Carroll Krajcik III</t>
  </si>
  <si>
    <t>manuela43@example.com</t>
  </si>
  <si>
    <t>Peyton Lebsack</t>
  </si>
  <si>
    <t>loy.luettgen@example.net</t>
  </si>
  <si>
    <t>Jailyn Lesch</t>
  </si>
  <si>
    <t>kiel.wolff@example.net</t>
  </si>
  <si>
    <t>Lizzie Hamill Jr.</t>
  </si>
  <si>
    <t>otorphy@example.net</t>
  </si>
  <si>
    <t>(838) 799-3639</t>
  </si>
  <si>
    <t>Mavis Mayer</t>
  </si>
  <si>
    <t>lavern00@example.org</t>
  </si>
  <si>
    <t>+1 (351) 287-4079</t>
  </si>
  <si>
    <t>Stewart Towne</t>
  </si>
  <si>
    <t>virginia.west@example.org</t>
  </si>
  <si>
    <t>1-702-904-8855</t>
  </si>
  <si>
    <t>Jaida O'Kon</t>
  </si>
  <si>
    <t>bartoletti.javon@example.net</t>
  </si>
  <si>
    <t>Dr. Percival Raynor</t>
  </si>
  <si>
    <t>madison22@example.net</t>
  </si>
  <si>
    <t>Yazmin Doyle</t>
  </si>
  <si>
    <t>mariano.franecki@example.net</t>
  </si>
  <si>
    <t>+1 (918) 907-4973</t>
  </si>
  <si>
    <t>Kirk Harvey</t>
  </si>
  <si>
    <t>jacobs.eve@example.com</t>
  </si>
  <si>
    <t>Elbert Luettgen</t>
  </si>
  <si>
    <t>jasper.russel@example.org</t>
  </si>
  <si>
    <t>1-228-460-9732</t>
  </si>
  <si>
    <t>Lance Beatty IV</t>
  </si>
  <si>
    <t>myrtis.willms@example.net</t>
  </si>
  <si>
    <t>930-925-1176</t>
  </si>
  <si>
    <t>Rae Pfeffer</t>
  </si>
  <si>
    <t>kyleigh.fisher@example.org</t>
  </si>
  <si>
    <t>1-845-452-3434</t>
  </si>
  <si>
    <t>Burnice Bailey</t>
  </si>
  <si>
    <t>legros.reagan@example.com</t>
  </si>
  <si>
    <t>Stanley Wolff</t>
  </si>
  <si>
    <t>mstehr@example.net</t>
  </si>
  <si>
    <t>586-587-0466</t>
  </si>
  <si>
    <t>Ava Lehner</t>
  </si>
  <si>
    <t>bogisich.jaylon@example.org</t>
  </si>
  <si>
    <t>813-415-9850</t>
  </si>
  <si>
    <t>Dr. Ally Klocko</t>
  </si>
  <si>
    <t>isteuber@example.com</t>
  </si>
  <si>
    <t>Kenyon VonRueden</t>
  </si>
  <si>
    <t>lueilwitz.ellie@example.com</t>
  </si>
  <si>
    <t>(469) 849-8498</t>
  </si>
  <si>
    <t>Kimberly Kutch MD</t>
  </si>
  <si>
    <t>klarson@example.com</t>
  </si>
  <si>
    <t>1-929-603-6520</t>
  </si>
  <si>
    <t>Vicky Bogan</t>
  </si>
  <si>
    <t>lkuhn@example.net</t>
  </si>
  <si>
    <t>351-890-7298</t>
  </si>
  <si>
    <t>Ike Zemlak</t>
  </si>
  <si>
    <t>fbeer@example.net</t>
  </si>
  <si>
    <t>980-928-8503</t>
  </si>
  <si>
    <t>Prof. Mason Moen MD</t>
  </si>
  <si>
    <t>hcrooks@example.com</t>
  </si>
  <si>
    <t>Jarod Carter</t>
  </si>
  <si>
    <t>xwunsch@example.net</t>
  </si>
  <si>
    <t>1-650-449-1226</t>
  </si>
  <si>
    <t>Keyshawn Flatley</t>
  </si>
  <si>
    <t>andreanne97@example.com</t>
  </si>
  <si>
    <t>1-845-215-6823</t>
  </si>
  <si>
    <t>Chadd Borer Sr.</t>
  </si>
  <si>
    <t>jesse.cruickshank@example.com</t>
  </si>
  <si>
    <t>1-816-998-7333</t>
  </si>
  <si>
    <t>Ima Durgan</t>
  </si>
  <si>
    <t>gutmann.rosetta@example.org</t>
  </si>
  <si>
    <t>Margarette Walker MD</t>
  </si>
  <si>
    <t>ernestina28@example.org</t>
  </si>
  <si>
    <t>920-827-6299</t>
  </si>
  <si>
    <t>Dawn West</t>
  </si>
  <si>
    <t>willard73@example.org</t>
  </si>
  <si>
    <t>+1 (920) 887-7709</t>
  </si>
  <si>
    <t>Dr. Amber Lakin Jr.</t>
  </si>
  <si>
    <t>bartoletti.ewald@example.net</t>
  </si>
  <si>
    <t>Nicholas Kessler</t>
  </si>
  <si>
    <t>orin.crist@example.com</t>
  </si>
  <si>
    <t>1-838-344-2822</t>
  </si>
  <si>
    <t>Lila Mayer</t>
  </si>
  <si>
    <t>lynch.jules@example.com</t>
  </si>
  <si>
    <t>Elinor Ritchie</t>
  </si>
  <si>
    <t>providenci.johns@example.com</t>
  </si>
  <si>
    <t>(321) 984-7620</t>
  </si>
  <si>
    <t>Reid Sanford</t>
  </si>
  <si>
    <t>dickinson.jaime@example.org</t>
  </si>
  <si>
    <t>1-463-907-2960</t>
  </si>
  <si>
    <t>Ms. Lenna Bernhard III</t>
  </si>
  <si>
    <t>gmertz@example.net</t>
  </si>
  <si>
    <t>Kathryn Heaney</t>
  </si>
  <si>
    <t>bednar.kaelyn@example.org</t>
  </si>
  <si>
    <t>947-925-9687</t>
  </si>
  <si>
    <t>Mr. Cyril Senger DVM</t>
  </si>
  <si>
    <t>mcglynn.giovanni@example.net</t>
  </si>
  <si>
    <t>Rudolph Dicki</t>
  </si>
  <si>
    <t>esther17@example.org</t>
  </si>
  <si>
    <t>(458) 433-1424</t>
  </si>
  <si>
    <t>Zakary Rutherford</t>
  </si>
  <si>
    <t>julia.mclaughlin@example.net</t>
  </si>
  <si>
    <t>Mckayla Swaniawski</t>
  </si>
  <si>
    <t>schumm.adah@example.net</t>
  </si>
  <si>
    <t>+1 (754) 512-7354</t>
  </si>
  <si>
    <t>Prof. Mabelle Gleichner PhD</t>
  </si>
  <si>
    <t>xkozey@example.com</t>
  </si>
  <si>
    <t>(772) 828-6940</t>
  </si>
  <si>
    <t>Prof. Noel Keeling III</t>
  </si>
  <si>
    <t>emely01@example.net</t>
  </si>
  <si>
    <t>Dr. Ernie Streich MD</t>
  </si>
  <si>
    <t>evelyn.mosciski@example.org</t>
  </si>
  <si>
    <t>Dr. Elizabeth Dietrich DVM</t>
  </si>
  <si>
    <t>murphy69@example.org</t>
  </si>
  <si>
    <t>Carleton Beatty III</t>
  </si>
  <si>
    <t>laurine.huel@example.com</t>
  </si>
  <si>
    <t>Alexanne Wolf</t>
  </si>
  <si>
    <t>kamryn22@example.net</t>
  </si>
  <si>
    <t>Ora Greenholt DDS</t>
  </si>
  <si>
    <t>phamill@example.net</t>
  </si>
  <si>
    <t>Mr. Amos McLaughlin</t>
  </si>
  <si>
    <t>stark.christelle@example.com</t>
  </si>
  <si>
    <t>Mr. Wilber Muller Jr.</t>
  </si>
  <si>
    <t>schiller.giovanni@example.net</t>
  </si>
  <si>
    <t>862-454-6520</t>
  </si>
  <si>
    <t>Kenyatta Stehr</t>
  </si>
  <si>
    <t>jamel.senger@example.net</t>
  </si>
  <si>
    <t>Edd Mayert</t>
  </si>
  <si>
    <t>ellsworth92@example.net</t>
  </si>
  <si>
    <t>Estevan Davis</t>
  </si>
  <si>
    <t>strosin.rashad@example.org</t>
  </si>
  <si>
    <t>Jarret Mills</t>
  </si>
  <si>
    <t>eldora18@example.org</t>
  </si>
  <si>
    <t>551-344-4134</t>
  </si>
  <si>
    <t>Agustina Bruen</t>
  </si>
  <si>
    <t>erling.boyer@example.org</t>
  </si>
  <si>
    <t>Jessyca Bednar</t>
  </si>
  <si>
    <t>runolfsson.victoria@example.net</t>
  </si>
  <si>
    <t>(380) 776-2049</t>
  </si>
  <si>
    <t>Antonette Effertz DDS</t>
  </si>
  <si>
    <t>gus37@example.com</t>
  </si>
  <si>
    <t>Dagmar Gottlieb</t>
  </si>
  <si>
    <t>erutherford@example.net</t>
  </si>
  <si>
    <t>Consuelo Reichel</t>
  </si>
  <si>
    <t>goyette.zoila@example.net</t>
  </si>
  <si>
    <t>Wanda Schmidt Jr.</t>
  </si>
  <si>
    <t>olga57@example.org</t>
  </si>
  <si>
    <t>+1 (317) 918-3322</t>
  </si>
  <si>
    <t>Jovani Hartmann Jr.</t>
  </si>
  <si>
    <t>tillman.delta@example.com</t>
  </si>
  <si>
    <t>Meghan Koss</t>
  </si>
  <si>
    <t>grimes.leo@example.com</t>
  </si>
  <si>
    <t>Mrs. Bettie Harber II</t>
  </si>
  <si>
    <t>williamson.jewell@example.com</t>
  </si>
  <si>
    <t>Mr. Drake Mohr</t>
  </si>
  <si>
    <t>kuvalis.frances@example.net</t>
  </si>
  <si>
    <t>Miss Sarina Johnston II</t>
  </si>
  <si>
    <t>jwyman@example.org</t>
  </si>
  <si>
    <t>Mr. Joan Carter</t>
  </si>
  <si>
    <t>rlockman@example.net</t>
  </si>
  <si>
    <t>(986) 206-9894</t>
  </si>
  <si>
    <t>Yasmeen Leannon</t>
  </si>
  <si>
    <t>christopher90@example.net</t>
  </si>
  <si>
    <t>Marlene Considine</t>
  </si>
  <si>
    <t>kylie34@example.net</t>
  </si>
  <si>
    <t>346-945-1988</t>
  </si>
  <si>
    <t>Dr. Russell Klocko MD</t>
  </si>
  <si>
    <t>bulah.schulist@example.net</t>
  </si>
  <si>
    <t>1-725-692-5179</t>
  </si>
  <si>
    <t>Prof. Avery Jenkins Sr.</t>
  </si>
  <si>
    <t>osbaldo78@example.net</t>
  </si>
  <si>
    <t>585-849-1034</t>
  </si>
  <si>
    <t>Edgardo Orn</t>
  </si>
  <si>
    <t>nathaniel77@example.com</t>
  </si>
  <si>
    <t>872-991-1272</t>
  </si>
  <si>
    <t>Pink Bernier</t>
  </si>
  <si>
    <t>bcartwright@example.net</t>
  </si>
  <si>
    <t>+1 (445) 699-2126</t>
  </si>
  <si>
    <t>Ephraim Nitzsche</t>
  </si>
  <si>
    <t>fredy.yost@example.org</t>
  </si>
  <si>
    <t>Fabian McLaughlin</t>
  </si>
  <si>
    <t>oberbrunner.mckenna@example.com</t>
  </si>
  <si>
    <t>Dr. Maximo Cartwright</t>
  </si>
  <si>
    <t>afeest@example.org</t>
  </si>
  <si>
    <t>Rod Kuvalis PhD</t>
  </si>
  <si>
    <t>harrison95@example.org</t>
  </si>
  <si>
    <t>1-681-940-2789</t>
  </si>
  <si>
    <t>Miss Imogene Collins</t>
  </si>
  <si>
    <t>curtis.hettinger@example.net</t>
  </si>
  <si>
    <t>820-220-3890</t>
  </si>
  <si>
    <t>Glenna Schneider</t>
  </si>
  <si>
    <t>freinger@example.com</t>
  </si>
  <si>
    <t>272-338-8091</t>
  </si>
  <si>
    <t>Valentin Kuvalis</t>
  </si>
  <si>
    <t>rabshire@example.com</t>
  </si>
  <si>
    <t>Ms. Lenore Rogahn IV</t>
  </si>
  <si>
    <t>kirsten.davis@example.net</t>
  </si>
  <si>
    <t>(848) 849-9727</t>
  </si>
  <si>
    <t>Ramona Schiller</t>
  </si>
  <si>
    <t>jovanny.ledner@example.com</t>
  </si>
  <si>
    <t>Quinn Stiedemann</t>
  </si>
  <si>
    <t>kerluke.gaylord@example.net</t>
  </si>
  <si>
    <t>Russ Blick</t>
  </si>
  <si>
    <t>friedrich56@example.org</t>
  </si>
  <si>
    <t>Mr. Dock Skiles DVM</t>
  </si>
  <si>
    <t>weissnat.maia@example.com</t>
  </si>
  <si>
    <t>Elmore Rolfson Sr.</t>
  </si>
  <si>
    <t>lavon45@example.com</t>
  </si>
  <si>
    <t>Jaquelin Turner</t>
  </si>
  <si>
    <t>ansel92@example.com</t>
  </si>
  <si>
    <t>1-734-517-5378</t>
  </si>
  <si>
    <t>Kenna D'Amore Jr.</t>
  </si>
  <si>
    <t>dickinson.adam@example.org</t>
  </si>
  <si>
    <t>812-666-2486</t>
  </si>
  <si>
    <t>Jermaine Gottlieb DVM</t>
  </si>
  <si>
    <t>william48@example.org</t>
  </si>
  <si>
    <t>Sydnee Weissnat II</t>
  </si>
  <si>
    <t>emilie.homenick@example.com</t>
  </si>
  <si>
    <t>Prof. Wilfred Howell I</t>
  </si>
  <si>
    <t>zelda53@example.org</t>
  </si>
  <si>
    <t>(603) 879-8494</t>
  </si>
  <si>
    <t>Prof. Bonnie Wilderman MD</t>
  </si>
  <si>
    <t>darien.mayer@example.org</t>
  </si>
  <si>
    <t>1-425-240-9495</t>
  </si>
  <si>
    <t>Cloyd Breitenberg</t>
  </si>
  <si>
    <t>pprice@example.net</t>
  </si>
  <si>
    <t>Prof. Stanton Trantow II</t>
  </si>
  <si>
    <t>pgreen@example.com</t>
  </si>
  <si>
    <t>206-654-4552</t>
  </si>
  <si>
    <t>Dr. Jovanny Harvey I</t>
  </si>
  <si>
    <t>hiram27@example.com</t>
  </si>
  <si>
    <t>Delpha Cormier</t>
  </si>
  <si>
    <t>dgutmann@example.org</t>
  </si>
  <si>
    <t>848-854-7564</t>
  </si>
  <si>
    <t>Prof. Ila Bogan III</t>
  </si>
  <si>
    <t>thalvorson@example.org</t>
  </si>
  <si>
    <t>(689) 713-1439</t>
  </si>
  <si>
    <t>Litzy Schuster</t>
  </si>
  <si>
    <t>scot.hagenes@example.net</t>
  </si>
  <si>
    <t>Mr. Dan Hettinger</t>
  </si>
  <si>
    <t>chauncey68@example.net</t>
  </si>
  <si>
    <t>(908) 301-6328</t>
  </si>
  <si>
    <t>Giovani Lynch</t>
  </si>
  <si>
    <t>katrina.hirthe@example.com</t>
  </si>
  <si>
    <t>Conor Bogisich PhD</t>
  </si>
  <si>
    <t>bbahringer@example.com</t>
  </si>
  <si>
    <t>463-456-0751</t>
  </si>
  <si>
    <t>Marian Effertz DVM</t>
  </si>
  <si>
    <t>kadams@example.com</t>
  </si>
  <si>
    <t>Jackson Wuckert</t>
  </si>
  <si>
    <t>qlegros@example.org</t>
  </si>
  <si>
    <t>Dr. Nola Schaden IV</t>
  </si>
  <si>
    <t>laverne05@example.org</t>
  </si>
  <si>
    <t>1-720-584-1003</t>
  </si>
  <si>
    <t>Lucius Bernhard</t>
  </si>
  <si>
    <t>peggie.parisian@example.net</t>
  </si>
  <si>
    <t>Prof. London Ferry</t>
  </si>
  <si>
    <t>maxie.stracke@example.com</t>
  </si>
  <si>
    <t>+1 (949) 379-0820</t>
  </si>
  <si>
    <t>Prof. Gabe Rosenbaum DDS</t>
  </si>
  <si>
    <t>bwalter@example.net</t>
  </si>
  <si>
    <t>Mrs. Alvina Stanton IV</t>
  </si>
  <si>
    <t>everett.barrows@example.net</t>
  </si>
  <si>
    <t>1-213-759-3648</t>
  </si>
  <si>
    <t>Rhoda Turcotte</t>
  </si>
  <si>
    <t>maxie.abbott@example.net</t>
  </si>
  <si>
    <t>Iliana Sporer</t>
  </si>
  <si>
    <t>gage55@example.net</t>
  </si>
  <si>
    <t>Dr. Gabriella Heidenreich</t>
  </si>
  <si>
    <t>makenzie.schowalter@example.org</t>
  </si>
  <si>
    <t>Kaylin Gutkowski</t>
  </si>
  <si>
    <t>chester.auer@example.com</t>
  </si>
  <si>
    <t>Miss Jazmin McKenzie</t>
  </si>
  <si>
    <t>maximilian88@example.net</t>
  </si>
  <si>
    <t>King Powlowski DVM</t>
  </si>
  <si>
    <t>julia55@example.net</t>
  </si>
  <si>
    <t>Kira Connelly</t>
  </si>
  <si>
    <t>edavis@example.com</t>
  </si>
  <si>
    <t>682-591-4433</t>
  </si>
  <si>
    <t>Mara Miller</t>
  </si>
  <si>
    <t>clara.collier@example.org</t>
  </si>
  <si>
    <t>Lindsay Dietrich</t>
  </si>
  <si>
    <t>annette.lynch@example.net</t>
  </si>
  <si>
    <t>1-773-949-6625</t>
  </si>
  <si>
    <t>Rhiannon Weimann</t>
  </si>
  <si>
    <t>rprice@example.net</t>
  </si>
  <si>
    <t>1-678-292-3139</t>
  </si>
  <si>
    <t>Lincoln Parker</t>
  </si>
  <si>
    <t>chet.wunsch@example.com</t>
  </si>
  <si>
    <t>Andy Quitzon</t>
  </si>
  <si>
    <t>darren76@example.net</t>
  </si>
  <si>
    <t>+1 (843) 988-9561</t>
  </si>
  <si>
    <t>Kyleigh Tromp</t>
  </si>
  <si>
    <t>leannon.gustave@example.com</t>
  </si>
  <si>
    <t>831-625-3600</t>
  </si>
  <si>
    <t>Rodrigo Friesen</t>
  </si>
  <si>
    <t>kiehn.nestor@example.org</t>
  </si>
  <si>
    <t>1-786-208-8495</t>
  </si>
  <si>
    <t>Easter Hagenes</t>
  </si>
  <si>
    <t>halvorson.mariela@example.net</t>
  </si>
  <si>
    <t>(520) 215-1099</t>
  </si>
  <si>
    <t>Mr. Rogelio Grady V</t>
  </si>
  <si>
    <t>dena.fay@example.net</t>
  </si>
  <si>
    <t>283-895-2916</t>
  </si>
  <si>
    <t>Mathilde Parker</t>
  </si>
  <si>
    <t>wiegand.harvey@example.net</t>
  </si>
  <si>
    <t>Annabell Abernathy</t>
  </si>
  <si>
    <t>dzboncak@example.com</t>
  </si>
  <si>
    <t>(346) 836-5694</t>
  </si>
  <si>
    <t>Dr. Shanna Wisozk</t>
  </si>
  <si>
    <t>qmorar@example.org</t>
  </si>
  <si>
    <t>1-959-612-4026</t>
  </si>
  <si>
    <t>Hildegard Reinger</t>
  </si>
  <si>
    <t>rebeca19@example.org</t>
  </si>
  <si>
    <t>Dr. Adelle Bahringer</t>
  </si>
  <si>
    <t>xromaguera@example.com</t>
  </si>
  <si>
    <t>515-808-2676</t>
  </si>
  <si>
    <t>Buck Luettgen</t>
  </si>
  <si>
    <t>qhoppe@example.net</t>
  </si>
  <si>
    <t>Erwin O'Connell</t>
  </si>
  <si>
    <t>alysha02@example.org</t>
  </si>
  <si>
    <t>+1 (530) 876-4739</t>
  </si>
  <si>
    <t>Mrs. Shyanne Tremblay Jr.</t>
  </si>
  <si>
    <t>giovanny82@example.com</t>
  </si>
  <si>
    <t>Prof. Gennaro Brakus</t>
  </si>
  <si>
    <t>rhiannon40@example.com</t>
  </si>
  <si>
    <t>Prof. Derick Tremblay</t>
  </si>
  <si>
    <t>rippin.joyce@example.org</t>
  </si>
  <si>
    <t>Alicia Mohr Jr.</t>
  </si>
  <si>
    <t>peyton.berge@example.org</t>
  </si>
  <si>
    <t>1-631-373-9304</t>
  </si>
  <si>
    <t>Miss Breana Paucek II</t>
  </si>
  <si>
    <t>erdman.keith@example.net</t>
  </si>
  <si>
    <t>Jolie Jacobi</t>
  </si>
  <si>
    <t>schuyler.kessler@example.org</t>
  </si>
  <si>
    <t>Austin Pollich</t>
  </si>
  <si>
    <t>konopelski.laverne@example.org</t>
  </si>
  <si>
    <t>925-613-6075</t>
  </si>
  <si>
    <t>Dillan Dare</t>
  </si>
  <si>
    <t>cwolf@example.com</t>
  </si>
  <si>
    <t>660-948-5748</t>
  </si>
  <si>
    <t>Vernon Lind</t>
  </si>
  <si>
    <t>wframi@example.org</t>
  </si>
  <si>
    <t>Violette Kertzmann</t>
  </si>
  <si>
    <t>kbraun@example.org</t>
  </si>
  <si>
    <t>(574) 410-4380</t>
  </si>
  <si>
    <t>Braeden Parker</t>
  </si>
  <si>
    <t>larue.fadel@example.com</t>
  </si>
  <si>
    <t>210-498-9946</t>
  </si>
  <si>
    <t>Erika Marquardt</t>
  </si>
  <si>
    <t>terrence.wilderman@example.org</t>
  </si>
  <si>
    <t>(706) 521-1067</t>
  </si>
  <si>
    <t>Corbin Wisozk PhD</t>
  </si>
  <si>
    <t>dstoltenberg@example.com</t>
  </si>
  <si>
    <t>Mr. Gordon Reilly</t>
  </si>
  <si>
    <t>luz88@example.net</t>
  </si>
  <si>
    <t>Dr. Laila Weber</t>
  </si>
  <si>
    <t>meda.cole@example.com</t>
  </si>
  <si>
    <t>225-372-5942</t>
  </si>
  <si>
    <t>Mariana Wisozk IV</t>
  </si>
  <si>
    <t>dickinson.cody@example.net</t>
  </si>
  <si>
    <t>Willard Heller V</t>
  </si>
  <si>
    <t>zachery.aufderhar@example.net</t>
  </si>
  <si>
    <t>941-408-8129</t>
  </si>
  <si>
    <t>Alfredo Barton</t>
  </si>
  <si>
    <t>rbotsford@example.com</t>
  </si>
  <si>
    <t>Joseph Lockman</t>
  </si>
  <si>
    <t>abby.oreilly@example.net</t>
  </si>
  <si>
    <t>(334) 743-1977</t>
  </si>
  <si>
    <t>Deontae Windler Sr.</t>
  </si>
  <si>
    <t>iheidenreich@example.org</t>
  </si>
  <si>
    <t>Elyse Schaden III</t>
  </si>
  <si>
    <t>jacquelyn.gutmann@example.net</t>
  </si>
  <si>
    <t>415-989-8143</t>
  </si>
  <si>
    <t>Cicero Nikolaus</t>
  </si>
  <si>
    <t>damore.chase@example.com</t>
  </si>
  <si>
    <t>1-430-630-3237</t>
  </si>
  <si>
    <t>Judson Weimann DVM</t>
  </si>
  <si>
    <t>boehm.virginie@example.net</t>
  </si>
  <si>
    <t>(423) 337-3728</t>
  </si>
  <si>
    <t>Rory Boehm</t>
  </si>
  <si>
    <t>mcglynn.dallin@example.net</t>
  </si>
  <si>
    <t>1-540-212-7468</t>
  </si>
  <si>
    <t>Prof. Dannie Denesik DVM</t>
  </si>
  <si>
    <t>hans.ruecker@example.net</t>
  </si>
  <si>
    <t>Virginia Ziemann</t>
  </si>
  <si>
    <t>laverna21@example.net</t>
  </si>
  <si>
    <t>(740) 293-6144</t>
  </si>
  <si>
    <t>Prof. Jefferey Emard</t>
  </si>
  <si>
    <t>cronin.imelda@example.net</t>
  </si>
  <si>
    <t>Elisa Walker</t>
  </si>
  <si>
    <t>sawayn.elisa@example.net</t>
  </si>
  <si>
    <t>Miss Alberta O'Conner</t>
  </si>
  <si>
    <t>zdare@example.com</t>
  </si>
  <si>
    <t>Dessie Ritchie</t>
  </si>
  <si>
    <t>friesen.tatyana@example.org</t>
  </si>
  <si>
    <t>458-470-2741</t>
  </si>
  <si>
    <t>Dr. Samara Larson Sr.</t>
  </si>
  <si>
    <t>konopelski.hannah@example.org</t>
  </si>
  <si>
    <t>Prof. Owen Thiel</t>
  </si>
  <si>
    <t>brooke02@example.com</t>
  </si>
  <si>
    <t>River Gibson</t>
  </si>
  <si>
    <t>wintheiser.dorothy@example.com</t>
  </si>
  <si>
    <t>Prof. Kirk Stoltenberg</t>
  </si>
  <si>
    <t>jayden53@example.org</t>
  </si>
  <si>
    <t>(828) 666-9645</t>
  </si>
  <si>
    <t>Shyanne Graham</t>
  </si>
  <si>
    <t>sschiller@example.com</t>
  </si>
  <si>
    <t>(252) 408-1740</t>
  </si>
  <si>
    <t>Dr. Markus Dietrich II</t>
  </si>
  <si>
    <t>rosenbaum.payton@example.org</t>
  </si>
  <si>
    <t>+1 (870) 682-0436</t>
  </si>
  <si>
    <t>Yasmine Schowalter Jr.</t>
  </si>
  <si>
    <t>carlotta88@example.org</t>
  </si>
  <si>
    <t>Rita Volkman</t>
  </si>
  <si>
    <t>ashtyn.blanda@example.com</t>
  </si>
  <si>
    <t>Dr. Brent Ward I</t>
  </si>
  <si>
    <t>destiny.klein@example.net</t>
  </si>
  <si>
    <t>(415) 801-7327</t>
  </si>
  <si>
    <t>Mrs. Rebeka Tromp</t>
  </si>
  <si>
    <t>stanton.kariane@example.org</t>
  </si>
  <si>
    <t>(432) 717-2464</t>
  </si>
  <si>
    <t>Kadin Waelchi IV</t>
  </si>
  <si>
    <t>vivienne41@example.net</t>
  </si>
  <si>
    <t>754-965-2694</t>
  </si>
  <si>
    <t>Dr. Rosendo Rogahn Jr.</t>
  </si>
  <si>
    <t>spinka.alba@example.net</t>
  </si>
  <si>
    <t>Ms. Mellie Emmerich Jr.</t>
  </si>
  <si>
    <t>schulist.elise@example.com</t>
  </si>
  <si>
    <t>1-541-855-8719</t>
  </si>
  <si>
    <t>Robin Bergnaum DDS</t>
  </si>
  <si>
    <t>patricia.prosacco@example.com</t>
  </si>
  <si>
    <t>+1 (231) 843-0651</t>
  </si>
  <si>
    <t>Raymond Bruen</t>
  </si>
  <si>
    <t>nitzsche.heaven@example.net</t>
  </si>
  <si>
    <t>Miss Selena Carroll</t>
  </si>
  <si>
    <t>alek.romaguera@example.net</t>
  </si>
  <si>
    <t>Prof. Neil Fadel</t>
  </si>
  <si>
    <t>vella.koch@example.net</t>
  </si>
  <si>
    <t>Alphonso Cummings III</t>
  </si>
  <si>
    <t>stone01@example.net</t>
  </si>
  <si>
    <t>Jessie Reichert</t>
  </si>
  <si>
    <t>heidi65@example.org</t>
  </si>
  <si>
    <t>1-725-232-7394</t>
  </si>
  <si>
    <t>Mr. Brock Kassulke</t>
  </si>
  <si>
    <t>colin.abshire@example.org</t>
  </si>
  <si>
    <t>+1 (773) 722-6367</t>
  </si>
  <si>
    <t>Hyman Marquardt</t>
  </si>
  <si>
    <t>fredrick31@example.com</t>
  </si>
  <si>
    <t>Jodie Simonis</t>
  </si>
  <si>
    <t>josefa.buckridge@example.net</t>
  </si>
  <si>
    <t>Dr. Peter Simonis V</t>
  </si>
  <si>
    <t>doconner@example.com</t>
  </si>
  <si>
    <t>(850) 489-8554</t>
  </si>
  <si>
    <t>Chris Hane</t>
  </si>
  <si>
    <t>jayda.herzog@example.net</t>
  </si>
  <si>
    <t>Aidan Borer</t>
  </si>
  <si>
    <t>muller.bud@example.net</t>
  </si>
  <si>
    <t>+1 (435) 231-3806</t>
  </si>
  <si>
    <t>Jody Stiedemann</t>
  </si>
  <si>
    <t>augustus.tromp@example.org</t>
  </si>
  <si>
    <t>Prof. Wilfred Legros IV</t>
  </si>
  <si>
    <t>omoen@example.net</t>
  </si>
  <si>
    <t>520-638-7073</t>
  </si>
  <si>
    <t>Mrs. Catalina Shields</t>
  </si>
  <si>
    <t>desiree93@example.com</t>
  </si>
  <si>
    <t>1-925-437-7341</t>
  </si>
  <si>
    <t>Marley Bernhard</t>
  </si>
  <si>
    <t>dorris79@example.net</t>
  </si>
  <si>
    <t>+1 (603) 480-9907</t>
  </si>
  <si>
    <t>Noemie Terry</t>
  </si>
  <si>
    <t>madie.brown@example.com</t>
  </si>
  <si>
    <t>Ruben Ferry</t>
  </si>
  <si>
    <t>addison.oberbrunner@example.org</t>
  </si>
  <si>
    <t>Eduardo Erdman</t>
  </si>
  <si>
    <t>cortney.schultz@example.net</t>
  </si>
  <si>
    <t>1-458-266-8709</t>
  </si>
  <si>
    <t>Mr. Percy Keeling III</t>
  </si>
  <si>
    <t>keebler.kaya@example.org</t>
  </si>
  <si>
    <t>1-325-255-7189</t>
  </si>
  <si>
    <t>Prof. Cameron Balistreri</t>
  </si>
  <si>
    <t>benny.towne@example.com</t>
  </si>
  <si>
    <t>361-419-3968</t>
  </si>
  <si>
    <t>Esmeralda Welch</t>
  </si>
  <si>
    <t>bins.mittie@example.com</t>
  </si>
  <si>
    <t>1-351-380-1460</t>
  </si>
  <si>
    <t>Estel Blanda IV</t>
  </si>
  <si>
    <t>alfred10@example.net</t>
  </si>
  <si>
    <t>Bret Schaden</t>
  </si>
  <si>
    <t>terry.brooklyn@example.org</t>
  </si>
  <si>
    <t>Estevan Hessel</t>
  </si>
  <si>
    <t>yazmin13@example.com</t>
  </si>
  <si>
    <t>1-984-600-7003</t>
  </si>
  <si>
    <t>Dr. Ford Skiles I</t>
  </si>
  <si>
    <t>vrempel@example.com</t>
  </si>
  <si>
    <t>972-271-6639</t>
  </si>
  <si>
    <t>Dr. Montana Hintz I</t>
  </si>
  <si>
    <t>destiny.blick@example.net</t>
  </si>
  <si>
    <t>Dr. Thomas Lubowitz</t>
  </si>
  <si>
    <t>jewell58@example.com</t>
  </si>
  <si>
    <t>+1 (828) 542-5213</t>
  </si>
  <si>
    <t>Veda Simonis</t>
  </si>
  <si>
    <t>monahan.mylene@example.org</t>
  </si>
  <si>
    <t>1-773-541-1712</t>
  </si>
  <si>
    <t>Keven Swaniawski</t>
  </si>
  <si>
    <t>serenity.larkin@example.org</t>
  </si>
  <si>
    <t>Casimir Pfeffer II</t>
  </si>
  <si>
    <t>stamm.caesar@example.net</t>
  </si>
  <si>
    <t>1-513-746-0311</t>
  </si>
  <si>
    <t>Elissa Satterfield</t>
  </si>
  <si>
    <t>margaretta80@example.com</t>
  </si>
  <si>
    <t>336-686-8771</t>
  </si>
  <si>
    <t>Angus Hirthe</t>
  </si>
  <si>
    <t>drice@example.com</t>
  </si>
  <si>
    <t>Torey Haag</t>
  </si>
  <si>
    <t>rowe.sunny@example.com</t>
  </si>
  <si>
    <t>+1 (337) 790-3726</t>
  </si>
  <si>
    <t>Pascale Blanda</t>
  </si>
  <si>
    <t>alyson03@example.com</t>
  </si>
  <si>
    <t>207-818-0201</t>
  </si>
  <si>
    <t>Christine Cummerata</t>
  </si>
  <si>
    <t>treichert@example.com</t>
  </si>
  <si>
    <t>+1 (806) 635-0565</t>
  </si>
  <si>
    <t>Colton Deckow</t>
  </si>
  <si>
    <t>rcorkery@example.org</t>
  </si>
  <si>
    <t>Shaniya Schultz</t>
  </si>
  <si>
    <t>pdickens@example.org</t>
  </si>
  <si>
    <t>1-516-745-7933</t>
  </si>
  <si>
    <t>Dr. Hayley Sauer</t>
  </si>
  <si>
    <t>lynn65@example.org</t>
  </si>
  <si>
    <t>Lucie Turcotte</t>
  </si>
  <si>
    <t>juliana.herman@example.net</t>
  </si>
  <si>
    <t>Carter Romaguera</t>
  </si>
  <si>
    <t>jordan51@example.com</t>
  </si>
  <si>
    <t>623-488-3852</t>
  </si>
  <si>
    <t>Misael Marks</t>
  </si>
  <si>
    <t>else68@example.org</t>
  </si>
  <si>
    <t>1-725-720-0489</t>
  </si>
  <si>
    <t>Julie Effertz</t>
  </si>
  <si>
    <t>jarvis10@example.com</t>
  </si>
  <si>
    <t>Miss Brigitte Block</t>
  </si>
  <si>
    <t>connelly.vernie@example.com</t>
  </si>
  <si>
    <t>(551) 780-9126</t>
  </si>
  <si>
    <t>Moises O'Keefe</t>
  </si>
  <si>
    <t>euna.brekke@example.com</t>
  </si>
  <si>
    <t>1-606-991-3606</t>
  </si>
  <si>
    <t>Myrna Erdman</t>
  </si>
  <si>
    <t>awiegand@example.org</t>
  </si>
  <si>
    <t>Merlin Pouros Jr.</t>
  </si>
  <si>
    <t>ifeil@example.org</t>
  </si>
  <si>
    <t>1-828-664-0240</t>
  </si>
  <si>
    <t>Elmira Rowe Sr.</t>
  </si>
  <si>
    <t>farrell.orville@example.net</t>
  </si>
  <si>
    <t>(203) 549-5605</t>
  </si>
  <si>
    <t>Prof. Josefa Schowalter</t>
  </si>
  <si>
    <t>kirsten.corwin@example.net</t>
  </si>
  <si>
    <t>+1 (717) 654-9742</t>
  </si>
  <si>
    <t>Albertha Reynolds</t>
  </si>
  <si>
    <t>dhaley@example.org</t>
  </si>
  <si>
    <t>1-219-626-7456</t>
  </si>
  <si>
    <t>Briana Swaniawski II</t>
  </si>
  <si>
    <t>floy39@example.com</t>
  </si>
  <si>
    <t>Mr. Eldon Bins</t>
  </si>
  <si>
    <t>pschulist@example.net</t>
  </si>
  <si>
    <t>+1 (401) 532-2076</t>
  </si>
  <si>
    <t>Dr. Camylle Stehr</t>
  </si>
  <si>
    <t>ztromp@example.com</t>
  </si>
  <si>
    <t>1-951-565-4255</t>
  </si>
  <si>
    <t>Bernadine Streich</t>
  </si>
  <si>
    <t>lucile18@example.org</t>
  </si>
  <si>
    <t>Candice Breitenberg</t>
  </si>
  <si>
    <t>wisoky.roman@example.com</t>
  </si>
  <si>
    <t>502-264-4137</t>
  </si>
  <si>
    <t>Dorcas Blick</t>
  </si>
  <si>
    <t>gleason.mittie@example.net</t>
  </si>
  <si>
    <t>(919) 290-0895</t>
  </si>
  <si>
    <t>Reina Johns</t>
  </si>
  <si>
    <t>rreinger@example.net</t>
  </si>
  <si>
    <t>(417) 426-0070</t>
  </si>
  <si>
    <t>Vena Blick</t>
  </si>
  <si>
    <t>kelsi.buckridge@example.net</t>
  </si>
  <si>
    <t>+1 (458) 699-5634</t>
  </si>
  <si>
    <t>Mrs. Fabiola Dooley I</t>
  </si>
  <si>
    <t>lucio81@example.net</t>
  </si>
  <si>
    <t>Miss Matilde McClure</t>
  </si>
  <si>
    <t>eliza.bailey@example.org</t>
  </si>
  <si>
    <t>(580) 470-3304</t>
  </si>
  <si>
    <t>Eleazar Hickle</t>
  </si>
  <si>
    <t>dameon10@example.com</t>
  </si>
  <si>
    <t>Mohammed Spencer</t>
  </si>
  <si>
    <t>khintz@example.com</t>
  </si>
  <si>
    <t>Miss Marta Welch MD</t>
  </si>
  <si>
    <t>modesta55@example.org</t>
  </si>
  <si>
    <t>+1 (559) 678-0014</t>
  </si>
  <si>
    <t>Robert Keeling I</t>
  </si>
  <si>
    <t>joany24@example.com</t>
  </si>
  <si>
    <t>Terrance Morar</t>
  </si>
  <si>
    <t>yrogahn@example.net</t>
  </si>
  <si>
    <t>1-213-879-3951</t>
  </si>
  <si>
    <t>Aurore Spinka</t>
  </si>
  <si>
    <t>jessy33@example.com</t>
  </si>
  <si>
    <t>Ms. Layla Botsford Sr.</t>
  </si>
  <si>
    <t>sofia07@example.org</t>
  </si>
  <si>
    <t>Dr. Geovanni Barrows Jr.</t>
  </si>
  <si>
    <t>beier.marilie@example.com</t>
  </si>
  <si>
    <t>1-929-577-5134</t>
  </si>
  <si>
    <t>Grant Ziemann</t>
  </si>
  <si>
    <t>hailey.howell@example.org</t>
  </si>
  <si>
    <t>Angelo Marquardt</t>
  </si>
  <si>
    <t>jaylen44@example.net</t>
  </si>
  <si>
    <t>Mr. Kieran Hegmann</t>
  </si>
  <si>
    <t>muller.noemie@example.net</t>
  </si>
  <si>
    <t>Mrs. Karlee Cummings</t>
  </si>
  <si>
    <t>lesch.mitchell@example.net</t>
  </si>
  <si>
    <t>Hardy Rodriguez PhD</t>
  </si>
  <si>
    <t>malvina14@example.com</t>
  </si>
  <si>
    <t>Mr. Avery Schmeler V</t>
  </si>
  <si>
    <t>antoinette.leffler@example.org</t>
  </si>
  <si>
    <t>Jaycee Zboncak</t>
  </si>
  <si>
    <t>gusikowski.barbara@example.com</t>
  </si>
  <si>
    <t>669-312-9566</t>
  </si>
  <si>
    <t>Furman Erdman</t>
  </si>
  <si>
    <t>delilah59@example.net</t>
  </si>
  <si>
    <t>1-520-666-5377</t>
  </si>
  <si>
    <t>Makenna Emmerich</t>
  </si>
  <si>
    <t>lynch.maximilian@example.org</t>
  </si>
  <si>
    <t>309-553-1725</t>
  </si>
  <si>
    <t>Zaria DuBuque</t>
  </si>
  <si>
    <t>willow00@example.com</t>
  </si>
  <si>
    <t>(904) 597-6633</t>
  </si>
  <si>
    <t>Esta Herzog</t>
  </si>
  <si>
    <t>idell.wolff@example.net</t>
  </si>
  <si>
    <t>1-559-621-3163</t>
  </si>
  <si>
    <t>Nathan Tillman PhD</t>
  </si>
  <si>
    <t>garnet37@example.com</t>
  </si>
  <si>
    <t>(586) 882-5757</t>
  </si>
  <si>
    <t>Mr. Johnny Macejkovic IV</t>
  </si>
  <si>
    <t>ledner.edmund@example.com</t>
  </si>
  <si>
    <t>Eliseo Carroll</t>
  </si>
  <si>
    <t>elyssa38@example.com</t>
  </si>
  <si>
    <t>(430) 767-4562</t>
  </si>
  <si>
    <t>Felicity Parisian</t>
  </si>
  <si>
    <t>lang.flo@example.org</t>
  </si>
  <si>
    <t>(724) 947-0306</t>
  </si>
  <si>
    <t>Chanelle Frami DVM</t>
  </si>
  <si>
    <t>cmedhurst@example.net</t>
  </si>
  <si>
    <t>+1 (626) 218-1378</t>
  </si>
  <si>
    <t>Dr. Bradly Nicolas</t>
  </si>
  <si>
    <t>norberto.auer@example.com</t>
  </si>
  <si>
    <t>1-346-331-9149</t>
  </si>
  <si>
    <t>Mrs. Ardella Douglas MD</t>
  </si>
  <si>
    <t>randal65@example.net</t>
  </si>
  <si>
    <t>214-432-3814</t>
  </si>
  <si>
    <t>Mr. Salvatore Bednar MD</t>
  </si>
  <si>
    <t>theresia.ward@example.com</t>
  </si>
  <si>
    <t>Kira Rath</t>
  </si>
  <si>
    <t>queen.pouros@example.net</t>
  </si>
  <si>
    <t>Mrs. Lucinda Welch</t>
  </si>
  <si>
    <t>zweimann@example.net</t>
  </si>
  <si>
    <t>Lesly Ernser I</t>
  </si>
  <si>
    <t>hildegard.conroy@example.com</t>
  </si>
  <si>
    <t>Shana Lemke</t>
  </si>
  <si>
    <t>alexis76@example.net</t>
  </si>
  <si>
    <t>Dr. Asia Streich</t>
  </si>
  <si>
    <t>alicia.fritsch@example.net</t>
  </si>
  <si>
    <t>(463) 677-4978</t>
  </si>
  <si>
    <t>Jennings Schaden</t>
  </si>
  <si>
    <t>hdibbert@example.org</t>
  </si>
  <si>
    <t>Miss Imogene Schroeder</t>
  </si>
  <si>
    <t>pborer@example.net</t>
  </si>
  <si>
    <t>Concepcion Williamson PhD</t>
  </si>
  <si>
    <t>juliana.waters@example.net</t>
  </si>
  <si>
    <t>Mr. Abdul Hettinger DDS</t>
  </si>
  <si>
    <t>lucas21@example.org</t>
  </si>
  <si>
    <t>Deontae Schiller</t>
  </si>
  <si>
    <t>valentina16@example.net</t>
  </si>
  <si>
    <t>Lyric Simonis</t>
  </si>
  <si>
    <t>zackery.lakin@example.net</t>
  </si>
  <si>
    <t>917-848-7332</t>
  </si>
  <si>
    <t>Mr. Kian Yost V</t>
  </si>
  <si>
    <t>lschmitt@example.org</t>
  </si>
  <si>
    <t>463-758-7852</t>
  </si>
  <si>
    <t>Bryon Kuvalis IV</t>
  </si>
  <si>
    <t>dmurray@example.net</t>
  </si>
  <si>
    <t>(520) 264-0011</t>
  </si>
  <si>
    <t>Miss Adeline Senger MD</t>
  </si>
  <si>
    <t>eryn70@example.net</t>
  </si>
  <si>
    <t>315-502-1465</t>
  </si>
  <si>
    <t>Waldo Sanford IV</t>
  </si>
  <si>
    <t>gorczany.johnnie@example.net</t>
  </si>
  <si>
    <t>1-224-864-1279</t>
  </si>
  <si>
    <t>Dedric Hartmann</t>
  </si>
  <si>
    <t>qhermann@example.org</t>
  </si>
  <si>
    <t>Miss Cleora Braun I</t>
  </si>
  <si>
    <t>katlynn74@example.net</t>
  </si>
  <si>
    <t>Hilario Harvey</t>
  </si>
  <si>
    <t>roman36@example.com</t>
  </si>
  <si>
    <t>325-362-3214</t>
  </si>
  <si>
    <t>Joyce Satterfield</t>
  </si>
  <si>
    <t>langosh.jonas@example.org</t>
  </si>
  <si>
    <t>1-804-558-6877</t>
  </si>
  <si>
    <t>Mariah Heidenreich</t>
  </si>
  <si>
    <t>russel.tomasa@example.net</t>
  </si>
  <si>
    <t>1-859-828-5356</t>
  </si>
  <si>
    <t>Rhianna Koepp</t>
  </si>
  <si>
    <t>gus.rutherford@example.org</t>
  </si>
  <si>
    <t>(256) 266-0801</t>
  </si>
  <si>
    <t>Isaac Stiedemann</t>
  </si>
  <si>
    <t>oterry@example.net</t>
  </si>
  <si>
    <t>Veda Mann Sr.</t>
  </si>
  <si>
    <t>daniel.desmond@example.org</t>
  </si>
  <si>
    <t>Werner Schaden</t>
  </si>
  <si>
    <t>elmore.rolfson@example.net</t>
  </si>
  <si>
    <t>209-928-1435</t>
  </si>
  <si>
    <t>Felicity Hoeger</t>
  </si>
  <si>
    <t>rico75@example.com</t>
  </si>
  <si>
    <t>667-932-5212</t>
  </si>
  <si>
    <t>Miss Mayra Runte PhD</t>
  </si>
  <si>
    <t>zieme.orval@example.com</t>
  </si>
  <si>
    <t>678-683-9171</t>
  </si>
  <si>
    <t>Dr. Brittany Kunze</t>
  </si>
  <si>
    <t>hassie02@example.net</t>
  </si>
  <si>
    <t>Hailie Marks</t>
  </si>
  <si>
    <t>arvilla.berge@example.com</t>
  </si>
  <si>
    <t>Miss Lillian Purdy</t>
  </si>
  <si>
    <t>elarson@example.net</t>
  </si>
  <si>
    <t>Justyn Watsica IV</t>
  </si>
  <si>
    <t>caleigh.langworth@example.com</t>
  </si>
  <si>
    <t>458-640-1918</t>
  </si>
  <si>
    <t>Modesto Littel</t>
  </si>
  <si>
    <t>rogers39@example.org</t>
  </si>
  <si>
    <t>+1 (301) 352-5310</t>
  </si>
  <si>
    <t>Dianna Goyette</t>
  </si>
  <si>
    <t>rudolph.mayert@example.com</t>
  </si>
  <si>
    <t>646-850-2673</t>
  </si>
  <si>
    <t>Ms. Daphnee Dibbert</t>
  </si>
  <si>
    <t>ymoore@example.net</t>
  </si>
  <si>
    <t>Charity Schumm</t>
  </si>
  <si>
    <t>kertzmann.turner@example.com</t>
  </si>
  <si>
    <t>+1 (928) 768-6589</t>
  </si>
  <si>
    <t>Mayra Lehner</t>
  </si>
  <si>
    <t>tyrique.wiza@example.net</t>
  </si>
  <si>
    <t>Dr. Maddison Champlin III</t>
  </si>
  <si>
    <t>alvina27@example.org</t>
  </si>
  <si>
    <t>Candida Bechtelar IV</t>
  </si>
  <si>
    <t>esperanza.zboncak@example.net</t>
  </si>
  <si>
    <t>Nyah Halvorson</t>
  </si>
  <si>
    <t>creinger@example.net</t>
  </si>
  <si>
    <t>(848) 719-6706</t>
  </si>
  <si>
    <t>Linda Klocko</t>
  </si>
  <si>
    <t>jedidiah83@example.org</t>
  </si>
  <si>
    <t>Prof. Kayli Wiza V</t>
  </si>
  <si>
    <t>herzog.alexandro@example.org</t>
  </si>
  <si>
    <t>Mr. Doug Douglas</t>
  </si>
  <si>
    <t>collins.jarod@example.org</t>
  </si>
  <si>
    <t>+1 (364) 316-4049</t>
  </si>
  <si>
    <t>Prof. Susanna McLaughlin IV</t>
  </si>
  <si>
    <t>batz.claire@example.net</t>
  </si>
  <si>
    <t>Rose Grant DVM</t>
  </si>
  <si>
    <t>vince22@example.org</t>
  </si>
  <si>
    <t>1-573-565-4432</t>
  </si>
  <si>
    <t>Prof. Maye Kreiger</t>
  </si>
  <si>
    <t>turcotte.fern@example.com</t>
  </si>
  <si>
    <t>1-252-864-6796</t>
  </si>
  <si>
    <t>Stefanie Graham</t>
  </si>
  <si>
    <t>beahan.westley@example.org</t>
  </si>
  <si>
    <t>1-828-412-3614</t>
  </si>
  <si>
    <t>Kathleen Heidenreich</t>
  </si>
  <si>
    <t>ray.wuckert@example.org</t>
  </si>
  <si>
    <t>Vella Effertz</t>
  </si>
  <si>
    <t>otho54@example.com</t>
  </si>
  <si>
    <t>(925) 319-8642</t>
  </si>
  <si>
    <t>Ahmed Purdy</t>
  </si>
  <si>
    <t>tia.graham@example.net</t>
  </si>
  <si>
    <t>Peyton Crist</t>
  </si>
  <si>
    <t>crawford09@example.com</t>
  </si>
  <si>
    <t>Eva Armstrong</t>
  </si>
  <si>
    <t>walton67@example.com</t>
  </si>
  <si>
    <t>Kailyn Wiza</t>
  </si>
  <si>
    <t>ukirlin@example.net</t>
  </si>
  <si>
    <t>1-360-625-7283</t>
  </si>
  <si>
    <t>Ruth Bogisich</t>
  </si>
  <si>
    <t>dicki.armand@example.net</t>
  </si>
  <si>
    <t>Dr. Tommie Braun</t>
  </si>
  <si>
    <t>vvonrueden@example.com</t>
  </si>
  <si>
    <t>Dayne West</t>
  </si>
  <si>
    <t>crist.gayle@example.net</t>
  </si>
  <si>
    <t>Dr. Helena Schulist MD</t>
  </si>
  <si>
    <t>stone96@example.net</t>
  </si>
  <si>
    <t>1-475-798-9972</t>
  </si>
  <si>
    <t>Ms. Bailee Cruickshank</t>
  </si>
  <si>
    <t>chet10@example.com</t>
  </si>
  <si>
    <t>(260) 307-4493</t>
  </si>
  <si>
    <t>Mr. Justice O'Conner Jr.</t>
  </si>
  <si>
    <t>pwill@example.net</t>
  </si>
  <si>
    <t>(567) 553-8539</t>
  </si>
  <si>
    <t>Desiree Pagac</t>
  </si>
  <si>
    <t>vhuel@example.org</t>
  </si>
  <si>
    <t>1-253-841-6998</t>
  </si>
  <si>
    <t>Mrs. Tierra Fisher III</t>
  </si>
  <si>
    <t>jones.julie@example.org</t>
  </si>
  <si>
    <t>(512) 391-8403</t>
  </si>
  <si>
    <t>Ora Kuhn</t>
  </si>
  <si>
    <t>assunta.kuhic@example.com</t>
  </si>
  <si>
    <t>Mrs. Sasha Weimann IV</t>
  </si>
  <si>
    <t>ivah.bosco@example.com</t>
  </si>
  <si>
    <t>1-919-390-7341</t>
  </si>
  <si>
    <t>Christian Kuhic</t>
  </si>
  <si>
    <t>kirk.littel@example.org</t>
  </si>
  <si>
    <t>1-769-849-5560</t>
  </si>
  <si>
    <t>Ms. Esta Kulas DVM</t>
  </si>
  <si>
    <t>kiehn.marisa@example.net</t>
  </si>
  <si>
    <t>Gabe Kihn</t>
  </si>
  <si>
    <t>mikayla.mcclure@example.net</t>
  </si>
  <si>
    <t>1-270-321-0775</t>
  </si>
  <si>
    <t>Dr. Bret Boyer</t>
  </si>
  <si>
    <t>jayne17@example.com</t>
  </si>
  <si>
    <t>1-331-327-8374</t>
  </si>
  <si>
    <t>Leonor Lehner</t>
  </si>
  <si>
    <t>rullrich@example.com</t>
  </si>
  <si>
    <t>(478) 679-9230</t>
  </si>
  <si>
    <t>Mina Grant</t>
  </si>
  <si>
    <t>gerhold.cydney@example.org</t>
  </si>
  <si>
    <t>Charles Rutherford DVM</t>
  </si>
  <si>
    <t>carmela.zemlak@example.org</t>
  </si>
  <si>
    <t>Mrs. Shaylee Pfannerstill IV</t>
  </si>
  <si>
    <t>iwuckert@example.com</t>
  </si>
  <si>
    <t>Joanne Marvin</t>
  </si>
  <si>
    <t>jschmitt@example.org</t>
  </si>
  <si>
    <t>Prof. Branson Gusikowski</t>
  </si>
  <si>
    <t>thad30@example.org</t>
  </si>
  <si>
    <t>Prof. Polly Schulist III</t>
  </si>
  <si>
    <t>cordie.kunze@example.com</t>
  </si>
  <si>
    <t>830-258-8854</t>
  </si>
  <si>
    <t>Jamir Kemmer</t>
  </si>
  <si>
    <t>shanelle82@example.net</t>
  </si>
  <si>
    <t>(832) 363-9396</t>
  </si>
  <si>
    <t>Dr. Rolando Reilly</t>
  </si>
  <si>
    <t>reynolds.yadira@example.org</t>
  </si>
  <si>
    <t>+1 (934) 813-5056</t>
  </si>
  <si>
    <t>Domenico Goodwin Jr.</t>
  </si>
  <si>
    <t>peggie65@example.net</t>
  </si>
  <si>
    <t>Desiree Mraz</t>
  </si>
  <si>
    <t>donna77@example.com</t>
  </si>
  <si>
    <t>Dr. Vicente Koss</t>
  </si>
  <si>
    <t>xarmstrong@example.org</t>
  </si>
  <si>
    <t>Soledad Stark I</t>
  </si>
  <si>
    <t>ushanahan@example.com</t>
  </si>
  <si>
    <t>+1 (313) 502-1239</t>
  </si>
  <si>
    <t>Mrs. Maci Yundt Jr.</t>
  </si>
  <si>
    <t>laurel36@example.net</t>
  </si>
  <si>
    <t>1-281-658-8267</t>
  </si>
  <si>
    <t>Dawson Braun</t>
  </si>
  <si>
    <t>cathrine93@example.com</t>
  </si>
  <si>
    <t>657-973-8921</t>
  </si>
  <si>
    <t>Ms. Asa Kuhic</t>
  </si>
  <si>
    <t>gschiller@example.com</t>
  </si>
  <si>
    <t>Mrs. Addie Hirthe III</t>
  </si>
  <si>
    <t>davis.elisabeth@example.net</t>
  </si>
  <si>
    <t>+1 (609) 807-2146</t>
  </si>
  <si>
    <t>Jerald Doyle</t>
  </si>
  <si>
    <t>madisen.thiel@example.com</t>
  </si>
  <si>
    <t>(269) 453-2211</t>
  </si>
  <si>
    <t>Prof. Manuel Witting</t>
  </si>
  <si>
    <t>edgar.ryan@example.net</t>
  </si>
  <si>
    <t>Rylan Boyle</t>
  </si>
  <si>
    <t>toy.jast@example.org</t>
  </si>
  <si>
    <t>Dr. Sigrid Sporer V</t>
  </si>
  <si>
    <t>judy58@example.net</t>
  </si>
  <si>
    <t>Kyra Sauer</t>
  </si>
  <si>
    <t>rcarter@example.com</t>
  </si>
  <si>
    <t>Leann Von</t>
  </si>
  <si>
    <t>eriberto17@example.org</t>
  </si>
  <si>
    <t>531-852-8700</t>
  </si>
  <si>
    <t>Sidney Thompson</t>
  </si>
  <si>
    <t>caitlyn.marvin@example.org</t>
  </si>
  <si>
    <t>+1 (989) 289-2549</t>
  </si>
  <si>
    <t>Werner Gerlach</t>
  </si>
  <si>
    <t>kbrown@example.org</t>
  </si>
  <si>
    <t>256-965-4395</t>
  </si>
  <si>
    <t>Ms. Ursula Prohaska V</t>
  </si>
  <si>
    <t>fermin60@example.org</t>
  </si>
  <si>
    <t>(281) 735-3616</t>
  </si>
  <si>
    <t>Miss Sandy McGlynn IV</t>
  </si>
  <si>
    <t>loren.koepp@example.org</t>
  </si>
  <si>
    <t>Ruth Lowe V</t>
  </si>
  <si>
    <t>wehner.riley@example.com</t>
  </si>
  <si>
    <t>1-412-943-6977</t>
  </si>
  <si>
    <t>Lorena Baumbach</t>
  </si>
  <si>
    <t>baron54@example.org</t>
  </si>
  <si>
    <t>218-281-3899</t>
  </si>
  <si>
    <t>Dr. Sandy Greenfelder</t>
  </si>
  <si>
    <t>heloise29@example.org</t>
  </si>
  <si>
    <t>(484) 860-5730</t>
  </si>
  <si>
    <t>Tanner Rice</t>
  </si>
  <si>
    <t>pkerluke@example.com</t>
  </si>
  <si>
    <t>+1 (743) 635-1890</t>
  </si>
  <si>
    <t>Elaina Gutkowski Sr.</t>
  </si>
  <si>
    <t>lee.gerlach@example.com</t>
  </si>
  <si>
    <t>Naomi Pfeffer</t>
  </si>
  <si>
    <t>xskiles@example.com</t>
  </si>
  <si>
    <t>+1 (434) 232-0188</t>
  </si>
  <si>
    <t>Jailyn Cruickshank</t>
  </si>
  <si>
    <t>hbarton@example.net</t>
  </si>
  <si>
    <t>1-669-870-0633</t>
  </si>
  <si>
    <t>Saige Goodwin</t>
  </si>
  <si>
    <t>schultz.melvina@example.org</t>
  </si>
  <si>
    <t>1-930-696-1553</t>
  </si>
  <si>
    <t>Adonis Bauch</t>
  </si>
  <si>
    <t>nickolas.harris@example.com</t>
  </si>
  <si>
    <t>(239) 362-2261</t>
  </si>
  <si>
    <t>Mr. Raphael Wunsch</t>
  </si>
  <si>
    <t>erick.kulas@example.net</t>
  </si>
  <si>
    <t>+1 (986) 331-8677</t>
  </si>
  <si>
    <t>Dr. Gerard Veum MD</t>
  </si>
  <si>
    <t>gleichner.salvador@example.com</t>
  </si>
  <si>
    <t>(872) 478-5797</t>
  </si>
  <si>
    <t>Jerrell Wolff</t>
  </si>
  <si>
    <t>emmitt.hintz@example.net</t>
  </si>
  <si>
    <t>Allison Dare</t>
  </si>
  <si>
    <t>kiana.schumm@example.net</t>
  </si>
  <si>
    <t>Therese Flatley</t>
  </si>
  <si>
    <t>flatley.elenora@example.net</t>
  </si>
  <si>
    <t>1-947-615-9953</t>
  </si>
  <si>
    <t>Silas Beahan</t>
  </si>
  <si>
    <t>americo.greenfelder@example.com</t>
  </si>
  <si>
    <t>(541) 747-0614</t>
  </si>
  <si>
    <t>Noel Boehm DDS</t>
  </si>
  <si>
    <t>grunolfsson@example.org</t>
  </si>
  <si>
    <t>Liliane Ward IV</t>
  </si>
  <si>
    <t>cristian.cremin@example.org</t>
  </si>
  <si>
    <t>Marcellus Purdy</t>
  </si>
  <si>
    <t>norberto53@example.com</t>
  </si>
  <si>
    <t>+1 (443) 417-2731</t>
  </si>
  <si>
    <t>Loma Swift</t>
  </si>
  <si>
    <t>ahauck@example.org</t>
  </si>
  <si>
    <t>Dr. Zachary Yost</t>
  </si>
  <si>
    <t>balistreri.cydney@example.org</t>
  </si>
  <si>
    <t>505-469-3892</t>
  </si>
  <si>
    <t>Dr. Elian Nader</t>
  </si>
  <si>
    <t>nicolas.daron@example.com</t>
  </si>
  <si>
    <t>(930) 379-8992</t>
  </si>
  <si>
    <t>Ms. Emily Berge IV</t>
  </si>
  <si>
    <t>duncan34@example.com</t>
  </si>
  <si>
    <t>+1 (724) 555-5071</t>
  </si>
  <si>
    <t>Mr. Raymundo Mann V</t>
  </si>
  <si>
    <t>harris.lavinia@example.org</t>
  </si>
  <si>
    <t>+1 (832) 996-2590</t>
  </si>
  <si>
    <t>Meta Kulas</t>
  </si>
  <si>
    <t>jhowe@example.net</t>
  </si>
  <si>
    <t>(682) 480-0907</t>
  </si>
  <si>
    <t>Dr. Orlando Koss V</t>
  </si>
  <si>
    <t>wdaniel@example.net</t>
  </si>
  <si>
    <t>651-915-0659</t>
  </si>
  <si>
    <t>Emiliano Lueilwitz</t>
  </si>
  <si>
    <t>aubrey46@example.org</t>
  </si>
  <si>
    <t>Carter Langosh Sr.</t>
  </si>
  <si>
    <t>pierre.rempel@example.net</t>
  </si>
  <si>
    <t>Marilou Ryan</t>
  </si>
  <si>
    <t>estella14@example.net</t>
  </si>
  <si>
    <t>601-645-3073</t>
  </si>
  <si>
    <t>Elsie Harris PhD</t>
  </si>
  <si>
    <t>jacobi.stuart@example.org</t>
  </si>
  <si>
    <t>1-252-667-9316</t>
  </si>
  <si>
    <t>Jaydon Corkery IV</t>
  </si>
  <si>
    <t>catalina.rempel@example.net</t>
  </si>
  <si>
    <t>Dena Steuber</t>
  </si>
  <si>
    <t>sbashirian@example.com</t>
  </si>
  <si>
    <t>(909) 534-7058</t>
  </si>
  <si>
    <t>Katherine Doyle Sr.</t>
  </si>
  <si>
    <t>kuphal.juliana@example.com</t>
  </si>
  <si>
    <t>Prof. Jannie Dietrich</t>
  </si>
  <si>
    <t>ojaskolski@example.net</t>
  </si>
  <si>
    <t>Prof. Aylin Schaefer</t>
  </si>
  <si>
    <t>edmund71@example.com</t>
  </si>
  <si>
    <t>Tabitha Daniel</t>
  </si>
  <si>
    <t>shayne.vonrueden@example.com</t>
  </si>
  <si>
    <t>1-240-825-0825</t>
  </si>
  <si>
    <t>Brennan Hartmann</t>
  </si>
  <si>
    <t>ignacio91@example.com</t>
  </si>
  <si>
    <t>Raoul Hayes</t>
  </si>
  <si>
    <t>adeckow@example.com</t>
  </si>
  <si>
    <t>559-288-6080</t>
  </si>
  <si>
    <t>Alfredo Mante</t>
  </si>
  <si>
    <t>miller.irving@example.net</t>
  </si>
  <si>
    <t>Tyra Greenfelder</t>
  </si>
  <si>
    <t>wjast@example.com</t>
  </si>
  <si>
    <t>Krystina Metz</t>
  </si>
  <si>
    <t>lelia.maggio@example.com</t>
  </si>
  <si>
    <t>262-395-5614</t>
  </si>
  <si>
    <t>Garrick Swaniawski</t>
  </si>
  <si>
    <t>cummerata.amos@example.net</t>
  </si>
  <si>
    <t>(931) 612-9556</t>
  </si>
  <si>
    <t>April Dibbert</t>
  </si>
  <si>
    <t>carmela13@example.org</t>
  </si>
  <si>
    <t>Mr. Marley Smith</t>
  </si>
  <si>
    <t>nicolas75@example.org</t>
  </si>
  <si>
    <t>Ryder Bahringer</t>
  </si>
  <si>
    <t>howell.katheryn@example.org</t>
  </si>
  <si>
    <t>Ora Mertz</t>
  </si>
  <si>
    <t>willa.lemke@example.net</t>
  </si>
  <si>
    <t>(831) 993-9908</t>
  </si>
  <si>
    <t>Bradford Stroman</t>
  </si>
  <si>
    <t>heloise17@example.net</t>
  </si>
  <si>
    <t>Miss Elizabeth Runte PhD</t>
  </si>
  <si>
    <t>marguerite66@example.org</t>
  </si>
  <si>
    <t>+1 (980) 784-7411</t>
  </si>
  <si>
    <t>Fiona Emmerich</t>
  </si>
  <si>
    <t>stacey.orn@example.net</t>
  </si>
  <si>
    <t>1-754-388-7199</t>
  </si>
  <si>
    <t>Pamela Fritsch MD</t>
  </si>
  <si>
    <t>ibartell@example.net</t>
  </si>
  <si>
    <t>Brandy Blanda</t>
  </si>
  <si>
    <t>pasquale94@example.org</t>
  </si>
  <si>
    <t>Prof. Lavern Hahn DVM</t>
  </si>
  <si>
    <t>lina.king@example.com</t>
  </si>
  <si>
    <t>Alexandrine Boyer</t>
  </si>
  <si>
    <t>mccullough.marisol@example.net</t>
  </si>
  <si>
    <t>Zoila Torphy</t>
  </si>
  <si>
    <t>tromp.reina@example.net</t>
  </si>
  <si>
    <t>(845) 912-7567</t>
  </si>
  <si>
    <t>Prof. Adrien Hahn DVM</t>
  </si>
  <si>
    <t>orn.ana@example.net</t>
  </si>
  <si>
    <t>(854) 265-2519</t>
  </si>
  <si>
    <t>Amaya Fahey</t>
  </si>
  <si>
    <t>qyundt@example.com</t>
  </si>
  <si>
    <t>539-638-2847</t>
  </si>
  <si>
    <t>Charlene Eichmann</t>
  </si>
  <si>
    <t>dmckenzie@example.com</t>
  </si>
  <si>
    <t>1-747-314-7819</t>
  </si>
  <si>
    <t>Renee Watsica</t>
  </si>
  <si>
    <t>mathias68@example.org</t>
  </si>
  <si>
    <t>Miss Eileen Schneider</t>
  </si>
  <si>
    <t>gracie.jacobi@example.com</t>
  </si>
  <si>
    <t>Callie Hodkiewicz</t>
  </si>
  <si>
    <t>aufderhar.winston@example.org</t>
  </si>
  <si>
    <t>Eleanore Strosin</t>
  </si>
  <si>
    <t>zbosco@example.org</t>
  </si>
  <si>
    <t>Arlo Wisoky</t>
  </si>
  <si>
    <t>nhirthe@example.org</t>
  </si>
  <si>
    <t>754-243-3222</t>
  </si>
  <si>
    <t>Kyra Botsford</t>
  </si>
  <si>
    <t>wfeeney@example.com</t>
  </si>
  <si>
    <t>1-657-973-7847</t>
  </si>
  <si>
    <t>Mrs. Carmela Von MD</t>
  </si>
  <si>
    <t>xlarkin@example.org</t>
  </si>
  <si>
    <t>417-733-7483</t>
  </si>
  <si>
    <t>Stephany Kuhlman II</t>
  </si>
  <si>
    <t>rogahn.margarette@example.org</t>
  </si>
  <si>
    <t>(726) 335-4643</t>
  </si>
  <si>
    <t>Gaston Jacobs</t>
  </si>
  <si>
    <t>irau@example.net</t>
  </si>
  <si>
    <t>+1 (217) 949-4995</t>
  </si>
  <si>
    <t>Miss Myrna Leuschke IV</t>
  </si>
  <si>
    <t>angus.luettgen@example.com</t>
  </si>
  <si>
    <t>(223) 738-7052</t>
  </si>
  <si>
    <t>Lauretta Pouros I</t>
  </si>
  <si>
    <t>reinger.kay@example.org</t>
  </si>
  <si>
    <t>1-775-754-0472</t>
  </si>
  <si>
    <t>Kira Price</t>
  </si>
  <si>
    <t>willms.jon@example.org</t>
  </si>
  <si>
    <t>Prof. Electa Gutkowski I</t>
  </si>
  <si>
    <t>garth26@example.org</t>
  </si>
  <si>
    <t>Mr. Diego Windler II</t>
  </si>
  <si>
    <t>igislason@example.net</t>
  </si>
  <si>
    <t>Dr. Sage Ledner</t>
  </si>
  <si>
    <t>flind@example.com</t>
  </si>
  <si>
    <t>267-689-2484</t>
  </si>
  <si>
    <t>Myah Frami PhD</t>
  </si>
  <si>
    <t>nicklaus91@example.net</t>
  </si>
  <si>
    <t>Jeromy Bartell</t>
  </si>
  <si>
    <t>prohaska.isabelle@example.net</t>
  </si>
  <si>
    <t>1-760-375-9594</t>
  </si>
  <si>
    <t>Prof. Cielo Champlin</t>
  </si>
  <si>
    <t>sawayn.soledad@example.net</t>
  </si>
  <si>
    <t>856-783-1101</t>
  </si>
  <si>
    <t>Jorge Sawayn IV</t>
  </si>
  <si>
    <t>syundt@example.com</t>
  </si>
  <si>
    <t>1-559-371-9451</t>
  </si>
  <si>
    <t>Sandra Sanford</t>
  </si>
  <si>
    <t>wreynolds@example.net</t>
  </si>
  <si>
    <t>1-561-295-6634</t>
  </si>
  <si>
    <t>Mr. Anderson Schaden III</t>
  </si>
  <si>
    <t>bradley17@example.net</t>
  </si>
  <si>
    <t>Ms. Mya Wolf</t>
  </si>
  <si>
    <t>rose55@example.org</t>
  </si>
  <si>
    <t>978-433-9567</t>
  </si>
  <si>
    <t>Breanna Smitham</t>
  </si>
  <si>
    <t>nestor76@example.com</t>
  </si>
  <si>
    <t>Annamarie Lakin Sr.</t>
  </si>
  <si>
    <t>jeffery.yundt@example.org</t>
  </si>
  <si>
    <t>+1 (854) 278-6947</t>
  </si>
  <si>
    <t>Dallin Murray</t>
  </si>
  <si>
    <t>voberbrunner@example.net</t>
  </si>
  <si>
    <t>1-859-397-6442</t>
  </si>
  <si>
    <t>Faustino Goodwin</t>
  </si>
  <si>
    <t>ryan.ivah@example.com</t>
  </si>
  <si>
    <t>Pietro Koch</t>
  </si>
  <si>
    <t>dion74@example.org</t>
  </si>
  <si>
    <t>Gloria Collins DVM</t>
  </si>
  <si>
    <t>vickie08@example.com</t>
  </si>
  <si>
    <t>1-541-705-0368</t>
  </si>
  <si>
    <t>Mr. Horace Legros</t>
  </si>
  <si>
    <t>margarita.wiegand@example.net</t>
  </si>
  <si>
    <t>(623) 483-9027</t>
  </si>
  <si>
    <t>Sallie Farrell</t>
  </si>
  <si>
    <t>rodrick.swift@example.com</t>
  </si>
  <si>
    <t>Savanah Pfeffer</t>
  </si>
  <si>
    <t>maya.leannon@example.org</t>
  </si>
  <si>
    <t>949-969-2666</t>
  </si>
  <si>
    <t>Melyssa Leffler DDS</t>
  </si>
  <si>
    <t>irving.okeefe@example.com</t>
  </si>
  <si>
    <t>Kristoffer Turner</t>
  </si>
  <si>
    <t>freeda.pollich@example.net</t>
  </si>
  <si>
    <t>(336) 259-2232</t>
  </si>
  <si>
    <t>Mr. Reynold Schneider</t>
  </si>
  <si>
    <t>gilda.cruickshank@example.org</t>
  </si>
  <si>
    <t>Prof. Arthur Corwin Jr.</t>
  </si>
  <si>
    <t>wiegand.willow@example.net</t>
  </si>
  <si>
    <t>(859) 231-6119</t>
  </si>
  <si>
    <t>Camden Herman</t>
  </si>
  <si>
    <t>enrique85@example.net</t>
  </si>
  <si>
    <t>1-917-855-4954</t>
  </si>
  <si>
    <t>Dr. Chester McGlynn</t>
  </si>
  <si>
    <t>ara.keeling@example.com</t>
  </si>
  <si>
    <t>Miss Lisa Keeling Sr.</t>
  </si>
  <si>
    <t>elmer.hermann@example.net</t>
  </si>
  <si>
    <t>Dr. Sydni Beatty DVM</t>
  </si>
  <si>
    <t>jayme.von@example.org</t>
  </si>
  <si>
    <t>(520) 497-7136</t>
  </si>
  <si>
    <t>Margret Christiansen</t>
  </si>
  <si>
    <t>selina37@example.org</t>
  </si>
  <si>
    <t>Mr. Geo Deckow DVM</t>
  </si>
  <si>
    <t>elfrieda18@example.com</t>
  </si>
  <si>
    <t>Mrs. Reta Conn</t>
  </si>
  <si>
    <t>tkshlerin@example.org</t>
  </si>
  <si>
    <t>Willy Schmidt</t>
  </si>
  <si>
    <t>lfay@example.net</t>
  </si>
  <si>
    <t>Lysanne Kuvalis</t>
  </si>
  <si>
    <t>grady.labadie@example.com</t>
  </si>
  <si>
    <t>1-417-624-6538</t>
  </si>
  <si>
    <t>Carolyn Ondricka</t>
  </si>
  <si>
    <t>welch.monique@example.net</t>
  </si>
  <si>
    <t>360-910-2877</t>
  </si>
  <si>
    <t>Elyssa Bartell</t>
  </si>
  <si>
    <t>acollier@example.org</t>
  </si>
  <si>
    <t>Nora Schamberger DVM</t>
  </si>
  <si>
    <t>mills.caleigh@example.com</t>
  </si>
  <si>
    <t>509-723-5455</t>
  </si>
  <si>
    <t>Dr. Hulda Ortiz I</t>
  </si>
  <si>
    <t>alva.thiel@example.com</t>
  </si>
  <si>
    <t>Rosalia McCullough</t>
  </si>
  <si>
    <t>kulas.jaqueline@example.com</t>
  </si>
  <si>
    <t>Velva Beier</t>
  </si>
  <si>
    <t>augustine.spinka@example.org</t>
  </si>
  <si>
    <t>Ms. Leatha Feil</t>
  </si>
  <si>
    <t>abdul.hessel@example.org</t>
  </si>
  <si>
    <t>Dr. Mandy Sauer</t>
  </si>
  <si>
    <t>kenton35@example.net</t>
  </si>
  <si>
    <t>Dr. Serena Willms DVM</t>
  </si>
  <si>
    <t>reginald67@example.org</t>
  </si>
  <si>
    <t>(312) 883-0922</t>
  </si>
  <si>
    <t>Emiliano Donnelly</t>
  </si>
  <si>
    <t>sherzog@example.net</t>
  </si>
  <si>
    <t>Pattie Lang</t>
  </si>
  <si>
    <t>mbeahan@example.com</t>
  </si>
  <si>
    <t>Leonor Streich IV</t>
  </si>
  <si>
    <t>howe.glenna@example.com</t>
  </si>
  <si>
    <t>Ivah Kessler</t>
  </si>
  <si>
    <t>ekrajcik@example.org</t>
  </si>
  <si>
    <t>+1 (364) 919-6743</t>
  </si>
  <si>
    <t>Ms. Adella Koch</t>
  </si>
  <si>
    <t>gottlieb.colleen@example.org</t>
  </si>
  <si>
    <t>(720) 354-4164</t>
  </si>
  <si>
    <t>Ms. Kristin Kassulke V</t>
  </si>
  <si>
    <t>sgerlach@example.org</t>
  </si>
  <si>
    <t>1-463-681-3145</t>
  </si>
  <si>
    <t>Nick Sauer DVM</t>
  </si>
  <si>
    <t>frunolfsdottir@example.net</t>
  </si>
  <si>
    <t>641-638-3561</t>
  </si>
  <si>
    <t>Petra Jaskolski IV</t>
  </si>
  <si>
    <t>gonzalo96@example.com</t>
  </si>
  <si>
    <t>Alexane Williamson</t>
  </si>
  <si>
    <t>willie.hodkiewicz@example.org</t>
  </si>
  <si>
    <t>1-828-567-5385</t>
  </si>
  <si>
    <t>Opal Heaney II</t>
  </si>
  <si>
    <t>gterry@example.net</t>
  </si>
  <si>
    <t>Harvey Jacobson</t>
  </si>
  <si>
    <t>mosciski.arnold@example.org</t>
  </si>
  <si>
    <t>Prof. Harmon Will DVM</t>
  </si>
  <si>
    <t>goldner.jacinto@example.org</t>
  </si>
  <si>
    <t>Prof. Courtney Goodwin</t>
  </si>
  <si>
    <t>parisian.violet@example.com</t>
  </si>
  <si>
    <t>341-795-8728</t>
  </si>
  <si>
    <t>Christy Harvey</t>
  </si>
  <si>
    <t>leon.vonrueden@example.org</t>
  </si>
  <si>
    <t>Antwon Kuhn</t>
  </si>
  <si>
    <t>schoen.karl@example.com</t>
  </si>
  <si>
    <t>412-443-9350</t>
  </si>
  <si>
    <t>Ernestine Jerde</t>
  </si>
  <si>
    <t>mlockman@example.net</t>
  </si>
  <si>
    <t>(503) 660-1878</t>
  </si>
  <si>
    <t>Coty Welch MD</t>
  </si>
  <si>
    <t>hyman.volkman@example.org</t>
  </si>
  <si>
    <t>1-531-540-5839</t>
  </si>
  <si>
    <t>Tyreek VonRueden</t>
  </si>
  <si>
    <t>leopoldo.okeefe@example.net</t>
  </si>
  <si>
    <t>364-430-0812</t>
  </si>
  <si>
    <t>Ms. Yolanda Armstrong</t>
  </si>
  <si>
    <t>xstreich@example.com</t>
  </si>
  <si>
    <t>Dr. Cleo Weber IV</t>
  </si>
  <si>
    <t>phyllis00@example.org</t>
  </si>
  <si>
    <t>(509) 828-1325</t>
  </si>
  <si>
    <t>Paul Runte</t>
  </si>
  <si>
    <t>neha.quigley@example.com</t>
  </si>
  <si>
    <t>Judson Bins MD</t>
  </si>
  <si>
    <t>brody.schuppe@example.com</t>
  </si>
  <si>
    <t>210-932-1738</t>
  </si>
  <si>
    <t>Adolphus Hoeger</t>
  </si>
  <si>
    <t>monica37@example.com</t>
  </si>
  <si>
    <t>Kellie Veum</t>
  </si>
  <si>
    <t>nora87@example.net</t>
  </si>
  <si>
    <t>1-727-744-0808</t>
  </si>
  <si>
    <t>Dixie Dach</t>
  </si>
  <si>
    <t>xhowe@example.org</t>
  </si>
  <si>
    <t>+1 (352) 749-9876</t>
  </si>
  <si>
    <t>Dr. Francisca Johnson III</t>
  </si>
  <si>
    <t>ziemann.celestine@example.org</t>
  </si>
  <si>
    <t>838-932-5461</t>
  </si>
  <si>
    <t>Miss Tiana Volkman</t>
  </si>
  <si>
    <t>alta.bogisich@example.net</t>
  </si>
  <si>
    <t>Dayna King MD</t>
  </si>
  <si>
    <t>angus31@example.net</t>
  </si>
  <si>
    <t>1-256-347-5117</t>
  </si>
  <si>
    <t>Wyatt Crooks</t>
  </si>
  <si>
    <t>craig.orn@example.net</t>
  </si>
  <si>
    <t>Diana Wehner</t>
  </si>
  <si>
    <t>abel.gerhold@example.com</t>
  </si>
  <si>
    <t>Lori Rutherford</t>
  </si>
  <si>
    <t>huel.will@example.com</t>
  </si>
  <si>
    <t>Prof. Fermin Hansen PhD</t>
  </si>
  <si>
    <t>karley54@example.net</t>
  </si>
  <si>
    <t>1-857-755-5763</t>
  </si>
  <si>
    <t>Era Langosh</t>
  </si>
  <si>
    <t>drake42@example.net</t>
  </si>
  <si>
    <t>+1 (224) 956-1284</t>
  </si>
  <si>
    <t>Carter Crist</t>
  </si>
  <si>
    <t>marshall75@example.org</t>
  </si>
  <si>
    <t>Lesley Cartwright</t>
  </si>
  <si>
    <t>hilpert.derick@example.org</t>
  </si>
  <si>
    <t>Paula Sanford</t>
  </si>
  <si>
    <t>braun.devon@example.org</t>
  </si>
  <si>
    <t>Lyda Rogahn</t>
  </si>
  <si>
    <t>alfreda98@example.org</t>
  </si>
  <si>
    <t>1-773-582-5643</t>
  </si>
  <si>
    <t>Dr. Jerel Eichmann</t>
  </si>
  <si>
    <t>valentine93@example.org</t>
  </si>
  <si>
    <t>+1 (970) 658-5001</t>
  </si>
  <si>
    <t>Emmitt Farrell I</t>
  </si>
  <si>
    <t>williamson.jakayla@example.com</t>
  </si>
  <si>
    <t>1-361-995-8459</t>
  </si>
  <si>
    <t>Dr. Lisandro Parisian I</t>
  </si>
  <si>
    <t>madilyn.gutkowski@example.org</t>
  </si>
  <si>
    <t>1-331-318-4950</t>
  </si>
  <si>
    <t>Price Nolan</t>
  </si>
  <si>
    <t>skiles.chad@example.net</t>
  </si>
  <si>
    <t>Okey Gleason</t>
  </si>
  <si>
    <t>boyer.abdiel@example.org</t>
  </si>
  <si>
    <t>530-613-9633</t>
  </si>
  <si>
    <t>Kiley Kihn</t>
  </si>
  <si>
    <t>hudson.obie@example.org</t>
  </si>
  <si>
    <t>667-919-2562</t>
  </si>
  <si>
    <t>Prof. Rasheed Nitzsche</t>
  </si>
  <si>
    <t>khalil.casper@example.net</t>
  </si>
  <si>
    <t>1-915-506-6683</t>
  </si>
  <si>
    <t>Mortimer Greenfelder</t>
  </si>
  <si>
    <t>jamarcus.olson@example.net</t>
  </si>
  <si>
    <t>417-589-3746</t>
  </si>
  <si>
    <t>Jamarcus Brown</t>
  </si>
  <si>
    <t>ohomenick@example.com</t>
  </si>
  <si>
    <t>+1 (334) 727-7990</t>
  </si>
  <si>
    <t>Elise Rolfson</t>
  </si>
  <si>
    <t>kelley74@example.com</t>
  </si>
  <si>
    <t>1-754-223-7099</t>
  </si>
  <si>
    <t>Miss Pansy Ondricka MD</t>
  </si>
  <si>
    <t>lindgren.emory@example.com</t>
  </si>
  <si>
    <t>+1 (848) 273-7934</t>
  </si>
  <si>
    <t>Magdalen Ferry</t>
  </si>
  <si>
    <t>lrau@example.com</t>
  </si>
  <si>
    <t>754-921-4233</t>
  </si>
  <si>
    <t>Ms. Leta Ledner DVM</t>
  </si>
  <si>
    <t>srempel@example.com</t>
  </si>
  <si>
    <t>(951) 741-3160</t>
  </si>
  <si>
    <t>Dr. Cody McGlynn Sr.</t>
  </si>
  <si>
    <t>douglas.amir@example.com</t>
  </si>
  <si>
    <t>(435) 469-4228</t>
  </si>
  <si>
    <t>Dianna Cummerata</t>
  </si>
  <si>
    <t>bernie75@example.net</t>
  </si>
  <si>
    <t>Brielle Stoltenberg</t>
  </si>
  <si>
    <t>ellis01@example.org</t>
  </si>
  <si>
    <t>Cristian Thompson Sr.</t>
  </si>
  <si>
    <t>jackie43@example.com</t>
  </si>
  <si>
    <t>(240) 264-5714</t>
  </si>
  <si>
    <t>Jettie Bernier</t>
  </si>
  <si>
    <t>trogahn@example.com</t>
  </si>
  <si>
    <t>(726) 580-6017</t>
  </si>
  <si>
    <t>Ruth Wiegand</t>
  </si>
  <si>
    <t>ivy28@example.com</t>
  </si>
  <si>
    <t>Felix Corkery</t>
  </si>
  <si>
    <t>irving41@example.org</t>
  </si>
  <si>
    <t>(445) 256-5154</t>
  </si>
  <si>
    <t>Emil Moen Sr.</t>
  </si>
  <si>
    <t>keira72@example.com</t>
  </si>
  <si>
    <t>Kiera Spinka II</t>
  </si>
  <si>
    <t>litzy79@example.net</t>
  </si>
  <si>
    <t>586-832-2149</t>
  </si>
  <si>
    <t>Stephon Hansen</t>
  </si>
  <si>
    <t>floyd09@example.org</t>
  </si>
  <si>
    <t>(205) 481-8691</t>
  </si>
  <si>
    <t>Hollie Leffler</t>
  </si>
  <si>
    <t>qheaney@example.net</t>
  </si>
  <si>
    <t>Kendall Glover I</t>
  </si>
  <si>
    <t>ulangworth@example.net</t>
  </si>
  <si>
    <t>(603) 407-7008</t>
  </si>
  <si>
    <t>Titus O'Reilly IV</t>
  </si>
  <si>
    <t>bogan.josie@example.org</t>
  </si>
  <si>
    <t>(612) 705-4388</t>
  </si>
  <si>
    <t>Marquise Howell</t>
  </si>
  <si>
    <t>marley.pouros@example.com</t>
  </si>
  <si>
    <t>Dr. Richard Eichmann I</t>
  </si>
  <si>
    <t>alex.towne@example.net</t>
  </si>
  <si>
    <t>(385) 224-9407</t>
  </si>
  <si>
    <t>Mr. Clifford Carter I</t>
  </si>
  <si>
    <t>kobe53@example.com</t>
  </si>
  <si>
    <t>Dr. Lesly Hackett IV</t>
  </si>
  <si>
    <t>uhand@example.com</t>
  </si>
  <si>
    <t>Chauncey Farrell V</t>
  </si>
  <si>
    <t>okon.frida@example.org</t>
  </si>
  <si>
    <t>305-477-4052</t>
  </si>
  <si>
    <t>Mr. Niko Wuckert</t>
  </si>
  <si>
    <t>frederique73@example.net</t>
  </si>
  <si>
    <t>Deondre Bruen</t>
  </si>
  <si>
    <t>tkutch@example.org</t>
  </si>
  <si>
    <t>1-325-736-5508</t>
  </si>
  <si>
    <t>Prof. Darron Schinner</t>
  </si>
  <si>
    <t>fermin.boyer@example.com</t>
  </si>
  <si>
    <t>Tatyana Borer</t>
  </si>
  <si>
    <t>yasmeen77@example.net</t>
  </si>
  <si>
    <t>(954) 414-2129</t>
  </si>
  <si>
    <t>Vladimir Hauck</t>
  </si>
  <si>
    <t>dannie15@example.org</t>
  </si>
  <si>
    <t>(743) 673-9623</t>
  </si>
  <si>
    <t>Dave Cartwright PhD</t>
  </si>
  <si>
    <t>ella12@example.net</t>
  </si>
  <si>
    <t>Delfina Fisher</t>
  </si>
  <si>
    <t>emard.roslyn@example.org</t>
  </si>
  <si>
    <t>231-828-7485</t>
  </si>
  <si>
    <t>Nestor Morar</t>
  </si>
  <si>
    <t>tito.pollich@example.com</t>
  </si>
  <si>
    <t>+1 (816) 295-2949</t>
  </si>
  <si>
    <t>Dr. Eleazar Altenwerth I</t>
  </si>
  <si>
    <t>franco94@example.net</t>
  </si>
  <si>
    <t>667-636-8921</t>
  </si>
  <si>
    <t>Mr. Lloyd Raynor</t>
  </si>
  <si>
    <t>stephen.dare@example.net</t>
  </si>
  <si>
    <t>(341) 966-5160</t>
  </si>
  <si>
    <t>Orie Monahan</t>
  </si>
  <si>
    <t>gfadel@example.com</t>
  </si>
  <si>
    <t>Nestor Upton III</t>
  </si>
  <si>
    <t>veum.buster@example.net</t>
  </si>
  <si>
    <t>Veronica Beier Sr.</t>
  </si>
  <si>
    <t>hills.rupert@example.net</t>
  </si>
  <si>
    <t>Lukas Ebert</t>
  </si>
  <si>
    <t>rogers24@example.net</t>
  </si>
  <si>
    <t>719-423-7174</t>
  </si>
  <si>
    <t>Griffin Greenfelder</t>
  </si>
  <si>
    <t>lubowitz.buddy@example.net</t>
  </si>
  <si>
    <t>+1 (623) 856-8831</t>
  </si>
  <si>
    <t>Prof. Macey Bechtelar</t>
  </si>
  <si>
    <t>estefania.frami@example.net</t>
  </si>
  <si>
    <t>Cleveland Hermann</t>
  </si>
  <si>
    <t>kip31@example.com</t>
  </si>
  <si>
    <t>1-352-378-6474</t>
  </si>
  <si>
    <t>Vergie Stokes III</t>
  </si>
  <si>
    <t>lebsack.francisca@example.net</t>
  </si>
  <si>
    <t>Emmet Wisozk</t>
  </si>
  <si>
    <t>alexander19@example.org</t>
  </si>
  <si>
    <t>Raphaelle Mertz</t>
  </si>
  <si>
    <t>merdman@example.org</t>
  </si>
  <si>
    <t>+1 (872) 612-4064</t>
  </si>
  <si>
    <t>Doyle Batz</t>
  </si>
  <si>
    <t>okeefe.eve@example.com</t>
  </si>
  <si>
    <t>Elliot Swaniawski</t>
  </si>
  <si>
    <t>ward.ayla@example.com</t>
  </si>
  <si>
    <t>(979) 740-1609</t>
  </si>
  <si>
    <t>Cielo Gusikowski</t>
  </si>
  <si>
    <t>kemmer.vita@example.org</t>
  </si>
  <si>
    <t>Sven Daugherty</t>
  </si>
  <si>
    <t>audie.schuster@example.com</t>
  </si>
  <si>
    <t>Willis Pagac</t>
  </si>
  <si>
    <t>kirlin.carole@example.com</t>
  </si>
  <si>
    <t>541-259-3362</t>
  </si>
  <si>
    <t>Anne Gorczany II</t>
  </si>
  <si>
    <t>bbosco@example.net</t>
  </si>
  <si>
    <t>Monserrate Crooks DVM</t>
  </si>
  <si>
    <t>eveum@example.net</t>
  </si>
  <si>
    <t>1-913-891-6496</t>
  </si>
  <si>
    <t>Piper McGlynn</t>
  </si>
  <si>
    <t>mreichel@example.org</t>
  </si>
  <si>
    <t>Johanna King</t>
  </si>
  <si>
    <t>lwaters@example.org</t>
  </si>
  <si>
    <t>1-321-653-6617</t>
  </si>
  <si>
    <t>Prince Padberg</t>
  </si>
  <si>
    <t>kozey.jude@example.org</t>
  </si>
  <si>
    <t>Ms. Sierra Beahan I</t>
  </si>
  <si>
    <t>mertz.brendon@example.com</t>
  </si>
  <si>
    <t>Dr. Zack Crooks IV</t>
  </si>
  <si>
    <t>reynolds.mazie@example.com</t>
  </si>
  <si>
    <t>1-440-678-5309</t>
  </si>
  <si>
    <t>Dr. Phyllis Roob</t>
  </si>
  <si>
    <t>carlie.lesch@example.com</t>
  </si>
  <si>
    <t>Janick Harvey</t>
  </si>
  <si>
    <t>skihn@example.org</t>
  </si>
  <si>
    <t>Winnifred Becker</t>
  </si>
  <si>
    <t>qoberbrunner@example.net</t>
  </si>
  <si>
    <t>Mrs. Kaylin Konopelski</t>
  </si>
  <si>
    <t>qnader@example.com</t>
  </si>
  <si>
    <t>(256) 391-2345</t>
  </si>
  <si>
    <t>Eliane Ondricka IV</t>
  </si>
  <si>
    <t>gboyle@example.com</t>
  </si>
  <si>
    <t>Brandyn Kihn</t>
  </si>
  <si>
    <t>jaskolski.aron@example.com</t>
  </si>
  <si>
    <t>Velva Howell</t>
  </si>
  <si>
    <t>cartwright.lawson@example.net</t>
  </si>
  <si>
    <t>1-364-878-4703</t>
  </si>
  <si>
    <t>Prof. Jensen Goodwin Jr.</t>
  </si>
  <si>
    <t>hane.madalyn@example.org</t>
  </si>
  <si>
    <t>Ms. Vicky Mueller</t>
  </si>
  <si>
    <t>mtoy@example.net</t>
  </si>
  <si>
    <t>Eldon Stoltenberg</t>
  </si>
  <si>
    <t>marilie.kuvalis@example.org</t>
  </si>
  <si>
    <t>(605) 750-9185</t>
  </si>
  <si>
    <t>Eino Huels PhD</t>
  </si>
  <si>
    <t>mcarter@example.net</t>
  </si>
  <si>
    <t>+1 (734) 240-3955</t>
  </si>
  <si>
    <t>Prof. Hank Feest</t>
  </si>
  <si>
    <t>xfranecki@example.org</t>
  </si>
  <si>
    <t>Dr. Daisha Dare</t>
  </si>
  <si>
    <t>ubotsford@example.net</t>
  </si>
  <si>
    <t>Maymie Wuckert</t>
  </si>
  <si>
    <t>wehner.jazmyne@example.net</t>
  </si>
  <si>
    <t>678-308-5306</t>
  </si>
  <si>
    <t>Harley Schaden</t>
  </si>
  <si>
    <t>curt84@example.com</t>
  </si>
  <si>
    <t>Justice Dooley</t>
  </si>
  <si>
    <t>ilesch@example.org</t>
  </si>
  <si>
    <t>1-636-214-4415</t>
  </si>
  <si>
    <t>Mary Heller</t>
  </si>
  <si>
    <t>lbechtelar@example.org</t>
  </si>
  <si>
    <t>410-939-7233</t>
  </si>
  <si>
    <t>Mr. Nathaniel Jacobs</t>
  </si>
  <si>
    <t>kieran14@example.net</t>
  </si>
  <si>
    <t>Serena Shanahan</t>
  </si>
  <si>
    <t>kyle96@example.net</t>
  </si>
  <si>
    <t>Palma Skiles</t>
  </si>
  <si>
    <t>lesch.abbie@example.net</t>
  </si>
  <si>
    <t>Mr. Lucius Dickinson III</t>
  </si>
  <si>
    <t>lblanda@example.net</t>
  </si>
  <si>
    <t>272-466-3809</t>
  </si>
  <si>
    <t>Willard Schroeder</t>
  </si>
  <si>
    <t>dario.schultz@example.com</t>
  </si>
  <si>
    <t>Prof. Danny Bartell</t>
  </si>
  <si>
    <t>virginie.reynolds@example.org</t>
  </si>
  <si>
    <t>619-539-0553</t>
  </si>
  <si>
    <t>Connie Friesen</t>
  </si>
  <si>
    <t>bernadette.pacocha@example.com</t>
  </si>
  <si>
    <t>559-878-6689</t>
  </si>
  <si>
    <t>Hadley Fadel</t>
  </si>
  <si>
    <t>qcorkery@example.net</t>
  </si>
  <si>
    <t>Rosemarie Leffler</t>
  </si>
  <si>
    <t>wuckert.jermaine@example.net</t>
  </si>
  <si>
    <t>618-516-0346</t>
  </si>
  <si>
    <t>Emilio Morar</t>
  </si>
  <si>
    <t>shegmann@example.org</t>
  </si>
  <si>
    <t>Dr. Elbert Terry PhD</t>
  </si>
  <si>
    <t>bogisich.kaitlyn@example.net</t>
  </si>
  <si>
    <t>+1 (240) 667-5845</t>
  </si>
  <si>
    <t>Darrin Adams</t>
  </si>
  <si>
    <t>carissa.buckridge@example.net</t>
  </si>
  <si>
    <t>Cade Lueilwitz</t>
  </si>
  <si>
    <t>ashton46@example.org</t>
  </si>
  <si>
    <t>1-385-249-6327</t>
  </si>
  <si>
    <t>Dr. Fredrick Stokes I</t>
  </si>
  <si>
    <t>leonora.cummings@example.org</t>
  </si>
  <si>
    <t>(279) 253-7498</t>
  </si>
  <si>
    <t>Elaina Beier Jr.</t>
  </si>
  <si>
    <t>kdoyle@example.com</t>
  </si>
  <si>
    <t>Prof. Akeem Goldner II</t>
  </si>
  <si>
    <t>doyle.addison@example.org</t>
  </si>
  <si>
    <t>(682) 680-5147</t>
  </si>
  <si>
    <t>Jany Trantow</t>
  </si>
  <si>
    <t>ledner.myah@example.com</t>
  </si>
  <si>
    <t>Mina Harris</t>
  </si>
  <si>
    <t>ciara45@example.org</t>
  </si>
  <si>
    <t>Jason Runolfsdottir</t>
  </si>
  <si>
    <t>damian.senger@example.net</t>
  </si>
  <si>
    <t>1-928-367-6355</t>
  </si>
  <si>
    <t>Miss Jewel Shields</t>
  </si>
  <si>
    <t>cjast@example.org</t>
  </si>
  <si>
    <t>+1 (215) 506-6030</t>
  </si>
  <si>
    <t>Robin Bernhard</t>
  </si>
  <si>
    <t>althea83@example.com</t>
  </si>
  <si>
    <t>(870) 828-3669</t>
  </si>
  <si>
    <t>Prof. Dominic Stehr DDS</t>
  </si>
  <si>
    <t>ankunding.andre@example.com</t>
  </si>
  <si>
    <t>(415) 617-9181</t>
  </si>
  <si>
    <t>Jett Cole</t>
  </si>
  <si>
    <t>reichel.lora@example.com</t>
  </si>
  <si>
    <t>Sophia Bartoletti</t>
  </si>
  <si>
    <t>andy65@example.net</t>
  </si>
  <si>
    <t>(516) 873-7827</t>
  </si>
  <si>
    <t>Aiden Johnson</t>
  </si>
  <si>
    <t>marcos14@example.org</t>
  </si>
  <si>
    <t>1-539-950-0800</t>
  </si>
  <si>
    <t>Pinkie Ward</t>
  </si>
  <si>
    <t>vsporer@example.net</t>
  </si>
  <si>
    <t>Mallie Blanda MD</t>
  </si>
  <si>
    <t>zcarter@example.org</t>
  </si>
  <si>
    <t>Shany Franecki Jr.</t>
  </si>
  <si>
    <t>wstokes@example.com</t>
  </si>
  <si>
    <t>(850) 643-2183</t>
  </si>
  <si>
    <t>Nestor Cruickshank</t>
  </si>
  <si>
    <t>savanna57@example.net</t>
  </si>
  <si>
    <t>Casandra Wilkinson</t>
  </si>
  <si>
    <t>jacey44@example.org</t>
  </si>
  <si>
    <t>651-231-5303</t>
  </si>
  <si>
    <t>Dr. Lillian O'Conner III</t>
  </si>
  <si>
    <t>bettie.mayert@example.com</t>
  </si>
  <si>
    <t>Ottilie Douglas</t>
  </si>
  <si>
    <t>gorczany.dagmar@example.org</t>
  </si>
  <si>
    <t>720-933-6126</t>
  </si>
  <si>
    <t>Antonietta Crist</t>
  </si>
  <si>
    <t>roger.metz@example.org</t>
  </si>
  <si>
    <t>Mrs. Sienna O'Conner I</t>
  </si>
  <si>
    <t>sosinski@example.com</t>
  </si>
  <si>
    <t>1-386-454-5348</t>
  </si>
  <si>
    <t>Tia Gusikowski Sr.</t>
  </si>
  <si>
    <t>lawson.bartoletti@example.org</t>
  </si>
  <si>
    <t>Dr. Kiley Howe IV</t>
  </si>
  <si>
    <t>vidal92@example.org</t>
  </si>
  <si>
    <t>(540) 842-4716</t>
  </si>
  <si>
    <t>Merl Orn</t>
  </si>
  <si>
    <t>kozey.kelsie@example.com</t>
  </si>
  <si>
    <t>Immanuel Carroll</t>
  </si>
  <si>
    <t>croberts@example.net</t>
  </si>
  <si>
    <t>(630) 561-7293</t>
  </si>
  <si>
    <t>Royal Greenholt</t>
  </si>
  <si>
    <t>kennedi.mraz@example.org</t>
  </si>
  <si>
    <t>1-424-808-8868</t>
  </si>
  <si>
    <t>Dr. Frederique Jast PhD</t>
  </si>
  <si>
    <t>dovie.zieme@example.com</t>
  </si>
  <si>
    <t>1-434-367-1603</t>
  </si>
  <si>
    <t>Lawrence Schamberger</t>
  </si>
  <si>
    <t>mraz.kayli@example.net</t>
  </si>
  <si>
    <t>Rachelle Hartmann I</t>
  </si>
  <si>
    <t>ahaley@example.net</t>
  </si>
  <si>
    <t>781-326-1287</t>
  </si>
  <si>
    <t>Hubert Hermann</t>
  </si>
  <si>
    <t>okuneva.alvera@example.com</t>
  </si>
  <si>
    <t>Miss Keara Kutch DDS</t>
  </si>
  <si>
    <t>adam37@example.com</t>
  </si>
  <si>
    <t>1-682-860-8954</t>
  </si>
  <si>
    <t>Sigurd Effertz</t>
  </si>
  <si>
    <t>kulas.zakary@example.org</t>
  </si>
  <si>
    <t>Ryan Nienow Jr.</t>
  </si>
  <si>
    <t>berniece.cruickshank@example.net</t>
  </si>
  <si>
    <t>281-270-9022</t>
  </si>
  <si>
    <t>Laury Kerluke</t>
  </si>
  <si>
    <t>pshanahan@example.net</t>
  </si>
  <si>
    <t>Dr. Lonny Terry</t>
  </si>
  <si>
    <t>richie62@example.com</t>
  </si>
  <si>
    <t>Marcia Schinner</t>
  </si>
  <si>
    <t>sporer.vada@example.com</t>
  </si>
  <si>
    <t>Nakia Kohler</t>
  </si>
  <si>
    <t>nolan70@example.net</t>
  </si>
  <si>
    <t>Celia Mertz</t>
  </si>
  <si>
    <t>cristina.jerde@example.net</t>
  </si>
  <si>
    <t>Mrs. Lucy Lubowitz</t>
  </si>
  <si>
    <t>myles31@example.net</t>
  </si>
  <si>
    <t>Tyrese Moen MD</t>
  </si>
  <si>
    <t>charlie56@example.net</t>
  </si>
  <si>
    <t>Clair Cole</t>
  </si>
  <si>
    <t>chet55@example.com</t>
  </si>
  <si>
    <t>1-715-495-9685</t>
  </si>
  <si>
    <t>Orpha Metz</t>
  </si>
  <si>
    <t>khaley@example.com</t>
  </si>
  <si>
    <t>(562) 818-7309</t>
  </si>
  <si>
    <t>Brannon Towne I</t>
  </si>
  <si>
    <t>kerluke.kendrick@example.net</t>
  </si>
  <si>
    <t>1-657-979-4838</t>
  </si>
  <si>
    <t>Kali Reichel I</t>
  </si>
  <si>
    <t>mcrist@example.com</t>
  </si>
  <si>
    <t>+1 (502) 703-9435</t>
  </si>
  <si>
    <t>Prof. Tabitha Padberg</t>
  </si>
  <si>
    <t>towne.carmella@example.org</t>
  </si>
  <si>
    <t>Mr. Darius Feil</t>
  </si>
  <si>
    <t>ykohler@example.com</t>
  </si>
  <si>
    <t>331-521-7806</t>
  </si>
  <si>
    <t>Princess King</t>
  </si>
  <si>
    <t>uzulauf@example.net</t>
  </si>
  <si>
    <t>Bessie Fritsch</t>
  </si>
  <si>
    <t>runolfsson.makenna@example.org</t>
  </si>
  <si>
    <t>Ms. Anabel Hamill V</t>
  </si>
  <si>
    <t>penelope.jacobi@example.com</t>
  </si>
  <si>
    <t>Dr. Dewayne Padberg</t>
  </si>
  <si>
    <t>abogan@example.org</t>
  </si>
  <si>
    <t>Omari Sporer</t>
  </si>
  <si>
    <t>dakota.howe@example.org</t>
  </si>
  <si>
    <t>1-513-402-3023</t>
  </si>
  <si>
    <t>Sasha Batz Jr.</t>
  </si>
  <si>
    <t>kelly03@example.com</t>
  </si>
  <si>
    <t>Arnaldo Kutch</t>
  </si>
  <si>
    <t>sandy.hintz@example.org</t>
  </si>
  <si>
    <t>Brayan Sipes II</t>
  </si>
  <si>
    <t>caterina92@example.org</t>
  </si>
  <si>
    <t>718-708-0310</t>
  </si>
  <si>
    <t>Jessyca Johnson</t>
  </si>
  <si>
    <t>jacinthe.yundt@example.net</t>
  </si>
  <si>
    <t>458-889-5377</t>
  </si>
  <si>
    <t>Miss Roma Kuhn</t>
  </si>
  <si>
    <t>ken30@example.org</t>
  </si>
  <si>
    <t>Ms. Kenya Lynch III</t>
  </si>
  <si>
    <t>glover.marcelo@example.com</t>
  </si>
  <si>
    <t>Dr. Antonio Pfeffer DDS</t>
  </si>
  <si>
    <t>rdouglas@example.org</t>
  </si>
  <si>
    <t>1-330-827-4845</t>
  </si>
  <si>
    <t>Lavada Graham</t>
  </si>
  <si>
    <t>jstamm@example.org</t>
  </si>
  <si>
    <t>(929) 601-5026</t>
  </si>
  <si>
    <t>Darryl Hintz</t>
  </si>
  <si>
    <t>xgottlieb@example.com</t>
  </si>
  <si>
    <t>1-414-596-4328</t>
  </si>
  <si>
    <t>Dr. Jordan Dicki</t>
  </si>
  <si>
    <t>blanda.alana@example.org</t>
  </si>
  <si>
    <t>520-755-3770</t>
  </si>
  <si>
    <t>Cristal Langosh III</t>
  </si>
  <si>
    <t>nmclaughlin@example.org</t>
  </si>
  <si>
    <t>Mrs. Maddison Hayes DDS</t>
  </si>
  <si>
    <t>trevor.gottlieb@example.com</t>
  </si>
  <si>
    <t>Deanna Christiansen</t>
  </si>
  <si>
    <t>brody.beier@example.net</t>
  </si>
  <si>
    <t>+1 (971) 592-8423</t>
  </si>
  <si>
    <t>Chelsea Bahringer</t>
  </si>
  <si>
    <t>tommie.rosenbaum@example.net</t>
  </si>
  <si>
    <t>1-352-602-8954</t>
  </si>
  <si>
    <t>Chloe Rogahn</t>
  </si>
  <si>
    <t>jerod.hills@example.com</t>
  </si>
  <si>
    <t>(240) 345-0438</t>
  </si>
  <si>
    <t>Ada Schultz MD</t>
  </si>
  <si>
    <t>guiseppe.gusikowski@example.com</t>
  </si>
  <si>
    <t>Joy Ernser</t>
  </si>
  <si>
    <t>swift.maritza@example.org</t>
  </si>
  <si>
    <t>1-651-927-0200</t>
  </si>
  <si>
    <t>Alaina Hand</t>
  </si>
  <si>
    <t>wpfannerstill@example.com</t>
  </si>
  <si>
    <t>(205) 418-0943</t>
  </si>
  <si>
    <t>Travon Bins</t>
  </si>
  <si>
    <t>bergnaum.kaia@example.com</t>
  </si>
  <si>
    <t>+1 (770) 709-8774</t>
  </si>
  <si>
    <t>Manley Hagenes</t>
  </si>
  <si>
    <t>jazmyn.moen@example.net</t>
  </si>
  <si>
    <t>Miss Leda O'Conner</t>
  </si>
  <si>
    <t>arlo44@example.org</t>
  </si>
  <si>
    <t>Scotty Yost</t>
  </si>
  <si>
    <t>vmorissette@example.com</t>
  </si>
  <si>
    <t>Lincoln Barton</t>
  </si>
  <si>
    <t>emerald.barrows@example.org</t>
  </si>
  <si>
    <t>1-775-701-0754</t>
  </si>
  <si>
    <t>Elias Waelchi</t>
  </si>
  <si>
    <t>schultz.araceli@example.org</t>
  </si>
  <si>
    <t>1-724-797-1824</t>
  </si>
  <si>
    <t>Delfina Mann</t>
  </si>
  <si>
    <t>tbrekke@example.com</t>
  </si>
  <si>
    <t>(616) 215-5799</t>
  </si>
  <si>
    <t>Prof. Kendrick Hammes PhD</t>
  </si>
  <si>
    <t>darrin63@example.org</t>
  </si>
  <si>
    <t>870-915-8638</t>
  </si>
  <si>
    <t>Ms. Erna Williamson</t>
  </si>
  <si>
    <t>abigail.ratke@example.com</t>
  </si>
  <si>
    <t>1-619-564-3819</t>
  </si>
  <si>
    <t>Eda Parker II</t>
  </si>
  <si>
    <t>yskiles@example.org</t>
  </si>
  <si>
    <t>+1 (332) 256-4956</t>
  </si>
  <si>
    <t>Dr. Freda Weber PhD</t>
  </si>
  <si>
    <t>nkshlerin@example.net</t>
  </si>
  <si>
    <t>1-360-831-3117</t>
  </si>
  <si>
    <t>Waylon Waters</t>
  </si>
  <si>
    <t>herminio.skiles@example.org</t>
  </si>
  <si>
    <t>346-706-2037</t>
  </si>
  <si>
    <t>Gudrun Fritsch</t>
  </si>
  <si>
    <t>hblick@example.org</t>
  </si>
  <si>
    <t>364-358-8676</t>
  </si>
  <si>
    <t>David Wolff</t>
  </si>
  <si>
    <t>alexys.rowe@example.org</t>
  </si>
  <si>
    <t>Brady Waelchi</t>
  </si>
  <si>
    <t>hschimmel@example.com</t>
  </si>
  <si>
    <t>434-764-3440</t>
  </si>
  <si>
    <t>Prof. Mable Corwin</t>
  </si>
  <si>
    <t>fleta48@example.net</t>
  </si>
  <si>
    <t>(928) 861-3906</t>
  </si>
  <si>
    <t>Grover Spencer</t>
  </si>
  <si>
    <t>hattie.halvorson@example.com</t>
  </si>
  <si>
    <t>+1 (564) 712-0436</t>
  </si>
  <si>
    <t>Mrs. Amelia Cole Jr.</t>
  </si>
  <si>
    <t>russel.roscoe@example.net</t>
  </si>
  <si>
    <t>+1 (737) 523-9602</t>
  </si>
  <si>
    <t>Rylee Brakus</t>
  </si>
  <si>
    <t>myah90@example.net</t>
  </si>
  <si>
    <t>(865) 452-5088</t>
  </si>
  <si>
    <t>Hertha Schmitt</t>
  </si>
  <si>
    <t>flegros@example.com</t>
  </si>
  <si>
    <t>Angelina Marquardt DVM</t>
  </si>
  <si>
    <t>hkiehn@example.org</t>
  </si>
  <si>
    <t>1-386-798-1591</t>
  </si>
  <si>
    <t>Lydia Buckridge</t>
  </si>
  <si>
    <t>mohammed.johnson@example.com</t>
  </si>
  <si>
    <t>(920) 287-9937</t>
  </si>
  <si>
    <t>Jewell Osinski</t>
  </si>
  <si>
    <t>daniela97@example.com</t>
  </si>
  <si>
    <t>Ms. Tyra Schuster II</t>
  </si>
  <si>
    <t>destany.erdman@example.com</t>
  </si>
  <si>
    <t>(878) 773-9097</t>
  </si>
  <si>
    <t>Mr. Bernhard Lang Sr.</t>
  </si>
  <si>
    <t>tmorar@example.net</t>
  </si>
  <si>
    <t>(463) 694-8248</t>
  </si>
  <si>
    <t>Estevan McLaughlin</t>
  </si>
  <si>
    <t>rex85@example.org</t>
  </si>
  <si>
    <t>+1 (979) 226-4032</t>
  </si>
  <si>
    <t>Tobin Reichert I</t>
  </si>
  <si>
    <t>tomas92@example.com</t>
  </si>
  <si>
    <t>Prof. Adan Reichert</t>
  </si>
  <si>
    <t>baumbach.mohammed@example.com</t>
  </si>
  <si>
    <t>1-314-771-7617</t>
  </si>
  <si>
    <t>Cierra Hauck</t>
  </si>
  <si>
    <t>walter.sigrid@example.org</t>
  </si>
  <si>
    <t>1-559-822-0582</t>
  </si>
  <si>
    <t>Prince O'Kon DVM</t>
  </si>
  <si>
    <t>rick97@example.org</t>
  </si>
  <si>
    <t>754-507-9514</t>
  </si>
  <si>
    <t>Prof. Devyn Adams</t>
  </si>
  <si>
    <t>rolfson.reina@example.net</t>
  </si>
  <si>
    <t>541-719-2871</t>
  </si>
  <si>
    <t>Dr. Rahul Hayes</t>
  </si>
  <si>
    <t>cassandre11@example.com</t>
  </si>
  <si>
    <t>Jacynthe Collier</t>
  </si>
  <si>
    <t>kaci.wisozk@example.org</t>
  </si>
  <si>
    <t>Prof. Lamont Mertz Jr.</t>
  </si>
  <si>
    <t>kautzer.ottilie@example.org</t>
  </si>
  <si>
    <t>(586) 352-6100</t>
  </si>
  <si>
    <t>Prof. Brown Koepp DDS</t>
  </si>
  <si>
    <t>shalvorson@example.com</t>
  </si>
  <si>
    <t>Dr. Providenci VonRueden</t>
  </si>
  <si>
    <t>michale11@example.net</t>
  </si>
  <si>
    <t>1-956-827-1696</t>
  </si>
  <si>
    <t>Ryan Gibson</t>
  </si>
  <si>
    <t>mccullough.zion@example.com</t>
  </si>
  <si>
    <t>1-512-515-4064</t>
  </si>
  <si>
    <t>Pearline Kovacek III</t>
  </si>
  <si>
    <t>katheryn92@example.org</t>
  </si>
  <si>
    <t>(629) 680-7129</t>
  </si>
  <si>
    <t>Lolita Hessel</t>
  </si>
  <si>
    <t>cullen73@example.org</t>
  </si>
  <si>
    <t>1-786-295-1287</t>
  </si>
  <si>
    <t>Janelle Lind</t>
  </si>
  <si>
    <t>benedict49@example.org</t>
  </si>
  <si>
    <t>1-678-281-8875</t>
  </si>
  <si>
    <t>Leanna Leannon</t>
  </si>
  <si>
    <t>urban59@example.net</t>
  </si>
  <si>
    <t>(248) 414-8657</t>
  </si>
  <si>
    <t>Hobart Heaney</t>
  </si>
  <si>
    <t>serena60@example.com</t>
  </si>
  <si>
    <t>(424) 912-1725</t>
  </si>
  <si>
    <t>Prof. Destiney Rogahn</t>
  </si>
  <si>
    <t>wwunsch@example.com</t>
  </si>
  <si>
    <t>630-416-0101</t>
  </si>
  <si>
    <t>Chadrick Schulist</t>
  </si>
  <si>
    <t>turner31@example.net</t>
  </si>
  <si>
    <t>1-210-699-5351</t>
  </si>
  <si>
    <t>Daren Barrows</t>
  </si>
  <si>
    <t>ybauch@example.net</t>
  </si>
  <si>
    <t>+1 (773) 373-5649</t>
  </si>
  <si>
    <t>Armani Gusikowski</t>
  </si>
  <si>
    <t>alexandro46@example.net</t>
  </si>
  <si>
    <t>534-385-8384</t>
  </si>
  <si>
    <t>Katarina Robel</t>
  </si>
  <si>
    <t>geovany.abshire@example.org</t>
  </si>
  <si>
    <t>Juwan Kirlin</t>
  </si>
  <si>
    <t>kirlin.kellen@example.com</t>
  </si>
  <si>
    <t>Ivy Feil</t>
  </si>
  <si>
    <t>malachi14@example.net</t>
  </si>
  <si>
    <t>Selmer Botsford</t>
  </si>
  <si>
    <t>donnelly.cristina@example.net</t>
  </si>
  <si>
    <t>1-567-594-8004</t>
  </si>
  <si>
    <t>Mr. Keshawn Gottlieb IV</t>
  </si>
  <si>
    <t>robert45@example.net</t>
  </si>
  <si>
    <t>Corene Herman</t>
  </si>
  <si>
    <t>davis.imogene@example.com</t>
  </si>
  <si>
    <t>Dr. Tristin Mraz</t>
  </si>
  <si>
    <t>pfannerstill.misty@example.org</t>
  </si>
  <si>
    <t>Mr. Ted Waelchi</t>
  </si>
  <si>
    <t>carter.hillard@example.com</t>
  </si>
  <si>
    <t>Edmund Gibson</t>
  </si>
  <si>
    <t>wilfrid51@example.net</t>
  </si>
  <si>
    <t>Prof. Teresa Brown</t>
  </si>
  <si>
    <t>gwen.frami@example.net</t>
  </si>
  <si>
    <t>Emie Fritsch</t>
  </si>
  <si>
    <t>landen41@example.net</t>
  </si>
  <si>
    <t>(402) 682-6954</t>
  </si>
  <si>
    <t>Dr. Yolanda Altenwerth</t>
  </si>
  <si>
    <t>devan.kuhic@example.org</t>
  </si>
  <si>
    <t>Nestor Stroman</t>
  </si>
  <si>
    <t>darron.willms@example.org</t>
  </si>
  <si>
    <t>(928) 771-8120</t>
  </si>
  <si>
    <t>Samir Wilkinson</t>
  </si>
  <si>
    <t>ernser.connie@example.com</t>
  </si>
  <si>
    <t>Prof. Erling Nicolas</t>
  </si>
  <si>
    <t>murazik.demarco@example.com</t>
  </si>
  <si>
    <t>Mrs. Elinore Stanton</t>
  </si>
  <si>
    <t>mayra19@example.net</t>
  </si>
  <si>
    <t>Jacinthe Parisian</t>
  </si>
  <si>
    <t>zmoore@example.org</t>
  </si>
  <si>
    <t>Levi Hudson</t>
  </si>
  <si>
    <t>fmcdermott@example.net</t>
  </si>
  <si>
    <t>Dr. Felton Altenwerth II</t>
  </si>
  <si>
    <t>samir80@example.org</t>
  </si>
  <si>
    <t>Selena Blick</t>
  </si>
  <si>
    <t>lorenzo.cronin@example.com</t>
  </si>
  <si>
    <t>Mr. Roger Yundt</t>
  </si>
  <si>
    <t>stephanie.mcglynn@example.com</t>
  </si>
  <si>
    <t>+1 (323) 387-1959</t>
  </si>
  <si>
    <t>Dalton Hackett</t>
  </si>
  <si>
    <t>homenick.meagan@example.com</t>
  </si>
  <si>
    <t>1-678-222-7152</t>
  </si>
  <si>
    <t>Frieda D'Amore</t>
  </si>
  <si>
    <t>wisoky.jewel@example.com</t>
  </si>
  <si>
    <t>Prof. Ben Lehner</t>
  </si>
  <si>
    <t>thirthe@example.com</t>
  </si>
  <si>
    <t>+1 (320) 944-6772</t>
  </si>
  <si>
    <t>Reuben Purdy</t>
  </si>
  <si>
    <t>keyon24@example.org</t>
  </si>
  <si>
    <t>(272) 616-4291</t>
  </si>
  <si>
    <t>Abby Ondricka</t>
  </si>
  <si>
    <t>swisoky@example.com</t>
  </si>
  <si>
    <t>+1 (678) 367-3426</t>
  </si>
  <si>
    <t>Prof. Enid Homenick V</t>
  </si>
  <si>
    <t>kohler.ellie@example.org</t>
  </si>
  <si>
    <t>Prof. Jeramy Murazik V</t>
  </si>
  <si>
    <t>tjenkins@example.org</t>
  </si>
  <si>
    <t>Mr. Elmer Howe</t>
  </si>
  <si>
    <t>hcasper@example.com</t>
  </si>
  <si>
    <t>Prof. Nils Rath</t>
  </si>
  <si>
    <t>grimes.shanelle@example.net</t>
  </si>
  <si>
    <t>Tyler Gislason</t>
  </si>
  <si>
    <t>hane.jeanne@example.net</t>
  </si>
  <si>
    <t>1-660-339-8983</t>
  </si>
  <si>
    <t>Johnpaul Wisoky III</t>
  </si>
  <si>
    <t>farrell.frederic@example.org</t>
  </si>
  <si>
    <t>Dr. Oma Fisher</t>
  </si>
  <si>
    <t>durgan.tania@example.com</t>
  </si>
  <si>
    <t>(561) 398-1131</t>
  </si>
  <si>
    <t>Omari Pfannerstill</t>
  </si>
  <si>
    <t>fmann@example.org</t>
  </si>
  <si>
    <t>817-563-7772</t>
  </si>
  <si>
    <t>Natasha Mosciski</t>
  </si>
  <si>
    <t>fern.kilback@example.com</t>
  </si>
  <si>
    <t>(859) 686-0900</t>
  </si>
  <si>
    <t>Flo Zieme</t>
  </si>
  <si>
    <t>sarmstrong@example.com</t>
  </si>
  <si>
    <t>(520) 815-9994</t>
  </si>
  <si>
    <t>Noble Kunde</t>
  </si>
  <si>
    <t>annamae.prohaska@example.org</t>
  </si>
  <si>
    <t>Ms. Heidi Monahan II</t>
  </si>
  <si>
    <t>lavonne76@example.org</t>
  </si>
  <si>
    <t>1-507-450-5369</t>
  </si>
  <si>
    <t>Corrine Schneider</t>
  </si>
  <si>
    <t>morar.princess@example.net</t>
  </si>
  <si>
    <t>Rickie Becker</t>
  </si>
  <si>
    <t>tyshawn31@example.net</t>
  </si>
  <si>
    <t>(504) 278-8273</t>
  </si>
  <si>
    <t>Rashad Botsford</t>
  </si>
  <si>
    <t>retha55@example.net</t>
  </si>
  <si>
    <t>Marquise Glover</t>
  </si>
  <si>
    <t>swift.cody@example.org</t>
  </si>
  <si>
    <t>409-802-3816</t>
  </si>
  <si>
    <t>Josefina Harvey</t>
  </si>
  <si>
    <t>lockman.taylor@example.org</t>
  </si>
  <si>
    <t>954-875-0070</t>
  </si>
  <si>
    <t>Tessie Runolfsdottir</t>
  </si>
  <si>
    <t>vwilkinson@example.net</t>
  </si>
  <si>
    <t>1-510-925-7023</t>
  </si>
  <si>
    <t>Ms. Lela O'Connell</t>
  </si>
  <si>
    <t>eryn.luettgen@example.net</t>
  </si>
  <si>
    <t>Ally Lebsack</t>
  </si>
  <si>
    <t>dtowne@example.com</t>
  </si>
  <si>
    <t>(214) 339-6434</t>
  </si>
  <si>
    <t>Jackie Hackett</t>
  </si>
  <si>
    <t>bria41@example.net</t>
  </si>
  <si>
    <t>623-490-5334</t>
  </si>
  <si>
    <t>Carolyn Boehm</t>
  </si>
  <si>
    <t>eosinski@example.org</t>
  </si>
  <si>
    <t>Dameon Bergstrom</t>
  </si>
  <si>
    <t>merle54@example.org</t>
  </si>
  <si>
    <t>Alberta Rath</t>
  </si>
  <si>
    <t>klein.vilma@example.org</t>
  </si>
  <si>
    <t>Vickie Parisian</t>
  </si>
  <si>
    <t>vyost@example.net</t>
  </si>
  <si>
    <t>Braxton Fritsch</t>
  </si>
  <si>
    <t>rosenbaum.robin@example.org</t>
  </si>
  <si>
    <t>Myra Koepp I</t>
  </si>
  <si>
    <t>ydaniel@example.org</t>
  </si>
  <si>
    <t>380-757-8643</t>
  </si>
  <si>
    <t>Serenity Stanton</t>
  </si>
  <si>
    <t>ebalistreri@example.net</t>
  </si>
  <si>
    <t>1-978-376-0633</t>
  </si>
  <si>
    <t>Dr. Teagan Keeling</t>
  </si>
  <si>
    <t>toy.luna@example.net</t>
  </si>
  <si>
    <t>585-339-6156</t>
  </si>
  <si>
    <t>Dusty Fadel Jr.</t>
  </si>
  <si>
    <t>xavier91@example.net</t>
  </si>
  <si>
    <t>Dr. Theo Bartell</t>
  </si>
  <si>
    <t>shields.mertie@example.org</t>
  </si>
  <si>
    <t>(530) 916-2119</t>
  </si>
  <si>
    <t>Terrell Swift</t>
  </si>
  <si>
    <t>yvette.rau@example.com</t>
  </si>
  <si>
    <t>1-239-222-6312</t>
  </si>
  <si>
    <t>Jennyfer Lynch III</t>
  </si>
  <si>
    <t>noble78@example.org</t>
  </si>
  <si>
    <t>April Thompson</t>
  </si>
  <si>
    <t>ekihn@example.com</t>
  </si>
  <si>
    <t>903-412-8544</t>
  </si>
  <si>
    <t>Ardella Moore PhD</t>
  </si>
  <si>
    <t>bjohns@example.org</t>
  </si>
  <si>
    <t>(934) 942-3683</t>
  </si>
  <si>
    <t>Gage Donnelly</t>
  </si>
  <si>
    <t>johnston.keshaun@example.com</t>
  </si>
  <si>
    <t>Brooks Kreiger</t>
  </si>
  <si>
    <t>gweissnat@example.net</t>
  </si>
  <si>
    <t>Pearlie Wilderman</t>
  </si>
  <si>
    <t>xvolkman@example.net</t>
  </si>
  <si>
    <t>(401) 534-5283</t>
  </si>
  <si>
    <t>Prof. Cordia White MD</t>
  </si>
  <si>
    <t>clint89@example.org</t>
  </si>
  <si>
    <t>Queen O'Reilly</t>
  </si>
  <si>
    <t>theron.padberg@example.com</t>
  </si>
  <si>
    <t>Mr. Julio Konopelski Jr.</t>
  </si>
  <si>
    <t>bfarrell@example.net</t>
  </si>
  <si>
    <t>Janessa Shanahan</t>
  </si>
  <si>
    <t>sandra.larkin@example.com</t>
  </si>
  <si>
    <t>+1 (661) 348-4599</t>
  </si>
  <si>
    <t>Enrique Kulas</t>
  </si>
  <si>
    <t>gina.miller@example.org</t>
  </si>
  <si>
    <t>Dr. Jesse Kemmer Sr.</t>
  </si>
  <si>
    <t>rod80@example.org</t>
  </si>
  <si>
    <t>Dr. Josiane Graham MD</t>
  </si>
  <si>
    <t>heaney.rashawn@example.net</t>
  </si>
  <si>
    <t>Jo Gibson</t>
  </si>
  <si>
    <t>ldonnelly@example.org</t>
  </si>
  <si>
    <t>Bryana Abshire</t>
  </si>
  <si>
    <t>schultz.kenna@example.org</t>
  </si>
  <si>
    <t>Adaline Abshire</t>
  </si>
  <si>
    <t>hosea63@example.com</t>
  </si>
  <si>
    <t>Kevon Dibbert</t>
  </si>
  <si>
    <t>zwitting@example.org</t>
  </si>
  <si>
    <t>Sherwood Hegmann</t>
  </si>
  <si>
    <t>emilio03@example.com</t>
  </si>
  <si>
    <t>Friedrich Jaskolski</t>
  </si>
  <si>
    <t>johnson.oliver@example.org</t>
  </si>
  <si>
    <t>1-202-962-1282</t>
  </si>
  <si>
    <t>Talia Marks</t>
  </si>
  <si>
    <t>colin.christiansen@example.com</t>
  </si>
  <si>
    <t>Viva Balistreri</t>
  </si>
  <si>
    <t>heathcote.bart@example.net</t>
  </si>
  <si>
    <t>1-512-381-9400</t>
  </si>
  <si>
    <t>Graciela Cummerata</t>
  </si>
  <si>
    <t>marian33@example.org</t>
  </si>
  <si>
    <t>928-714-7285</t>
  </si>
  <si>
    <t>Mrs. Teagan Roberts I</t>
  </si>
  <si>
    <t>anabel.veum@example.com</t>
  </si>
  <si>
    <t>813-702-8654</t>
  </si>
  <si>
    <t>Estefania Schneider</t>
  </si>
  <si>
    <t>kellie45@example.org</t>
  </si>
  <si>
    <t>+1 (318) 644-0641</t>
  </si>
  <si>
    <t>Norbert Herman</t>
  </si>
  <si>
    <t>haley.clemens@example.net</t>
  </si>
  <si>
    <t>Jadyn Paucek</t>
  </si>
  <si>
    <t>farrell.ozella@example.net</t>
  </si>
  <si>
    <t>Barney Schinner II</t>
  </si>
  <si>
    <t>zrohan@example.com</t>
  </si>
  <si>
    <t>1-516-349-4754</t>
  </si>
  <si>
    <t>Hal Hamill</t>
  </si>
  <si>
    <t>jbernier@example.org</t>
  </si>
  <si>
    <t>Enola Toy</t>
  </si>
  <si>
    <t>mayert.mauricio@example.com</t>
  </si>
  <si>
    <t>Mr. Willard Wintheiser DDS</t>
  </si>
  <si>
    <t>juliet07@example.com</t>
  </si>
  <si>
    <t>Harrison Schaden II</t>
  </si>
  <si>
    <t>kreiger.geovanny@example.net</t>
  </si>
  <si>
    <t>(206) 339-0280</t>
  </si>
  <si>
    <t>Deonte Schmeler</t>
  </si>
  <si>
    <t>ybeahan@example.org</t>
  </si>
  <si>
    <t>Vernon Kreiger</t>
  </si>
  <si>
    <t>iharris@example.com</t>
  </si>
  <si>
    <t>(623) 762-2141</t>
  </si>
  <si>
    <t>Trenton Lakin II</t>
  </si>
  <si>
    <t>graciela16@example.net</t>
  </si>
  <si>
    <t>Dr. Westley Weimann IV</t>
  </si>
  <si>
    <t>walter.andres@example.org</t>
  </si>
  <si>
    <t>1-305-756-1809</t>
  </si>
  <si>
    <t>Landen Veum Jr.</t>
  </si>
  <si>
    <t>archibald75@example.net</t>
  </si>
  <si>
    <t>(786) 281-9687</t>
  </si>
  <si>
    <t>Prof. Brady Kunde</t>
  </si>
  <si>
    <t>hhegmann@example.com</t>
  </si>
  <si>
    <t>479-233-5914</t>
  </si>
  <si>
    <t>Elroy Pacocha</t>
  </si>
  <si>
    <t>zdietrich@example.com</t>
  </si>
  <si>
    <t>1-925-763-4501</t>
  </si>
  <si>
    <t>Princess Mueller</t>
  </si>
  <si>
    <t>qmraz@example.com</t>
  </si>
  <si>
    <t>1-984-624-2062</t>
  </si>
  <si>
    <t>Linnea Torphy</t>
  </si>
  <si>
    <t>kunde.gia@example.net</t>
  </si>
  <si>
    <t>323-627-0938</t>
  </si>
  <si>
    <t>Roel McDermott</t>
  </si>
  <si>
    <t>coy05@example.com</t>
  </si>
  <si>
    <t>228-225-9491</t>
  </si>
  <si>
    <t>Jose Barrows</t>
  </si>
  <si>
    <t>bergstrom.marcelino@example.net</t>
  </si>
  <si>
    <t>1-612-452-6583</t>
  </si>
  <si>
    <t>Mercedes Lueilwitz</t>
  </si>
  <si>
    <t>spencer.april@example.com</t>
  </si>
  <si>
    <t>(470) 965-7555</t>
  </si>
  <si>
    <t>Prof. Wilford Mohr</t>
  </si>
  <si>
    <t>alexandria.armstrong@example.com</t>
  </si>
  <si>
    <t>Robert Okuneva</t>
  </si>
  <si>
    <t>leola.terry@example.net</t>
  </si>
  <si>
    <t>Margot Schinner Sr.</t>
  </si>
  <si>
    <t>hwisoky@example.org</t>
  </si>
  <si>
    <t>+1 (929) 216-9080</t>
  </si>
  <si>
    <t>Prof. Jaunita Ledner V</t>
  </si>
  <si>
    <t>aliya.littel@example.org</t>
  </si>
  <si>
    <t>Alene Dickens</t>
  </si>
  <si>
    <t>kallie57@example.com</t>
  </si>
  <si>
    <t>+1 (704) 767-9680</t>
  </si>
  <si>
    <t>Kale Bradtke</t>
  </si>
  <si>
    <t>hpurdy@example.org</t>
  </si>
  <si>
    <t>Dr. Anne Kshlerin</t>
  </si>
  <si>
    <t>marge25@example.net</t>
  </si>
  <si>
    <t>Prof. Michelle Schinner</t>
  </si>
  <si>
    <t>kwilkinson@example.net</t>
  </si>
  <si>
    <t>+1 (281) 403-8075</t>
  </si>
  <si>
    <t>Wava Spinka</t>
  </si>
  <si>
    <t>mills.beryl@example.org</t>
  </si>
  <si>
    <t>Kiarra Gutkowski</t>
  </si>
  <si>
    <t>eva.bernier@example.net</t>
  </si>
  <si>
    <t>+1 (281) 764-7962</t>
  </si>
  <si>
    <t>Dr. Jaiden Rosenbaum MD</t>
  </si>
  <si>
    <t>kovacek.vicenta@example.net</t>
  </si>
  <si>
    <t>Mrs. Orie Haag DDS</t>
  </si>
  <si>
    <t>oreilly.noelia@example.net</t>
  </si>
  <si>
    <t>1-667-337-2767</t>
  </si>
  <si>
    <t>Maggie Mayert</t>
  </si>
  <si>
    <t>vullrich@example.com</t>
  </si>
  <si>
    <t>1-470-750-4679</t>
  </si>
  <si>
    <t>Prof. Eulah Mohr DDS</t>
  </si>
  <si>
    <t>lelia45@example.net</t>
  </si>
  <si>
    <t>Dr. Tristin Davis</t>
  </si>
  <si>
    <t>ariane.turner@example.net</t>
  </si>
  <si>
    <t>440-254-8665</t>
  </si>
  <si>
    <t>Ford Schmitt</t>
  </si>
  <si>
    <t>lenora07@example.net</t>
  </si>
  <si>
    <t>Prof. Wellington Wehner Sr.</t>
  </si>
  <si>
    <t>carolyn.wuckert@example.org</t>
  </si>
  <si>
    <t>(754) 917-7231</t>
  </si>
  <si>
    <t>Leslie Huel</t>
  </si>
  <si>
    <t>destiney44@example.net</t>
  </si>
  <si>
    <t>901-798-7870</t>
  </si>
  <si>
    <t>Mrs. Roma Klein IV</t>
  </si>
  <si>
    <t>johnson.estelle@example.net</t>
  </si>
  <si>
    <t>1-307-307-6057</t>
  </si>
  <si>
    <t>Travis Renner</t>
  </si>
  <si>
    <t>elmore55@example.net</t>
  </si>
  <si>
    <t>(954) 223-5073</t>
  </si>
  <si>
    <t>Heidi Roberts</t>
  </si>
  <si>
    <t>mercedes34@example.com</t>
  </si>
  <si>
    <t>Prof. Destini Nader</t>
  </si>
  <si>
    <t>melba.damore@example.net</t>
  </si>
  <si>
    <t>Hayden O'Hara</t>
  </si>
  <si>
    <t>tweissnat@example.org</t>
  </si>
  <si>
    <t>Malika Wehner</t>
  </si>
  <si>
    <t>kaleigh.friesen@example.org</t>
  </si>
  <si>
    <t>1-442-519-0043</t>
  </si>
  <si>
    <t>Nathen Dicki</t>
  </si>
  <si>
    <t>cole.dora@example.net</t>
  </si>
  <si>
    <t>+1 (484) 510-5068</t>
  </si>
  <si>
    <t>Arturo Walsh MD</t>
  </si>
  <si>
    <t>goyette.kristofer@example.org</t>
  </si>
  <si>
    <t>361-377-6635</t>
  </si>
  <si>
    <t>Wilber Kohler I</t>
  </si>
  <si>
    <t>ybotsford@example.com</t>
  </si>
  <si>
    <t>+1 (407) 486-7411</t>
  </si>
  <si>
    <t>Jeanette Metz</t>
  </si>
  <si>
    <t>boehm.lurline@example.net</t>
  </si>
  <si>
    <t>Dovie Bauch DDS</t>
  </si>
  <si>
    <t>valerie.olson@example.org</t>
  </si>
  <si>
    <t>605-657-0611</t>
  </si>
  <si>
    <t>Lolita Sawayn</t>
  </si>
  <si>
    <t>rmacejkovic@example.org</t>
  </si>
  <si>
    <t>253-548-9706</t>
  </si>
  <si>
    <t>Lorena Hodkiewicz</t>
  </si>
  <si>
    <t>emard.elisha@example.com</t>
  </si>
  <si>
    <t>Ms. Hellen Beier</t>
  </si>
  <si>
    <t>tmueller@example.org</t>
  </si>
  <si>
    <t>609-643-9460</t>
  </si>
  <si>
    <t>Justus Grady</t>
  </si>
  <si>
    <t>lavern54@example.net</t>
  </si>
  <si>
    <t>(541) 623-4047</t>
  </si>
  <si>
    <t>Ms. Betsy Emard DDS</t>
  </si>
  <si>
    <t>owaters@example.net</t>
  </si>
  <si>
    <t>Miss Destini Huel</t>
  </si>
  <si>
    <t>lacy.rolfson@example.com</t>
  </si>
  <si>
    <t>Libby Block I</t>
  </si>
  <si>
    <t>sage.zulauf@example.org</t>
  </si>
  <si>
    <t>484-992-3400</t>
  </si>
  <si>
    <t>Prof. German Prohaska Sr.</t>
  </si>
  <si>
    <t>abelardo77@example.org</t>
  </si>
  <si>
    <t>859-790-5924</t>
  </si>
  <si>
    <t>Darrin Baumbach IV</t>
  </si>
  <si>
    <t>lonie71@example.com</t>
  </si>
  <si>
    <t>Miss Letha Hand I</t>
  </si>
  <si>
    <t>dan96@example.org</t>
  </si>
  <si>
    <t>Mr. Eusebio Russel</t>
  </si>
  <si>
    <t>ortiz.eloise@example.org</t>
  </si>
  <si>
    <t>Brandon Zulauf</t>
  </si>
  <si>
    <t>amparo34@example.net</t>
  </si>
  <si>
    <t>Dr. Elroy Keebler</t>
  </si>
  <si>
    <t>antonina24@example.org</t>
  </si>
  <si>
    <t>469-825-9210</t>
  </si>
  <si>
    <t>Dr. Queenie Wolf</t>
  </si>
  <si>
    <t>jeffrey51@example.com</t>
  </si>
  <si>
    <t>878-866-1034</t>
  </si>
  <si>
    <t>Wilmer Ebert</t>
  </si>
  <si>
    <t>jones.freida@example.com</t>
  </si>
  <si>
    <t>(626) 717-0093</t>
  </si>
  <si>
    <t>Willy Satterfield</t>
  </si>
  <si>
    <t>blick.clemens@example.net</t>
  </si>
  <si>
    <t>(402) 766-2138</t>
  </si>
  <si>
    <t>Dr. Aiyana Hyatt MD</t>
  </si>
  <si>
    <t>zbogisich@example.org</t>
  </si>
  <si>
    <t>Miss Magali Bergnaum</t>
  </si>
  <si>
    <t>melvin02@example.org</t>
  </si>
  <si>
    <t>(724) 757-1380</t>
  </si>
  <si>
    <t>Margarett Green</t>
  </si>
  <si>
    <t>bosco.dakota@example.net</t>
  </si>
  <si>
    <t>Mr. Kelvin Prohaska Sr.</t>
  </si>
  <si>
    <t>kulas.julian@example.com</t>
  </si>
  <si>
    <t>(929) 347-7524</t>
  </si>
  <si>
    <t>Constance Simonis</t>
  </si>
  <si>
    <t>elyse69@example.net</t>
  </si>
  <si>
    <t>Ms. Cierra Hoeger Sr.</t>
  </si>
  <si>
    <t>bernita.kuhlman@example.org</t>
  </si>
  <si>
    <t>934-333-6421</t>
  </si>
  <si>
    <t>Jade Carroll</t>
  </si>
  <si>
    <t>dibbert.adelbert@example.net</t>
  </si>
  <si>
    <t>Arielle Toy III</t>
  </si>
  <si>
    <t>nmoore@example.net</t>
  </si>
  <si>
    <t>(321) 903-7702</t>
  </si>
  <si>
    <t>Prof. Brielle Kuphal DDS</t>
  </si>
  <si>
    <t>lempi.davis@example.com</t>
  </si>
  <si>
    <t>Mrs. Melissa D'Amore</t>
  </si>
  <si>
    <t>brenna.brekke@example.org</t>
  </si>
  <si>
    <t>Dr. Cayla Zieme II</t>
  </si>
  <si>
    <t>hjast@example.net</t>
  </si>
  <si>
    <t>1-415-921-6864</t>
  </si>
  <si>
    <t>Lamar McDermott PhD</t>
  </si>
  <si>
    <t>born@example.com</t>
  </si>
  <si>
    <t>(208) 990-0254</t>
  </si>
  <si>
    <t>Joelle Walsh II</t>
  </si>
  <si>
    <t>cordell.schiller@example.org</t>
  </si>
  <si>
    <t>+1 (479) 297-4236</t>
  </si>
  <si>
    <t>Prof. Rolando Bruen Sr.</t>
  </si>
  <si>
    <t>kerluke.ernest@example.org</t>
  </si>
  <si>
    <t>+1 (509) 577-1743</t>
  </si>
  <si>
    <t>Katrina Medhurst</t>
  </si>
  <si>
    <t>amiya.heidenreich@example.net</t>
  </si>
  <si>
    <t>Sally Daugherty</t>
  </si>
  <si>
    <t>gpowlowski@example.org</t>
  </si>
  <si>
    <t>(443) 329-5684</t>
  </si>
  <si>
    <t>Dakota D'Amore</t>
  </si>
  <si>
    <t>ohara.gabriel@example.com</t>
  </si>
  <si>
    <t>Kaylee Tillman</t>
  </si>
  <si>
    <t>mann.lillie@example.com</t>
  </si>
  <si>
    <t>1-320-837-4756</t>
  </si>
  <si>
    <t>Mr. Rosendo Kerluke MD</t>
  </si>
  <si>
    <t>nico05@example.net</t>
  </si>
  <si>
    <t>Wallace Adams</t>
  </si>
  <si>
    <t>pouros.aletha@example.com</t>
  </si>
  <si>
    <t>(254) 474-3699</t>
  </si>
  <si>
    <t>mgreen@example.com</t>
  </si>
  <si>
    <t>Karli Volkman</t>
  </si>
  <si>
    <t>mariela.legros@example.com</t>
  </si>
  <si>
    <t>Humberto Champlin</t>
  </si>
  <si>
    <t>whermiston@example.com</t>
  </si>
  <si>
    <t>908-527-1717</t>
  </si>
  <si>
    <t>Augustus Lesch</t>
  </si>
  <si>
    <t>torp.marlin@example.org</t>
  </si>
  <si>
    <t>Ryann Wyman Jr.</t>
  </si>
  <si>
    <t>bogisich.katelyn@example.org</t>
  </si>
  <si>
    <t>Jaren Feil</t>
  </si>
  <si>
    <t>goldner.mitchell@example.com</t>
  </si>
  <si>
    <t>+1 (781) 295-8435</t>
  </si>
  <si>
    <t>Zita Lang</t>
  </si>
  <si>
    <t>brandon.dach@example.com</t>
  </si>
  <si>
    <t>Chelsie Doyle</t>
  </si>
  <si>
    <t>fhodkiewicz@example.com</t>
  </si>
  <si>
    <t>Ellen Wiza</t>
  </si>
  <si>
    <t>herman.kennedi@example.net</t>
  </si>
  <si>
    <t>424-635-6901</t>
  </si>
  <si>
    <t>Adelia Corwin</t>
  </si>
  <si>
    <t>bret.hintz@example.org</t>
  </si>
  <si>
    <t>Ellis Gislason</t>
  </si>
  <si>
    <t>koepp.dolly@example.org</t>
  </si>
  <si>
    <t>(605) 417-7792</t>
  </si>
  <si>
    <t>Sylvan Farrell</t>
  </si>
  <si>
    <t>martina56@example.net</t>
  </si>
  <si>
    <t>Mr. Guillermo Maggio</t>
  </si>
  <si>
    <t>ludie70@example.net</t>
  </si>
  <si>
    <t>Dr. Webster Wunsch</t>
  </si>
  <si>
    <t>stamm.mallie@example.net</t>
  </si>
  <si>
    <t>(435) 523-7472</t>
  </si>
  <si>
    <t>Berry Altenwerth</t>
  </si>
  <si>
    <t>wintheiser.valentine@example.net</t>
  </si>
  <si>
    <t>(210) 914-2913</t>
  </si>
  <si>
    <t>Cleo Hegmann DVM</t>
  </si>
  <si>
    <t>wilfred.hilpert@example.com</t>
  </si>
  <si>
    <t>Raven Grant IV</t>
  </si>
  <si>
    <t>keaton.runte@example.org</t>
  </si>
  <si>
    <t>Rosalee Raynor</t>
  </si>
  <si>
    <t>fhackett@example.com</t>
  </si>
  <si>
    <t>Heather Durgan</t>
  </si>
  <si>
    <t>silas.bergnaum@example.com</t>
  </si>
  <si>
    <t>Ayana McClure</t>
  </si>
  <si>
    <t>qkoch@example.net</t>
  </si>
  <si>
    <t>Erna O'Kon</t>
  </si>
  <si>
    <t>bkoss@example.org</t>
  </si>
  <si>
    <t>Kane Kassulke</t>
  </si>
  <si>
    <t>rogers38@example.org</t>
  </si>
  <si>
    <t>(979) 359-8935</t>
  </si>
  <si>
    <t>Cortney Wilderman Sr.</t>
  </si>
  <si>
    <t>edmond.kertzmann@example.net</t>
  </si>
  <si>
    <t>1-251-284-4781</t>
  </si>
  <si>
    <t>Olaf Olson</t>
  </si>
  <si>
    <t>qbarrows@example.net</t>
  </si>
  <si>
    <t>1-539-486-0228</t>
  </si>
  <si>
    <t>Raleigh Leannon</t>
  </si>
  <si>
    <t>elza.rosenbaum@example.net</t>
  </si>
  <si>
    <t>Kaleigh Beatty</t>
  </si>
  <si>
    <t>ibrakus@example.org</t>
  </si>
  <si>
    <t>Verla Pouros</t>
  </si>
  <si>
    <t>claudine15@example.com</t>
  </si>
  <si>
    <t>640-482-7111</t>
  </si>
  <si>
    <t>Kailee Hoeger</t>
  </si>
  <si>
    <t>laurie.hoeger@example.net</t>
  </si>
  <si>
    <t>Kristofer Corkery</t>
  </si>
  <si>
    <t>vella.marvin@example.com</t>
  </si>
  <si>
    <t>Zechariah Breitenberg Jr.</t>
  </si>
  <si>
    <t>bleffler@example.org</t>
  </si>
  <si>
    <t>Mr. Tyler Kuhic</t>
  </si>
  <si>
    <t>xdavis@example.com</t>
  </si>
  <si>
    <t>Elsa Kuvalis</t>
  </si>
  <si>
    <t>willie07@example.com</t>
  </si>
  <si>
    <t>+1 (743) 692-3846</t>
  </si>
  <si>
    <t>Cleve Lynch</t>
  </si>
  <si>
    <t>econn@example.org</t>
  </si>
  <si>
    <t>Miguel Orn</t>
  </si>
  <si>
    <t>aisha02@example.net</t>
  </si>
  <si>
    <t>+1 (680) 855-8129</t>
  </si>
  <si>
    <t>Prof. Claudine Gutmann Jr.</t>
  </si>
  <si>
    <t>rebeca.nitzsche@example.org</t>
  </si>
  <si>
    <t>1-445-344-1361</t>
  </si>
  <si>
    <t>Dr. Tommie O'Reilly</t>
  </si>
  <si>
    <t>cecile85@example.org</t>
  </si>
  <si>
    <t>Lexie Monahan MD</t>
  </si>
  <si>
    <t>iortiz@example.net</t>
  </si>
  <si>
    <t>Ms. Alta Bayer II</t>
  </si>
  <si>
    <t>lschumm@example.org</t>
  </si>
  <si>
    <t>845-614-9092</t>
  </si>
  <si>
    <t>Alena Gibson</t>
  </si>
  <si>
    <t>daphne96@example.com</t>
  </si>
  <si>
    <t>(281) 925-4271</t>
  </si>
  <si>
    <t>Garrett Sanford</t>
  </si>
  <si>
    <t>jcummerata@example.net</t>
  </si>
  <si>
    <t>304-270-4968</t>
  </si>
  <si>
    <t>Mr. Declan Predovic DVM</t>
  </si>
  <si>
    <t>bart61@example.com</t>
  </si>
  <si>
    <t>Mr. Cyrus Hermiston Sr.</t>
  </si>
  <si>
    <t>emmerich.kristoffer@example.com</t>
  </si>
  <si>
    <t>Karson Crist</t>
  </si>
  <si>
    <t>jpfannerstill@example.net</t>
  </si>
  <si>
    <t>+1 (573) 793-6273</t>
  </si>
  <si>
    <t>Linda Reynolds</t>
  </si>
  <si>
    <t>malcolm02@example.net</t>
  </si>
  <si>
    <t>Mr. Dudley Bayer DDS</t>
  </si>
  <si>
    <t>nkoss@example.com</t>
  </si>
  <si>
    <t>Grover Fritsch</t>
  </si>
  <si>
    <t>shanie71@example.net</t>
  </si>
  <si>
    <t>Citlalli Corwin</t>
  </si>
  <si>
    <t>kohler.zetta@example.net</t>
  </si>
  <si>
    <t>1-517-783-7685</t>
  </si>
  <si>
    <t>Prof. Amir Wiza MD</t>
  </si>
  <si>
    <t>jalon75@example.net</t>
  </si>
  <si>
    <t>575-482-9696</t>
  </si>
  <si>
    <t>Prof. Floyd Rodriguez</t>
  </si>
  <si>
    <t>ytromp@example.org</t>
  </si>
  <si>
    <t>+1 (641) 923-6121</t>
  </si>
  <si>
    <t>Luella Boyer Sr.</t>
  </si>
  <si>
    <t>johanna41@example.org</t>
  </si>
  <si>
    <t>1-586-848-9361</t>
  </si>
  <si>
    <t>Miss Valerie McLaughlin Sr.</t>
  </si>
  <si>
    <t>dortha58@example.net</t>
  </si>
  <si>
    <t>(628) 622-3397</t>
  </si>
  <si>
    <t>Elbert Kovacek</t>
  </si>
  <si>
    <t>roxane.reynolds@example.com</t>
  </si>
  <si>
    <t>1-951-466-1346</t>
  </si>
  <si>
    <t>Modesta Kris II</t>
  </si>
  <si>
    <t>justus73@example.org</t>
  </si>
  <si>
    <t>574-942-1313</t>
  </si>
  <si>
    <t>Cierra Schimmel</t>
  </si>
  <si>
    <t>jenkins.granville@example.com</t>
  </si>
  <si>
    <t>323-698-5883</t>
  </si>
  <si>
    <t>Donnell Braun I</t>
  </si>
  <si>
    <t>rchristiansen@example.com</t>
  </si>
  <si>
    <t>Tate Streich</t>
  </si>
  <si>
    <t>makayla77@example.com</t>
  </si>
  <si>
    <t>520-527-8748</t>
  </si>
  <si>
    <t>Salvador Predovic</t>
  </si>
  <si>
    <t>brakus.sydnee@example.net</t>
  </si>
  <si>
    <t>Dr. Joe Schuster</t>
  </si>
  <si>
    <t>walker.aisha@example.net</t>
  </si>
  <si>
    <t>352-808-7097</t>
  </si>
  <si>
    <t>Tremayne Connelly</t>
  </si>
  <si>
    <t>gislason.melany@example.net</t>
  </si>
  <si>
    <t>1-972-565-5473</t>
  </si>
  <si>
    <t>Prof. Rhea Green</t>
  </si>
  <si>
    <t>josefa.bartell@example.com</t>
  </si>
  <si>
    <t>1-458-919-9791</t>
  </si>
  <si>
    <t>Arvel Mosciski</t>
  </si>
  <si>
    <t>vhintz@example.org</t>
  </si>
  <si>
    <t>Jon Wiegand</t>
  </si>
  <si>
    <t>ucole@example.org</t>
  </si>
  <si>
    <t>1-248-484-4327</t>
  </si>
  <si>
    <t>Prof. Gillian Bahringer</t>
  </si>
  <si>
    <t>quentin60@example.org</t>
  </si>
  <si>
    <t>(845) 585-9141</t>
  </si>
  <si>
    <t>Nellie Denesik</t>
  </si>
  <si>
    <t>beth.armstrong@example.com</t>
  </si>
  <si>
    <t>1-720-551-5190</t>
  </si>
  <si>
    <t>Chloe Keebler IV</t>
  </si>
  <si>
    <t>berta78@example.net</t>
  </si>
  <si>
    <t>(573) 899-4053</t>
  </si>
  <si>
    <t>Carolyn Steuber</t>
  </si>
  <si>
    <t>matilda.berge@example.net</t>
  </si>
  <si>
    <t>Haskell Steuber</t>
  </si>
  <si>
    <t>dominic.bradtke@example.net</t>
  </si>
  <si>
    <t>928-333-3410</t>
  </si>
  <si>
    <t>Sallie Huel</t>
  </si>
  <si>
    <t>dsteuber@example.com</t>
  </si>
  <si>
    <t>+1 (650) 256-3206</t>
  </si>
  <si>
    <t>Mrs. Stephanie Tillman</t>
  </si>
  <si>
    <t>gutmann.kane@example.org</t>
  </si>
  <si>
    <t>Madilyn Pollich DVM</t>
  </si>
  <si>
    <t>wrogahn@example.org</t>
  </si>
  <si>
    <t>Velda Quigley</t>
  </si>
  <si>
    <t>skiles.wayne@example.net</t>
  </si>
  <si>
    <t>1-770-793-2246</t>
  </si>
  <si>
    <t>Mrs. Tierra Miller V</t>
  </si>
  <si>
    <t>brandyn11@example.org</t>
  </si>
  <si>
    <t>1-938-547-4373</t>
  </si>
  <si>
    <t>Miss Ara Emard</t>
  </si>
  <si>
    <t>heath.simonis@example.org</t>
  </si>
  <si>
    <t>(682) 653-1104</t>
  </si>
  <si>
    <t>Prof. Phoebe Mitchell PhD</t>
  </si>
  <si>
    <t>schmeler.rogers@example.com</t>
  </si>
  <si>
    <t>+1 (239) 808-2736</t>
  </si>
  <si>
    <t>Vilma Stiedemann</t>
  </si>
  <si>
    <t>ruben.kshlerin@example.net</t>
  </si>
  <si>
    <t>1-561-322-4125</t>
  </si>
  <si>
    <t>Tamia Green I</t>
  </si>
  <si>
    <t>kris.osinski@example.net</t>
  </si>
  <si>
    <t>Nils Cronin</t>
  </si>
  <si>
    <t>vlesch@example.com</t>
  </si>
  <si>
    <t>585-468-5561</t>
  </si>
  <si>
    <t>Madelynn Osinski</t>
  </si>
  <si>
    <t>amya.abernathy@example.com</t>
  </si>
  <si>
    <t>(805) 336-9123</t>
  </si>
  <si>
    <t>Stanley Renner</t>
  </si>
  <si>
    <t>celine.hamill@example.org</t>
  </si>
  <si>
    <t>Jennyfer Wehner</t>
  </si>
  <si>
    <t>corene72@example.com</t>
  </si>
  <si>
    <t>1-551-784-1311</t>
  </si>
  <si>
    <t>Kian Romaguera</t>
  </si>
  <si>
    <t>tabitha.vonrueden@example.org</t>
  </si>
  <si>
    <t>1-267-767-6108</t>
  </si>
  <si>
    <t>Henderson Fahey</t>
  </si>
  <si>
    <t>lebsack.annabell@example.net</t>
  </si>
  <si>
    <t>727-361-8054</t>
  </si>
  <si>
    <t>horeilly@example.org</t>
  </si>
  <si>
    <t>Marina Purdy</t>
  </si>
  <si>
    <t>gward@example.org</t>
  </si>
  <si>
    <t>Nathan Emmerich</t>
  </si>
  <si>
    <t>pschoen@example.com</t>
  </si>
  <si>
    <t>929-328-5967</t>
  </si>
  <si>
    <t>Raina Cummerata</t>
  </si>
  <si>
    <t>veum.abe@example.com</t>
  </si>
  <si>
    <t>Monique Hickle MD</t>
  </si>
  <si>
    <t>octavia.balistreri@example.org</t>
  </si>
  <si>
    <t>(817) 226-3494</t>
  </si>
  <si>
    <t>Rosetta O'Conner</t>
  </si>
  <si>
    <t>leuschke.frances@example.org</t>
  </si>
  <si>
    <t>(484) 749-2304</t>
  </si>
  <si>
    <t>Joannie Treutel</t>
  </si>
  <si>
    <t>rebekah.donnelly@example.org</t>
  </si>
  <si>
    <t>(930) 996-4121</t>
  </si>
  <si>
    <t>Ardith Stroman</t>
  </si>
  <si>
    <t>jbeer@example.net</t>
  </si>
  <si>
    <t>Andreanne Hahn</t>
  </si>
  <si>
    <t>ryan.pierce@example.org</t>
  </si>
  <si>
    <t>1-781-387-2104</t>
  </si>
  <si>
    <t>Mr. Lamar Bins</t>
  </si>
  <si>
    <t>niko.hagenes@example.com</t>
  </si>
  <si>
    <t>Crawford Waters</t>
  </si>
  <si>
    <t>initzsche@example.org</t>
  </si>
  <si>
    <t>1-904-617-1102</t>
  </si>
  <si>
    <t>Hosea Bernhard</t>
  </si>
  <si>
    <t>sylvia69@example.org</t>
  </si>
  <si>
    <t>(757) 626-3680</t>
  </si>
  <si>
    <t>Prof. Adolfo Sanford</t>
  </si>
  <si>
    <t>nwilderman@example.org</t>
  </si>
  <si>
    <t>Nora Homenick</t>
  </si>
  <si>
    <t>shakira89@example.com</t>
  </si>
  <si>
    <t>Dr. Filomena Feest II</t>
  </si>
  <si>
    <t>imelda.spencer@example.net</t>
  </si>
  <si>
    <t>(424) 770-7394</t>
  </si>
  <si>
    <t>Emmalee Nikolaus</t>
  </si>
  <si>
    <t>durgan.adela@example.org</t>
  </si>
  <si>
    <t>Ernestina Balistreri</t>
  </si>
  <si>
    <t>demetris35@example.net</t>
  </si>
  <si>
    <t>Terrence Paucek II</t>
  </si>
  <si>
    <t>maureen15@example.net</t>
  </si>
  <si>
    <t>Bradly Goldner</t>
  </si>
  <si>
    <t>zoie64@example.com</t>
  </si>
  <si>
    <t>+1 (612) 980-1452</t>
  </si>
  <si>
    <t>Miss Angelina Schuster III</t>
  </si>
  <si>
    <t>gibson.donato@example.com</t>
  </si>
  <si>
    <t>+1 (484) 705-5063</t>
  </si>
  <si>
    <t>Kip Kemmer</t>
  </si>
  <si>
    <t>lucius97@example.net</t>
  </si>
  <si>
    <t>Dr. Justen Johnston</t>
  </si>
  <si>
    <t>ritchie.maxwell@example.com</t>
  </si>
  <si>
    <t>(302) 313-9626</t>
  </si>
  <si>
    <t>Prof. Joaquin Flatley DDS</t>
  </si>
  <si>
    <t>valerie78@example.net</t>
  </si>
  <si>
    <t>1-203-361-4863</t>
  </si>
  <si>
    <t>Prof. Keenan Bergstrom</t>
  </si>
  <si>
    <t>halle64@example.net</t>
  </si>
  <si>
    <t>1-567-728-1319</t>
  </si>
  <si>
    <t>Lon Medhurst</t>
  </si>
  <si>
    <t>johns.abbigail@example.net</t>
  </si>
  <si>
    <t>+1 (689) 615-1423</t>
  </si>
  <si>
    <t>Dr. Demetrius Mitchell</t>
  </si>
  <si>
    <t>raphaelle.white@example.com</t>
  </si>
  <si>
    <t>Mrs. Lilliana Bruen II</t>
  </si>
  <si>
    <t>alvina07@example.net</t>
  </si>
  <si>
    <t>Tristian Littel</t>
  </si>
  <si>
    <t>stephen83@example.com</t>
  </si>
  <si>
    <t>801-354-1908</t>
  </si>
  <si>
    <t>Gust Johns</t>
  </si>
  <si>
    <t>misael.hintz@example.com</t>
  </si>
  <si>
    <t>(202) 897-8445</t>
  </si>
  <si>
    <t>Marcelo Heathcote MD</t>
  </si>
  <si>
    <t>randall.hintz@example.net</t>
  </si>
  <si>
    <t>1-408-550-2906</t>
  </si>
  <si>
    <t>Kailey Jakubowski V</t>
  </si>
  <si>
    <t>conor.gulgowski@example.org</t>
  </si>
  <si>
    <t>380-357-1828</t>
  </si>
  <si>
    <t>Newell Schaefer</t>
  </si>
  <si>
    <t>gulgowski.bobby@example.org</t>
  </si>
  <si>
    <t>Trisha McKenzie IV</t>
  </si>
  <si>
    <t>abeatty@example.net</t>
  </si>
  <si>
    <t>(972) 340-8050</t>
  </si>
  <si>
    <t>Ladarius Treutel Sr.</t>
  </si>
  <si>
    <t>clair77@example.net</t>
  </si>
  <si>
    <t>Kaylee Schultz PhD</t>
  </si>
  <si>
    <t>bernhard.arnoldo@example.com</t>
  </si>
  <si>
    <t>(341) 751-8574</t>
  </si>
  <si>
    <t>Shania Dickinson</t>
  </si>
  <si>
    <t>windler.dale@example.org</t>
  </si>
  <si>
    <t>1-803-531-7246</t>
  </si>
  <si>
    <t>Samantha Medhurst</t>
  </si>
  <si>
    <t>era.gusikowski@example.com</t>
  </si>
  <si>
    <t>1-351-792-6483</t>
  </si>
  <si>
    <t>Prof. Howard Corkery IV</t>
  </si>
  <si>
    <t>anthony.gottlieb@example.com</t>
  </si>
  <si>
    <t>260-884-7857</t>
  </si>
  <si>
    <t>Stefan Heathcote</t>
  </si>
  <si>
    <t>koch.juana@example.net</t>
  </si>
  <si>
    <t>364-940-8275</t>
  </si>
  <si>
    <t>Kacie Gutmann</t>
  </si>
  <si>
    <t>skiehn@example.net</t>
  </si>
  <si>
    <t>(334) 905-5773</t>
  </si>
  <si>
    <t>Prof. Evalyn Blick</t>
  </si>
  <si>
    <t>annabel.hackett@example.net</t>
  </si>
  <si>
    <t>+1 (305) 827-4919</t>
  </si>
  <si>
    <t>Sonny Effertz</t>
  </si>
  <si>
    <t>nova.schuster@example.org</t>
  </si>
  <si>
    <t>+1 (203) 809-2245</t>
  </si>
  <si>
    <t>Prof. Minnie Weber</t>
  </si>
  <si>
    <t>kdouglas@example.net</t>
  </si>
  <si>
    <t>630-842-3806</t>
  </si>
  <si>
    <t>Prof. Francisco Abshire V</t>
  </si>
  <si>
    <t>hans67@example.org</t>
  </si>
  <si>
    <t>Gillian Goodwin DVM</t>
  </si>
  <si>
    <t>johns.willie@example.net</t>
  </si>
  <si>
    <t>Nola Schuppe</t>
  </si>
  <si>
    <t>hintz.luciano@example.org</t>
  </si>
  <si>
    <t>1-916-949-0714</t>
  </si>
  <si>
    <t>Prof. Ila Steuber Jr.</t>
  </si>
  <si>
    <t>itzel.schuster@example.org</t>
  </si>
  <si>
    <t>Mr. Junior Simonis</t>
  </si>
  <si>
    <t>kristoffer70@example.net</t>
  </si>
  <si>
    <t>Prof. Sedrick Pfeffer</t>
  </si>
  <si>
    <t>dell.harber@example.net</t>
  </si>
  <si>
    <t>Karen Mills</t>
  </si>
  <si>
    <t>hamill.tracy@example.net</t>
  </si>
  <si>
    <t>Shea Fadel III</t>
  </si>
  <si>
    <t>kpollich@example.org</t>
  </si>
  <si>
    <t>Roger Howe</t>
  </si>
  <si>
    <t>chanelle.jacobi@example.org</t>
  </si>
  <si>
    <t>680-353-6114</t>
  </si>
  <si>
    <t>Madalyn Bernier II</t>
  </si>
  <si>
    <t>gaylord.danielle@example.org</t>
  </si>
  <si>
    <t>Anais Pouros</t>
  </si>
  <si>
    <t>elroy05@example.net</t>
  </si>
  <si>
    <t>283-914-4573</t>
  </si>
  <si>
    <t>Gregorio Spencer Sr.</t>
  </si>
  <si>
    <t>adell.reinger@example.org</t>
  </si>
  <si>
    <t>+1 (737) 356-5633</t>
  </si>
  <si>
    <t>Dr. Leopold Bednar</t>
  </si>
  <si>
    <t>cbaumbach@example.org</t>
  </si>
  <si>
    <t>(405) 381-1496</t>
  </si>
  <si>
    <t>Gia Hagenes III</t>
  </si>
  <si>
    <t>zack29@example.net</t>
  </si>
  <si>
    <t>Sheldon Roberts Sr.</t>
  </si>
  <si>
    <t>qhermiston@example.net</t>
  </si>
  <si>
    <t>281-287-2567</t>
  </si>
  <si>
    <t>Fredy Robel</t>
  </si>
  <si>
    <t>milford78@example.com</t>
  </si>
  <si>
    <t>(443) 986-8751</t>
  </si>
  <si>
    <t>Xzavier Hettinger</t>
  </si>
  <si>
    <t>ghand@example.org</t>
  </si>
  <si>
    <t>1-870-565-5347</t>
  </si>
  <si>
    <t>Cade Brown I</t>
  </si>
  <si>
    <t>bwehner@example.com</t>
  </si>
  <si>
    <t>Prof. Zander Eichmann</t>
  </si>
  <si>
    <t>beau.rath@example.com</t>
  </si>
  <si>
    <t>+1 (307) 740-4803</t>
  </si>
  <si>
    <t>Jaquelin Balistreri</t>
  </si>
  <si>
    <t>neva06@example.net</t>
  </si>
  <si>
    <t>+1 (352) 450-0432</t>
  </si>
  <si>
    <t>Donato Reilly</t>
  </si>
  <si>
    <t>katherine.davis@example.com</t>
  </si>
  <si>
    <t>Mr. David Torphy</t>
  </si>
  <si>
    <t>eric09@example.com</t>
  </si>
  <si>
    <t>1-820-277-7268</t>
  </si>
  <si>
    <t>Walter Oberbrunner</t>
  </si>
  <si>
    <t>ibeier@example.com</t>
  </si>
  <si>
    <t>989-757-2887</t>
  </si>
  <si>
    <t>Carroll Champlin</t>
  </si>
  <si>
    <t>demetris.schiller@example.com</t>
  </si>
  <si>
    <t>1-412-429-9734</t>
  </si>
  <si>
    <t>Gia VonRueden</t>
  </si>
  <si>
    <t>rutherford.freida@example.org</t>
  </si>
  <si>
    <t>920-361-5868</t>
  </si>
  <si>
    <t>Miss Gilda Cummings DVM</t>
  </si>
  <si>
    <t>franecki.bernardo@example.net</t>
  </si>
  <si>
    <t>Mr. Donnie Fritsch</t>
  </si>
  <si>
    <t>felicity65@example.net</t>
  </si>
  <si>
    <t>228-450-4120</t>
  </si>
  <si>
    <t>Elsa Parisian</t>
  </si>
  <si>
    <t>zackary12@example.org</t>
  </si>
  <si>
    <t>1-757-250-7354</t>
  </si>
  <si>
    <t>Elvera Gislason</t>
  </si>
  <si>
    <t>qokon@example.net</t>
  </si>
  <si>
    <t>+1 (586) 656-5197</t>
  </si>
  <si>
    <t>Lynn Walter</t>
  </si>
  <si>
    <t>elijah.boyer@example.org</t>
  </si>
  <si>
    <t>Gloria Rippin</t>
  </si>
  <si>
    <t>eleazar.douglas@example.org</t>
  </si>
  <si>
    <t>732-589-8270</t>
  </si>
  <si>
    <t>Junius Ernser</t>
  </si>
  <si>
    <t>grimes.buster@example.org</t>
  </si>
  <si>
    <t>(810) 952-3096</t>
  </si>
  <si>
    <t>Velva Kuvalis</t>
  </si>
  <si>
    <t>asia.zulauf@example.com</t>
  </si>
  <si>
    <t>Mr. Trevor Schinner IV</t>
  </si>
  <si>
    <t>danial55@example.com</t>
  </si>
  <si>
    <t>Mr. Rusty Gibson V</t>
  </si>
  <si>
    <t>amuller@example.org</t>
  </si>
  <si>
    <t>+1 (610) 413-9609</t>
  </si>
  <si>
    <t>Angie Konopelski</t>
  </si>
  <si>
    <t>waylon.larson@example.org</t>
  </si>
  <si>
    <t>Tianna Lebsack</t>
  </si>
  <si>
    <t>hkilback@example.org</t>
  </si>
  <si>
    <t>Mr. Federico Greenfelder</t>
  </si>
  <si>
    <t>predovic.tressa@example.com</t>
  </si>
  <si>
    <t>Bette Cormier</t>
  </si>
  <si>
    <t>zcummerata@example.org</t>
  </si>
  <si>
    <t>+1 (775) 473-6408</t>
  </si>
  <si>
    <t>Elmo Jacobson DVM</t>
  </si>
  <si>
    <t>demetris91@example.net</t>
  </si>
  <si>
    <t>828-992-2472</t>
  </si>
  <si>
    <t>Jazmyne Steuber</t>
  </si>
  <si>
    <t>bo.senger@example.com</t>
  </si>
  <si>
    <t>Delores Ferry Jr.</t>
  </si>
  <si>
    <t>rabshire@example.net</t>
  </si>
  <si>
    <t>Humberto Robel</t>
  </si>
  <si>
    <t>edwina.greenfelder@example.com</t>
  </si>
  <si>
    <t>1-281-825-3275</t>
  </si>
  <si>
    <t>Dr. Vincent Connelly</t>
  </si>
  <si>
    <t>grodriguez@example.org</t>
  </si>
  <si>
    <t>(586) 488-5167</t>
  </si>
  <si>
    <t>Taurean Borer</t>
  </si>
  <si>
    <t>clyde.little@example.org</t>
  </si>
  <si>
    <t>(941) 612-5062</t>
  </si>
  <si>
    <t>Hillard Brown</t>
  </si>
  <si>
    <t>maci30@example.net</t>
  </si>
  <si>
    <t>Prof. Pascale Ankunding IV</t>
  </si>
  <si>
    <t>felicita.prohaska@example.org</t>
  </si>
  <si>
    <t>Mrs. Madisyn D'Amore</t>
  </si>
  <si>
    <t>vaughn97@example.org</t>
  </si>
  <si>
    <t>475-874-8493</t>
  </si>
  <si>
    <t>Angel Okuneva</t>
  </si>
  <si>
    <t>juana.haley@example.net</t>
  </si>
  <si>
    <t>Wilhelmine Lowe</t>
  </si>
  <si>
    <t>ottis77@example.org</t>
  </si>
  <si>
    <t>1-904-410-7222</t>
  </si>
  <si>
    <t>Patience Reynolds</t>
  </si>
  <si>
    <t>odoyle@example.com</t>
  </si>
  <si>
    <t>689-934-1419</t>
  </si>
  <si>
    <t>Leopoldo Upton</t>
  </si>
  <si>
    <t>deangelo.kohler@example.net</t>
  </si>
  <si>
    <t>1-251-447-9468</t>
  </si>
  <si>
    <t>Chanel Walsh</t>
  </si>
  <si>
    <t>retta96@example.org</t>
  </si>
  <si>
    <t>Prof. Shayne Ullrich</t>
  </si>
  <si>
    <t>kennith68@example.com</t>
  </si>
  <si>
    <t>1-878-275-1381</t>
  </si>
  <si>
    <t>Tyson Wuckert</t>
  </si>
  <si>
    <t>marianna80@example.org</t>
  </si>
  <si>
    <t>(240) 334-5504</t>
  </si>
  <si>
    <t>Kavon Dicki</t>
  </si>
  <si>
    <t>lang.chaz@example.net</t>
  </si>
  <si>
    <t>Miss Cora Beahan MD</t>
  </si>
  <si>
    <t>marley.nolan@example.net</t>
  </si>
  <si>
    <t>251-214-9505</t>
  </si>
  <si>
    <t>Mrs. Savannah Labadie PhD</t>
  </si>
  <si>
    <t>skiles.hillard@example.com</t>
  </si>
  <si>
    <t>Sigrid Wisoky III</t>
  </si>
  <si>
    <t>lila00@example.net</t>
  </si>
  <si>
    <t>1-540-889-9356</t>
  </si>
  <si>
    <t>Doris Schuppe V</t>
  </si>
  <si>
    <t>qwintheiser@example.com</t>
  </si>
  <si>
    <t>(480) 927-3907</t>
  </si>
  <si>
    <t>Misael Robel</t>
  </si>
  <si>
    <t>hunter.bradtke@example.com</t>
  </si>
  <si>
    <t>1-678-721-1418</t>
  </si>
  <si>
    <t>Mr. Florian Waters II</t>
  </si>
  <si>
    <t>paolo19@example.org</t>
  </si>
  <si>
    <t>1-872-733-4688</t>
  </si>
  <si>
    <t>Marion Hegmann</t>
  </si>
  <si>
    <t>gerardo.reichert@example.com</t>
  </si>
  <si>
    <t>Dr. Liam Hammes III</t>
  </si>
  <si>
    <t>ashly49@example.com</t>
  </si>
  <si>
    <t>678-888-9656</t>
  </si>
  <si>
    <t>Darron Brekke</t>
  </si>
  <si>
    <t>spfannerstill@example.com</t>
  </si>
  <si>
    <t>(202) 277-7416</t>
  </si>
  <si>
    <t>Eveline Walsh</t>
  </si>
  <si>
    <t>wellington.witting@example.org</t>
  </si>
  <si>
    <t>Kathryne Rolfson</t>
  </si>
  <si>
    <t>leslie68@example.org</t>
  </si>
  <si>
    <t>Maximilian Johnston</t>
  </si>
  <si>
    <t>esther.bernhard@example.com</t>
  </si>
  <si>
    <t>Roger O'Connell</t>
  </si>
  <si>
    <t>lynn.okeefe@example.org</t>
  </si>
  <si>
    <t>Etha Herman</t>
  </si>
  <si>
    <t>bradford.fahey@example.org</t>
  </si>
  <si>
    <t>Rhiannon O'Hara</t>
  </si>
  <si>
    <t>tianna70@example.net</t>
  </si>
  <si>
    <t>Dr. Green Pacocha III</t>
  </si>
  <si>
    <t>skye.fay@example.org</t>
  </si>
  <si>
    <t>Liliane Kemmer</t>
  </si>
  <si>
    <t>araceli.schinner@example.org</t>
  </si>
  <si>
    <t>260-874-5230</t>
  </si>
  <si>
    <t>Rylan Mosciski DDS</t>
  </si>
  <si>
    <t>wilson60@example.net</t>
  </si>
  <si>
    <t>808-813-0219</t>
  </si>
  <si>
    <t>Sim Adams V</t>
  </si>
  <si>
    <t>mayert.miguel@example.org</t>
  </si>
  <si>
    <t>(407) 886-1353</t>
  </si>
  <si>
    <t>Ms. Jackeline Kihn</t>
  </si>
  <si>
    <t>fannie92@example.org</t>
  </si>
  <si>
    <t>1-413-822-0530</t>
  </si>
  <si>
    <t>Hope Hill</t>
  </si>
  <si>
    <t>gbartoletti@example.net</t>
  </si>
  <si>
    <t>Lance Schaden</t>
  </si>
  <si>
    <t>roberta.murphy@example.net</t>
  </si>
  <si>
    <t>Ernest O'Connell II</t>
  </si>
  <si>
    <t>darron.wiegand@example.org</t>
  </si>
  <si>
    <t>(606) 739-0585</t>
  </si>
  <si>
    <t>Carolyn Trantow</t>
  </si>
  <si>
    <t>cfunk@example.net</t>
  </si>
  <si>
    <t>575-889-4215</t>
  </si>
  <si>
    <t>Jevon Howell</t>
  </si>
  <si>
    <t>hshields@example.com</t>
  </si>
  <si>
    <t>Melba Jacobi</t>
  </si>
  <si>
    <t>nhackett@example.com</t>
  </si>
  <si>
    <t>(707) 776-8545</t>
  </si>
  <si>
    <t>Prof. Emil King V</t>
  </si>
  <si>
    <t>renner.sigrid@example.org</t>
  </si>
  <si>
    <t>Neoma Fay</t>
  </si>
  <si>
    <t>okeefe.velda@example.org</t>
  </si>
  <si>
    <t>Prof. Brandon Veum</t>
  </si>
  <si>
    <t>koconnell@example.net</t>
  </si>
  <si>
    <t>269-604-8860</t>
  </si>
  <si>
    <t>Dr. Kale Welch PhD</t>
  </si>
  <si>
    <t>stanton.cale@example.com</t>
  </si>
  <si>
    <t>+1 (303) 646-7479</t>
  </si>
  <si>
    <t>Brenda Gorczany</t>
  </si>
  <si>
    <t>scotty.hayes@example.org</t>
  </si>
  <si>
    <t>1-336-218-6806</t>
  </si>
  <si>
    <t>Alexandria Schmidt</t>
  </si>
  <si>
    <t>anjali67@example.net</t>
  </si>
  <si>
    <t>(302) 854-1456</t>
  </si>
  <si>
    <t>Citlalli Hamill</t>
  </si>
  <si>
    <t>lauretta95@example.org</t>
  </si>
  <si>
    <t>765-967-1661</t>
  </si>
  <si>
    <t>Fredy Streich</t>
  </si>
  <si>
    <t>gleason.kiera@example.net</t>
  </si>
  <si>
    <t>Kathleen Schmidt</t>
  </si>
  <si>
    <t>hahn.ashly@example.net</t>
  </si>
  <si>
    <t>Prof. Peter Bergnaum IV</t>
  </si>
  <si>
    <t>brady.williamson@example.org</t>
  </si>
  <si>
    <t>(769) 813-9262</t>
  </si>
  <si>
    <t>Ellen McClure</t>
  </si>
  <si>
    <t>eliane25@example.net</t>
  </si>
  <si>
    <t>Webster Mante</t>
  </si>
  <si>
    <t>ukautzer@example.net</t>
  </si>
  <si>
    <t>Gianni Marks</t>
  </si>
  <si>
    <t>considine.vern@example.org</t>
  </si>
  <si>
    <t>1-210-743-9625</t>
  </si>
  <si>
    <t>Tess Strosin</t>
  </si>
  <si>
    <t>tsporer@example.org</t>
  </si>
  <si>
    <t>+1 (678) 576-8556</t>
  </si>
  <si>
    <t>Asa Daniel</t>
  </si>
  <si>
    <t>bernhard.roselyn@example.com</t>
  </si>
  <si>
    <t>1-501-207-4844</t>
  </si>
  <si>
    <t>Mr. Antone Cremin</t>
  </si>
  <si>
    <t>nsmitham@example.org</t>
  </si>
  <si>
    <t>Orland Mayer</t>
  </si>
  <si>
    <t>srempel@example.net</t>
  </si>
  <si>
    <t>Miss Rachel Crooks III</t>
  </si>
  <si>
    <t>erik.dicki@example.org</t>
  </si>
  <si>
    <t>1-540-702-2242</t>
  </si>
  <si>
    <t>Dr. Leo Cassin Sr.</t>
  </si>
  <si>
    <t>tania40@example.net</t>
  </si>
  <si>
    <t>317-964-8382</t>
  </si>
  <si>
    <t>Cora Greenholt</t>
  </si>
  <si>
    <t>sgreen@example.org</t>
  </si>
  <si>
    <t>984-969-5555</t>
  </si>
  <si>
    <t>Cory Considine III</t>
  </si>
  <si>
    <t>amanda05@example.net</t>
  </si>
  <si>
    <t>272-740-0240</t>
  </si>
  <si>
    <t>Josefina Hilpert</t>
  </si>
  <si>
    <t>wisozk.yazmin@example.net</t>
  </si>
  <si>
    <t>520-608-9072</t>
  </si>
  <si>
    <t>Mr. Abdul Wiegand IV</t>
  </si>
  <si>
    <t>amcdermott@example.com</t>
  </si>
  <si>
    <t>Prof. Sandra Medhurst</t>
  </si>
  <si>
    <t>ikulas@example.net</t>
  </si>
  <si>
    <t>1-564-369-7960</t>
  </si>
  <si>
    <t>Justina Kerluke</t>
  </si>
  <si>
    <t>kohler.ardith@example.org</t>
  </si>
  <si>
    <t>Prof. Jasen Connelly III</t>
  </si>
  <si>
    <t>kschroeder@example.org</t>
  </si>
  <si>
    <t>Mr. Dawson Wisoky</t>
  </si>
  <si>
    <t>lucinda09@example.org</t>
  </si>
  <si>
    <t>Hortense Deckow</t>
  </si>
  <si>
    <t>cyrus88@example.net</t>
  </si>
  <si>
    <t>(772) 679-3731</t>
  </si>
  <si>
    <t>Ms. Lenna Thompson DVM</t>
  </si>
  <si>
    <t>gabe92@example.org</t>
  </si>
  <si>
    <t>Miss Jacquelyn Bartell Jr.</t>
  </si>
  <si>
    <t>mariano.gottlieb@example.com</t>
  </si>
  <si>
    <t>Chad Deckow</t>
  </si>
  <si>
    <t>skoch@example.com</t>
  </si>
  <si>
    <t>828-465-7341</t>
  </si>
  <si>
    <t>Miss Lesly Lindgren DDS</t>
  </si>
  <si>
    <t>sandy79@example.net</t>
  </si>
  <si>
    <t>+1 (309) 479-9001</t>
  </si>
  <si>
    <t>Katrina Breitenberg</t>
  </si>
  <si>
    <t>cassin.rickie@example.org</t>
  </si>
  <si>
    <t>Colten Grant</t>
  </si>
  <si>
    <t>marlon.keebler@example.com</t>
  </si>
  <si>
    <t>Mariah Durgan</t>
  </si>
  <si>
    <t>cabernathy@example.com</t>
  </si>
  <si>
    <t>1-712-964-1591</t>
  </si>
  <si>
    <t>Adrienne Satterfield</t>
  </si>
  <si>
    <t>zemlak.mafalda@example.org</t>
  </si>
  <si>
    <t>Rosella Torp</t>
  </si>
  <si>
    <t>bella.boehm@example.org</t>
  </si>
  <si>
    <t>636-324-7901</t>
  </si>
  <si>
    <t>Beau Tillman</t>
  </si>
  <si>
    <t>bednar.sim@example.org</t>
  </si>
  <si>
    <t>Elliot Denesik</t>
  </si>
  <si>
    <t>reynolds.kristian@example.com</t>
  </si>
  <si>
    <t>Vinnie Cole DVM</t>
  </si>
  <si>
    <t>gwyman@example.net</t>
  </si>
  <si>
    <t>Lauriane Schamberger</t>
  </si>
  <si>
    <t>obogan@example.com</t>
  </si>
  <si>
    <t>Lorine Douglas IV</t>
  </si>
  <si>
    <t>polly.hettinger@example.org</t>
  </si>
  <si>
    <t>502-636-1732</t>
  </si>
  <si>
    <t>Clarabelle Schoen</t>
  </si>
  <si>
    <t>zena65@example.com</t>
  </si>
  <si>
    <t>1-831-224-4200</t>
  </si>
  <si>
    <t>Elbert Sporer</t>
  </si>
  <si>
    <t>pierre.tremblay@example.com</t>
  </si>
  <si>
    <t>734-723-4879</t>
  </si>
  <si>
    <t>Johnnie O'Hara</t>
  </si>
  <si>
    <t>osvaldo.reichert@example.net</t>
  </si>
  <si>
    <t>1-872-815-8219</t>
  </si>
  <si>
    <t>Elian Spencer</t>
  </si>
  <si>
    <t>berge.moises@example.com</t>
  </si>
  <si>
    <t>Dr. Carlee Sawayn IV</t>
  </si>
  <si>
    <t>johns.murl@example.com</t>
  </si>
  <si>
    <t>(650) 949-3888</t>
  </si>
  <si>
    <t>Delores Lind</t>
  </si>
  <si>
    <t>sawayn.octavia@example.com</t>
  </si>
  <si>
    <t>Maureen Harber</t>
  </si>
  <si>
    <t>jaquan73@example.net</t>
  </si>
  <si>
    <t>Shayna Greenholt</t>
  </si>
  <si>
    <t>hilpert.candace@example.com</t>
  </si>
  <si>
    <t>484-587-1163</t>
  </si>
  <si>
    <t>Adolfo Predovic</t>
  </si>
  <si>
    <t>keyshawn29@example.net</t>
  </si>
  <si>
    <t>+1 (828) 713-9214</t>
  </si>
  <si>
    <t>Mariah Nikolaus</t>
  </si>
  <si>
    <t>wchristiansen@example.org</t>
  </si>
  <si>
    <t>1-901-265-4902</t>
  </si>
  <si>
    <t>Camryn Feil</t>
  </si>
  <si>
    <t>era.mitchell@example.com</t>
  </si>
  <si>
    <t>Lee Lindgren</t>
  </si>
  <si>
    <t>geovanny.schowalter@example.com</t>
  </si>
  <si>
    <t>+1 (320) 475-4870</t>
  </si>
  <si>
    <t>Miss Kamille Jaskolski PhD</t>
  </si>
  <si>
    <t>kassulke.harold@example.org</t>
  </si>
  <si>
    <t>(626) 662-2923</t>
  </si>
  <si>
    <t>Lexi Orn</t>
  </si>
  <si>
    <t>drake49@example.net</t>
  </si>
  <si>
    <t>1-864-913-2824</t>
  </si>
  <si>
    <t>Prof. Bianka Schowalter III</t>
  </si>
  <si>
    <t>qrogahn@example.net</t>
  </si>
  <si>
    <t>Prof. Holden Murray I</t>
  </si>
  <si>
    <t>onie.oconner@example.org</t>
  </si>
  <si>
    <t>+1 (870) 225-3843</t>
  </si>
  <si>
    <t>Randi Wilkinson V</t>
  </si>
  <si>
    <t>predovic.noemi@example.org</t>
  </si>
  <si>
    <t>Lempi Swaniawski</t>
  </si>
  <si>
    <t>furman72@example.org</t>
  </si>
  <si>
    <t>865-649-2791</t>
  </si>
  <si>
    <t>Nelle Johnston</t>
  </si>
  <si>
    <t>knikolaus@example.com</t>
  </si>
  <si>
    <t>Euna Runolfsson</t>
  </si>
  <si>
    <t>maurice.prohaska@example.org</t>
  </si>
  <si>
    <t>Dino Reynolds PhD</t>
  </si>
  <si>
    <t>schmitt.norwood@example.net</t>
  </si>
  <si>
    <t>Columbus Bauch</t>
  </si>
  <si>
    <t>jena.emmerich@example.net</t>
  </si>
  <si>
    <t>(706) 430-5793</t>
  </si>
  <si>
    <t>Matilde Ritchie</t>
  </si>
  <si>
    <t>marilie.jacobson@example.net</t>
  </si>
  <si>
    <t>(971) 208-6091</t>
  </si>
  <si>
    <t>Eliseo Bailey</t>
  </si>
  <si>
    <t>murphy.loyal@example.org</t>
  </si>
  <si>
    <t>Maryam Nienow</t>
  </si>
  <si>
    <t>ray10@example.org</t>
  </si>
  <si>
    <t>(928) 362-1334</t>
  </si>
  <si>
    <t>Ephraim Hansen</t>
  </si>
  <si>
    <t>geovanni.wehner@example.org</t>
  </si>
  <si>
    <t>+1 (301) 903-1406</t>
  </si>
  <si>
    <t>Estel Kertzmann</t>
  </si>
  <si>
    <t>antwan.turcotte@example.org</t>
  </si>
  <si>
    <t>Francis Kutch</t>
  </si>
  <si>
    <t>geoffrey.bailey@example.com</t>
  </si>
  <si>
    <t>Cayla Mosciski</t>
  </si>
  <si>
    <t>mills.gwendolyn@example.com</t>
  </si>
  <si>
    <t>+1 (347) 802-2130</t>
  </si>
  <si>
    <t>Cordie Kirlin V</t>
  </si>
  <si>
    <t>nichole.altenwerth@example.net</t>
  </si>
  <si>
    <t>Dr. Raphael Lockman</t>
  </si>
  <si>
    <t>prince.hamill@example.org</t>
  </si>
  <si>
    <t>Emmanuel Runolfsdottir</t>
  </si>
  <si>
    <t>srohan@example.com</t>
  </si>
  <si>
    <t>310-557-0968</t>
  </si>
  <si>
    <t>Ivory Adams</t>
  </si>
  <si>
    <t>alayna96@example.com</t>
  </si>
  <si>
    <t>Emmitt Krajcik</t>
  </si>
  <si>
    <t>roberts.mateo@example.org</t>
  </si>
  <si>
    <t>(463) 934-7807</t>
  </si>
  <si>
    <t>Freida Windler</t>
  </si>
  <si>
    <t>kathleen50@example.com</t>
  </si>
  <si>
    <t>Hillard Shields</t>
  </si>
  <si>
    <t>abigale.dietrich@example.org</t>
  </si>
  <si>
    <t>1-810-820-8398</t>
  </si>
  <si>
    <t>Dr. Isaiah Gaylord</t>
  </si>
  <si>
    <t>clarkin@example.net</t>
  </si>
  <si>
    <t>Kaela Cartwright</t>
  </si>
  <si>
    <t>joreilly@example.org</t>
  </si>
  <si>
    <t>667-989-4867</t>
  </si>
  <si>
    <t>Hunter Torp MD</t>
  </si>
  <si>
    <t>strosin.leanna@example.org</t>
  </si>
  <si>
    <t>1-916-772-2816</t>
  </si>
  <si>
    <t>Barrett Olson I</t>
  </si>
  <si>
    <t>libbie42@example.com</t>
  </si>
  <si>
    <t>Alaina Strosin</t>
  </si>
  <si>
    <t>donato94@example.com</t>
  </si>
  <si>
    <t>(734) 288-4598</t>
  </si>
  <si>
    <t>Izaiah Ward</t>
  </si>
  <si>
    <t>renee42@example.net</t>
  </si>
  <si>
    <t>1-820-528-6350</t>
  </si>
  <si>
    <t>Rickey Macejkovic</t>
  </si>
  <si>
    <t>trath@example.com</t>
  </si>
  <si>
    <t>(401) 295-1489</t>
  </si>
  <si>
    <t>Felix Stoltenberg</t>
  </si>
  <si>
    <t>reinger.else@example.com</t>
  </si>
  <si>
    <t>Murray Ward</t>
  </si>
  <si>
    <t>pkeeling@example.net</t>
  </si>
  <si>
    <t>515-282-6105</t>
  </si>
  <si>
    <t>Marianne Lowe</t>
  </si>
  <si>
    <t>darren52@example.com</t>
  </si>
  <si>
    <t>Dejuan Huel</t>
  </si>
  <si>
    <t>doug.mohr@example.org</t>
  </si>
  <si>
    <t>Ms. Asha Hamill Jr.</t>
  </si>
  <si>
    <t>senger.dixie@example.net</t>
  </si>
  <si>
    <t>Seamus Moen III</t>
  </si>
  <si>
    <t>alta61@example.com</t>
  </si>
  <si>
    <t>913-968-7839</t>
  </si>
  <si>
    <t>Valentin Strosin</t>
  </si>
  <si>
    <t>jammie81@example.com</t>
  </si>
  <si>
    <t>Dr. Cara Mertz</t>
  </si>
  <si>
    <t>bschulist@example.org</t>
  </si>
  <si>
    <t>Miss Kellie Gibson IV</t>
  </si>
  <si>
    <t>merritt.dach@example.net</t>
  </si>
  <si>
    <t>(657) 516-5960</t>
  </si>
  <si>
    <t>Mollie Walsh I</t>
  </si>
  <si>
    <t>arch84@example.com</t>
  </si>
  <si>
    <t>Paris Bruen</t>
  </si>
  <si>
    <t>cormier.damion@example.org</t>
  </si>
  <si>
    <t>1-252-274-9175</t>
  </si>
  <si>
    <t>Baron Osinski</t>
  </si>
  <si>
    <t>apfeffer@example.net</t>
  </si>
  <si>
    <t>Wyman DuBuque</t>
  </si>
  <si>
    <t>jaylin86@example.com</t>
  </si>
  <si>
    <t>252-267-7807</t>
  </si>
  <si>
    <t>Veronica Feest</t>
  </si>
  <si>
    <t>aylin.bartoletti@example.org</t>
  </si>
  <si>
    <t>757-686-4038</t>
  </si>
  <si>
    <t>Ali Murazik</t>
  </si>
  <si>
    <t>josh.metz@example.net</t>
  </si>
  <si>
    <t>+1 (330) 964-9350</t>
  </si>
  <si>
    <t>Enrique Predovic</t>
  </si>
  <si>
    <t>aklocko@example.com</t>
  </si>
  <si>
    <t>Mr. Maximus Schuppe</t>
  </si>
  <si>
    <t>lbeatty@example.com</t>
  </si>
  <si>
    <t>(740) 775-8052</t>
  </si>
  <si>
    <t>Prof. Henderson Dare</t>
  </si>
  <si>
    <t>katharina72@example.org</t>
  </si>
  <si>
    <t>Emilie DuBuque</t>
  </si>
  <si>
    <t>cruickshank.hildegard@example.org</t>
  </si>
  <si>
    <t>1-986-506-7856</t>
  </si>
  <si>
    <t>Baby Pollich</t>
  </si>
  <si>
    <t>gayle78@example.com</t>
  </si>
  <si>
    <t>(424) 526-8644</t>
  </si>
  <si>
    <t>Mrs. Anahi Bernhard III</t>
  </si>
  <si>
    <t>thiel.ernestina@example.org</t>
  </si>
  <si>
    <t>1-570-578-5928</t>
  </si>
  <si>
    <t>Orin Luettgen</t>
  </si>
  <si>
    <t>runte.peggie@example.com</t>
  </si>
  <si>
    <t>Aurelio Graham</t>
  </si>
  <si>
    <t>will.dora@example.com</t>
  </si>
  <si>
    <t>Dr. Torrance Mitchell</t>
  </si>
  <si>
    <t>larue.borer@example.org</t>
  </si>
  <si>
    <t>Miss Ava Dicki IV</t>
  </si>
  <si>
    <t>mikayla38@example.com</t>
  </si>
  <si>
    <t>German Schimmel</t>
  </si>
  <si>
    <t>sgutmann@example.com</t>
  </si>
  <si>
    <t>Roger Boehm</t>
  </si>
  <si>
    <t>schulist.maximilian@example.org</t>
  </si>
  <si>
    <t>559-697-3757</t>
  </si>
  <si>
    <t>Clotilde Huels MD</t>
  </si>
  <si>
    <t>ofritsch@example.org</t>
  </si>
  <si>
    <t>+1 (339) 984-3426</t>
  </si>
  <si>
    <t>Francisca Mills</t>
  </si>
  <si>
    <t>xdietrich@example.com</t>
  </si>
  <si>
    <t>Suzanne Senger</t>
  </si>
  <si>
    <t>cmclaughlin@example.org</t>
  </si>
  <si>
    <t>1-331-240-3536</t>
  </si>
  <si>
    <t>Mr. Dayton Erdman</t>
  </si>
  <si>
    <t>junius.murazik@example.com</t>
  </si>
  <si>
    <t>Tessie Gaylord DDS</t>
  </si>
  <si>
    <t>greenfelder.carolyn@example.com</t>
  </si>
  <si>
    <t>1-847-854-1854</t>
  </si>
  <si>
    <t>Anya Bernhard</t>
  </si>
  <si>
    <t>wrippin@example.net</t>
  </si>
  <si>
    <t>Dr. Doug Stracke III</t>
  </si>
  <si>
    <t>willie.king@example.org</t>
  </si>
  <si>
    <t>Ms. Gwen Beahan DDS</t>
  </si>
  <si>
    <t>ceasar.stroman@example.org</t>
  </si>
  <si>
    <t>1-364-546-7079</t>
  </si>
  <si>
    <t>Mr. Devante Kreiger III</t>
  </si>
  <si>
    <t>gboyer@example.org</t>
  </si>
  <si>
    <t>Wiley Hoeger</t>
  </si>
  <si>
    <t>bergstrom.alia@example.com</t>
  </si>
  <si>
    <t>(564) 593-2778</t>
  </si>
  <si>
    <t>Jasmin Volkman</t>
  </si>
  <si>
    <t>katlyn98@example.org</t>
  </si>
  <si>
    <t>(845) 509-1296</t>
  </si>
  <si>
    <t>Dennis McKenzie</t>
  </si>
  <si>
    <t>roma62@example.com</t>
  </si>
  <si>
    <t>+1 (520) 520-9297</t>
  </si>
  <si>
    <t>Dr. William Dietrich MD</t>
  </si>
  <si>
    <t>nikki.ohara@example.org</t>
  </si>
  <si>
    <t>217-708-1932</t>
  </si>
  <si>
    <t>Leann McDermott</t>
  </si>
  <si>
    <t>arno91@example.org</t>
  </si>
  <si>
    <t>220-592-6100</t>
  </si>
  <si>
    <t>Camylle Robel PhD</t>
  </si>
  <si>
    <t>qwillms@example.com</t>
  </si>
  <si>
    <t>463-631-8450</t>
  </si>
  <si>
    <t>Jada Oberbrunner</t>
  </si>
  <si>
    <t>delia25@example.net</t>
  </si>
  <si>
    <t>Prof. Liza Stanton V</t>
  </si>
  <si>
    <t>xgrant@example.net</t>
  </si>
  <si>
    <t>629-327-1370</t>
  </si>
  <si>
    <t>Dr. Felipe Graham</t>
  </si>
  <si>
    <t>jon05@example.net</t>
  </si>
  <si>
    <t>Miss Megane Lang</t>
  </si>
  <si>
    <t>ibergnaum@example.org</t>
  </si>
  <si>
    <t>Trenton Keeling</t>
  </si>
  <si>
    <t>lafayette.abernathy@example.org</t>
  </si>
  <si>
    <t>Ophelia Predovic</t>
  </si>
  <si>
    <t>williamson.horace@example.com</t>
  </si>
  <si>
    <t>(414) 904-1697</t>
  </si>
  <si>
    <t>Keely Brown</t>
  </si>
  <si>
    <t>auer.rene@example.com</t>
  </si>
  <si>
    <t>Mrs. Katlyn Zieme I</t>
  </si>
  <si>
    <t>grayce04@example.com</t>
  </si>
  <si>
    <t>(820) 477-9851</t>
  </si>
  <si>
    <t>Tia Feest</t>
  </si>
  <si>
    <t>gaylord.schmitt@example.org</t>
  </si>
  <si>
    <t>Elijah Hammes</t>
  </si>
  <si>
    <t>csauer@example.net</t>
  </si>
  <si>
    <t>(520) 636-2459</t>
  </si>
  <si>
    <t>Mrs. Araceli Lang II</t>
  </si>
  <si>
    <t>nparisian@example.net</t>
  </si>
  <si>
    <t>641-494-1953</t>
  </si>
  <si>
    <t>Rod Altenwerth Jr.</t>
  </si>
  <si>
    <t>nestor88@example.org</t>
  </si>
  <si>
    <t>1-351-695-6390</t>
  </si>
  <si>
    <t>Derrick Schuppe</t>
  </si>
  <si>
    <t>rubye.wiegand@example.org</t>
  </si>
  <si>
    <t>+1 (315) 498-6033</t>
  </si>
  <si>
    <t>Emely Stoltenberg DDS</t>
  </si>
  <si>
    <t>strosin.sophie@example.net</t>
  </si>
  <si>
    <t>Emiliano Conroy</t>
  </si>
  <si>
    <t>sigmund.kub@example.net</t>
  </si>
  <si>
    <t>Terrence Huels</t>
  </si>
  <si>
    <t>myah.koch@example.net</t>
  </si>
  <si>
    <t>1-212-602-6973</t>
  </si>
  <si>
    <t>Arlo Cummerata</t>
  </si>
  <si>
    <t>fstokes@example.org</t>
  </si>
  <si>
    <t>(434) 290-2491</t>
  </si>
  <si>
    <t>Ruby Wintheiser</t>
  </si>
  <si>
    <t>danyka45@example.net</t>
  </si>
  <si>
    <t>Miss Anya Christiansen DVM</t>
  </si>
  <si>
    <t>gage.hayes@example.net</t>
  </si>
  <si>
    <t>Michael Hand</t>
  </si>
  <si>
    <t>allene10@example.com</t>
  </si>
  <si>
    <t>Miss Nia Beahan II</t>
  </si>
  <si>
    <t>hbruen@example.org</t>
  </si>
  <si>
    <t>Dr. Lionel Hills PhD</t>
  </si>
  <si>
    <t>ynitzsche@example.net</t>
  </si>
  <si>
    <t>Melody Reichert III</t>
  </si>
  <si>
    <t>walsh.denis@example.net</t>
  </si>
  <si>
    <t>Dr. Mohamed Stamm</t>
  </si>
  <si>
    <t>mosciski.aliza@example.net</t>
  </si>
  <si>
    <t>1-678-491-1278</t>
  </si>
  <si>
    <t>Dr. Merlin Flatley PhD</t>
  </si>
  <si>
    <t>onie15@example.org</t>
  </si>
  <si>
    <t>Micheal Gleason</t>
  </si>
  <si>
    <t>marquise56@example.org</t>
  </si>
  <si>
    <t>Delphia Rohan</t>
  </si>
  <si>
    <t>mariela16@example.net</t>
  </si>
  <si>
    <t>+1 (843) 260-5128</t>
  </si>
  <si>
    <t>Dr. Reanna Herzog DVM</t>
  </si>
  <si>
    <t>qweissnat@example.org</t>
  </si>
  <si>
    <t>1-218-777-8249</t>
  </si>
  <si>
    <t>Mrs. Lorna Keebler</t>
  </si>
  <si>
    <t>romaine73@example.com</t>
  </si>
  <si>
    <t>+1 (276) 509-1622</t>
  </si>
  <si>
    <t>Aubrey Gislason</t>
  </si>
  <si>
    <t>reilly.ignatius@example.com</t>
  </si>
  <si>
    <t>331-506-7022</t>
  </si>
  <si>
    <t>Miss Lyla Mohr</t>
  </si>
  <si>
    <t>lakin.ervin@example.net</t>
  </si>
  <si>
    <t>1-332-664-9001</t>
  </si>
  <si>
    <t>Marilie Farrell</t>
  </si>
  <si>
    <t>fisher.jerrell@example.net</t>
  </si>
  <si>
    <t>(818) 409-3296</t>
  </si>
  <si>
    <t>Mckayla Kuhic</t>
  </si>
  <si>
    <t>hazel91@example.com</t>
  </si>
  <si>
    <t>Miss Deborah Shanahan I</t>
  </si>
  <si>
    <t>rachel.wilderman@example.org</t>
  </si>
  <si>
    <t>1-479-579-4071</t>
  </si>
  <si>
    <t>Francisca Maggio</t>
  </si>
  <si>
    <t>eldon.oreilly@example.org</t>
  </si>
  <si>
    <t>1-718-664-3348</t>
  </si>
  <si>
    <t>Mr. Carmel Daugherty IV</t>
  </si>
  <si>
    <t>dickinson.adelbert@example.com</t>
  </si>
  <si>
    <t>617-573-5851</t>
  </si>
  <si>
    <t>Ms. Krystina Miller</t>
  </si>
  <si>
    <t>josianne49@example.org</t>
  </si>
  <si>
    <t>740-662-5628</t>
  </si>
  <si>
    <t>Cecelia Boyer PhD</t>
  </si>
  <si>
    <t>daija.mitchell@example.com</t>
  </si>
  <si>
    <t>1-628-641-8195</t>
  </si>
  <si>
    <t>Ewell Marks</t>
  </si>
  <si>
    <t>marc98@example.org</t>
  </si>
  <si>
    <t>(720) 442-9835</t>
  </si>
  <si>
    <t>Lonzo Corkery</t>
  </si>
  <si>
    <t>ashtyn31@example.com</t>
  </si>
  <si>
    <t>Amelia Nienow</t>
  </si>
  <si>
    <t>katelyn.goldner@example.com</t>
  </si>
  <si>
    <t>Heloise Buckridge</t>
  </si>
  <si>
    <t>wnicolas@example.com</t>
  </si>
  <si>
    <t>Luther Emmerich</t>
  </si>
  <si>
    <t>obeier@example.com</t>
  </si>
  <si>
    <t>484-519-0635</t>
  </si>
  <si>
    <t>Freddy Greenholt</t>
  </si>
  <si>
    <t>bergstrom.maybelle@example.org</t>
  </si>
  <si>
    <t>Deontae Brown</t>
  </si>
  <si>
    <t>goyette.kali@example.com</t>
  </si>
  <si>
    <t>Stevie Kuhlman</t>
  </si>
  <si>
    <t>jeffery34@example.net</t>
  </si>
  <si>
    <t>+1 (574) 474-8527</t>
  </si>
  <si>
    <t>Jayda Okuneva</t>
  </si>
  <si>
    <t>roxanne71@example.net</t>
  </si>
  <si>
    <t>Estrella Daugherty</t>
  </si>
  <si>
    <t>zulauf.tracy@example.net</t>
  </si>
  <si>
    <t>Mr. Ryleigh Muller</t>
  </si>
  <si>
    <t>gutmann.wilber@example.org</t>
  </si>
  <si>
    <t>Neva Larkin I</t>
  </si>
  <si>
    <t>fahey.trinity@example.org</t>
  </si>
  <si>
    <t>630-243-8572</t>
  </si>
  <si>
    <t>Mrs. Claudia Kulas</t>
  </si>
  <si>
    <t>silas.farrell@example.net</t>
  </si>
  <si>
    <t>(973) 631-6227</t>
  </si>
  <si>
    <t>Alvah Carroll</t>
  </si>
  <si>
    <t>morris67@example.net</t>
  </si>
  <si>
    <t>228-486-9013</t>
  </si>
  <si>
    <t>Mr. Art Powlowski</t>
  </si>
  <si>
    <t>dell.bosco@example.net</t>
  </si>
  <si>
    <t>956-673-8259</t>
  </si>
  <si>
    <t>Geoffrey Green</t>
  </si>
  <si>
    <t>toy.kiera@example.org</t>
  </si>
  <si>
    <t>1-580-562-3679</t>
  </si>
  <si>
    <t>Dr. Ulises Breitenberg Sr.</t>
  </si>
  <si>
    <t>chanel34@example.com</t>
  </si>
  <si>
    <t>(430) 636-4974</t>
  </si>
  <si>
    <t>Dr. Sallie Schaefer I</t>
  </si>
  <si>
    <t>kiara59@example.net</t>
  </si>
  <si>
    <t>Mrs. Roxane Green</t>
  </si>
  <si>
    <t>elody03@example.org</t>
  </si>
  <si>
    <t>(754) 966-0184</t>
  </si>
  <si>
    <t>Angelica Dicki</t>
  </si>
  <si>
    <t>micah99@example.org</t>
  </si>
  <si>
    <t>(906) 832-8774</t>
  </si>
  <si>
    <t>Dr. Damien Ondricka III</t>
  </si>
  <si>
    <t>bernier.florida@example.net</t>
  </si>
  <si>
    <t>Dr. Deshawn Effertz</t>
  </si>
  <si>
    <t>danyka28@example.net</t>
  </si>
  <si>
    <t>1-970-561-9502</t>
  </si>
  <si>
    <t>Mrs. Hulda Hackett</t>
  </si>
  <si>
    <t>odell40@example.com</t>
  </si>
  <si>
    <t>Cleora Stracke</t>
  </si>
  <si>
    <t>dblock@example.com</t>
  </si>
  <si>
    <t>Marianne Friesen</t>
  </si>
  <si>
    <t>berenice.kiehn@example.net</t>
  </si>
  <si>
    <t>Nola Keebler</t>
  </si>
  <si>
    <t>xkessler@example.net</t>
  </si>
  <si>
    <t>Claudine Gleichner</t>
  </si>
  <si>
    <t>lsauer@example.net</t>
  </si>
  <si>
    <t>+1 (206) 215-5670</t>
  </si>
  <si>
    <t>Brianne Brekke</t>
  </si>
  <si>
    <t>gavin.lang@example.com</t>
  </si>
  <si>
    <t>Savanah Blanda</t>
  </si>
  <si>
    <t>xrunolfsson@example.com</t>
  </si>
  <si>
    <t>1-313-670-2223</t>
  </si>
  <si>
    <t>Leann Adams</t>
  </si>
  <si>
    <t>johnathan34@example.net</t>
  </si>
  <si>
    <t>(857) 462-0209</t>
  </si>
  <si>
    <t>Elva Terry II</t>
  </si>
  <si>
    <t>edna48@example.org</t>
  </si>
  <si>
    <t>(726) 461-3351</t>
  </si>
  <si>
    <t>Mr. Christian Veum IV</t>
  </si>
  <si>
    <t>ayden.collier@example.org</t>
  </si>
  <si>
    <t>754-721-9437</t>
  </si>
  <si>
    <t>Jorge Smitham</t>
  </si>
  <si>
    <t>maximo.stokes@example.net</t>
  </si>
  <si>
    <t>Dr. Americo Hessel I</t>
  </si>
  <si>
    <t>volkman.serena@example.com</t>
  </si>
  <si>
    <t>1-570-740-3450</t>
  </si>
  <si>
    <t>Mia Cartwright</t>
  </si>
  <si>
    <t>spencer.jacobi@example.com</t>
  </si>
  <si>
    <t>+1 (681) 775-6379</t>
  </si>
  <si>
    <t>Julius Turner</t>
  </si>
  <si>
    <t>bernardo81@example.org</t>
  </si>
  <si>
    <t>Dr. Sienna Jacobi DVM</t>
  </si>
  <si>
    <t>blaze.orn@example.org</t>
  </si>
  <si>
    <t>+1 (513) 223-4401</t>
  </si>
  <si>
    <t>Dr. Wilhelm Leuschke</t>
  </si>
  <si>
    <t>jerde.julio@example.net</t>
  </si>
  <si>
    <t>Prof. Mohamed Blanda Jr.</t>
  </si>
  <si>
    <t>doyle.patricia@example.com</t>
  </si>
  <si>
    <t>(240) 853-7388</t>
  </si>
  <si>
    <t>Clementine Reichel</t>
  </si>
  <si>
    <t>laury97@example.com</t>
  </si>
  <si>
    <t>(781) 486-8777</t>
  </si>
  <si>
    <t>Dr. Jaquan Reinger</t>
  </si>
  <si>
    <t>ocie13@example.com</t>
  </si>
  <si>
    <t>Dr. Demetrius Turner</t>
  </si>
  <si>
    <t>gleuschke@example.com</t>
  </si>
  <si>
    <t>+1 (470) 573-8500</t>
  </si>
  <si>
    <t>Alexanne Torphy PhD</t>
  </si>
  <si>
    <t>tamara.murazik@example.com</t>
  </si>
  <si>
    <t>Kip Considine</t>
  </si>
  <si>
    <t>elenora59@example.com</t>
  </si>
  <si>
    <t>Cordie Ullrich DDS</t>
  </si>
  <si>
    <t>lexie34@example.com</t>
  </si>
  <si>
    <t>Wilson Brekke</t>
  </si>
  <si>
    <t>nkoelpin@example.net</t>
  </si>
  <si>
    <t>1-253-674-1511</t>
  </si>
  <si>
    <t>Noel Doyle</t>
  </si>
  <si>
    <t>evelyn.stoltenberg@example.net</t>
  </si>
  <si>
    <t>540-474-0123</t>
  </si>
  <si>
    <t>Damaris Streich</t>
  </si>
  <si>
    <t>lloyd.walker@example.net</t>
  </si>
  <si>
    <t>920-939-2486</t>
  </si>
  <si>
    <t>Dr. Cameron Schneider IV</t>
  </si>
  <si>
    <t>caroline01@example.org</t>
  </si>
  <si>
    <t>Stuart Rowe</t>
  </si>
  <si>
    <t>hdach@example.net</t>
  </si>
  <si>
    <t>Destin Herzog II</t>
  </si>
  <si>
    <t>rogahn.eloisa@example.org</t>
  </si>
  <si>
    <t>Oswaldo Weber</t>
  </si>
  <si>
    <t>hhand@example.com</t>
  </si>
  <si>
    <t>1-747-675-5918</t>
  </si>
  <si>
    <t>Ms. Nellie Lind DVM</t>
  </si>
  <si>
    <t>ijerde@example.com</t>
  </si>
  <si>
    <t>605-533-1495</t>
  </si>
  <si>
    <t>Mr. Beau Eichmann DVM</t>
  </si>
  <si>
    <t>audie16@example.com</t>
  </si>
  <si>
    <t>Carissa Kovacek</t>
  </si>
  <si>
    <t>kaley39@example.net</t>
  </si>
  <si>
    <t>(714) 837-4516</t>
  </si>
  <si>
    <t>Mr. Myles Gislason II</t>
  </si>
  <si>
    <t>tkutch@example.com</t>
  </si>
  <si>
    <t>463-891-8721</t>
  </si>
  <si>
    <t>Mr. Francesco Harvey I</t>
  </si>
  <si>
    <t>swalsh@example.org</t>
  </si>
  <si>
    <t>Era Conn</t>
  </si>
  <si>
    <t>rahsaan15@example.net</t>
  </si>
  <si>
    <t>786-523-9995</t>
  </si>
  <si>
    <t>Mr. Wilber Morar DVM</t>
  </si>
  <si>
    <t>yraynor@example.com</t>
  </si>
  <si>
    <t>+1 (989) 307-7973</t>
  </si>
  <si>
    <t>Althea Heller</t>
  </si>
  <si>
    <t>ezra.emmerich@example.org</t>
  </si>
  <si>
    <t>Queen Runte</t>
  </si>
  <si>
    <t>schultz.adella@example.net</t>
  </si>
  <si>
    <t>703-268-3747</t>
  </si>
  <si>
    <t>Mrs. Josie Tromp</t>
  </si>
  <si>
    <t>lavada74@example.net</t>
  </si>
  <si>
    <t>1-234-804-4105</t>
  </si>
  <si>
    <t>Doris Brekke</t>
  </si>
  <si>
    <t>alfreda.collier@example.com</t>
  </si>
  <si>
    <t>520-931-0305</t>
  </si>
  <si>
    <t>Sean Fahey</t>
  </si>
  <si>
    <t>cquitzon@example.net</t>
  </si>
  <si>
    <t>331-790-1839</t>
  </si>
  <si>
    <t>Mrs. Eleanora Barrows PhD</t>
  </si>
  <si>
    <t>tod30@example.net</t>
  </si>
  <si>
    <t>(859) 792-2012</t>
  </si>
  <si>
    <t>Mr. Benedict Schiller</t>
  </si>
  <si>
    <t>wuckert.liam@example.net</t>
  </si>
  <si>
    <t>718-493-6679</t>
  </si>
  <si>
    <t>Mr. Oswald Gerhold</t>
  </si>
  <si>
    <t>kcruickshank@example.com</t>
  </si>
  <si>
    <t>1-267-758-2333</t>
  </si>
  <si>
    <t>Brayan Gibson II</t>
  </si>
  <si>
    <t>tad56@example.net</t>
  </si>
  <si>
    <t>Prof. Lavonne Leuschke I</t>
  </si>
  <si>
    <t>cleveland.harber@example.org</t>
  </si>
  <si>
    <t>Mrs. Maud Yundt</t>
  </si>
  <si>
    <t>qhamill@example.com</t>
  </si>
  <si>
    <t>773-265-0771</t>
  </si>
  <si>
    <t>Carolyne Keeling</t>
  </si>
  <si>
    <t>gottlieb.pedro@example.org</t>
  </si>
  <si>
    <t>Kacie Collier</t>
  </si>
  <si>
    <t>oschiller@example.net</t>
  </si>
  <si>
    <t>1-870-830-4732</t>
  </si>
  <si>
    <t>Araceli Ortiz V</t>
  </si>
  <si>
    <t>sharon82@example.org</t>
  </si>
  <si>
    <t>Mr. Cordelia Ferry Sr.</t>
  </si>
  <si>
    <t>hmccullough@example.net</t>
  </si>
  <si>
    <t>Sabryna Koss Jr.</t>
  </si>
  <si>
    <t>johns.gabriella@example.com</t>
  </si>
  <si>
    <t>1-854-262-1086</t>
  </si>
  <si>
    <t>Dr. Reuben Halvorson</t>
  </si>
  <si>
    <t>stamm.princess@example.net</t>
  </si>
  <si>
    <t>Elyssa Hodkiewicz Jr.</t>
  </si>
  <si>
    <t>brook.abernathy@example.net</t>
  </si>
  <si>
    <t>1-414-656-9615</t>
  </si>
  <si>
    <t>Dr. Shaina Beier</t>
  </si>
  <si>
    <t>prosacco.greyson@example.org</t>
  </si>
  <si>
    <t>567-554-9282</t>
  </si>
  <si>
    <t>Ludwig Bruen</t>
  </si>
  <si>
    <t>kling.aimee@example.com</t>
  </si>
  <si>
    <t>1-463-979-7723</t>
  </si>
  <si>
    <t>Carli Brakus</t>
  </si>
  <si>
    <t>electa.senger@example.net</t>
  </si>
  <si>
    <t>442-345-3868</t>
  </si>
  <si>
    <t>Dr. Mac Kub DDS</t>
  </si>
  <si>
    <t>gtromp@example.org</t>
  </si>
  <si>
    <t>Kailyn Wisoky</t>
  </si>
  <si>
    <t>gottlieb.tania@example.net</t>
  </si>
  <si>
    <t>Herminia Tremblay</t>
  </si>
  <si>
    <t>rbashirian@example.com</t>
  </si>
  <si>
    <t>Miss Hollie O'Hara III</t>
  </si>
  <si>
    <t>alfreda71@example.com</t>
  </si>
  <si>
    <t>1-629-683-5187</t>
  </si>
  <si>
    <t>Celia Kub</t>
  </si>
  <si>
    <t>cordia.jones@example.com</t>
  </si>
  <si>
    <t>Candida Rau</t>
  </si>
  <si>
    <t>pwisoky@example.net</t>
  </si>
  <si>
    <t>321-601-1039</t>
  </si>
  <si>
    <t>Charley Parisian</t>
  </si>
  <si>
    <t>osborne.nikolaus@example.net</t>
  </si>
  <si>
    <t>Francisca Schmitt</t>
  </si>
  <si>
    <t>tara51@example.com</t>
  </si>
  <si>
    <t>Jessy Konopelski PhD</t>
  </si>
  <si>
    <t>predovic.forest@example.com</t>
  </si>
  <si>
    <t>Joannie Mohr</t>
  </si>
  <si>
    <t>gcronin@example.org</t>
  </si>
  <si>
    <t>Esperanza Schaden II</t>
  </si>
  <si>
    <t>walter.medhurst@example.org</t>
  </si>
  <si>
    <t>413-593-0113</t>
  </si>
  <si>
    <t>Ms. Mireille Zboncak</t>
  </si>
  <si>
    <t>bcrooks@example.com</t>
  </si>
  <si>
    <t>Verna Kling</t>
  </si>
  <si>
    <t>schuster.myah@example.com</t>
  </si>
  <si>
    <t>513-871-7872</t>
  </si>
  <si>
    <t>Rolando Pfeffer</t>
  </si>
  <si>
    <t>kessler.josiane@example.com</t>
  </si>
  <si>
    <t>Rosalind Flatley</t>
  </si>
  <si>
    <t>mayer.hertha@example.org</t>
  </si>
  <si>
    <t>Retha Lind</t>
  </si>
  <si>
    <t>ndickens@example.com</t>
  </si>
  <si>
    <t>(570) 524-4214</t>
  </si>
  <si>
    <t>Helene Turcotte</t>
  </si>
  <si>
    <t>nicolas01@example.org</t>
  </si>
  <si>
    <t>Prof. Bianka Weissnat</t>
  </si>
  <si>
    <t>kristoffer.davis@example.net</t>
  </si>
  <si>
    <t>1-828-872-2546</t>
  </si>
  <si>
    <t>Mr. Amir Sauer</t>
  </si>
  <si>
    <t>wyman.kimberly@example.com</t>
  </si>
  <si>
    <t>Alvina Armstrong</t>
  </si>
  <si>
    <t>qzboncak@example.net</t>
  </si>
  <si>
    <t>Blaze Stoltenberg</t>
  </si>
  <si>
    <t>lakin.abigayle@example.com</t>
  </si>
  <si>
    <t>Pablo Oberbrunner Sr.</t>
  </si>
  <si>
    <t>sister54@example.com</t>
  </si>
  <si>
    <t>+1 (872) 461-1165</t>
  </si>
  <si>
    <t>Maximilian Rau Sr.</t>
  </si>
  <si>
    <t>gerlach.haylie@example.org</t>
  </si>
  <si>
    <t>Odessa Franecki</t>
  </si>
  <si>
    <t>drake.stanton@example.org</t>
  </si>
  <si>
    <t>Anna Little</t>
  </si>
  <si>
    <t>theo98@example.org</t>
  </si>
  <si>
    <t>Andres Auer</t>
  </si>
  <si>
    <t>kari.huels@example.net</t>
  </si>
  <si>
    <t>603-376-2730</t>
  </si>
  <si>
    <t>Mr. D'angelo Yundt II</t>
  </si>
  <si>
    <t>hartmann.tyreek@example.com</t>
  </si>
  <si>
    <t>(714) 629-0041</t>
  </si>
  <si>
    <t>Hassie Brekke</t>
  </si>
  <si>
    <t>reichert.georgette@example.net</t>
  </si>
  <si>
    <t>302-791-9127</t>
  </si>
  <si>
    <t>Marilou Russel DDS</t>
  </si>
  <si>
    <t>rokon@example.org</t>
  </si>
  <si>
    <t>(504) 669-3263</t>
  </si>
  <si>
    <t>Mr. Gaetano Casper Sr.</t>
  </si>
  <si>
    <t>name95@example.net</t>
  </si>
  <si>
    <t>1-517-857-8079</t>
  </si>
  <si>
    <t>Guy D'Amore</t>
  </si>
  <si>
    <t>krussel@example.net</t>
  </si>
  <si>
    <t>+1 (458) 792-9248</t>
  </si>
  <si>
    <t>Loyce Pfeffer</t>
  </si>
  <si>
    <t>alyson.osinski@example.com</t>
  </si>
  <si>
    <t>Ms. Elenora Price</t>
  </si>
  <si>
    <t>chanel17@example.org</t>
  </si>
  <si>
    <t>(774) 451-9270</t>
  </si>
  <si>
    <t>Mrs. Selena Turner DVM</t>
  </si>
  <si>
    <t>broberts@example.net</t>
  </si>
  <si>
    <t>(321) 214-1466</t>
  </si>
  <si>
    <t>Taurean Jacobi</t>
  </si>
  <si>
    <t>christophe98@example.org</t>
  </si>
  <si>
    <t>Prof. Vida Braun</t>
  </si>
  <si>
    <t>blindgren@example.net</t>
  </si>
  <si>
    <t>Prof. Jevon Morissette</t>
  </si>
  <si>
    <t>sporer.alec@example.org</t>
  </si>
  <si>
    <t>1-206-821-5995</t>
  </si>
  <si>
    <t>Prof. Magali Ziemann V</t>
  </si>
  <si>
    <t>spinka.omer@example.org</t>
  </si>
  <si>
    <t>Rickie Borer</t>
  </si>
  <si>
    <t>okon.danial@example.org</t>
  </si>
  <si>
    <t>+1 (978) 753-6229</t>
  </si>
  <si>
    <t>Adolphus VonRueden</t>
  </si>
  <si>
    <t>gleason.harmony@example.net</t>
  </si>
  <si>
    <t>1-520-954-4863</t>
  </si>
  <si>
    <t>Prof. Wava Stracke</t>
  </si>
  <si>
    <t>zander.okeefe@example.net</t>
  </si>
  <si>
    <t>Dr. Kayli Hackett</t>
  </si>
  <si>
    <t>isabel.okon@example.net</t>
  </si>
  <si>
    <t>Mr. Ellis Roberts</t>
  </si>
  <si>
    <t>pbotsford@example.com</t>
  </si>
  <si>
    <t>+1 (551) 666-7246</t>
  </si>
  <si>
    <t>Fritz McGlynn</t>
  </si>
  <si>
    <t>mertie.stoltenberg@example.net</t>
  </si>
  <si>
    <t>(816) 217-9706</t>
  </si>
  <si>
    <t>Kyla Ferry</t>
  </si>
  <si>
    <t>kilback.lacey@example.net</t>
  </si>
  <si>
    <t>Gerald Buckridge</t>
  </si>
  <si>
    <t>fadams@example.org</t>
  </si>
  <si>
    <t>+1 (314) 725-3380</t>
  </si>
  <si>
    <t>Roxanne Bashirian</t>
  </si>
  <si>
    <t>princess.thompson@example.net</t>
  </si>
  <si>
    <t>(631) 638-7184</t>
  </si>
  <si>
    <t>Louisa VonRueden</t>
  </si>
  <si>
    <t>thelma.weber@example.com</t>
  </si>
  <si>
    <t>Davion Skiles IV</t>
  </si>
  <si>
    <t>kohler.braxton@example.com</t>
  </si>
  <si>
    <t>+1 (334) 871-9042</t>
  </si>
  <si>
    <t>Reagan Walker</t>
  </si>
  <si>
    <t>murazik.hilario@example.net</t>
  </si>
  <si>
    <t>Daisy Kuhlman</t>
  </si>
  <si>
    <t>volkman.jamarcus@example.org</t>
  </si>
  <si>
    <t>Prof. Jayda Braun MD</t>
  </si>
  <si>
    <t>nbechtelar@example.com</t>
  </si>
  <si>
    <t>364-461-4569</t>
  </si>
  <si>
    <t>Prof. Gail Mitchell V</t>
  </si>
  <si>
    <t>myrtis77@example.net</t>
  </si>
  <si>
    <t>Aidan Wilkinson</t>
  </si>
  <si>
    <t>hildegard.boehm@example.net</t>
  </si>
  <si>
    <t>Uriah Schumm</t>
  </si>
  <si>
    <t>rhianna.heidenreich@example.org</t>
  </si>
  <si>
    <t>Helene Hane V</t>
  </si>
  <si>
    <t>brody48@example.org</t>
  </si>
  <si>
    <t>1-520-279-9032</t>
  </si>
  <si>
    <t>Marcus Rath</t>
  </si>
  <si>
    <t>maggio.wilhelm@example.com</t>
  </si>
  <si>
    <t>Mr. Efrain Conn</t>
  </si>
  <si>
    <t>zboncak.neil@example.net</t>
  </si>
  <si>
    <t>Buster O'Kon</t>
  </si>
  <si>
    <t>alex.walter@example.com</t>
  </si>
  <si>
    <t>+1 (352) 234-2436</t>
  </si>
  <si>
    <t>Pink Roob</t>
  </si>
  <si>
    <t>okeefe.hermann@example.com</t>
  </si>
  <si>
    <t>Santa Zboncak</t>
  </si>
  <si>
    <t>misty75@example.com</t>
  </si>
  <si>
    <t>Dr. Khalil Ernser DDS</t>
  </si>
  <si>
    <t>brenda36@example.org</t>
  </si>
  <si>
    <t>Jimmy Walker</t>
  </si>
  <si>
    <t>audrey.hand@example.com</t>
  </si>
  <si>
    <t>Savion Dooley</t>
  </si>
  <si>
    <t>kuphal.alejandrin@example.net</t>
  </si>
  <si>
    <t>Sarai Crona</t>
  </si>
  <si>
    <t>heller.alene@example.net</t>
  </si>
  <si>
    <t>Mona Gaylord</t>
  </si>
  <si>
    <t>fbosco@example.com</t>
  </si>
  <si>
    <t>1-475-415-7803</t>
  </si>
  <si>
    <t>Carolyne Medhurst</t>
  </si>
  <si>
    <t>freida.mayer@example.net</t>
  </si>
  <si>
    <t>1-469-447-6786</t>
  </si>
  <si>
    <t>Mrs. Carlotta Orn DDS</t>
  </si>
  <si>
    <t>sgreenfelder@example.net</t>
  </si>
  <si>
    <t>Miss Helene Schmeler MD</t>
  </si>
  <si>
    <t>rohan.jamil@example.com</t>
  </si>
  <si>
    <t>925-369-0633</t>
  </si>
  <si>
    <t>Deondre Cummerata</t>
  </si>
  <si>
    <t>thompson.sigmund@example.net</t>
  </si>
  <si>
    <t>Yoshiko Beahan</t>
  </si>
  <si>
    <t>amonahan@example.com</t>
  </si>
  <si>
    <t>(586) 606-3653</t>
  </si>
  <si>
    <t>Lucio Schaden</t>
  </si>
  <si>
    <t>mante.peter@example.net</t>
  </si>
  <si>
    <t>1-412-747-1921</t>
  </si>
  <si>
    <t>Marta Powlowski</t>
  </si>
  <si>
    <t>sadie.block@example.com</t>
  </si>
  <si>
    <t>Dr. Mckenzie Conroy I</t>
  </si>
  <si>
    <t>will.cassandre@example.org</t>
  </si>
  <si>
    <t>Julianne Ebert</t>
  </si>
  <si>
    <t>xkreiger@example.org</t>
  </si>
  <si>
    <t>Nikki Flatley</t>
  </si>
  <si>
    <t>oolson@example.net</t>
  </si>
  <si>
    <t>678-967-9209</t>
  </si>
  <si>
    <t>Mrs. Kimberly Wilkinson</t>
  </si>
  <si>
    <t>mann.dane@example.com</t>
  </si>
  <si>
    <t>Alexander Grimes II</t>
  </si>
  <si>
    <t>nicholas.morar@example.com</t>
  </si>
  <si>
    <t>(949) 517-0190</t>
  </si>
  <si>
    <t>Braxton Herzog</t>
  </si>
  <si>
    <t>dandre.lemke@example.net</t>
  </si>
  <si>
    <t>1-458-374-1567</t>
  </si>
  <si>
    <t>Fay Goldner</t>
  </si>
  <si>
    <t>shields.virgil@example.net</t>
  </si>
  <si>
    <t>Mr. Chaz Kerluke</t>
  </si>
  <si>
    <t>iheaney@example.net</t>
  </si>
  <si>
    <t>Mr. Modesto Wolff IV</t>
  </si>
  <si>
    <t>windler.kavon@example.net</t>
  </si>
  <si>
    <t>1-571-516-1935</t>
  </si>
  <si>
    <t>Darius Rowe</t>
  </si>
  <si>
    <t>gennaro.champlin@example.com</t>
  </si>
  <si>
    <t>(984) 814-1802</t>
  </si>
  <si>
    <t>Micaela Gleichner</t>
  </si>
  <si>
    <t>klocko.sebastian@example.com</t>
  </si>
  <si>
    <t>Prof. Brenna Hickle I</t>
  </si>
  <si>
    <t>thelma.boehm@example.org</t>
  </si>
  <si>
    <t>Dr. Leopoldo Mayert</t>
  </si>
  <si>
    <t>kenyon.quitzon@example.com</t>
  </si>
  <si>
    <t>Meghan Doyle</t>
  </si>
  <si>
    <t>michael03@example.net</t>
  </si>
  <si>
    <t>1-747-852-4781</t>
  </si>
  <si>
    <t>Mrs. Elmira Sporer Jr.</t>
  </si>
  <si>
    <t>asia.jakubowski@example.org</t>
  </si>
  <si>
    <t>Paxton Hudson</t>
  </si>
  <si>
    <t>marques.parisian@example.com</t>
  </si>
  <si>
    <t>Melvin Thompson</t>
  </si>
  <si>
    <t>ykessler@example.net</t>
  </si>
  <si>
    <t>Myrtis Labadie</t>
  </si>
  <si>
    <t>marlen.crooks@example.org</t>
  </si>
  <si>
    <t>(414) 989-9700</t>
  </si>
  <si>
    <t>Erin Fay</t>
  </si>
  <si>
    <t>kuvalis.wade@example.com</t>
  </si>
  <si>
    <t>Sienna Moore</t>
  </si>
  <si>
    <t>jayden20@example.net</t>
  </si>
  <si>
    <t>Prof. Lauryn Ryan</t>
  </si>
  <si>
    <t>izabella99@example.net</t>
  </si>
  <si>
    <t>1-754-642-4823</t>
  </si>
  <si>
    <t>Alphonso Pouros II</t>
  </si>
  <si>
    <t>benny99@example.com</t>
  </si>
  <si>
    <t>Prof. Giovani Schneider PhD</t>
  </si>
  <si>
    <t>zbreitenberg@example.org</t>
  </si>
  <si>
    <t>Prof. Laron Weber</t>
  </si>
  <si>
    <t>clark.windler@example.net</t>
  </si>
  <si>
    <t>Allan Simonis</t>
  </si>
  <si>
    <t>koelpin.margot@example.com</t>
  </si>
  <si>
    <t>Mr. Bailey Yundt DVM</t>
  </si>
  <si>
    <t>jacobi.alysa@example.com</t>
  </si>
  <si>
    <t>Miss Ophelia Wilkinson DDS</t>
  </si>
  <si>
    <t>okeebler@example.org</t>
  </si>
  <si>
    <t>Fabiola Rogahn</t>
  </si>
  <si>
    <t>klocko.gerald@example.com</t>
  </si>
  <si>
    <t>Sammie Prosacco</t>
  </si>
  <si>
    <t>jeremy.howell@example.org</t>
  </si>
  <si>
    <t>Mr. Jeremy Yost MD</t>
  </si>
  <si>
    <t>schuppe.keon@example.org</t>
  </si>
  <si>
    <t>(224) 841-7115</t>
  </si>
  <si>
    <t>Mr. Bradly Tremblay IV</t>
  </si>
  <si>
    <t>ekutch@example.org</t>
  </si>
  <si>
    <t>559-584-6580</t>
  </si>
  <si>
    <t>Kale Monahan PhD</t>
  </si>
  <si>
    <t>schowalter.meta@example.net</t>
  </si>
  <si>
    <t>Dr. Herman Wolff</t>
  </si>
  <si>
    <t>rlangworth@example.com</t>
  </si>
  <si>
    <t>1-786-637-1397</t>
  </si>
  <si>
    <t>Suzanne Upton</t>
  </si>
  <si>
    <t>schroeder.effie@example.com</t>
  </si>
  <si>
    <t>1-458-556-5895</t>
  </si>
  <si>
    <t>Cody Aufderhar</t>
  </si>
  <si>
    <t>vandervort.natalia@example.org</t>
  </si>
  <si>
    <t>(469) 322-3950</t>
  </si>
  <si>
    <t>Ms. Sophie Hoppe DVM</t>
  </si>
  <si>
    <t>monty01@example.org</t>
  </si>
  <si>
    <t>Alberta Greenfelder</t>
  </si>
  <si>
    <t>arely07@example.org</t>
  </si>
  <si>
    <t>Bella Shanahan</t>
  </si>
  <si>
    <t>kmcglynn@example.com</t>
  </si>
  <si>
    <t>1-830-461-8253</t>
  </si>
  <si>
    <t>Randall Simonis</t>
  </si>
  <si>
    <t>ikeeling@example.org</t>
  </si>
  <si>
    <t>Elijah Johns</t>
  </si>
  <si>
    <t>savanna94@example.org</t>
  </si>
  <si>
    <t>Hortense Pouros</t>
  </si>
  <si>
    <t>tbreitenberg@example.net</t>
  </si>
  <si>
    <t>Jerrell Kessler</t>
  </si>
  <si>
    <t>cheyanne.schmidt@example.com</t>
  </si>
  <si>
    <t>1-973-379-0802</t>
  </si>
  <si>
    <t>Damien Runolfsdottir I</t>
  </si>
  <si>
    <t>gbosco@example.net</t>
  </si>
  <si>
    <t>1-865-864-4630</t>
  </si>
  <si>
    <t>Ola Predovic</t>
  </si>
  <si>
    <t>oschamberger@example.net</t>
  </si>
  <si>
    <t>1-814-525-5870</t>
  </si>
  <si>
    <t>Sammy Medhurst II</t>
  </si>
  <si>
    <t>uhickle@example.org</t>
  </si>
  <si>
    <t>Eloise Fisher</t>
  </si>
  <si>
    <t>cory85@example.org</t>
  </si>
  <si>
    <t>1-458-494-3205</t>
  </si>
  <si>
    <t>Mariam Shanahan V</t>
  </si>
  <si>
    <t>nikolaus.narciso@example.net</t>
  </si>
  <si>
    <t>(628) 230-7891</t>
  </si>
  <si>
    <t>Miss Estrella Borer PhD</t>
  </si>
  <si>
    <t>eileen.murazik@example.com</t>
  </si>
  <si>
    <t>Chaya Lehner</t>
  </si>
  <si>
    <t>reymundo.schiller@example.net</t>
  </si>
  <si>
    <t>Camille D'Amore</t>
  </si>
  <si>
    <t>reba03@example.com</t>
  </si>
  <si>
    <t>928-434-9141</t>
  </si>
  <si>
    <t>Rhea Mosciski</t>
  </si>
  <si>
    <t>schulist.keshawn@example.com</t>
  </si>
  <si>
    <t>1-202-893-2137</t>
  </si>
  <si>
    <t>Prof. Eryn Corwin Sr.</t>
  </si>
  <si>
    <t>ayden.harvey@example.org</t>
  </si>
  <si>
    <t>Dr. Chad Keeling V</t>
  </si>
  <si>
    <t>xlittle@example.org</t>
  </si>
  <si>
    <t>1-925-489-8792</t>
  </si>
  <si>
    <t>Mr. Ryan Schuppe</t>
  </si>
  <si>
    <t>jzieme@example.com</t>
  </si>
  <si>
    <t>+1 (440) 804-0068</t>
  </si>
  <si>
    <t>Rodrick Brown</t>
  </si>
  <si>
    <t>dmitchell@example.net</t>
  </si>
  <si>
    <t>Mrs. Donna Lesch</t>
  </si>
  <si>
    <t>weissnat.meredith@example.org</t>
  </si>
  <si>
    <t>(678) 481-2333</t>
  </si>
  <si>
    <t>Jensen Dicki</t>
  </si>
  <si>
    <t>rafaela36@example.org</t>
  </si>
  <si>
    <t>(681) 466-9667</t>
  </si>
  <si>
    <t>Casimer Bogan</t>
  </si>
  <si>
    <t>jakubowski.laurence@example.net</t>
  </si>
  <si>
    <t>(458) 372-3004</t>
  </si>
  <si>
    <t>Dr. Carmine Lemke</t>
  </si>
  <si>
    <t>cbosco@example.com</t>
  </si>
  <si>
    <t>1-662-426-3871</t>
  </si>
  <si>
    <t>Blake Little</t>
  </si>
  <si>
    <t>bkassulke@example.net</t>
  </si>
  <si>
    <t>Amely Feest</t>
  </si>
  <si>
    <t>keeling.sharon@example.org</t>
  </si>
  <si>
    <t>(904) 943-8723</t>
  </si>
  <si>
    <t>Tristin Cassin</t>
  </si>
  <si>
    <t>elody.kautzer@example.org</t>
  </si>
  <si>
    <t>Ignacio Schowalter</t>
  </si>
  <si>
    <t>mathias73@example.com</t>
  </si>
  <si>
    <t>(680) 871-1148</t>
  </si>
  <si>
    <t>Colin Medhurst V</t>
  </si>
  <si>
    <t>loyal.upton@example.com</t>
  </si>
  <si>
    <t>1-215-996-9844</t>
  </si>
  <si>
    <t>Everette Labadie</t>
  </si>
  <si>
    <t>angelita35@example.com</t>
  </si>
  <si>
    <t>564-360-4136</t>
  </si>
  <si>
    <t>Dr. Malachi Goodwin</t>
  </si>
  <si>
    <t>acrona@example.net</t>
  </si>
  <si>
    <t>1-561-436-3999</t>
  </si>
  <si>
    <t>Magdalen Collier</t>
  </si>
  <si>
    <t>javier53@example.net</t>
  </si>
  <si>
    <t>Ms. Marisol Kuhic</t>
  </si>
  <si>
    <t>dlangworth@example.org</t>
  </si>
  <si>
    <t>Arjun Hermann</t>
  </si>
  <si>
    <t>cwehner@example.org</t>
  </si>
  <si>
    <t>762-814-0136</t>
  </si>
  <si>
    <t>Wendell Harvey</t>
  </si>
  <si>
    <t>crooks.rosella@example.com</t>
  </si>
  <si>
    <t>Jesse Medhurst</t>
  </si>
  <si>
    <t>llubowitz@example.com</t>
  </si>
  <si>
    <t>(458) 345-2168</t>
  </si>
  <si>
    <t>Prof. Ray Hand V</t>
  </si>
  <si>
    <t>blang@example.net</t>
  </si>
  <si>
    <t>(269) 724-1953</t>
  </si>
  <si>
    <t>Dr. Genevieve Schuppe I</t>
  </si>
  <si>
    <t>blick.noah@example.org</t>
  </si>
  <si>
    <t>Rick Price</t>
  </si>
  <si>
    <t>cassandra.renner@example.com</t>
  </si>
  <si>
    <t>Mr. Horace Weimann V</t>
  </si>
  <si>
    <t>ocronin@example.org</t>
  </si>
  <si>
    <t>Naomi Price Sr.</t>
  </si>
  <si>
    <t>barton.ratke@example.net</t>
  </si>
  <si>
    <t>Marshall Effertz</t>
  </si>
  <si>
    <t>augustine.donnelly@example.com</t>
  </si>
  <si>
    <t>(717) 741-0255</t>
  </si>
  <si>
    <t>Chaya Glover</t>
  </si>
  <si>
    <t>megane13@example.com</t>
  </si>
  <si>
    <t>Gina Graham</t>
  </si>
  <si>
    <t>mmarvin@example.com</t>
  </si>
  <si>
    <t>(719) 988-2432</t>
  </si>
  <si>
    <t>Isaiah Bergnaum</t>
  </si>
  <si>
    <t>gbrown@example.org</t>
  </si>
  <si>
    <t>Mr. Titus Eichmann</t>
  </si>
  <si>
    <t>idicki@example.com</t>
  </si>
  <si>
    <t>607-753-5932</t>
  </si>
  <si>
    <t>Darrick Murphy</t>
  </si>
  <si>
    <t>lionel.mcdermott@example.net</t>
  </si>
  <si>
    <t>Mrs. Delores Gibson</t>
  </si>
  <si>
    <t>hubert.kuhlman@example.org</t>
  </si>
  <si>
    <t>Kyleigh Trantow</t>
  </si>
  <si>
    <t>lockman.keaton@example.net</t>
  </si>
  <si>
    <t>(551) 248-2292</t>
  </si>
  <si>
    <t>Annamae Stiedemann</t>
  </si>
  <si>
    <t>kenneth.leannon@example.org</t>
  </si>
  <si>
    <t>Nigel Mertz</t>
  </si>
  <si>
    <t>judy84@example.net</t>
  </si>
  <si>
    <t>1-859-486-7000</t>
  </si>
  <si>
    <t>Ms. Vita Berge DDS</t>
  </si>
  <si>
    <t>mcclure.alberta@example.com</t>
  </si>
  <si>
    <t>Dr. Lucie Thiel IV</t>
  </si>
  <si>
    <t>demetris51@example.com</t>
  </si>
  <si>
    <t>Georgiana Raynor PhD</t>
  </si>
  <si>
    <t>carroll.vincent@example.org</t>
  </si>
  <si>
    <t>1-956-499-4015</t>
  </si>
  <si>
    <t>Mr. Emerson Parisian</t>
  </si>
  <si>
    <t>kframi@example.org</t>
  </si>
  <si>
    <t>831-827-4351</t>
  </si>
  <si>
    <t>Ms. Elvie Sipes IV</t>
  </si>
  <si>
    <t>vvonrueden@example.net</t>
  </si>
  <si>
    <t>Berniece Considine</t>
  </si>
  <si>
    <t>schulist.ahmad@example.com</t>
  </si>
  <si>
    <t>Tessie Kovacek</t>
  </si>
  <si>
    <t>creola77@example.net</t>
  </si>
  <si>
    <t>954-922-1807</t>
  </si>
  <si>
    <t>Marion Ruecker</t>
  </si>
  <si>
    <t>damore.sylvester@example.net</t>
  </si>
  <si>
    <t>947-443-9871</t>
  </si>
  <si>
    <t>Mr. Moshe Schmidt Jr.</t>
  </si>
  <si>
    <t>xboehm@example.com</t>
  </si>
  <si>
    <t>Raina Bergnaum</t>
  </si>
  <si>
    <t>schuppe.edd@example.com</t>
  </si>
  <si>
    <t>(872) 656-2234</t>
  </si>
  <si>
    <t>Gregorio Harvey</t>
  </si>
  <si>
    <t>clemens.emmerich@example.net</t>
  </si>
  <si>
    <t>Zoe Haley</t>
  </si>
  <si>
    <t>chelsey33@example.com</t>
  </si>
  <si>
    <t>+1 (909) 570-9139</t>
  </si>
  <si>
    <t>Ewell Moen</t>
  </si>
  <si>
    <t>kuhlman.adrain@example.org</t>
  </si>
  <si>
    <t>Mrs. Stella Sauer MD</t>
  </si>
  <si>
    <t>rickie.kreiger@example.net</t>
  </si>
  <si>
    <t>870-884-4363</t>
  </si>
  <si>
    <t>Bobby Wolff V</t>
  </si>
  <si>
    <t>ewindler@example.com</t>
  </si>
  <si>
    <t>1-445-293-0782</t>
  </si>
  <si>
    <t>Makenzie Parisian</t>
  </si>
  <si>
    <t>reid.larkin@example.com</t>
  </si>
  <si>
    <t>Frederik Kris</t>
  </si>
  <si>
    <t>virginie75@example.org</t>
  </si>
  <si>
    <t>1-360-940-0072</t>
  </si>
  <si>
    <t>Prof. Collin Gleason</t>
  </si>
  <si>
    <t>demond70@example.com</t>
  </si>
  <si>
    <t>Javier Ernser</t>
  </si>
  <si>
    <t>sanford.michel@example.net</t>
  </si>
  <si>
    <t>+1 (469) 923-2857</t>
  </si>
  <si>
    <t>Marjorie Schaden DDS</t>
  </si>
  <si>
    <t>iokuneva@example.com</t>
  </si>
  <si>
    <t>Leda Schaden</t>
  </si>
  <si>
    <t>luis.kovacek@example.com</t>
  </si>
  <si>
    <t>Jamie Jacobs</t>
  </si>
  <si>
    <t>bernhard89@example.org</t>
  </si>
  <si>
    <t>Lesly Orn</t>
  </si>
  <si>
    <t>yvolkman@example.org</t>
  </si>
  <si>
    <t>(541) 736-3418</t>
  </si>
  <si>
    <t>Isai Miller</t>
  </si>
  <si>
    <t>tyson76@example.net</t>
  </si>
  <si>
    <t>(774) 485-3958</t>
  </si>
  <si>
    <t>Dr. Jaqueline Abernathy</t>
  </si>
  <si>
    <t>dbeahan@example.net</t>
  </si>
  <si>
    <t>(920) 834-3496</t>
  </si>
  <si>
    <t>Mireille Bogisich</t>
  </si>
  <si>
    <t>araceli92@example.com</t>
  </si>
  <si>
    <t>Ole Stamm II</t>
  </si>
  <si>
    <t>gina.eichmann@example.net</t>
  </si>
  <si>
    <t>1-847-399-6105</t>
  </si>
  <si>
    <t>Dr. Marvin Bernier</t>
  </si>
  <si>
    <t>csmith@example.org</t>
  </si>
  <si>
    <t>680-360-7252</t>
  </si>
  <si>
    <t>Filiberto Kovacek</t>
  </si>
  <si>
    <t>wkassulke@example.org</t>
  </si>
  <si>
    <t>1-586-486-1226</t>
  </si>
  <si>
    <t>Stephania Koss</t>
  </si>
  <si>
    <t>oberbrunner.leatha@example.com</t>
  </si>
  <si>
    <t>(814) 548-6189</t>
  </si>
  <si>
    <t>Clementina Schulist</t>
  </si>
  <si>
    <t>donnie.runte@example.com</t>
  </si>
  <si>
    <t>(231) 299-8790</t>
  </si>
  <si>
    <t>Earline Collins</t>
  </si>
  <si>
    <t>cletus.stark@example.org</t>
  </si>
  <si>
    <t>(660) 357-1387</t>
  </si>
  <si>
    <t>Joana Howe MD</t>
  </si>
  <si>
    <t>durward50@example.net</t>
  </si>
  <si>
    <t>1-279-845-0613</t>
  </si>
  <si>
    <t>Vidal Pacocha</t>
  </si>
  <si>
    <t>zboncak.madalyn@example.net</t>
  </si>
  <si>
    <t>(928) 780-7695</t>
  </si>
  <si>
    <t>Ryan Emard</t>
  </si>
  <si>
    <t>hauck.edd@example.net</t>
  </si>
  <si>
    <t>(628) 515-8242</t>
  </si>
  <si>
    <t>Keshawn Price</t>
  </si>
  <si>
    <t>elliot.bruen@example.com</t>
  </si>
  <si>
    <t>1-707-696-8117</t>
  </si>
  <si>
    <t>Mrs. Izabella Schimmel</t>
  </si>
  <si>
    <t>rreichel@example.net</t>
  </si>
  <si>
    <t>Adrienne Shanahan</t>
  </si>
  <si>
    <t>korn@example.net</t>
  </si>
  <si>
    <t>Kylie Heidenreich</t>
  </si>
  <si>
    <t>shawn.fritsch@example.com</t>
  </si>
  <si>
    <t>Wendell Bauch</t>
  </si>
  <si>
    <t>aokuneva@example.org</t>
  </si>
  <si>
    <t>Vida Toy</t>
  </si>
  <si>
    <t>neoma.johnston@example.net</t>
  </si>
  <si>
    <t>(727) 577-9674</t>
  </si>
  <si>
    <t>Dr. Timmothy Friesen Jr.</t>
  </si>
  <si>
    <t>rudolph.morissette@example.com</t>
  </si>
  <si>
    <t>Valentine Quitzon</t>
  </si>
  <si>
    <t>cmoore@example.com</t>
  </si>
  <si>
    <t>(917) 367-7710</t>
  </si>
  <si>
    <t>Hershel McCullough</t>
  </si>
  <si>
    <t>curt.stanton@example.org</t>
  </si>
  <si>
    <t>(860) 889-1247</t>
  </si>
  <si>
    <t>Micheal Carroll</t>
  </si>
  <si>
    <t>stoltenberg.santino@example.org</t>
  </si>
  <si>
    <t>(863) 482-3032</t>
  </si>
  <si>
    <t>Mr. Erich Lehner DVM</t>
  </si>
  <si>
    <t>hertha.schamberger@example.net</t>
  </si>
  <si>
    <t>Hollis Herzog</t>
  </si>
  <si>
    <t>mosciski.audra@example.org</t>
  </si>
  <si>
    <t>(351) 856-0300</t>
  </si>
  <si>
    <t>Prof. Betty Stiedemann</t>
  </si>
  <si>
    <t>valerie.mcclure@example.org</t>
  </si>
  <si>
    <t>Karlie Bode</t>
  </si>
  <si>
    <t>rafael.corwin@example.net</t>
  </si>
  <si>
    <t>(830) 245-0673</t>
  </si>
  <si>
    <t>Jaleel Cole</t>
  </si>
  <si>
    <t>maeve.murphy@example.net</t>
  </si>
  <si>
    <t>Jana Jerde</t>
  </si>
  <si>
    <t>brisa04@example.net</t>
  </si>
  <si>
    <t>(541) 506-0851</t>
  </si>
  <si>
    <t>Katelynn Barton</t>
  </si>
  <si>
    <t>hauck.julia@example.net</t>
  </si>
  <si>
    <t>1-786-771-5994</t>
  </si>
  <si>
    <t>Elnora Dietrich</t>
  </si>
  <si>
    <t>turner.daugherty@example.com</t>
  </si>
  <si>
    <t>+1 (513) 783-9580</t>
  </si>
  <si>
    <t>Prof. Mustafa Hegmann</t>
  </si>
  <si>
    <t>trunte@example.org</t>
  </si>
  <si>
    <t>Turner Crooks Jr.</t>
  </si>
  <si>
    <t>clementina.jacobson@example.com</t>
  </si>
  <si>
    <t>Ms. Fleta Boehm PhD</t>
  </si>
  <si>
    <t>kamryn.heaney@example.com</t>
  </si>
  <si>
    <t>1-930-831-0697</t>
  </si>
  <si>
    <t>Mr. Julian Leannon DDS</t>
  </si>
  <si>
    <t>ericka.crist@example.com</t>
  </si>
  <si>
    <t>(253) 918-0505</t>
  </si>
  <si>
    <t>Brandon Howe</t>
  </si>
  <si>
    <t>wgrady@example.org</t>
  </si>
  <si>
    <t>Hadley Haag</t>
  </si>
  <si>
    <t>ahermann@example.com</t>
  </si>
  <si>
    <t>Neha Herman</t>
  </si>
  <si>
    <t>zachariah.sauer@example.com</t>
  </si>
  <si>
    <t>Prof. Raleigh Johnson</t>
  </si>
  <si>
    <t>vbruen@example.org</t>
  </si>
  <si>
    <t>Claudia Treutel II</t>
  </si>
  <si>
    <t>ruthie.olson@example.org</t>
  </si>
  <si>
    <t>Justice Howell</t>
  </si>
  <si>
    <t>hane.laurence@example.com</t>
  </si>
  <si>
    <t>(585) 854-7744</t>
  </si>
  <si>
    <t>Jimmy Block</t>
  </si>
  <si>
    <t>walker.deshaun@example.com</t>
  </si>
  <si>
    <t>Brielle Conn</t>
  </si>
  <si>
    <t>bechtelar.alisa@example.com</t>
  </si>
  <si>
    <t>(575) 520-4597</t>
  </si>
  <si>
    <t>Maria Walker</t>
  </si>
  <si>
    <t>layne.kutch@example.com</t>
  </si>
  <si>
    <t>Imelda Russel</t>
  </si>
  <si>
    <t>langworth.kelly@example.com</t>
  </si>
  <si>
    <t>1-220-635-3855</t>
  </si>
  <si>
    <t>Ricardo Casper</t>
  </si>
  <si>
    <t>gleichner.harley@example.com</t>
  </si>
  <si>
    <t>740-964-5067</t>
  </si>
  <si>
    <t>Alexandria Douglas PhD</t>
  </si>
  <si>
    <t>jledner@example.com</t>
  </si>
  <si>
    <t>(585) 563-6483</t>
  </si>
  <si>
    <t>Dr. Raquel Rosenbaum</t>
  </si>
  <si>
    <t>dallin41@example.com</t>
  </si>
  <si>
    <t>458-450-1566</t>
  </si>
  <si>
    <t>Paolo Maggio</t>
  </si>
  <si>
    <t>okessler@example.org</t>
  </si>
  <si>
    <t>Miss Jazmyn Pfeffer Sr.</t>
  </si>
  <si>
    <t>lacey85@example.org</t>
  </si>
  <si>
    <t>Rebeca Hansen</t>
  </si>
  <si>
    <t>charlene.bednar@example.com</t>
  </si>
  <si>
    <t>478-595-8746</t>
  </si>
  <si>
    <t>Lelia Effertz</t>
  </si>
  <si>
    <t>moore.joelle@example.com</t>
  </si>
  <si>
    <t>+1 (762) 457-0699</t>
  </si>
  <si>
    <t>Beau Roob DVM</t>
  </si>
  <si>
    <t>huels.cydney@example.com</t>
  </si>
  <si>
    <t>985-560-0117</t>
  </si>
  <si>
    <t>Tony Block</t>
  </si>
  <si>
    <t>tokuneva@example.net</t>
  </si>
  <si>
    <t>Maci Hoppe MD</t>
  </si>
  <si>
    <t>hoppe.lauryn@example.com</t>
  </si>
  <si>
    <t>Dr. Keven Berge III</t>
  </si>
  <si>
    <t>lucius84@example.org</t>
  </si>
  <si>
    <t>+1 (283) 954-6748</t>
  </si>
  <si>
    <t>Prof. Jacey Powlowski</t>
  </si>
  <si>
    <t>bertram39@example.com</t>
  </si>
  <si>
    <t>Melyna McLaughlin</t>
  </si>
  <si>
    <t>jamie.muller@example.org</t>
  </si>
  <si>
    <t>+1 (281) 338-1431</t>
  </si>
  <si>
    <t>Lenora Halvorson</t>
  </si>
  <si>
    <t>consuelo.west@example.com</t>
  </si>
  <si>
    <t>Jazmyn Gleason</t>
  </si>
  <si>
    <t>legros.kara@example.org</t>
  </si>
  <si>
    <t>Brielle DuBuque III</t>
  </si>
  <si>
    <t>wfunk@example.com</t>
  </si>
  <si>
    <t>857-394-6644</t>
  </si>
  <si>
    <t>Lexi Medhurst MD</t>
  </si>
  <si>
    <t>chance72@example.net</t>
  </si>
  <si>
    <t>534-861-8627</t>
  </si>
  <si>
    <t>Nikolas Stokes</t>
  </si>
  <si>
    <t>daugherty.noemie@example.net</t>
  </si>
  <si>
    <t>+1 (641) 722-1541</t>
  </si>
  <si>
    <t>Okey Lemke</t>
  </si>
  <si>
    <t>twilkinson@example.com</t>
  </si>
  <si>
    <t>(341) 992-0493</t>
  </si>
  <si>
    <t>Rosie Veum</t>
  </si>
  <si>
    <t>nelle.spinka@example.org</t>
  </si>
  <si>
    <t>1-865-723-0465</t>
  </si>
  <si>
    <t>Pearlie Kuphal</t>
  </si>
  <si>
    <t>cormier.natalia@example.com</t>
  </si>
  <si>
    <t>1-872-371-7299</t>
  </si>
  <si>
    <t>Dr. Hoyt Abshire MD</t>
  </si>
  <si>
    <t>bergstrom.katharina@example.net</t>
  </si>
  <si>
    <t>775-619-9396</t>
  </si>
  <si>
    <t>Markus Rolfson</t>
  </si>
  <si>
    <t>zritchie@example.org</t>
  </si>
  <si>
    <t>909-663-7486</t>
  </si>
  <si>
    <t>Gwendolyn O'Keefe</t>
  </si>
  <si>
    <t>alfonzo31@example.com</t>
  </si>
  <si>
    <t>Keegan Feil</t>
  </si>
  <si>
    <t>mike.paucek@example.net</t>
  </si>
  <si>
    <t>1-440-960-0977</t>
  </si>
  <si>
    <t>Wilfredo Cole PhD</t>
  </si>
  <si>
    <t>dubuque.wilhelmine@example.org</t>
  </si>
  <si>
    <t>1-612-794-1863</t>
  </si>
  <si>
    <t>Elliott Pacocha</t>
  </si>
  <si>
    <t>vivienne.flatley@example.net</t>
  </si>
  <si>
    <t>Dayna Christiansen</t>
  </si>
  <si>
    <t>pascale49@example.net</t>
  </si>
  <si>
    <t>(213) 347-2158</t>
  </si>
  <si>
    <t>Mrs. Shania Dicki Jr.</t>
  </si>
  <si>
    <t>qthiel@example.com</t>
  </si>
  <si>
    <t>541-319-6965</t>
  </si>
  <si>
    <t>Freddie Weber</t>
  </si>
  <si>
    <t>tdaniel@example.com</t>
  </si>
  <si>
    <t>(458) 657-1129</t>
  </si>
  <si>
    <t>Antonetta Hessel</t>
  </si>
  <si>
    <t>gutmann.rico@example.com</t>
  </si>
  <si>
    <t>Prof. King Kilback</t>
  </si>
  <si>
    <t>donny.kutch@example.com</t>
  </si>
  <si>
    <t>+1 (561) 981-9959</t>
  </si>
  <si>
    <t>Dr. Peyton Fritsch MD</t>
  </si>
  <si>
    <t>bertrand.bergnaum@example.net</t>
  </si>
  <si>
    <t>1-351-750-4137</t>
  </si>
  <si>
    <t>Woodrow O'Hara</t>
  </si>
  <si>
    <t>gschaden@example.org</t>
  </si>
  <si>
    <t>Liana Rowe</t>
  </si>
  <si>
    <t>oschumm@example.com</t>
  </si>
  <si>
    <t>Prof. Chester Hermiston</t>
  </si>
  <si>
    <t>tomas71@example.org</t>
  </si>
  <si>
    <t>1-575-903-1671</t>
  </si>
  <si>
    <t>Eulah Wunsch</t>
  </si>
  <si>
    <t>dooley.alycia@example.org</t>
  </si>
  <si>
    <t>Asha Luettgen</t>
  </si>
  <si>
    <t>kkeebler@example.com</t>
  </si>
  <si>
    <t>1-726-200-0888</t>
  </si>
  <si>
    <t>Noah King</t>
  </si>
  <si>
    <t>xlesch@example.net</t>
  </si>
  <si>
    <t>(208) 249-4394</t>
  </si>
  <si>
    <t>Virginia Conn</t>
  </si>
  <si>
    <t>roxanne.hettinger@example.org</t>
  </si>
  <si>
    <t>Ezekiel Schneider</t>
  </si>
  <si>
    <t>deckow.blake@example.com</t>
  </si>
  <si>
    <t>+1 (240) 462-5610</t>
  </si>
  <si>
    <t>Vivienne Kuhn</t>
  </si>
  <si>
    <t>thomas.walsh@example.org</t>
  </si>
  <si>
    <t>540-807-1630</t>
  </si>
  <si>
    <t>Lolita Rosenbaum III</t>
  </si>
  <si>
    <t>lenora.conn@example.com</t>
  </si>
  <si>
    <t>Kurt Legros</t>
  </si>
  <si>
    <t>kenny31@example.com</t>
  </si>
  <si>
    <t>859-585-7844</t>
  </si>
  <si>
    <t>Dr. Uriel Nader MD</t>
  </si>
  <si>
    <t>naomie71@example.net</t>
  </si>
  <si>
    <t>Caesar Rippin</t>
  </si>
  <si>
    <t>heaney.sidney@example.com</t>
  </si>
  <si>
    <t>239-350-1215</t>
  </si>
  <si>
    <t>Lolita Reichel</t>
  </si>
  <si>
    <t>rogahn.madelyn@example.org</t>
  </si>
  <si>
    <t>Tatum Heller PhD</t>
  </si>
  <si>
    <t>mittie57@example.org</t>
  </si>
  <si>
    <t>Hershel Kozey</t>
  </si>
  <si>
    <t>wilkinson.ona@example.com</t>
  </si>
  <si>
    <t>239-209-3196</t>
  </si>
  <si>
    <t>Lafayette Herzog</t>
  </si>
  <si>
    <t>domenica22@example.com</t>
  </si>
  <si>
    <t>1-386-737-2543</t>
  </si>
  <si>
    <t>Tobin Pfeffer</t>
  </si>
  <si>
    <t>williamson.larry@example.org</t>
  </si>
  <si>
    <t>(689) 208-3028</t>
  </si>
  <si>
    <t>Nelda Ankunding</t>
  </si>
  <si>
    <t>nitzsche.kristofer@example.net</t>
  </si>
  <si>
    <t>Jonathan Larkin</t>
  </si>
  <si>
    <t>arely04@example.org</t>
  </si>
  <si>
    <t>Lillie Orn</t>
  </si>
  <si>
    <t>boyd.trantow@example.net</t>
  </si>
  <si>
    <t>Mrs. Jennie Bruen IV</t>
  </si>
  <si>
    <t>kassandra10@example.com</t>
  </si>
  <si>
    <t>Monica Graham III</t>
  </si>
  <si>
    <t>freeman.huels@example.net</t>
  </si>
  <si>
    <t>+1 (430) 442-8087</t>
  </si>
  <si>
    <t>Adelle Bartoletti</t>
  </si>
  <si>
    <t>drake.kassulke@example.org</t>
  </si>
  <si>
    <t>Melyna Cummerata DVM</t>
  </si>
  <si>
    <t>sonny69@example.net</t>
  </si>
  <si>
    <t>Parker Collier</t>
  </si>
  <si>
    <t>hill.lenna@example.org</t>
  </si>
  <si>
    <t>(217) 295-1895</t>
  </si>
  <si>
    <t>Mr. Isaac Davis</t>
  </si>
  <si>
    <t>adelia43@example.net</t>
  </si>
  <si>
    <t>Bailey Schamberger V</t>
  </si>
  <si>
    <t>sunny52@example.net</t>
  </si>
  <si>
    <t>+1 (458) 749-7576</t>
  </si>
  <si>
    <t>Nayeli Wisozk</t>
  </si>
  <si>
    <t>mateo22@example.org</t>
  </si>
  <si>
    <t>Jaquelin Stanton MD</t>
  </si>
  <si>
    <t>gterry@example.org</t>
  </si>
  <si>
    <t>Hayden Hackett V</t>
  </si>
  <si>
    <t>hkulas@example.net</t>
  </si>
  <si>
    <t>(574) 232-3531</t>
  </si>
  <si>
    <t>Cristobal Deckow DVM</t>
  </si>
  <si>
    <t>schmidt.nayeli@example.com</t>
  </si>
  <si>
    <t>(740) 362-5517</t>
  </si>
  <si>
    <t>Dr. Dameon Kunze</t>
  </si>
  <si>
    <t>wellington.schmitt@example.net</t>
  </si>
  <si>
    <t>(754) 627-2248</t>
  </si>
  <si>
    <t>Jordyn Zemlak</t>
  </si>
  <si>
    <t>giuseppe.bayer@example.com</t>
  </si>
  <si>
    <t>Rudy Watsica</t>
  </si>
  <si>
    <t>mathilde20@example.com</t>
  </si>
  <si>
    <t>Dr. Curt Cartwright</t>
  </si>
  <si>
    <t>rowan.hessel@example.org</t>
  </si>
  <si>
    <t>1-845-520-8013</t>
  </si>
  <si>
    <t>Ricardo Goyette</t>
  </si>
  <si>
    <t>bonita37@example.net</t>
  </si>
  <si>
    <t>Jazmin Kirlin</t>
  </si>
  <si>
    <t>sauer.elvis@example.com</t>
  </si>
  <si>
    <t>Imogene Stanton</t>
  </si>
  <si>
    <t>nwiegand@example.com</t>
  </si>
  <si>
    <t>210-849-6369</t>
  </si>
  <si>
    <t>Irving Mills</t>
  </si>
  <si>
    <t>hyatt.kayleigh@example.com</t>
  </si>
  <si>
    <t>1-850-981-6720</t>
  </si>
  <si>
    <t>Gabe Pfeffer</t>
  </si>
  <si>
    <t>amurazik@example.net</t>
  </si>
  <si>
    <t>336-222-9747</t>
  </si>
  <si>
    <t>Emilia Graham</t>
  </si>
  <si>
    <t>bosco.aiden@example.net</t>
  </si>
  <si>
    <t>(385) 421-4660</t>
  </si>
  <si>
    <t>Eugenia Maggio</t>
  </si>
  <si>
    <t>jaleel.haley@example.org</t>
  </si>
  <si>
    <t>+1 (828) 245-1071</t>
  </si>
  <si>
    <t>Ms. Whitney D'Amore</t>
  </si>
  <si>
    <t>kbartoletti@example.net</t>
  </si>
  <si>
    <t>Ebba Kreiger</t>
  </si>
  <si>
    <t>clare32@example.com</t>
  </si>
  <si>
    <t>Stacy Armstrong</t>
  </si>
  <si>
    <t>little.peggie@example.org</t>
  </si>
  <si>
    <t>Jeanne Marquardt</t>
  </si>
  <si>
    <t>lbaumbach@example.com</t>
  </si>
  <si>
    <t>863-447-0608</t>
  </si>
  <si>
    <t>Dr. Finn Mertz</t>
  </si>
  <si>
    <t>ctrantow@example.com</t>
  </si>
  <si>
    <t>Myrna Wolf</t>
  </si>
  <si>
    <t>magnolia.mann@example.net</t>
  </si>
  <si>
    <t>925-700-4381</t>
  </si>
  <si>
    <t>Jacklyn Fay</t>
  </si>
  <si>
    <t>emmerich.laurianne@example.com</t>
  </si>
  <si>
    <t>Prof. Amos Mante MD</t>
  </si>
  <si>
    <t>blake91@example.org</t>
  </si>
  <si>
    <t>458-820-8234</t>
  </si>
  <si>
    <t>Eden Olson</t>
  </si>
  <si>
    <t>hills.muhammad@example.org</t>
  </si>
  <si>
    <t>Jefferey Hodkiewicz</t>
  </si>
  <si>
    <t>adelle.olson@example.com</t>
  </si>
  <si>
    <t>Dwight Jerde PhD</t>
  </si>
  <si>
    <t>nash.ritchie@example.net</t>
  </si>
  <si>
    <t>Tina Douglas</t>
  </si>
  <si>
    <t>anissa81@example.net</t>
  </si>
  <si>
    <t>Jordan Goyette Jr.</t>
  </si>
  <si>
    <t>hessel.heidi@example.org</t>
  </si>
  <si>
    <t>616-236-9734</t>
  </si>
  <si>
    <t>Lamar Boyle</t>
  </si>
  <si>
    <t>kconnelly@example.com</t>
  </si>
  <si>
    <t>Quinton Kessler</t>
  </si>
  <si>
    <t>wschulist@example.com</t>
  </si>
  <si>
    <t>1-551-561-7538</t>
  </si>
  <si>
    <t>Dr. Durward Schuster</t>
  </si>
  <si>
    <t>tyrese.russel@example.com</t>
  </si>
  <si>
    <t>(283) 986-5067</t>
  </si>
  <si>
    <t>Cassie Balistreri Sr.</t>
  </si>
  <si>
    <t>vboyle@example.org</t>
  </si>
  <si>
    <t>+1 (815) 715-4659</t>
  </si>
  <si>
    <t>Martine Thompson</t>
  </si>
  <si>
    <t>meaghan.walter@example.com</t>
  </si>
  <si>
    <t>Lyda Harber V</t>
  </si>
  <si>
    <t>ines.mosciski@example.org</t>
  </si>
  <si>
    <t>Sanford Hackett Sr.</t>
  </si>
  <si>
    <t>mwindler@example.org</t>
  </si>
  <si>
    <t>1-571-997-4062</t>
  </si>
  <si>
    <t>Ottilie McCullough II</t>
  </si>
  <si>
    <t>rozella11@example.net</t>
  </si>
  <si>
    <t>1-458-229-9220</t>
  </si>
  <si>
    <t>Vilma Rippin</t>
  </si>
  <si>
    <t>gutkowski.doyle@example.org</t>
  </si>
  <si>
    <t>Kurtis Morar</t>
  </si>
  <si>
    <t>ward.abbigail@example.org</t>
  </si>
  <si>
    <t>947-635-6970</t>
  </si>
  <si>
    <t>Frank O'Conner Sr.</t>
  </si>
  <si>
    <t>hirthe.christiana@example.org</t>
  </si>
  <si>
    <t>(239) 400-0484</t>
  </si>
  <si>
    <t>Prof. Quentin Gerhold</t>
  </si>
  <si>
    <t>leonor.bartoletti@example.org</t>
  </si>
  <si>
    <t>1-269-747-5468</t>
  </si>
  <si>
    <t>Maurine Braun</t>
  </si>
  <si>
    <t>ubraun@example.org</t>
  </si>
  <si>
    <t>505-247-3407</t>
  </si>
  <si>
    <t>Ashton Durgan Jr.</t>
  </si>
  <si>
    <t>aconnelly@example.net</t>
  </si>
  <si>
    <t>Randall Johnston III</t>
  </si>
  <si>
    <t>spollich@example.com</t>
  </si>
  <si>
    <t>Karianne Kohler</t>
  </si>
  <si>
    <t>gaston09@example.com</t>
  </si>
  <si>
    <t>1-678-614-7614</t>
  </si>
  <si>
    <t>Hollis Auer</t>
  </si>
  <si>
    <t>hilma73@example.org</t>
  </si>
  <si>
    <t>1-346-721-6492</t>
  </si>
  <si>
    <t>Nicolette Cummings</t>
  </si>
  <si>
    <t>antwan81@example.com</t>
  </si>
  <si>
    <t>1-907-473-8489</t>
  </si>
  <si>
    <t>Prof. Violette Gleason III</t>
  </si>
  <si>
    <t>eliezer.howe@example.com</t>
  </si>
  <si>
    <t>+1 (843) 537-8595</t>
  </si>
  <si>
    <t>Dylan Leannon IV</t>
  </si>
  <si>
    <t>hthompson@example.com</t>
  </si>
  <si>
    <t>Nyah Hagenes III</t>
  </si>
  <si>
    <t>lubowitz.april@example.org</t>
  </si>
  <si>
    <t>325-487-9673</t>
  </si>
  <si>
    <t>Terrance Rogahn</t>
  </si>
  <si>
    <t>labadie.tessie@example.com</t>
  </si>
  <si>
    <t>Dr. Sallie Lemke</t>
  </si>
  <si>
    <t>plehner@example.org</t>
  </si>
  <si>
    <t>760-870-0842</t>
  </si>
  <si>
    <t>Jo Fay</t>
  </si>
  <si>
    <t>maya.klein@example.net</t>
  </si>
  <si>
    <t>1-806-874-7555</t>
  </si>
  <si>
    <t>Christy Haley</t>
  </si>
  <si>
    <t>vandervort.felicita@example.com</t>
  </si>
  <si>
    <t>Bettie Durgan</t>
  </si>
  <si>
    <t>sherwood24@example.com</t>
  </si>
  <si>
    <t>1-351-547-7756</t>
  </si>
  <si>
    <t>Korbin Ebert</t>
  </si>
  <si>
    <t>tzieme@example.net</t>
  </si>
  <si>
    <t>Mr. Tracey Mayert I</t>
  </si>
  <si>
    <t>geoffrey65@example.org</t>
  </si>
  <si>
    <t>Matilda Wintheiser IV</t>
  </si>
  <si>
    <t>hiram11@example.net</t>
  </si>
  <si>
    <t>Leonor Rempel</t>
  </si>
  <si>
    <t>destiney.rowe@example.net</t>
  </si>
  <si>
    <t>Carolyne Schoen</t>
  </si>
  <si>
    <t>rohan.lilyan@example.org</t>
  </si>
  <si>
    <t>Mr. Kacey Stokes MD</t>
  </si>
  <si>
    <t>runolfsdottir.trystan@example.net</t>
  </si>
  <si>
    <t>(281) 561-1117</t>
  </si>
  <si>
    <t>Omer Connelly</t>
  </si>
  <si>
    <t>pritchie@example.org</t>
  </si>
  <si>
    <t>Percival Zieme MD</t>
  </si>
  <si>
    <t>rokeefe@example.com</t>
  </si>
  <si>
    <t>1-732-414-4480</t>
  </si>
  <si>
    <t>Hellen Little</t>
  </si>
  <si>
    <t>abigayle39@example.net</t>
  </si>
  <si>
    <t>1-913-754-1770</t>
  </si>
  <si>
    <t>Mrs. Aaliyah Swift</t>
  </si>
  <si>
    <t>qwaelchi@example.net</t>
  </si>
  <si>
    <t>520-606-3026</t>
  </si>
  <si>
    <t>Vesta Jacobs</t>
  </si>
  <si>
    <t>haven38@example.com</t>
  </si>
  <si>
    <t>(631) 705-2864</t>
  </si>
  <si>
    <t>Prof. Jerald Schaden I</t>
  </si>
  <si>
    <t>sgottlieb@example.net</t>
  </si>
  <si>
    <t>1-785-371-2484</t>
  </si>
  <si>
    <t>Prof. Theron Will DVM</t>
  </si>
  <si>
    <t>kunze.kaia@example.com</t>
  </si>
  <si>
    <t>Deondre Fay</t>
  </si>
  <si>
    <t>shawna93@example.org</t>
  </si>
  <si>
    <t>Dr. Alyce Wilkinson</t>
  </si>
  <si>
    <t>roberto.langworth@example.net</t>
  </si>
  <si>
    <t>1-678-573-1140</t>
  </si>
  <si>
    <t>Ericka Crooks</t>
  </si>
  <si>
    <t>tmraz@example.org</t>
  </si>
  <si>
    <t>Mr. Andy Hills</t>
  </si>
  <si>
    <t>gladys.green@example.com</t>
  </si>
  <si>
    <t>1-283-591-8160</t>
  </si>
  <si>
    <t>Alyson O'Conner DDS</t>
  </si>
  <si>
    <t>katlyn07@example.com</t>
  </si>
  <si>
    <t>534-419-6175</t>
  </si>
  <si>
    <t>Dr. Gwen Doyle</t>
  </si>
  <si>
    <t>avery20@example.com</t>
  </si>
  <si>
    <t>Lilliana Hessel</t>
  </si>
  <si>
    <t>bergnaum.hayley@example.net</t>
  </si>
  <si>
    <t>1-260-514-4786</t>
  </si>
  <si>
    <t>Miss Lue Erdman</t>
  </si>
  <si>
    <t>denis92@example.com</t>
  </si>
  <si>
    <t>(520) 810-6621</t>
  </si>
  <si>
    <t>Pinkie Corwin</t>
  </si>
  <si>
    <t>hickle.lorine@example.net</t>
  </si>
  <si>
    <t>(601) 362-8897</t>
  </si>
  <si>
    <t>Miss River Kerluke IV</t>
  </si>
  <si>
    <t>leopold58@example.net</t>
  </si>
  <si>
    <t>Dr. Salvador Carter</t>
  </si>
  <si>
    <t>megane.beatty@example.net</t>
  </si>
  <si>
    <t>Kaya Mertz</t>
  </si>
  <si>
    <t>rau.eloy@example.net</t>
  </si>
  <si>
    <t>+1 (248) 234-3177</t>
  </si>
  <si>
    <t>Mr. Jordy Armstrong</t>
  </si>
  <si>
    <t>layla14@example.net</t>
  </si>
  <si>
    <t>1-478-490-5449</t>
  </si>
  <si>
    <t>Maybelle Sawayn</t>
  </si>
  <si>
    <t>caitlyn00@example.net</t>
  </si>
  <si>
    <t>Prof. Casandra Reynolds Jr.</t>
  </si>
  <si>
    <t>priscilla.rogahn@example.org</t>
  </si>
  <si>
    <t>+1 (330) 361-0568</t>
  </si>
  <si>
    <t>Jaida Sauer IV</t>
  </si>
  <si>
    <t>chaz.schimmel@example.net</t>
  </si>
  <si>
    <t>Olga Fadel</t>
  </si>
  <si>
    <t>kendrick23@example.com</t>
  </si>
  <si>
    <t>Prof. Erica Mraz MD</t>
  </si>
  <si>
    <t>bert.considine@example.org</t>
  </si>
  <si>
    <t>1-248-662-8056</t>
  </si>
  <si>
    <t>Mr. Diego Beer DDS</t>
  </si>
  <si>
    <t>jayde.torphy@example.net</t>
  </si>
  <si>
    <t>240-986-4424</t>
  </si>
  <si>
    <t>Danika Roberts</t>
  </si>
  <si>
    <t>brandon95@example.com</t>
  </si>
  <si>
    <t>1-539-596-2667</t>
  </si>
  <si>
    <t>Roxanne Johns DDS</t>
  </si>
  <si>
    <t>jose16@example.com</t>
  </si>
  <si>
    <t>Nyah Zulauf</t>
  </si>
  <si>
    <t>owisoky@example.com</t>
  </si>
  <si>
    <t>Mr. Dante Rutherford Jr.</t>
  </si>
  <si>
    <t>rahsaan.larkin@example.com</t>
  </si>
  <si>
    <t>(628) 317-9304</t>
  </si>
  <si>
    <t>Prof. Kiara O'Conner</t>
  </si>
  <si>
    <t>wilbert.bechtelar@example.com</t>
  </si>
  <si>
    <t>(231) 304-0584</t>
  </si>
  <si>
    <t>Moshe Bahringer</t>
  </si>
  <si>
    <t>hdenesik@example.net</t>
  </si>
  <si>
    <t>(931) 554-5655</t>
  </si>
  <si>
    <t>Miss Dortha Mosciski DVM</t>
  </si>
  <si>
    <t>nettie.stokes@example.net</t>
  </si>
  <si>
    <t>279-308-5420</t>
  </si>
  <si>
    <t>Haskell O'Kon</t>
  </si>
  <si>
    <t>kshlerin.julien@example.com</t>
  </si>
  <si>
    <t>Magnolia Willms</t>
  </si>
  <si>
    <t>pouros.tabitha@example.net</t>
  </si>
  <si>
    <t>Kari Oberbrunner</t>
  </si>
  <si>
    <t>emard.rudy@example.org</t>
  </si>
  <si>
    <t>Mr. Shad Frami DDS</t>
  </si>
  <si>
    <t>nicola64@example.net</t>
  </si>
  <si>
    <t>Prof. Rosanna Cummerata PhD</t>
  </si>
  <si>
    <t>fay.ollie@example.org</t>
  </si>
  <si>
    <t>Ernest Spencer</t>
  </si>
  <si>
    <t>hodkiewicz.rebeka@example.net</t>
  </si>
  <si>
    <t>Emmie Schaefer</t>
  </si>
  <si>
    <t>pfannerstill.rowan@example.org</t>
  </si>
  <si>
    <t>Virgil Donnelly</t>
  </si>
  <si>
    <t>hadams@example.com</t>
  </si>
  <si>
    <t>614-726-6544</t>
  </si>
  <si>
    <t>Beau Halvorson PhD</t>
  </si>
  <si>
    <t>conn.kelli@example.org</t>
  </si>
  <si>
    <t>Riley O'Kon</t>
  </si>
  <si>
    <t>ykirlin@example.com</t>
  </si>
  <si>
    <t>Merritt Daugherty</t>
  </si>
  <si>
    <t>delmer61@example.org</t>
  </si>
  <si>
    <t>1-458-579-0176</t>
  </si>
  <si>
    <t>Ahmad Hills</t>
  </si>
  <si>
    <t>kenny.corwin@example.org</t>
  </si>
  <si>
    <t>1-458-877-9429</t>
  </si>
  <si>
    <t>Arturo Thompson</t>
  </si>
  <si>
    <t>ihowe@example.com</t>
  </si>
  <si>
    <t>(302) 335-0183</t>
  </si>
  <si>
    <t>Natasha Stoltenberg IV</t>
  </si>
  <si>
    <t>gunnar.gibson@example.net</t>
  </si>
  <si>
    <t>Fannie Auer</t>
  </si>
  <si>
    <t>delia09@example.net</t>
  </si>
  <si>
    <t>(346) 218-5613</t>
  </si>
  <si>
    <t>Cecilia Heidenreich</t>
  </si>
  <si>
    <t>carleton90@example.org</t>
  </si>
  <si>
    <t>617-590-8104</t>
  </si>
  <si>
    <t>Adalberto Reichel II</t>
  </si>
  <si>
    <t>stehr.verla@example.org</t>
  </si>
  <si>
    <t>(870) 765-4061</t>
  </si>
  <si>
    <t>Dr. Bertram Vandervort IV</t>
  </si>
  <si>
    <t>durgan.fatima@example.org</t>
  </si>
  <si>
    <t>726-972-6214</t>
  </si>
  <si>
    <t>Shaina Nienow</t>
  </si>
  <si>
    <t>shettinger@example.com</t>
  </si>
  <si>
    <t>Dr. Nyasia Williamson V</t>
  </si>
  <si>
    <t>forest58@example.com</t>
  </si>
  <si>
    <t>Dr. Orlando Collins</t>
  </si>
  <si>
    <t>beverly.kuhlman@example.com</t>
  </si>
  <si>
    <t>1-410-223-2024</t>
  </si>
  <si>
    <t>Prof. Pascale O'Kon</t>
  </si>
  <si>
    <t>skiles.sabrina@example.com</t>
  </si>
  <si>
    <t>951-738-5962</t>
  </si>
  <si>
    <t>Aurelia Lindgren</t>
  </si>
  <si>
    <t>qbashirian@example.net</t>
  </si>
  <si>
    <t>417-533-2707</t>
  </si>
  <si>
    <t>Mr. Jeff Dach I</t>
  </si>
  <si>
    <t>ileannon@example.net</t>
  </si>
  <si>
    <t>Patrick Roberts</t>
  </si>
  <si>
    <t>ikuphal@example.com</t>
  </si>
  <si>
    <t>(559) 860-4344</t>
  </si>
  <si>
    <t>Electa Weber</t>
  </si>
  <si>
    <t>nelda.crist@example.org</t>
  </si>
  <si>
    <t>872-767-2465</t>
  </si>
  <si>
    <t>Lillian Schneider</t>
  </si>
  <si>
    <t>micheal84@example.com</t>
  </si>
  <si>
    <t>Ezra Nitzsche</t>
  </si>
  <si>
    <t>rath.ubaldo@example.net</t>
  </si>
  <si>
    <t>Ms. Lois Schinner II</t>
  </si>
  <si>
    <t>qcassin@example.net</t>
  </si>
  <si>
    <t>(925) 654-6293</t>
  </si>
  <si>
    <t>Dr. Kayla Reichert Sr.</t>
  </si>
  <si>
    <t>icarter@example.net</t>
  </si>
  <si>
    <t>Autumn Boehm</t>
  </si>
  <si>
    <t>oscar.damore@example.org</t>
  </si>
  <si>
    <t>1-702-300-8719</t>
  </si>
  <si>
    <t>Casimer Corkery PhD</t>
  </si>
  <si>
    <t>harber.maurine@example.com</t>
  </si>
  <si>
    <t>915-350-9410</t>
  </si>
  <si>
    <t>Angeline Goyette IV</t>
  </si>
  <si>
    <t>amiya.rempel@example.org</t>
  </si>
  <si>
    <t>734-618-7097</t>
  </si>
  <si>
    <t>Dena Lehner</t>
  </si>
  <si>
    <t>stracke.norberto@example.com</t>
  </si>
  <si>
    <t>Dr. King Hodkiewicz</t>
  </si>
  <si>
    <t>xrogahn@example.net</t>
  </si>
  <si>
    <t>Prof. Johnathon Reilly</t>
  </si>
  <si>
    <t>omer.durgan@example.com</t>
  </si>
  <si>
    <t>Hollie Weber</t>
  </si>
  <si>
    <t>klocko.henry@example.net</t>
  </si>
  <si>
    <t>Asa Beatty</t>
  </si>
  <si>
    <t>tyson.cremin@example.com</t>
  </si>
  <si>
    <t>484-246-0083</t>
  </si>
  <si>
    <t>Bessie Bruen</t>
  </si>
  <si>
    <t>cecil55@example.net</t>
  </si>
  <si>
    <t>847-449-1894</t>
  </si>
  <si>
    <t>Prof. Amie Jakubowski IV</t>
  </si>
  <si>
    <t>hector.hills@example.org</t>
  </si>
  <si>
    <t>Joanie Krajcik II</t>
  </si>
  <si>
    <t>schneider.candace@example.com</t>
  </si>
  <si>
    <t>+1 (364) 856-6229</t>
  </si>
  <si>
    <t>Ladarius Crona</t>
  </si>
  <si>
    <t>hyatt.linwood@example.com</t>
  </si>
  <si>
    <t>463-501-5046</t>
  </si>
  <si>
    <t>Bruce Osinski</t>
  </si>
  <si>
    <t>xjerde@example.net</t>
  </si>
  <si>
    <t>Consuelo Hodkiewicz</t>
  </si>
  <si>
    <t>thuel@example.com</t>
  </si>
  <si>
    <t>726-220-9515</t>
  </si>
  <si>
    <t>Dr. Hudson Corwin DDS</t>
  </si>
  <si>
    <t>ghettinger@example.net</t>
  </si>
  <si>
    <t>Mr. Lon Pfannerstill</t>
  </si>
  <si>
    <t>wlebsack@example.net</t>
  </si>
  <si>
    <t>(520) 259-6687</t>
  </si>
  <si>
    <t>Mrs. Jacinthe McCullough</t>
  </si>
  <si>
    <t>pattie.rath@example.net</t>
  </si>
  <si>
    <t>231-751-1111</t>
  </si>
  <si>
    <t>Shemar Ernser</t>
  </si>
  <si>
    <t>koepp.candace@example.com</t>
  </si>
  <si>
    <t>Dr. Bret Huel</t>
  </si>
  <si>
    <t>maddison.stark@example.org</t>
  </si>
  <si>
    <t>Prof. Bernice Spinka III</t>
  </si>
  <si>
    <t>iking@example.com</t>
  </si>
  <si>
    <t>Roy Jakubowski</t>
  </si>
  <si>
    <t>oral.johnston@example.net</t>
  </si>
  <si>
    <t>440-432-2488</t>
  </si>
  <si>
    <t>Janice Lockman</t>
  </si>
  <si>
    <t>serenity09@example.com</t>
  </si>
  <si>
    <t>231-647-7643</t>
  </si>
  <si>
    <t>Dr. Angel Konopelski</t>
  </si>
  <si>
    <t>josie84@example.com</t>
  </si>
  <si>
    <t>1-248-212-3090</t>
  </si>
  <si>
    <t>Prof. Sarah Moore V</t>
  </si>
  <si>
    <t>jwuckert@example.net</t>
  </si>
  <si>
    <t>Syble Pacocha</t>
  </si>
  <si>
    <t>okeefe.alyce@example.com</t>
  </si>
  <si>
    <t>Kian Crona</t>
  </si>
  <si>
    <t>maxie.howe@example.org</t>
  </si>
  <si>
    <t>Emmie Upton</t>
  </si>
  <si>
    <t>jerrold.goldner@example.com</t>
  </si>
  <si>
    <t>863-820-9997</t>
  </si>
  <si>
    <t>Miss Sarah Weimann</t>
  </si>
  <si>
    <t>jarrod32@example.net</t>
  </si>
  <si>
    <t>Ansel Zemlak Jr.</t>
  </si>
  <si>
    <t>fmiller@example.com</t>
  </si>
  <si>
    <t>1-504-638-3122</t>
  </si>
  <si>
    <t>Dallin Emard DVM</t>
  </si>
  <si>
    <t>nhomenick@example.com</t>
  </si>
  <si>
    <t>1-530-754-0327</t>
  </si>
  <si>
    <t>Taylor Lubowitz</t>
  </si>
  <si>
    <t>shawna45@example.net</t>
  </si>
  <si>
    <t>609-996-3751</t>
  </si>
  <si>
    <t>Mr. Korbin Kohler</t>
  </si>
  <si>
    <t>erling83@example.com</t>
  </si>
  <si>
    <t>Gerda Hansen</t>
  </si>
  <si>
    <t>padberg.polly@example.org</t>
  </si>
  <si>
    <t>682-834-6264</t>
  </si>
  <si>
    <t>Miss Candace Green Sr.</t>
  </si>
  <si>
    <t>idoyle@example.net</t>
  </si>
  <si>
    <t>909-954-8588</t>
  </si>
  <si>
    <t>Dena Reynolds IV</t>
  </si>
  <si>
    <t>pgulgowski@example.org</t>
  </si>
  <si>
    <t>+1 (815) 377-5660</t>
  </si>
  <si>
    <t>Dr. Noel Kshlerin II</t>
  </si>
  <si>
    <t>efrain.walsh@example.org</t>
  </si>
  <si>
    <t>(617) 455-4403</t>
  </si>
  <si>
    <t>Carli Gottlieb</t>
  </si>
  <si>
    <t>lurline72@example.com</t>
  </si>
  <si>
    <t>1-828-605-6971</t>
  </si>
  <si>
    <t>Jayne Feeney</t>
  </si>
  <si>
    <t>myah.kris@example.com</t>
  </si>
  <si>
    <t>Hadley Waters</t>
  </si>
  <si>
    <t>destin91@example.org</t>
  </si>
  <si>
    <t>Ashtyn Herzog DDS</t>
  </si>
  <si>
    <t>ycummings@example.com</t>
  </si>
  <si>
    <t>469-993-6517</t>
  </si>
  <si>
    <t>Shannon Adams V</t>
  </si>
  <si>
    <t>ernestine.moen@example.net</t>
  </si>
  <si>
    <t>1-743-252-1788</t>
  </si>
  <si>
    <t>Hester Cole</t>
  </si>
  <si>
    <t>jannie15@example.com</t>
  </si>
  <si>
    <t>Dr. Luciano Brakus</t>
  </si>
  <si>
    <t>mayert.lenny@example.net</t>
  </si>
  <si>
    <t>Jazmin Runolfsdottir</t>
  </si>
  <si>
    <t>peter08@example.org</t>
  </si>
  <si>
    <t>Mr. Modesto Hintz V</t>
  </si>
  <si>
    <t>saige.robel@example.com</t>
  </si>
  <si>
    <t>(707) 626-4303</t>
  </si>
  <si>
    <t>Mrs. Kylie Emard</t>
  </si>
  <si>
    <t>wilderman.domenic@example.com</t>
  </si>
  <si>
    <t>1-650-230-5442</t>
  </si>
  <si>
    <t>Bret Schmeler</t>
  </si>
  <si>
    <t>cruz47@example.net</t>
  </si>
  <si>
    <t>Amos Von</t>
  </si>
  <si>
    <t>ghand@example.com</t>
  </si>
  <si>
    <t>(505) 683-0834</t>
  </si>
  <si>
    <t>Marcus Vandervort</t>
  </si>
  <si>
    <t>marjorie.rath@example.net</t>
  </si>
  <si>
    <t>1-508-912-1298</t>
  </si>
  <si>
    <t>Gretchen Kilback</t>
  </si>
  <si>
    <t>gabriel.ruecker@example.com</t>
  </si>
  <si>
    <t>234-659-7957</t>
  </si>
  <si>
    <t>Dr. Della Willms DDS</t>
  </si>
  <si>
    <t>hfeil@example.com</t>
  </si>
  <si>
    <t>1-509-718-4788</t>
  </si>
  <si>
    <t>Prof. Genevieve Durgan</t>
  </si>
  <si>
    <t>dkiehn@example.net</t>
  </si>
  <si>
    <t>(743) 673-4215</t>
  </si>
  <si>
    <t>Agnes Heathcote</t>
  </si>
  <si>
    <t>tmertz@example.com</t>
  </si>
  <si>
    <t>+1 (813) 301-6718</t>
  </si>
  <si>
    <t>Shany Torp MD</t>
  </si>
  <si>
    <t>rae51@example.com</t>
  </si>
  <si>
    <t>Montana Bode</t>
  </si>
  <si>
    <t>sophie.kiehn@example.net</t>
  </si>
  <si>
    <t>Prof. Jeremy Paucek III</t>
  </si>
  <si>
    <t>richie58@example.net</t>
  </si>
  <si>
    <t>Danial Schoen</t>
  </si>
  <si>
    <t>olga.lemke@example.net</t>
  </si>
  <si>
    <t>1-678-335-7184</t>
  </si>
  <si>
    <t>Derrick Daniel</t>
  </si>
  <si>
    <t>tina.thompson@example.org</t>
  </si>
  <si>
    <t>1-321-270-1247</t>
  </si>
  <si>
    <t>Aida Kerluke</t>
  </si>
  <si>
    <t>altenwerth.jaida@example.org</t>
  </si>
  <si>
    <t>1-352-698-9790</t>
  </si>
  <si>
    <t>Randi Mohr</t>
  </si>
  <si>
    <t>sibyl.roberts@example.com</t>
  </si>
  <si>
    <t>(220) 832-5087</t>
  </si>
  <si>
    <t>Dr. Rudy Larson PhD</t>
  </si>
  <si>
    <t>wilford93@example.net</t>
  </si>
  <si>
    <t>660-723-7118</t>
  </si>
  <si>
    <t>Carleton Pouros MD</t>
  </si>
  <si>
    <t>walsh.brionna@example.com</t>
  </si>
  <si>
    <t>1-689-915-0444</t>
  </si>
  <si>
    <t>Isac Metz</t>
  </si>
  <si>
    <t>daren.harvey@example.net</t>
  </si>
  <si>
    <t>Rasheed Marquardt</t>
  </si>
  <si>
    <t>henderson.brakus@example.net</t>
  </si>
  <si>
    <t>720-313-4809</t>
  </si>
  <si>
    <t>Josephine Hagenes</t>
  </si>
  <si>
    <t>robel.geo@example.org</t>
  </si>
  <si>
    <t>+1 (339) 732-9069</t>
  </si>
  <si>
    <t>Carson Daugherty</t>
  </si>
  <si>
    <t>fisher.donald@example.org</t>
  </si>
  <si>
    <t>(838) 364-2923</t>
  </si>
  <si>
    <t>Kyler Raynor</t>
  </si>
  <si>
    <t>connelly.lavada@example.net</t>
  </si>
  <si>
    <t>Gustave Graham</t>
  </si>
  <si>
    <t>neha96@example.com</t>
  </si>
  <si>
    <t>Dante Gislason</t>
  </si>
  <si>
    <t>casimir.buckridge@example.com</t>
  </si>
  <si>
    <t>1-901-414-4420</t>
  </si>
  <si>
    <t>Estelle Bechtelar</t>
  </si>
  <si>
    <t>heaney.assunta@example.com</t>
  </si>
  <si>
    <t>Mae Pagac</t>
  </si>
  <si>
    <t>kane.baumbach@example.net</t>
  </si>
  <si>
    <t>+1 (515) 790-1889</t>
  </si>
  <si>
    <t>Felicia Wintheiser</t>
  </si>
  <si>
    <t>meta.goldner@example.com</t>
  </si>
  <si>
    <t>Immanuel Skiles I</t>
  </si>
  <si>
    <t>ellis48@example.org</t>
  </si>
  <si>
    <t>629-756-3253</t>
  </si>
  <si>
    <t>Mrs. Asa Osinski MD</t>
  </si>
  <si>
    <t>pfannerstill.mollie@example.com</t>
  </si>
  <si>
    <t>1-754-795-3606</t>
  </si>
  <si>
    <t>Jennie Will</t>
  </si>
  <si>
    <t>block.cleo@example.com</t>
  </si>
  <si>
    <t>1-351-522-0882</t>
  </si>
  <si>
    <t>Dr. Tomas Harber</t>
  </si>
  <si>
    <t>monahan.benny@example.com</t>
  </si>
  <si>
    <t>Dr. Bruce Stark DDS</t>
  </si>
  <si>
    <t>kflatley@example.net</t>
  </si>
  <si>
    <t>Jose Luettgen</t>
  </si>
  <si>
    <t>spredovic@example.com</t>
  </si>
  <si>
    <t>+1 (681) 785-9310</t>
  </si>
  <si>
    <t>Prof. Marcellus Nader</t>
  </si>
  <si>
    <t>patience.kulas@example.net</t>
  </si>
  <si>
    <t>346-558-4394</t>
  </si>
  <si>
    <t>Pattie Smitham</t>
  </si>
  <si>
    <t>laila73@example.org</t>
  </si>
  <si>
    <t>(661) 549-5742</t>
  </si>
  <si>
    <t>Tania Shields</t>
  </si>
  <si>
    <t>lmorar@example.org</t>
  </si>
  <si>
    <t>(920) 404-6302</t>
  </si>
  <si>
    <t>Miss Priscilla Abshire V</t>
  </si>
  <si>
    <t>amari.mueller@example.net</t>
  </si>
  <si>
    <t>Gudrun Grant DDS</t>
  </si>
  <si>
    <t>noel.roberts@example.org</t>
  </si>
  <si>
    <t>+1 (309) 494-9153</t>
  </si>
  <si>
    <t>Raheem Schuster MD</t>
  </si>
  <si>
    <t>hyatt.matteo@example.org</t>
  </si>
  <si>
    <t>(609) 864-4374</t>
  </si>
  <si>
    <t>Dr. Polly Lubowitz PhD</t>
  </si>
  <si>
    <t>pfeeney@example.net</t>
  </si>
  <si>
    <t>1-929-315-0588</t>
  </si>
  <si>
    <t>Alysha Dare</t>
  </si>
  <si>
    <t>dereck.jones@example.com</t>
  </si>
  <si>
    <t>+1 (269) 730-8467</t>
  </si>
  <si>
    <t>Audrey Bayer</t>
  </si>
  <si>
    <t>llindgren@example.org</t>
  </si>
  <si>
    <t>364-636-4785</t>
  </si>
  <si>
    <t>Dr. Betsy Krajcik DDS</t>
  </si>
  <si>
    <t>carmine19@example.net</t>
  </si>
  <si>
    <t>680-789-1538</t>
  </si>
  <si>
    <t>Marilie Jenkins</t>
  </si>
  <si>
    <t>creinger@example.com</t>
  </si>
  <si>
    <t>813-309-7742</t>
  </si>
  <si>
    <t>Zelma Swaniawski</t>
  </si>
  <si>
    <t>camryn.glover@example.org</t>
  </si>
  <si>
    <t>(737) 253-8854</t>
  </si>
  <si>
    <t>Miss Oma Orn DVM</t>
  </si>
  <si>
    <t>jack77@example.org</t>
  </si>
  <si>
    <t>(828) 386-5980</t>
  </si>
  <si>
    <t>Simone Cummings</t>
  </si>
  <si>
    <t>michelle.berge@example.net</t>
  </si>
  <si>
    <t>+1 (830) 342-2934</t>
  </si>
  <si>
    <t>Javonte Rolfson</t>
  </si>
  <si>
    <t>hkassulke@example.com</t>
  </si>
  <si>
    <t>Sterling White</t>
  </si>
  <si>
    <t>phyllis09@example.org</t>
  </si>
  <si>
    <t>Dr. Nicola Kuphal IV</t>
  </si>
  <si>
    <t>evalyn.walker@example.net</t>
  </si>
  <si>
    <t>Emilie Hyatt Sr.</t>
  </si>
  <si>
    <t>daniel.luis@example.org</t>
  </si>
  <si>
    <t>Werner Reichel</t>
  </si>
  <si>
    <t>ardella19@example.com</t>
  </si>
  <si>
    <t>(820) 893-5436</t>
  </si>
  <si>
    <t>Madeline Trantow</t>
  </si>
  <si>
    <t>audreanne85@example.com</t>
  </si>
  <si>
    <t>+1 (682) 281-3829</t>
  </si>
  <si>
    <t>Trenton Rempel DVM</t>
  </si>
  <si>
    <t>katrine30@example.org</t>
  </si>
  <si>
    <t>Ms. Bella Veum I</t>
  </si>
  <si>
    <t>marcelo51@example.net</t>
  </si>
  <si>
    <t>(470) 870-5625</t>
  </si>
  <si>
    <t>Parker O'Connell</t>
  </si>
  <si>
    <t>okuhic@example.org</t>
  </si>
  <si>
    <t>Annetta Wilkinson</t>
  </si>
  <si>
    <t>zane.corkery@example.org</t>
  </si>
  <si>
    <t>432-393-5070</t>
  </si>
  <si>
    <t>Dr. Weston Rice V</t>
  </si>
  <si>
    <t>xcorwin@example.com</t>
  </si>
  <si>
    <t>662-602-9000</t>
  </si>
  <si>
    <t>Electa Windler</t>
  </si>
  <si>
    <t>upredovic@example.net</t>
  </si>
  <si>
    <t>Concepcion Lemke</t>
  </si>
  <si>
    <t>conor.barton@example.com</t>
  </si>
  <si>
    <t>Arlo O'Keefe</t>
  </si>
  <si>
    <t>johnathon71@example.net</t>
  </si>
  <si>
    <t>(680) 688-0455</t>
  </si>
  <si>
    <t>Dr. Aaron Halvorson</t>
  </si>
  <si>
    <t>rosa33@example.net</t>
  </si>
  <si>
    <t>(352) 644-7809</t>
  </si>
  <si>
    <t>Lilla Abshire</t>
  </si>
  <si>
    <t>qbergstrom@example.net</t>
  </si>
  <si>
    <t>Alvah Corwin I</t>
  </si>
  <si>
    <t>anabel.kuhic@example.org</t>
  </si>
  <si>
    <t>(785) 202-2283</t>
  </si>
  <si>
    <t>Mrs. Addison Cummings DDS</t>
  </si>
  <si>
    <t>jenkins.daphney@example.net</t>
  </si>
  <si>
    <t>856-710-7031</t>
  </si>
  <si>
    <t>Dejon Wintheiser</t>
  </si>
  <si>
    <t>murray91@example.com</t>
  </si>
  <si>
    <t>Mr. Tom McLaughlin</t>
  </si>
  <si>
    <t>camille22@example.org</t>
  </si>
  <si>
    <t>(626) 677-0736</t>
  </si>
  <si>
    <t>Kaycee Little DDS</t>
  </si>
  <si>
    <t>botsford.jayson@example.com</t>
  </si>
  <si>
    <t>(917) 551-6479</t>
  </si>
  <si>
    <t>Miracle Pagac Sr.</t>
  </si>
  <si>
    <t>kebert@example.org</t>
  </si>
  <si>
    <t>(352) 973-5566</t>
  </si>
  <si>
    <t>Lauretta Wilkinson III</t>
  </si>
  <si>
    <t>laurine.ryan@example.org</t>
  </si>
  <si>
    <t>605-860-8362</t>
  </si>
  <si>
    <t>Prof. Domingo Nitzsche</t>
  </si>
  <si>
    <t>wisozk.kyla@example.com</t>
  </si>
  <si>
    <t>(779) 409-5819</t>
  </si>
  <si>
    <t>Dr. Esther Harber</t>
  </si>
  <si>
    <t>nienow.ashley@example.com</t>
  </si>
  <si>
    <t>(385) 330-4570</t>
  </si>
  <si>
    <t>Celestine Blanda</t>
  </si>
  <si>
    <t>noemie18@example.com</t>
  </si>
  <si>
    <t>+1 (689) 918-2755</t>
  </si>
  <si>
    <t>Stanford Farrell</t>
  </si>
  <si>
    <t>jenkins.bria@example.com</t>
  </si>
  <si>
    <t>(669) 275-6176</t>
  </si>
  <si>
    <t>Wilfrid Pouros MD</t>
  </si>
  <si>
    <t>romaine71@example.org</t>
  </si>
  <si>
    <t>(669) 820-8969</t>
  </si>
  <si>
    <t>Jakayla Altenwerth</t>
  </si>
  <si>
    <t>marianna54@example.net</t>
  </si>
  <si>
    <t>346-231-0468</t>
  </si>
  <si>
    <t>Josiane Koepp</t>
  </si>
  <si>
    <t>maymie.cummings@example.com</t>
  </si>
  <si>
    <t>Ayden Tromp</t>
  </si>
  <si>
    <t>violette62@example.com</t>
  </si>
  <si>
    <t>1-651-608-8561</t>
  </si>
  <si>
    <t>Rosario Schultz</t>
  </si>
  <si>
    <t>nbrown@example.org</t>
  </si>
  <si>
    <t>Greta Morar</t>
  </si>
  <si>
    <t>keaton39@example.net</t>
  </si>
  <si>
    <t>Jillian VonRueden</t>
  </si>
  <si>
    <t>brekke.carleton@example.com</t>
  </si>
  <si>
    <t>Ezekiel Schuster III</t>
  </si>
  <si>
    <t>charles02@example.net</t>
  </si>
  <si>
    <t>+1 (432) 839-3712</t>
  </si>
  <si>
    <t>Tyrese Daugherty</t>
  </si>
  <si>
    <t>liza86@example.com</t>
  </si>
  <si>
    <t>Vance Schowalter</t>
  </si>
  <si>
    <t>chester68@example.org</t>
  </si>
  <si>
    <t>Elody Erdman</t>
  </si>
  <si>
    <t>raymundo.pfeffer@example.org</t>
  </si>
  <si>
    <t>+1 (380) 597-5945</t>
  </si>
  <si>
    <t>Orlo Mayert</t>
  </si>
  <si>
    <t>kamren58@example.net</t>
  </si>
  <si>
    <t>Claire Metz</t>
  </si>
  <si>
    <t>joel.shanahan@example.com</t>
  </si>
  <si>
    <t>Rozella Leannon Jr.</t>
  </si>
  <si>
    <t>orlando38@example.net</t>
  </si>
  <si>
    <t>Bessie Raynor V</t>
  </si>
  <si>
    <t>kihn.tracey@example.net</t>
  </si>
  <si>
    <t>Kari Kerluke PhD</t>
  </si>
  <si>
    <t>abashirian@example.com</t>
  </si>
  <si>
    <t>Arturo Mraz</t>
  </si>
  <si>
    <t>leta74@example.org</t>
  </si>
  <si>
    <t>Johathan Considine</t>
  </si>
  <si>
    <t>nyasia83@example.org</t>
  </si>
  <si>
    <t>Madonna Olson</t>
  </si>
  <si>
    <t>hulda91@example.com</t>
  </si>
  <si>
    <t>(541) 302-0910</t>
  </si>
  <si>
    <t>Eryn Reichert III</t>
  </si>
  <si>
    <t>mtorphy@example.org</t>
  </si>
  <si>
    <t>937-681-2314</t>
  </si>
  <si>
    <t>Olaf Cummerata DVM</t>
  </si>
  <si>
    <t>bertha.hammes@example.org</t>
  </si>
  <si>
    <t>870-562-0313</t>
  </si>
  <si>
    <t>Jaycee Konopelski</t>
  </si>
  <si>
    <t>upton.theodore@example.org</t>
  </si>
  <si>
    <t>Lewis Yost</t>
  </si>
  <si>
    <t>kimberly39@example.net</t>
  </si>
  <si>
    <t>Meagan Mann</t>
  </si>
  <si>
    <t>lisa.volkman@example.com</t>
  </si>
  <si>
    <t>580-598-6031</t>
  </si>
  <si>
    <t>Sebastian Hickle</t>
  </si>
  <si>
    <t>schmeler.jewell@example.net</t>
  </si>
  <si>
    <t>Mr. Delbert Kunze PhD</t>
  </si>
  <si>
    <t>mcglynn.marina@example.org</t>
  </si>
  <si>
    <t>Prof. Iliana O'Hara I</t>
  </si>
  <si>
    <t>wayne35@example.net</t>
  </si>
  <si>
    <t>Dr. Antwan Medhurst III</t>
  </si>
  <si>
    <t>keyon08@example.com</t>
  </si>
  <si>
    <t>585-488-7449</t>
  </si>
  <si>
    <t>Alayna Hickle</t>
  </si>
  <si>
    <t>zkulas@example.net</t>
  </si>
  <si>
    <t>909-491-7517</t>
  </si>
  <si>
    <t>Jabari Hahn</t>
  </si>
  <si>
    <t>askiles@example.org</t>
  </si>
  <si>
    <t>(520) 956-6392</t>
  </si>
  <si>
    <t>Marjory Weber</t>
  </si>
  <si>
    <t>oebert@example.com</t>
  </si>
  <si>
    <t>1-904-813-9580</t>
  </si>
  <si>
    <t>Winston Mills DVM</t>
  </si>
  <si>
    <t>lea19@example.org</t>
  </si>
  <si>
    <t>(308) 894-0283</t>
  </si>
  <si>
    <t>Percival Pouros</t>
  </si>
  <si>
    <t>akshlerin@example.net</t>
  </si>
  <si>
    <t>908-514-0679</t>
  </si>
  <si>
    <t>Spencer Heidenreich</t>
  </si>
  <si>
    <t>jmueller@example.net</t>
  </si>
  <si>
    <t>(323) 559-8908</t>
  </si>
  <si>
    <t>Prof. Anya Rippin DDS</t>
  </si>
  <si>
    <t>skiles.brandyn@example.com</t>
  </si>
  <si>
    <t>1-860-592-7350</t>
  </si>
  <si>
    <t>Carey Sawayn</t>
  </si>
  <si>
    <t>spencer.mayert@example.org</t>
  </si>
  <si>
    <t>(580) 356-9631</t>
  </si>
  <si>
    <t>Aniya Wyman Jr.</t>
  </si>
  <si>
    <t>mckenzie.theo@example.net</t>
  </si>
  <si>
    <t>+1 (516) 854-1057</t>
  </si>
  <si>
    <t>Dangelo Hahn</t>
  </si>
  <si>
    <t>lynch.della@example.org</t>
  </si>
  <si>
    <t>430-235-2056</t>
  </si>
  <si>
    <t>Fredy Altenwerth</t>
  </si>
  <si>
    <t>iheller@example.com</t>
  </si>
  <si>
    <t>Zetta Bosco III</t>
  </si>
  <si>
    <t>bortiz@example.net</t>
  </si>
  <si>
    <t>1-213-913-8449</t>
  </si>
  <si>
    <t>Addison Bailey</t>
  </si>
  <si>
    <t>monserrat75@example.net</t>
  </si>
  <si>
    <t>Tatum Ullrich</t>
  </si>
  <si>
    <t>ugutmann@example.org</t>
  </si>
  <si>
    <t>(732) 954-6048</t>
  </si>
  <si>
    <t>Prof. Rupert Koepp Jr.</t>
  </si>
  <si>
    <t>laury69@example.net</t>
  </si>
  <si>
    <t>Prof. Sanford Streich</t>
  </si>
  <si>
    <t>bradford55@example.com</t>
  </si>
  <si>
    <t>Dr. Layla Anderson</t>
  </si>
  <si>
    <t>denesik.mercedes@example.com</t>
  </si>
  <si>
    <t>475-794-6429</t>
  </si>
  <si>
    <t>Addie Morissette</t>
  </si>
  <si>
    <t>rachelle.hand@example.com</t>
  </si>
  <si>
    <t>820-231-5576</t>
  </si>
  <si>
    <t>Dr. Elmore Schimmel Jr.</t>
  </si>
  <si>
    <t>kbergnaum@example.org</t>
  </si>
  <si>
    <t>Alberto Wehner</t>
  </si>
  <si>
    <t>may.hodkiewicz@example.com</t>
  </si>
  <si>
    <t>Prof. Dessie Schimmel DVM</t>
  </si>
  <si>
    <t>funk.keon@example.net</t>
  </si>
  <si>
    <t>(775) 271-7937</t>
  </si>
  <si>
    <t>Webster Considine</t>
  </si>
  <si>
    <t>brau@example.org</t>
  </si>
  <si>
    <t>Jessyca Bechtelar</t>
  </si>
  <si>
    <t>frami.tony@example.org</t>
  </si>
  <si>
    <t>1-458-952-0763</t>
  </si>
  <si>
    <t>Timmothy Kreiger</t>
  </si>
  <si>
    <t>xtorphy@example.org</t>
  </si>
  <si>
    <t>1-865-462-9053</t>
  </si>
  <si>
    <t>Ms. Velma Lowe V</t>
  </si>
  <si>
    <t>ansley81@example.net</t>
  </si>
  <si>
    <t>Kyla Graham</t>
  </si>
  <si>
    <t>parker.miles@example.org</t>
  </si>
  <si>
    <t>1-858-867-0630</t>
  </si>
  <si>
    <t>Jefferey Walsh MD</t>
  </si>
  <si>
    <t>lukas.quitzon@example.net</t>
  </si>
  <si>
    <t>+1 (570) 470-9977</t>
  </si>
  <si>
    <t>Golda Sawayn</t>
  </si>
  <si>
    <t>garrett.ebert@example.org</t>
  </si>
  <si>
    <t>Claude Weimann</t>
  </si>
  <si>
    <t>marisa27@example.net</t>
  </si>
  <si>
    <t>828-364-6761</t>
  </si>
  <si>
    <t>Dr. Aglae O'Conner</t>
  </si>
  <si>
    <t>eblick@example.com</t>
  </si>
  <si>
    <t>1-763-284-4211</t>
  </si>
  <si>
    <t>Clemmie Wyman</t>
  </si>
  <si>
    <t>greynolds@example.com</t>
  </si>
  <si>
    <t>Yesenia Schinner</t>
  </si>
  <si>
    <t>powlowski.lacy@example.org</t>
  </si>
  <si>
    <t>Ms. Meaghan Bernhard</t>
  </si>
  <si>
    <t>lang.tatyana@example.org</t>
  </si>
  <si>
    <t>(408) 636-8320</t>
  </si>
  <si>
    <t>Judah Kub</t>
  </si>
  <si>
    <t>cordia65@example.net</t>
  </si>
  <si>
    <t>650-300-5998</t>
  </si>
  <si>
    <t>Dr. Jonas Hackett</t>
  </si>
  <si>
    <t>moen.dorris@example.org</t>
  </si>
  <si>
    <t>509-550-8339</t>
  </si>
  <si>
    <t>Chloe Grant</t>
  </si>
  <si>
    <t>juanita.reichel@example.net</t>
  </si>
  <si>
    <t>Esteban Braun I</t>
  </si>
  <si>
    <t>dkuvalis@example.com</t>
  </si>
  <si>
    <t>(614) 891-6154</t>
  </si>
  <si>
    <t>Mozell Feeney</t>
  </si>
  <si>
    <t>gwitting@example.net</t>
  </si>
  <si>
    <t>954-381-3856</t>
  </si>
  <si>
    <t>Ellie Heaney IV</t>
  </si>
  <si>
    <t>nicholas.raynor@example.net</t>
  </si>
  <si>
    <t>Gertrude Runte DDS</t>
  </si>
  <si>
    <t>lilyan.moore@example.com</t>
  </si>
  <si>
    <t>(956) 987-1284</t>
  </si>
  <si>
    <t>Dr. Johnson Mann</t>
  </si>
  <si>
    <t>jerod.brekke@example.org</t>
  </si>
  <si>
    <t>Wellington Effertz Sr.</t>
  </si>
  <si>
    <t>zita.hickle@example.com</t>
  </si>
  <si>
    <t>1-570-271-1245</t>
  </si>
  <si>
    <t>Kristy Rodriguez</t>
  </si>
  <si>
    <t>schamberger.carol@example.net</t>
  </si>
  <si>
    <t>704-988-5964</t>
  </si>
  <si>
    <t>Layne Zieme</t>
  </si>
  <si>
    <t>johns.edward@example.com</t>
  </si>
  <si>
    <t>Alden Kulas</t>
  </si>
  <si>
    <t>kilback.anahi@example.net</t>
  </si>
  <si>
    <t>1-586-533-9214</t>
  </si>
  <si>
    <t>Howell Heidenreich II</t>
  </si>
  <si>
    <t>lempi24@example.net</t>
  </si>
  <si>
    <t>737-846-2921</t>
  </si>
  <si>
    <t>Maddison Christiansen</t>
  </si>
  <si>
    <t>alycia.wintheiser@example.org</t>
  </si>
  <si>
    <t>+1 (769) 383-6618</t>
  </si>
  <si>
    <t>Idella Christiansen IV</t>
  </si>
  <si>
    <t>art30@example.com</t>
  </si>
  <si>
    <t>1-937-922-9402</t>
  </si>
  <si>
    <t>Dovie Reichert</t>
  </si>
  <si>
    <t>floyd56@example.net</t>
  </si>
  <si>
    <t>Ms. Naomie Abernathy I</t>
  </si>
  <si>
    <t>towne.burnice@example.com</t>
  </si>
  <si>
    <t>+1 (903) 449-5213</t>
  </si>
  <si>
    <t>Novella Runte IV</t>
  </si>
  <si>
    <t>gustave53@example.org</t>
  </si>
  <si>
    <t>Prof. Dee Leuschke PhD</t>
  </si>
  <si>
    <t>brittany.johns@example.com</t>
  </si>
  <si>
    <t>1-818-545-8308</t>
  </si>
  <si>
    <t>Drake Moore</t>
  </si>
  <si>
    <t>yesenia.nader@example.org</t>
  </si>
  <si>
    <t>(253) 441-9275</t>
  </si>
  <si>
    <t>Tamara Torp</t>
  </si>
  <si>
    <t>hettinger.shana@example.com</t>
  </si>
  <si>
    <t>928-759-0013</t>
  </si>
  <si>
    <t>Prof. Clair Kutch II</t>
  </si>
  <si>
    <t>camren43@example.net</t>
  </si>
  <si>
    <t>Gregorio Bergnaum</t>
  </si>
  <si>
    <t>laurine22@example.net</t>
  </si>
  <si>
    <t>Vanessa Mohr</t>
  </si>
  <si>
    <t>jacobson.nelle@example.org</t>
  </si>
  <si>
    <t>1-765-219-0127</t>
  </si>
  <si>
    <t>Ollie Medhurst DDS</t>
  </si>
  <si>
    <t>jessika17@example.com</t>
  </si>
  <si>
    <t>Karen Anderson</t>
  </si>
  <si>
    <t>shields.jade@example.com</t>
  </si>
  <si>
    <t>1-914-536-8853</t>
  </si>
  <si>
    <t>Dr. Diana Price DDS</t>
  </si>
  <si>
    <t>rohan.jewel@example.com</t>
  </si>
  <si>
    <t>Alexanne Block</t>
  </si>
  <si>
    <t>raul.balistreri@example.net</t>
  </si>
  <si>
    <t>orunte@example.org</t>
  </si>
  <si>
    <t>Emelie Beatty</t>
  </si>
  <si>
    <t>waters.chloe@example.net</t>
  </si>
  <si>
    <t>603-265-6026</t>
  </si>
  <si>
    <t>Damion Mraz</t>
  </si>
  <si>
    <t>ckoss@example.net</t>
  </si>
  <si>
    <t>+1 (469) 329-6540</t>
  </si>
  <si>
    <t>Valentin Leuschke</t>
  </si>
  <si>
    <t>breitenberg.samanta@example.com</t>
  </si>
  <si>
    <t>(915) 905-1552</t>
  </si>
  <si>
    <t>Santa Rodriguez</t>
  </si>
  <si>
    <t>mckenzie.dagmar@example.org</t>
  </si>
  <si>
    <t>+1 (650) 373-3820</t>
  </si>
  <si>
    <t>Austin Block IV</t>
  </si>
  <si>
    <t>grayce.nolan@example.org</t>
  </si>
  <si>
    <t>(347) 714-7358</t>
  </si>
  <si>
    <t>Craig Armstrong Jr.</t>
  </si>
  <si>
    <t>kozey.alena@example.net</t>
  </si>
  <si>
    <t>Narciso Thompson</t>
  </si>
  <si>
    <t>qfay@example.org</t>
  </si>
  <si>
    <t>+1 (646) 505-6941</t>
  </si>
  <si>
    <t>Mr. Issac Howell</t>
  </si>
  <si>
    <t>streich.paris@example.com</t>
  </si>
  <si>
    <t>1-520-904-2620</t>
  </si>
  <si>
    <t>Miss Cynthia Grimes Sr.</t>
  </si>
  <si>
    <t>schoen.amie@example.net</t>
  </si>
  <si>
    <t>Franz Pacocha</t>
  </si>
  <si>
    <t>trenton.haley@example.com</t>
  </si>
  <si>
    <t>352-433-1805</t>
  </si>
  <si>
    <t>Aletha Sporer II</t>
  </si>
  <si>
    <t>gpacocha@example.org</t>
  </si>
  <si>
    <t>Josianne Blanda</t>
  </si>
  <si>
    <t>nstiedemann@example.com</t>
  </si>
  <si>
    <t>283-281-3427</t>
  </si>
  <si>
    <t>Janessa Stamm</t>
  </si>
  <si>
    <t>pablo11@example.com</t>
  </si>
  <si>
    <t>1-260-377-0589</t>
  </si>
  <si>
    <t>Mr. Wellington Kutch DDS</t>
  </si>
  <si>
    <t>raphaelle58@example.net</t>
  </si>
  <si>
    <t>Mr. Daryl Haag MD</t>
  </si>
  <si>
    <t>klein.presley@example.org</t>
  </si>
  <si>
    <t>938-244-4829</t>
  </si>
  <si>
    <t>Aileen Conn</t>
  </si>
  <si>
    <t>destiney50@example.com</t>
  </si>
  <si>
    <t>228-607-3496</t>
  </si>
  <si>
    <t>Nigel O'Hara</t>
  </si>
  <si>
    <t>amelie76@example.com</t>
  </si>
  <si>
    <t>1-260-996-6743</t>
  </si>
  <si>
    <t>Alanis Kohler</t>
  </si>
  <si>
    <t>denesik.jayda@example.com</t>
  </si>
  <si>
    <t>(270) 294-5351</t>
  </si>
  <si>
    <t>Brandon Schmidt</t>
  </si>
  <si>
    <t>cruickshank.donny@example.org</t>
  </si>
  <si>
    <t>(346) 530-2725</t>
  </si>
  <si>
    <t>Delfina Morar</t>
  </si>
  <si>
    <t>phammes@example.com</t>
  </si>
  <si>
    <t>820-335-7432</t>
  </si>
  <si>
    <t>Jayden Franecki</t>
  </si>
  <si>
    <t>brittany.trantow@example.com</t>
  </si>
  <si>
    <t>1-689-302-8689</t>
  </si>
  <si>
    <t>Dr. Katherine Monahan</t>
  </si>
  <si>
    <t>monique11@example.com</t>
  </si>
  <si>
    <t>213-901-0159</t>
  </si>
  <si>
    <t>Grayce O'Keefe</t>
  </si>
  <si>
    <t>gerda93@example.net</t>
  </si>
  <si>
    <t>Cleo Herman</t>
  </si>
  <si>
    <t>trevion.bailey@example.com</t>
  </si>
  <si>
    <t>541-689-4369</t>
  </si>
  <si>
    <t>Mr. Myron Crooks III</t>
  </si>
  <si>
    <t>neha.hegmann@example.org</t>
  </si>
  <si>
    <t>Jaeden Bailey Jr.</t>
  </si>
  <si>
    <t>wyatt24@example.net</t>
  </si>
  <si>
    <t>Prof. Laila Wehner III</t>
  </si>
  <si>
    <t>annette.ward@example.net</t>
  </si>
  <si>
    <t>1-281-879-2405</t>
  </si>
  <si>
    <t>Dr. Oral Luettgen II</t>
  </si>
  <si>
    <t>corwin.elyssa@example.com</t>
  </si>
  <si>
    <t>Prof. Ardella Kub DVM</t>
  </si>
  <si>
    <t>brakus.kimberly@example.com</t>
  </si>
  <si>
    <t>Guillermo Buckridge</t>
  </si>
  <si>
    <t>richard.berge@example.com</t>
  </si>
  <si>
    <t>956-308-0611</t>
  </si>
  <si>
    <t>Joanie Weber</t>
  </si>
  <si>
    <t>schmitt.xzavier@example.com</t>
  </si>
  <si>
    <t>Ms. Linnie Swift DVM</t>
  </si>
  <si>
    <t>breitenberg.dangelo@example.org</t>
  </si>
  <si>
    <t>Adeline Kuvalis</t>
  </si>
  <si>
    <t>ojacobson@example.net</t>
  </si>
  <si>
    <t>Dr. Berenice Muller IV</t>
  </si>
  <si>
    <t>malika.considine@example.com</t>
  </si>
  <si>
    <t>(414) 590-7103</t>
  </si>
  <si>
    <t>Virgil Rolfson</t>
  </si>
  <si>
    <t>maynard15@example.org</t>
  </si>
  <si>
    <t>848-626-5114</t>
  </si>
  <si>
    <t>Lindsey Pagac</t>
  </si>
  <si>
    <t>uyost@example.com</t>
  </si>
  <si>
    <t>Dominique Eichmann</t>
  </si>
  <si>
    <t>yspencer@example.org</t>
  </si>
  <si>
    <t>(347) 638-7868</t>
  </si>
  <si>
    <t>Mariah Reichel</t>
  </si>
  <si>
    <t>charlene06@example.com</t>
  </si>
  <si>
    <t>Jaunita Harber DVM</t>
  </si>
  <si>
    <t>jaden10@example.org</t>
  </si>
  <si>
    <t>Amelia Huels</t>
  </si>
  <si>
    <t>sspinka@example.com</t>
  </si>
  <si>
    <t>+1 (364) 269-8842</t>
  </si>
  <si>
    <t>Keyshawn Howe</t>
  </si>
  <si>
    <t>loy65@example.com</t>
  </si>
  <si>
    <t>Serenity Kub</t>
  </si>
  <si>
    <t>okeefe.nyasia@example.net</t>
  </si>
  <si>
    <t>Natasha Sawayn I</t>
  </si>
  <si>
    <t>jaskolski.ramona@example.org</t>
  </si>
  <si>
    <t>(276) 691-8958</t>
  </si>
  <si>
    <t>Deion Trantow</t>
  </si>
  <si>
    <t>fdenesik@example.org</t>
  </si>
  <si>
    <t>1-210-764-4379</t>
  </si>
  <si>
    <t>Kaylah Kuvalis</t>
  </si>
  <si>
    <t>braxton84@example.com</t>
  </si>
  <si>
    <t>1-779-769-2464</t>
  </si>
  <si>
    <t>Brooks Schamberger II</t>
  </si>
  <si>
    <t>alisha12@example.com</t>
  </si>
  <si>
    <t>(859) 202-1720</t>
  </si>
  <si>
    <t>Cleo Rosenbaum MD</t>
  </si>
  <si>
    <t>ycrooks@example.org</t>
  </si>
  <si>
    <t>1-229-980-3836</t>
  </si>
  <si>
    <t>Amara Armstrong IV</t>
  </si>
  <si>
    <t>hayes.matteo@example.net</t>
  </si>
  <si>
    <t>Conrad Baumbach</t>
  </si>
  <si>
    <t>ykshlerin@example.net</t>
  </si>
  <si>
    <t>Koby Kozey</t>
  </si>
  <si>
    <t>saige82@example.net</t>
  </si>
  <si>
    <t>Amani Kautzer Sr.</t>
  </si>
  <si>
    <t>vcassin@example.net</t>
  </si>
  <si>
    <t>1-256-407-8210</t>
  </si>
  <si>
    <t>Price Gaylord IV</t>
  </si>
  <si>
    <t>joesph.considine@example.org</t>
  </si>
  <si>
    <t>1-206-219-1447</t>
  </si>
  <si>
    <t>Leatha Orn</t>
  </si>
  <si>
    <t>rshanahan@example.org</t>
  </si>
  <si>
    <t>1-650-219-4822</t>
  </si>
  <si>
    <t>Olin Sporer Sr.</t>
  </si>
  <si>
    <t>chauncey86@example.net</t>
  </si>
  <si>
    <t>989-317-0689</t>
  </si>
  <si>
    <t>Nicholaus Ward</t>
  </si>
  <si>
    <t>gabriel85@example.net</t>
  </si>
  <si>
    <t>(320) 860-3553</t>
  </si>
  <si>
    <t>Ardith Ratke</t>
  </si>
  <si>
    <t>alphonso.armstrong@example.net</t>
  </si>
  <si>
    <t>Murphy Price</t>
  </si>
  <si>
    <t>mueller.amara@example.com</t>
  </si>
  <si>
    <t>(951) 667-4404</t>
  </si>
  <si>
    <t>Ambrose Thompson III</t>
  </si>
  <si>
    <t>ybarrows@example.net</t>
  </si>
  <si>
    <t>Larry Wolf</t>
  </si>
  <si>
    <t>colton54@example.org</t>
  </si>
  <si>
    <t>Aryanna Schaden</t>
  </si>
  <si>
    <t>burdette.wintheiser@example.org</t>
  </si>
  <si>
    <t>Audrey Robel MD</t>
  </si>
  <si>
    <t>brisa88@example.net</t>
  </si>
  <si>
    <t>1-309-845-2320</t>
  </si>
  <si>
    <t>Weston Lueilwitz</t>
  </si>
  <si>
    <t>rod.sanford@example.org</t>
  </si>
  <si>
    <t>(760) 789-1624</t>
  </si>
  <si>
    <t>Prof. Sheldon Wunsch</t>
  </si>
  <si>
    <t>saul.pollich@example.org</t>
  </si>
  <si>
    <t>1-612-252-3749</t>
  </si>
  <si>
    <t>Mrs. Sally Doyle V</t>
  </si>
  <si>
    <t>donald.durgan@example.net</t>
  </si>
  <si>
    <t>Adelia Gislason</t>
  </si>
  <si>
    <t>elisa83@example.com</t>
  </si>
  <si>
    <t>+1 (843) 300-9510</t>
  </si>
  <si>
    <t>Rosella Kshlerin</t>
  </si>
  <si>
    <t>hand.newell@example.org</t>
  </si>
  <si>
    <t>206-422-7479</t>
  </si>
  <si>
    <t>Mrs. Modesta Macejkovic</t>
  </si>
  <si>
    <t>sean27@example.org</t>
  </si>
  <si>
    <t>Mrs. Vickie McLaughlin</t>
  </si>
  <si>
    <t>brakus.dustin@example.org</t>
  </si>
  <si>
    <t>(352) 460-0010</t>
  </si>
  <si>
    <t>Unique Wiegand</t>
  </si>
  <si>
    <t>audrey25@example.org</t>
  </si>
  <si>
    <t>Dominic Auer</t>
  </si>
  <si>
    <t>neva.mclaughlin@example.com</t>
  </si>
  <si>
    <t>1-430-982-7611</t>
  </si>
  <si>
    <t>Keaton Cummings</t>
  </si>
  <si>
    <t>conner36@example.net</t>
  </si>
  <si>
    <t>1-959-462-6531</t>
  </si>
  <si>
    <t>Gladys Hodkiewicz PhD</t>
  </si>
  <si>
    <t>joaquin.medhurst@example.net</t>
  </si>
  <si>
    <t>(651) 916-8586</t>
  </si>
  <si>
    <t>Dr. Jamir Luettgen MD</t>
  </si>
  <si>
    <t>wgoyette@example.org</t>
  </si>
  <si>
    <t>(831) 872-0670</t>
  </si>
  <si>
    <t>Jarret Howe DDS</t>
  </si>
  <si>
    <t>ayana.beier@example.net</t>
  </si>
  <si>
    <t>+1 (626) 953-3278</t>
  </si>
  <si>
    <t>Miss Savanah Vandervort Jr.</t>
  </si>
  <si>
    <t>eleonore.towne@example.net</t>
  </si>
  <si>
    <t>+1 (762) 440-1190</t>
  </si>
  <si>
    <t>Tremayne McGlynn</t>
  </si>
  <si>
    <t>jeffery.franecki@example.net</t>
  </si>
  <si>
    <t>Aditya Torp DDS</t>
  </si>
  <si>
    <t>colten.rohan@example.net</t>
  </si>
  <si>
    <t>Clare Windler IV</t>
  </si>
  <si>
    <t>winston80@example.org</t>
  </si>
  <si>
    <t>Prof. Porter Schamberger</t>
  </si>
  <si>
    <t>hammes.oliver@example.net</t>
  </si>
  <si>
    <t>1-838-849-4254</t>
  </si>
  <si>
    <t>Ms. Wilma Dicki I</t>
  </si>
  <si>
    <t>krista97@example.net</t>
  </si>
  <si>
    <t>1-940-567-1150</t>
  </si>
  <si>
    <t>Cielo Schaefer</t>
  </si>
  <si>
    <t>dickens.janae@example.org</t>
  </si>
  <si>
    <t>(878) 721-5637</t>
  </si>
  <si>
    <t>Alta Treutel</t>
  </si>
  <si>
    <t>jo12@example.org</t>
  </si>
  <si>
    <t>Prof. John Braun II</t>
  </si>
  <si>
    <t>vwaelchi@example.com</t>
  </si>
  <si>
    <t>248-727-1445</t>
  </si>
  <si>
    <t>Rebeka Effertz</t>
  </si>
  <si>
    <t>auer.samson@example.com</t>
  </si>
  <si>
    <t>352-773-5511</t>
  </si>
  <si>
    <t>Dr. Verdie Gutkowski</t>
  </si>
  <si>
    <t>tremaine81@example.net</t>
  </si>
  <si>
    <t>(731) 537-8352</t>
  </si>
  <si>
    <t>Filiberto Hand DVM</t>
  </si>
  <si>
    <t>sophie.von@example.com</t>
  </si>
  <si>
    <t>Mikayla Kunde</t>
  </si>
  <si>
    <t>vandervort.zoila@example.net</t>
  </si>
  <si>
    <t>1-979-964-1141</t>
  </si>
  <si>
    <t>Citlalli Kutch IV</t>
  </si>
  <si>
    <t>bergstrom.isabella@example.org</t>
  </si>
  <si>
    <t>Dell Ernser Sr.</t>
  </si>
  <si>
    <t>penelope69@example.com</t>
  </si>
  <si>
    <t>Stan Block</t>
  </si>
  <si>
    <t>ugreen@example.org</t>
  </si>
  <si>
    <t>Aurore Hackett</t>
  </si>
  <si>
    <t>toy.matilda@example.org</t>
  </si>
  <si>
    <t>309-695-2493</t>
  </si>
  <si>
    <t>Icie Predovic</t>
  </si>
  <si>
    <t>wparker@example.com</t>
  </si>
  <si>
    <t>Dr. Hilario Zulauf</t>
  </si>
  <si>
    <t>nmorar@example.org</t>
  </si>
  <si>
    <t>Donny Prohaska</t>
  </si>
  <si>
    <t>twiza@example.net</t>
  </si>
  <si>
    <t>Hollie Greenholt</t>
  </si>
  <si>
    <t>cruickshank.baron@example.org</t>
  </si>
  <si>
    <t>Mrs. Mandy Mante MD</t>
  </si>
  <si>
    <t>ratke.richard@example.net</t>
  </si>
  <si>
    <t>Mavis Senger Jr.</t>
  </si>
  <si>
    <t>zerdman@example.com</t>
  </si>
  <si>
    <t>Myrtis Graham</t>
  </si>
  <si>
    <t>selena22@example.net</t>
  </si>
  <si>
    <t>914-780-6383</t>
  </si>
  <si>
    <t>Deangelo Nolan</t>
  </si>
  <si>
    <t>diana37@example.net</t>
  </si>
  <si>
    <t>Dr. Lonie Wiegand</t>
  </si>
  <si>
    <t>macie91@example.org</t>
  </si>
  <si>
    <t>410-830-4104</t>
  </si>
  <si>
    <t>Nadia Mills MD</t>
  </si>
  <si>
    <t>deja.casper@example.net</t>
  </si>
  <si>
    <t>(217) 250-1318</t>
  </si>
  <si>
    <t>Miss Ada Muller Sr.</t>
  </si>
  <si>
    <t>vergie.jerde@example.org</t>
  </si>
  <si>
    <t>Bryon Emmerich</t>
  </si>
  <si>
    <t>lisandro63@example.net</t>
  </si>
  <si>
    <t>+1 (854) 942-9426</t>
  </si>
  <si>
    <t>Cordelia Davis</t>
  </si>
  <si>
    <t>ena.wuckert@example.net</t>
  </si>
  <si>
    <t>Albina Wilkinson</t>
  </si>
  <si>
    <t>hellen13@example.net</t>
  </si>
  <si>
    <t>786-597-8700</t>
  </si>
  <si>
    <t>Uriel Reichel PhD</t>
  </si>
  <si>
    <t>roberta89@example.com</t>
  </si>
  <si>
    <t>(380) 804-2000</t>
  </si>
  <si>
    <t>Earl Conn</t>
  </si>
  <si>
    <t>dangelo06@example.org</t>
  </si>
  <si>
    <t>Gino Hills</t>
  </si>
  <si>
    <t>dhamill@example.net</t>
  </si>
  <si>
    <t>Nichole Cremin</t>
  </si>
  <si>
    <t>dubuque.ciara@example.org</t>
  </si>
  <si>
    <t>Rudolph Reinger</t>
  </si>
  <si>
    <t>swaniawski.golda@example.net</t>
  </si>
  <si>
    <t>(872) 399-8763</t>
  </si>
  <si>
    <t>Elissa Maggio</t>
  </si>
  <si>
    <t>pinkie88@example.org</t>
  </si>
  <si>
    <t>1-240-201-9977</t>
  </si>
  <si>
    <t>Thea Corwin</t>
  </si>
  <si>
    <t>emard.sandy@example.org</t>
  </si>
  <si>
    <t>Raheem Smith III</t>
  </si>
  <si>
    <t>smitham.brigitte@example.com</t>
  </si>
  <si>
    <t>(947) 680-1646</t>
  </si>
  <si>
    <t>Olga Goodwin I</t>
  </si>
  <si>
    <t>xhuel@example.net</t>
  </si>
  <si>
    <t>1-681-829-6701</t>
  </si>
  <si>
    <t>Prof. Amelia Fay V</t>
  </si>
  <si>
    <t>baumbach.braeden@example.org</t>
  </si>
  <si>
    <t>878-208-2917</t>
  </si>
  <si>
    <t>Santina Hammes</t>
  </si>
  <si>
    <t>qgleichner@example.com</t>
  </si>
  <si>
    <t>Ms. Alysha Lebsack</t>
  </si>
  <si>
    <t>gwaters@example.com</t>
  </si>
  <si>
    <t>Prince Walsh</t>
  </si>
  <si>
    <t>verlie73@example.org</t>
  </si>
  <si>
    <t>954-289-1493</t>
  </si>
  <si>
    <t>Mya Streich</t>
  </si>
  <si>
    <t>sarina25@example.com</t>
  </si>
  <si>
    <t>1-803-682-5740</t>
  </si>
  <si>
    <t>Prof. Karson Auer</t>
  </si>
  <si>
    <t>antonette.jones@example.com</t>
  </si>
  <si>
    <t>Maymie Casper</t>
  </si>
  <si>
    <t>williamson.marisa@example.org</t>
  </si>
  <si>
    <t>(803) 833-3605</t>
  </si>
  <si>
    <t>Prof. Cortney Sanford</t>
  </si>
  <si>
    <t>lorena.beatty@example.net</t>
  </si>
  <si>
    <t>Mrs. Marilyne Waters V</t>
  </si>
  <si>
    <t>lehner.ulises@example.com</t>
  </si>
  <si>
    <t>Miss Stella Mante III</t>
  </si>
  <si>
    <t>ldooley@example.com</t>
  </si>
  <si>
    <t>Fleta Cole DDS</t>
  </si>
  <si>
    <t>urobel@example.org</t>
  </si>
  <si>
    <t>+1 (930) 417-5504</t>
  </si>
  <si>
    <t>Aglae Wilkinson</t>
  </si>
  <si>
    <t>constantin.effertz@example.net</t>
  </si>
  <si>
    <t>Jessika Boehm</t>
  </si>
  <si>
    <t>alfonzo03@example.net</t>
  </si>
  <si>
    <t>(205) 575-3581</t>
  </si>
  <si>
    <t>Dr. Edwina Feil</t>
  </si>
  <si>
    <t>julius.hoeger@example.org</t>
  </si>
  <si>
    <t>Felicia Reynolds</t>
  </si>
  <si>
    <t>pleuschke@example.com</t>
  </si>
  <si>
    <t>1-734-997-3761</t>
  </si>
  <si>
    <t>Reagan Borer</t>
  </si>
  <si>
    <t>okiehn@example.com</t>
  </si>
  <si>
    <t>+1 (816) 862-5208</t>
  </si>
  <si>
    <t>Jazlyn Wisoky</t>
  </si>
  <si>
    <t>rstamm@example.com</t>
  </si>
  <si>
    <t>281-203-6243</t>
  </si>
  <si>
    <t>Gudrun Hessel</t>
  </si>
  <si>
    <t>giovanny.roberts@example.org</t>
  </si>
  <si>
    <t>Henri McDermott</t>
  </si>
  <si>
    <t>dkub@example.com</t>
  </si>
  <si>
    <t>Dr. Elvis Gibson Jr.</t>
  </si>
  <si>
    <t>hkreiger@example.org</t>
  </si>
  <si>
    <t>Jude Pacocha</t>
  </si>
  <si>
    <t>oberbrunner.laurine@example.com</t>
  </si>
  <si>
    <t>Dr. Judd Steuber DDS</t>
  </si>
  <si>
    <t>marcia44@example.net</t>
  </si>
  <si>
    <t>1-440-548-1179</t>
  </si>
  <si>
    <t>Louisa Hirthe</t>
  </si>
  <si>
    <t>ukulas@example.org</t>
  </si>
  <si>
    <t>(458) 542-2732</t>
  </si>
  <si>
    <t>Geo Kassulke</t>
  </si>
  <si>
    <t>dallas19@example.org</t>
  </si>
  <si>
    <t>(248) 279-3996</t>
  </si>
  <si>
    <t>Mr. Mathew Herman III</t>
  </si>
  <si>
    <t>pagac.willa@example.net</t>
  </si>
  <si>
    <t>Dr. Kiel Ullrich DDS</t>
  </si>
  <si>
    <t>sanford.bailey@example.org</t>
  </si>
  <si>
    <t>Irwin Hudson</t>
  </si>
  <si>
    <t>casper.cierra@example.org</t>
  </si>
  <si>
    <t>1-239-762-7579</t>
  </si>
  <si>
    <t>Prof. Kaleb Huels</t>
  </si>
  <si>
    <t>weber.darlene@example.org</t>
  </si>
  <si>
    <t>+1 (830) 670-4915</t>
  </si>
  <si>
    <t>Prof. Conrad Olson</t>
  </si>
  <si>
    <t>connie23@example.org</t>
  </si>
  <si>
    <t>1-678-686-8793</t>
  </si>
  <si>
    <t>Anna Veum</t>
  </si>
  <si>
    <t>philip36@example.org</t>
  </si>
  <si>
    <t>Harry Schmidt V</t>
  </si>
  <si>
    <t>maximilian61@example.org</t>
  </si>
  <si>
    <t>1-662-980-3431</t>
  </si>
  <si>
    <t>Porter Stark I</t>
  </si>
  <si>
    <t>balistreri.jammie@example.com</t>
  </si>
  <si>
    <t>Mrs. Laisha O'Conner</t>
  </si>
  <si>
    <t>elvis.murphy@example.com</t>
  </si>
  <si>
    <t>Lauretta Braun DVM</t>
  </si>
  <si>
    <t>veda.bahringer@example.org</t>
  </si>
  <si>
    <t>1-718-709-2144</t>
  </si>
  <si>
    <t>Chasity Hane</t>
  </si>
  <si>
    <t>murray.kira@example.org</t>
  </si>
  <si>
    <t>1-262-928-3316</t>
  </si>
  <si>
    <t>Prof. Keven Gutmann</t>
  </si>
  <si>
    <t>ureynolds@example.org</t>
  </si>
  <si>
    <t>Mariela Kulas PhD</t>
  </si>
  <si>
    <t>murazik.vernon@example.org</t>
  </si>
  <si>
    <t>(260) 251-0563</t>
  </si>
  <si>
    <t>Layla Glover</t>
  </si>
  <si>
    <t>alberta16@example.com</t>
  </si>
  <si>
    <t>(513) 332-0419</t>
  </si>
  <si>
    <t>Stanton Denesik</t>
  </si>
  <si>
    <t>fmcglynn@example.org</t>
  </si>
  <si>
    <t>1-848-586-1124</t>
  </si>
  <si>
    <t>Allen Ebert</t>
  </si>
  <si>
    <t>breana.adams@example.org</t>
  </si>
  <si>
    <t>+1 (574) 948-7402</t>
  </si>
  <si>
    <t>Kaela Schmitt</t>
  </si>
  <si>
    <t>windler.hannah@example.net</t>
  </si>
  <si>
    <t>+1 (717) 471-7009</t>
  </si>
  <si>
    <t>Kraig Morar DDS</t>
  </si>
  <si>
    <t>addie.welch@example.net</t>
  </si>
  <si>
    <t>1-385-694-5244</t>
  </si>
  <si>
    <t>Prof. Katrina Windler I</t>
  </si>
  <si>
    <t>jones.jalen@example.com</t>
  </si>
  <si>
    <t>Ms. Melyssa Senger MD</t>
  </si>
  <si>
    <t>shaylee.reichel@example.org</t>
  </si>
  <si>
    <t>559-877-7188</t>
  </si>
  <si>
    <t>Verna Willms</t>
  </si>
  <si>
    <t>wtrantow@example.net</t>
  </si>
  <si>
    <t>1-408-940-9136</t>
  </si>
  <si>
    <t>Emery Pacocha</t>
  </si>
  <si>
    <t>rosella.mraz@example.net</t>
  </si>
  <si>
    <t>Devin Nitzsche</t>
  </si>
  <si>
    <t>macejkovic.antonetta@example.com</t>
  </si>
  <si>
    <t>346-276-8046</t>
  </si>
  <si>
    <t>Treva Greenholt</t>
  </si>
  <si>
    <t>franecki.landen@example.com</t>
  </si>
  <si>
    <t>(718) 313-5261</t>
  </si>
  <si>
    <t>Glen Keeling</t>
  </si>
  <si>
    <t>mekhi14@example.net</t>
  </si>
  <si>
    <t>559-794-0089</t>
  </si>
  <si>
    <t>Felicia Schroeder</t>
  </si>
  <si>
    <t>everette.carroll@example.net</t>
  </si>
  <si>
    <t>(321) 654-6585</t>
  </si>
  <si>
    <t>Otha Dietrich PhD</t>
  </si>
  <si>
    <t>jwitting@example.net</t>
  </si>
  <si>
    <t>1-872-242-3601</t>
  </si>
  <si>
    <t>Mrs. Rosalind Stanton</t>
  </si>
  <si>
    <t>haley32@example.net</t>
  </si>
  <si>
    <t>Junius Goodwin</t>
  </si>
  <si>
    <t>uriah04@example.com</t>
  </si>
  <si>
    <t>1-980-221-6290</t>
  </si>
  <si>
    <t>Jay Pollich</t>
  </si>
  <si>
    <t>elmira.konopelski@example.net</t>
  </si>
  <si>
    <t>+1 (347) 614-4674</t>
  </si>
  <si>
    <t>Jimmy Cronin</t>
  </si>
  <si>
    <t>arne30@example.org</t>
  </si>
  <si>
    <t>Maverick Rempel II</t>
  </si>
  <si>
    <t>zlindgren@example.com</t>
  </si>
  <si>
    <t>+1 (256) 514-6499</t>
  </si>
  <si>
    <t>Ms. Fleta Dibbert DVM</t>
  </si>
  <si>
    <t>kendrick.rempel@example.org</t>
  </si>
  <si>
    <t>Katherine Heidenreich</t>
  </si>
  <si>
    <t>kris.rosemarie@example.org</t>
  </si>
  <si>
    <t>Mr. Hipolito Larkin</t>
  </si>
  <si>
    <t>alec.crona@example.net</t>
  </si>
  <si>
    <t>Minnie Little</t>
  </si>
  <si>
    <t>cleora.kub@example.com</t>
  </si>
  <si>
    <t>Ford Powlowski DVM</t>
  </si>
  <si>
    <t>loren.brown@example.com</t>
  </si>
  <si>
    <t>361-843-1378</t>
  </si>
  <si>
    <t>Angela Beier</t>
  </si>
  <si>
    <t>reinger.maddison@example.org</t>
  </si>
  <si>
    <t>Donald Dickinson</t>
  </si>
  <si>
    <t>annie01@example.com</t>
  </si>
  <si>
    <t>1-820-301-7162</t>
  </si>
  <si>
    <t>Kurt Kemmer DDS</t>
  </si>
  <si>
    <t>xboyer@example.net</t>
  </si>
  <si>
    <t>Brant Schultz</t>
  </si>
  <si>
    <t>lori32@example.org</t>
  </si>
  <si>
    <t>Dr. Favian Gulgowski Jr.</t>
  </si>
  <si>
    <t>pherman@example.com</t>
  </si>
  <si>
    <t>Mr. Tremaine Mayert</t>
  </si>
  <si>
    <t>carolyn.ledner@example.net</t>
  </si>
  <si>
    <t>(507) 695-3844</t>
  </si>
  <si>
    <t>Winston Mayer</t>
  </si>
  <si>
    <t>angelina74@example.org</t>
  </si>
  <si>
    <t>+1 (870) 779-4537</t>
  </si>
  <si>
    <t>Dominique Ritchie</t>
  </si>
  <si>
    <t>kole.schuppe@example.org</t>
  </si>
  <si>
    <t>Heath Windler</t>
  </si>
  <si>
    <t>lafayette23@example.net</t>
  </si>
  <si>
    <t>Dr. Justen Mayert DDS</t>
  </si>
  <si>
    <t>rstark@example.com</t>
  </si>
  <si>
    <t>406-323-1721</t>
  </si>
  <si>
    <t>Delphia Hirthe</t>
  </si>
  <si>
    <t>towne.delmer@example.org</t>
  </si>
  <si>
    <t>Clifford Koepp</t>
  </si>
  <si>
    <t>chaim.dooley@example.org</t>
  </si>
  <si>
    <t>Nichole Parisian</t>
  </si>
  <si>
    <t>wolff.bennie@example.com</t>
  </si>
  <si>
    <t>Miss Elda Mante Jr.</t>
  </si>
  <si>
    <t>gcorkery@example.net</t>
  </si>
  <si>
    <t>1-385-235-3193</t>
  </si>
  <si>
    <t>Dr. Eleanora Friesen</t>
  </si>
  <si>
    <t>wgulgowski@example.org</t>
  </si>
  <si>
    <t>+1 (973) 780-4117</t>
  </si>
  <si>
    <t>Donnell Will</t>
  </si>
  <si>
    <t>lia70@example.org</t>
  </si>
  <si>
    <t>248-423-3874</t>
  </si>
  <si>
    <t>Dr. Cordell Spencer</t>
  </si>
  <si>
    <t>rosamond.tremblay@example.net</t>
  </si>
  <si>
    <t>Hudson Schiller</t>
  </si>
  <si>
    <t>forest.metz@example.org</t>
  </si>
  <si>
    <t>(570) 678-5450</t>
  </si>
  <si>
    <t>Laila Lemke DVM</t>
  </si>
  <si>
    <t>alfonzo.veum@example.org</t>
  </si>
  <si>
    <t>Penelope Kunze</t>
  </si>
  <si>
    <t>mfeest@example.net</t>
  </si>
  <si>
    <t>847-623-9196</t>
  </si>
  <si>
    <t>Jadyn Dietrich DDS</t>
  </si>
  <si>
    <t>kaylin.friesen@example.org</t>
  </si>
  <si>
    <t>Ayla Kreiger</t>
  </si>
  <si>
    <t>dariana27@example.net</t>
  </si>
  <si>
    <t>Alisa O'Keefe</t>
  </si>
  <si>
    <t>bhaag@example.net</t>
  </si>
  <si>
    <t>1-484-365-6096</t>
  </si>
  <si>
    <t>Dr. Crystal Koepp</t>
  </si>
  <si>
    <t>lcronin@example.net</t>
  </si>
  <si>
    <t>(678) 982-0935</t>
  </si>
  <si>
    <t>King Hilpert</t>
  </si>
  <si>
    <t>johnston.denis@example.com</t>
  </si>
  <si>
    <t>Prof. Chad Morissette</t>
  </si>
  <si>
    <t>nkessler@example.org</t>
  </si>
  <si>
    <t>Prof. Stefan Bartell</t>
  </si>
  <si>
    <t>elisha93@example.net</t>
  </si>
  <si>
    <t>Kellen McLaughlin</t>
  </si>
  <si>
    <t>oconner.sanford@example.net</t>
  </si>
  <si>
    <t>1-501-993-3811</t>
  </si>
  <si>
    <t>Kurt Reichel V</t>
  </si>
  <si>
    <t>fmorar@example.com</t>
  </si>
  <si>
    <t>+1 (629) 969-7318</t>
  </si>
  <si>
    <t>Jaquelin Dietrich III</t>
  </si>
  <si>
    <t>hlegros@example.org</t>
  </si>
  <si>
    <t>Mrs. Annette Ernser DDS</t>
  </si>
  <si>
    <t>constance82@example.com</t>
  </si>
  <si>
    <t>(720) 936-8705</t>
  </si>
  <si>
    <t>Mrs. Crystel Cummerata</t>
  </si>
  <si>
    <t>leslie28@example.net</t>
  </si>
  <si>
    <t>1-605-890-8070</t>
  </si>
  <si>
    <t>Ms. Kassandra Satterfield</t>
  </si>
  <si>
    <t>terrill.kemmer@example.net</t>
  </si>
  <si>
    <t>1-657-786-1288</t>
  </si>
  <si>
    <t>Lily Boyer I</t>
  </si>
  <si>
    <t>stanton.jones@example.org</t>
  </si>
  <si>
    <t>321-389-4902</t>
  </si>
  <si>
    <t>Dr. Kristina Weimann</t>
  </si>
  <si>
    <t>pparisian@example.org</t>
  </si>
  <si>
    <t>(740) 481-5241</t>
  </si>
  <si>
    <t>Vern Donnelly</t>
  </si>
  <si>
    <t>vmuller@example.com</t>
  </si>
  <si>
    <t>(743) 594-4079</t>
  </si>
  <si>
    <t>Mrs. Jermaine Macejkovic DDS</t>
  </si>
  <si>
    <t>dach.nolan@example.com</t>
  </si>
  <si>
    <t>Erna Stracke</t>
  </si>
  <si>
    <t>marco32@example.org</t>
  </si>
  <si>
    <t>Dr. Kian Shields II</t>
  </si>
  <si>
    <t>wolff.beth@example.com</t>
  </si>
  <si>
    <t>Florida Greenholt</t>
  </si>
  <si>
    <t>altenwerth.catharine@example.net</t>
  </si>
  <si>
    <t>+1 (717) 869-2915</t>
  </si>
  <si>
    <t>Dr. Guadalupe Treutel II</t>
  </si>
  <si>
    <t>devin.heaney@example.com</t>
  </si>
  <si>
    <t>678-603-5993</t>
  </si>
  <si>
    <t>Arturo Halvorson</t>
  </si>
  <si>
    <t>mills.tyra@example.com</t>
  </si>
  <si>
    <t>(430) 753-4555</t>
  </si>
  <si>
    <t>Stan Waelchi</t>
  </si>
  <si>
    <t>kfadel@example.org</t>
  </si>
  <si>
    <t>Nasir Farrell III</t>
  </si>
  <si>
    <t>veum.nicholaus@example.net</t>
  </si>
  <si>
    <t>Melvina Becker</t>
  </si>
  <si>
    <t>rstrosin@example.org</t>
  </si>
  <si>
    <t>325-371-8866</t>
  </si>
  <si>
    <t>Milton Wisoky</t>
  </si>
  <si>
    <t>schuster.lavern@example.net</t>
  </si>
  <si>
    <t>Mr. Ashton Roberts</t>
  </si>
  <si>
    <t>lester.ratke@example.org</t>
  </si>
  <si>
    <t>(216) 448-1194</t>
  </si>
  <si>
    <t>Abbie Waelchi</t>
  </si>
  <si>
    <t>luther.toy@example.org</t>
  </si>
  <si>
    <t>Aaliyah Kuhlman</t>
  </si>
  <si>
    <t>nhand@example.net</t>
  </si>
  <si>
    <t>360-685-6436</t>
  </si>
  <si>
    <t>Dr. Dawson Stamm PhD</t>
  </si>
  <si>
    <t>elisabeth05@example.org</t>
  </si>
  <si>
    <t>Alessia Marvin</t>
  </si>
  <si>
    <t>gutkowski.maximillia@example.org</t>
  </si>
  <si>
    <t>Jewel Ratke</t>
  </si>
  <si>
    <t>rolando64@example.com</t>
  </si>
  <si>
    <t>678-730-2239</t>
  </si>
  <si>
    <t>Dr. Dorris Kozey DVM</t>
  </si>
  <si>
    <t>pauline87@example.com</t>
  </si>
  <si>
    <t>+1 (540) 412-7170</t>
  </si>
  <si>
    <t>Loraine Cummerata</t>
  </si>
  <si>
    <t>crona.jordane@example.com</t>
  </si>
  <si>
    <t>689-710-2450</t>
  </si>
  <si>
    <t>Jazlyn Schuppe</t>
  </si>
  <si>
    <t>carson93@example.net</t>
  </si>
  <si>
    <t>+1 (317) 431-5166</t>
  </si>
  <si>
    <t>Winfield Hudson</t>
  </si>
  <si>
    <t>yesenia59@example.org</t>
  </si>
  <si>
    <t>651-836-7606</t>
  </si>
  <si>
    <t>Ms. Mona Abbott DDS</t>
  </si>
  <si>
    <t>xkuvalis@example.org</t>
  </si>
  <si>
    <t>Lilly Schmidt</t>
  </si>
  <si>
    <t>eugenia.ondricka@example.org</t>
  </si>
  <si>
    <t>Carson Runte Jr.</t>
  </si>
  <si>
    <t>heather78@example.com</t>
  </si>
  <si>
    <t>682-367-3239</t>
  </si>
  <si>
    <t>Dr. Tito Gutmann</t>
  </si>
  <si>
    <t>conroy.quinton@example.net</t>
  </si>
  <si>
    <t>(786) 362-5580</t>
  </si>
  <si>
    <t>Alycia Harber</t>
  </si>
  <si>
    <t>boehm.polly@example.org</t>
  </si>
  <si>
    <t>Chasity Swift</t>
  </si>
  <si>
    <t>wrowe@example.com</t>
  </si>
  <si>
    <t>1-517-503-9992</t>
  </si>
  <si>
    <t>Dr. Joyce Olson DVM</t>
  </si>
  <si>
    <t>zulauf.shawna@example.net</t>
  </si>
  <si>
    <t>1-248-957-7996</t>
  </si>
  <si>
    <t>Shea Runte IV</t>
  </si>
  <si>
    <t>cora55@example.com</t>
  </si>
  <si>
    <t>(762) 589-1171</t>
  </si>
  <si>
    <t>Dr. Prince Hayes</t>
  </si>
  <si>
    <t>sreinger@example.net</t>
  </si>
  <si>
    <t>215-640-8204</t>
  </si>
  <si>
    <t>Verla Reynolds</t>
  </si>
  <si>
    <t>samantha.bartoletti@example.com</t>
  </si>
  <si>
    <t>(916) 712-4529</t>
  </si>
  <si>
    <t>Phoebe Kirlin</t>
  </si>
  <si>
    <t>rchamplin@example.com</t>
  </si>
  <si>
    <t>845-368-8120</t>
  </si>
  <si>
    <t>Cedrick Murray</t>
  </si>
  <si>
    <t>gennaro.veum@example.com</t>
  </si>
  <si>
    <t>Emelie Swaniawski</t>
  </si>
  <si>
    <t>kozey.camryn@example.net</t>
  </si>
  <si>
    <t>(408) 753-3157</t>
  </si>
  <si>
    <t>Dr. Santiago Sporer DDS</t>
  </si>
  <si>
    <t>cielo.mayer@example.com</t>
  </si>
  <si>
    <t>1-618-781-9577</t>
  </si>
  <si>
    <t>Mr. Gabe Senger II</t>
  </si>
  <si>
    <t>glennie.labadie@example.net</t>
  </si>
  <si>
    <t>+1 (301) 950-5527</t>
  </si>
  <si>
    <t>Lenna O'Reilly</t>
  </si>
  <si>
    <t>alba28@example.com</t>
  </si>
  <si>
    <t>Miss Carlee Pacocha PhD</t>
  </si>
  <si>
    <t>schaefer.leonora@example.com</t>
  </si>
  <si>
    <t>(843) 546-6612</t>
  </si>
  <si>
    <t>Paige Rosenbaum III</t>
  </si>
  <si>
    <t>iblanda@example.org</t>
  </si>
  <si>
    <t>1-828-384-1867</t>
  </si>
  <si>
    <t>Laurence Armstrong II</t>
  </si>
  <si>
    <t>buddy.swift@example.org</t>
  </si>
  <si>
    <t>(331) 880-8238</t>
  </si>
  <si>
    <t>Jed Schoen</t>
  </si>
  <si>
    <t>hane.ashton@example.net</t>
  </si>
  <si>
    <t>(747) 440-7471</t>
  </si>
  <si>
    <t>Roscoe Hane</t>
  </si>
  <si>
    <t>arnold17@example.com</t>
  </si>
  <si>
    <t>Ms. Marielle Kuhn</t>
  </si>
  <si>
    <t>armstrong.david@example.net</t>
  </si>
  <si>
    <t>1-743-405-0068</t>
  </si>
  <si>
    <t>Daniella West</t>
  </si>
  <si>
    <t>katlynn54@example.com</t>
  </si>
  <si>
    <t>Clovis D'Amore</t>
  </si>
  <si>
    <t>yvonne20@example.com</t>
  </si>
  <si>
    <t>(540) 524-3187</t>
  </si>
  <si>
    <t>Mrs. Corine Kuhn</t>
  </si>
  <si>
    <t>mfunk@example.org</t>
  </si>
  <si>
    <t>Darlene Cruickshank</t>
  </si>
  <si>
    <t>bauch.lisandro@example.net</t>
  </si>
  <si>
    <t>Lafayette Beer</t>
  </si>
  <si>
    <t>jadyn94@example.com</t>
  </si>
  <si>
    <t>(585) 345-1387</t>
  </si>
  <si>
    <t>Prof. Alvah Schinner PhD</t>
  </si>
  <si>
    <t>toy.afton@example.org</t>
  </si>
  <si>
    <t>Kobe Wolff</t>
  </si>
  <si>
    <t>ankunding.mauricio@example.org</t>
  </si>
  <si>
    <t>605-477-7605</t>
  </si>
  <si>
    <t>Annamarie Casper</t>
  </si>
  <si>
    <t>precious.lemke@example.net</t>
  </si>
  <si>
    <t>Erich Koch</t>
  </si>
  <si>
    <t>rkohler@example.org</t>
  </si>
  <si>
    <t>Millie Steuber</t>
  </si>
  <si>
    <t>jazmyn73@example.com</t>
  </si>
  <si>
    <t>+1 (951) 309-3901</t>
  </si>
  <si>
    <t>Edna Ritchie PhD</t>
  </si>
  <si>
    <t>hickle.orpha@example.net</t>
  </si>
  <si>
    <t>Dr. Alfredo Bashirian</t>
  </si>
  <si>
    <t>solson@example.com</t>
  </si>
  <si>
    <t>704-939-6309</t>
  </si>
  <si>
    <t>Harvey Hane</t>
  </si>
  <si>
    <t>marco.pacocha@example.com</t>
  </si>
  <si>
    <t>1-313-283-2513</t>
  </si>
  <si>
    <t>Emile Konopelski</t>
  </si>
  <si>
    <t>cmuller@example.com</t>
  </si>
  <si>
    <t>1-916-979-9850</t>
  </si>
  <si>
    <t>Jordan Homenick</t>
  </si>
  <si>
    <t>epowlowski@example.net</t>
  </si>
  <si>
    <t>920-290-8482</t>
  </si>
  <si>
    <t>Malika Ward</t>
  </si>
  <si>
    <t>buckridge.athena@example.net</t>
  </si>
  <si>
    <t>Craig Glover</t>
  </si>
  <si>
    <t>jenifer.stamm@example.net</t>
  </si>
  <si>
    <t>Dr. Luna Hoeger</t>
  </si>
  <si>
    <t>jherman@example.com</t>
  </si>
  <si>
    <t>1-417-685-3830</t>
  </si>
  <si>
    <t>Fermin Cummings III</t>
  </si>
  <si>
    <t>bernhard.ezra@example.net</t>
  </si>
  <si>
    <t>Enos Renner</t>
  </si>
  <si>
    <t>wava.waelchi@example.net</t>
  </si>
  <si>
    <t>(206) 686-9813</t>
  </si>
  <si>
    <t>Mable Balistreri</t>
  </si>
  <si>
    <t>pollich.josiah@example.org</t>
  </si>
  <si>
    <t>Ethelyn Feil V</t>
  </si>
  <si>
    <t>hamill.giuseppe@example.net</t>
  </si>
  <si>
    <t>1-878-283-7568</t>
  </si>
  <si>
    <t>Mr. Monroe Herman MD</t>
  </si>
  <si>
    <t>ethelyn19@example.net</t>
  </si>
  <si>
    <t>1-808-341-3339</t>
  </si>
  <si>
    <t>Randy Lockman</t>
  </si>
  <si>
    <t>dillan72@example.org</t>
  </si>
  <si>
    <t>Nico Jast</t>
  </si>
  <si>
    <t>yoshiko.dubuque@example.com</t>
  </si>
  <si>
    <t>414-993-6313</t>
  </si>
  <si>
    <t>Efrain Muller Sr.</t>
  </si>
  <si>
    <t>uharvey@example.com</t>
  </si>
  <si>
    <t>Earnestine VonRueden</t>
  </si>
  <si>
    <t>pwatsica@example.com</t>
  </si>
  <si>
    <t>+1 (478) 343-0129</t>
  </si>
  <si>
    <t>Ines Leannon II</t>
  </si>
  <si>
    <t>leonard23@example.net</t>
  </si>
  <si>
    <t>Stanford Beier</t>
  </si>
  <si>
    <t>darryl23@example.net</t>
  </si>
  <si>
    <t>Nicola Konopelski</t>
  </si>
  <si>
    <t>troy.toy@example.org</t>
  </si>
  <si>
    <t>1-585-801-9646</t>
  </si>
  <si>
    <t>Angelo Gibson</t>
  </si>
  <si>
    <t>stanton.linwood@example.org</t>
  </si>
  <si>
    <t>1-848-960-6635</t>
  </si>
  <si>
    <t>Mrs. Magdalen Boehm MD</t>
  </si>
  <si>
    <t>reanna.weber@example.net</t>
  </si>
  <si>
    <t>Prof. Shania Batz Sr.</t>
  </si>
  <si>
    <t>christina01@example.net</t>
  </si>
  <si>
    <t>618-814-9963</t>
  </si>
  <si>
    <t>Hester Rath</t>
  </si>
  <si>
    <t>gusikowski.horace@example.net</t>
  </si>
  <si>
    <t>Adrain Thiel</t>
  </si>
  <si>
    <t>dschmidt@example.net</t>
  </si>
  <si>
    <t>1-910-566-0682</t>
  </si>
  <si>
    <t>Emmett Torphy</t>
  </si>
  <si>
    <t>njohnson@example.com</t>
  </si>
  <si>
    <t>Eloise Waelchi</t>
  </si>
  <si>
    <t>keebler.danyka@example.com</t>
  </si>
  <si>
    <t>Dr. Antwon Hayes</t>
  </si>
  <si>
    <t>elvie.johnson@example.com</t>
  </si>
  <si>
    <t>Seth Corkery</t>
  </si>
  <si>
    <t>parker.pollich@example.org</t>
  </si>
  <si>
    <t>Jackie Medhurst</t>
  </si>
  <si>
    <t>laurel27@example.org</t>
  </si>
  <si>
    <t>Amelie Schimmel</t>
  </si>
  <si>
    <t>mia.lowe@example.org</t>
  </si>
  <si>
    <t>Branson Kris</t>
  </si>
  <si>
    <t>alvis.mueller@example.org</t>
  </si>
  <si>
    <t>Mr. Stanford Hills DVM</t>
  </si>
  <si>
    <t>reichel.jameson@example.net</t>
  </si>
  <si>
    <t>239-444-3484</t>
  </si>
  <si>
    <t>Emely Cassin</t>
  </si>
  <si>
    <t>aryanna44@example.com</t>
  </si>
  <si>
    <t>Haylee Padberg</t>
  </si>
  <si>
    <t>nelda.ohara@example.org</t>
  </si>
  <si>
    <t>Laurianne Bechtelar</t>
  </si>
  <si>
    <t>jlang@example.com</t>
  </si>
  <si>
    <t>Georgiana Blanda</t>
  </si>
  <si>
    <t>ruecker.larry@example.org</t>
  </si>
  <si>
    <t>Avery Lueilwitz</t>
  </si>
  <si>
    <t>vada.marquardt@example.org</t>
  </si>
  <si>
    <t>+1 (770) 484-2471</t>
  </si>
  <si>
    <t>Greyson Koss</t>
  </si>
  <si>
    <t>hermann.davis@example.org</t>
  </si>
  <si>
    <t>Elda Schoen</t>
  </si>
  <si>
    <t>kilback.dayana@example.com</t>
  </si>
  <si>
    <t>Evelyn Kerluke DVM</t>
  </si>
  <si>
    <t>kreiger.hassan@example.com</t>
  </si>
  <si>
    <t>1-559-342-1973</t>
  </si>
  <si>
    <t>Annetta Cartwright</t>
  </si>
  <si>
    <t>windler.maynard@example.net</t>
  </si>
  <si>
    <t>+1 (812) 688-6267</t>
  </si>
  <si>
    <t>Karelle Stroman</t>
  </si>
  <si>
    <t>kacey90@example.com</t>
  </si>
  <si>
    <t>Dr. Phyllis Beer</t>
  </si>
  <si>
    <t>oconnell.orlando@example.net</t>
  </si>
  <si>
    <t>Dr. Johnnie Luettgen Sr.</t>
  </si>
  <si>
    <t>zoie21@example.org</t>
  </si>
  <si>
    <t>561-863-9447</t>
  </si>
  <si>
    <t>Monte Price</t>
  </si>
  <si>
    <t>johnson.maddison@example.org</t>
  </si>
  <si>
    <t>(385) 595-5843</t>
  </si>
  <si>
    <t>Mr. Royal Barton</t>
  </si>
  <si>
    <t>koepp.enrique@example.net</t>
  </si>
  <si>
    <t>Rasheed Cruickshank</t>
  </si>
  <si>
    <t>domenico.schamberger@example.com</t>
  </si>
  <si>
    <t>Mrs. Raina Huel</t>
  </si>
  <si>
    <t>gavin.keebler@example.org</t>
  </si>
  <si>
    <t>Ms. Marlene Senger II</t>
  </si>
  <si>
    <t>jritchie@example.org</t>
  </si>
  <si>
    <t>(404) 519-6538</t>
  </si>
  <si>
    <t>Webster Conn</t>
  </si>
  <si>
    <t>mavis06@example.com</t>
  </si>
  <si>
    <t>+1 (816) 253-2776</t>
  </si>
  <si>
    <t>Hertha Block I</t>
  </si>
  <si>
    <t>mayert.felipa@example.net</t>
  </si>
  <si>
    <t>+1 (559) 786-2651</t>
  </si>
  <si>
    <t>Carter Homenick</t>
  </si>
  <si>
    <t>ozella65@example.com</t>
  </si>
  <si>
    <t>Asia Leuschke</t>
  </si>
  <si>
    <t>michel.gerlach@example.com</t>
  </si>
  <si>
    <t>1-719-318-2583</t>
  </si>
  <si>
    <t>Asha Grant</t>
  </si>
  <si>
    <t>tmarks@example.com</t>
  </si>
  <si>
    <t>Terence Reinger V</t>
  </si>
  <si>
    <t>vivienne.yost@example.net</t>
  </si>
  <si>
    <t>Abigale Towne Sr.</t>
  </si>
  <si>
    <t>evan.nolan@example.org</t>
  </si>
  <si>
    <t>812-985-4129</t>
  </si>
  <si>
    <t>Ross Fisher</t>
  </si>
  <si>
    <t>domenick.jerde@example.com</t>
  </si>
  <si>
    <t>Mozell Hoeger</t>
  </si>
  <si>
    <t>donald.muller@example.com</t>
  </si>
  <si>
    <t>Michel Spinka</t>
  </si>
  <si>
    <t>calista.hauck@example.com</t>
  </si>
  <si>
    <t>940-528-3657</t>
  </si>
  <si>
    <t>Mrs. Hattie Auer DVM</t>
  </si>
  <si>
    <t>pkeeling@example.org</t>
  </si>
  <si>
    <t>(478) 361-1029</t>
  </si>
  <si>
    <t>Prof. Uriah Schmitt MD</t>
  </si>
  <si>
    <t>cleveland65@example.org</t>
  </si>
  <si>
    <t>(925) 840-2646</t>
  </si>
  <si>
    <t>Mrs. Katlyn Botsford</t>
  </si>
  <si>
    <t>cordelia.bergnaum@example.com</t>
  </si>
  <si>
    <t>1-318-624-9261</t>
  </si>
  <si>
    <t>Adele Jacobs</t>
  </si>
  <si>
    <t>korbin.wolff@example.net</t>
  </si>
  <si>
    <t>(325) 261-3174</t>
  </si>
  <si>
    <t>Prof. Evalyn Anderson PhD</t>
  </si>
  <si>
    <t>jamel20@example.org</t>
  </si>
  <si>
    <t>682-565-8909</t>
  </si>
  <si>
    <t>Mitchell Terry</t>
  </si>
  <si>
    <t>zfeeney@example.net</t>
  </si>
  <si>
    <t>Verner Torp</t>
  </si>
  <si>
    <t>kirk.lesch@example.com</t>
  </si>
  <si>
    <t>Rose Johnson</t>
  </si>
  <si>
    <t>jschneider@example.org</t>
  </si>
  <si>
    <t>785-631-8058</t>
  </si>
  <si>
    <t>Savannah Kuhlman</t>
  </si>
  <si>
    <t>kenna55@example.org</t>
  </si>
  <si>
    <t>1-408-343-2934</t>
  </si>
  <si>
    <t>Vivian Rodriguez</t>
  </si>
  <si>
    <t>zoie83@example.org</t>
  </si>
  <si>
    <t>Ms. Shanny Hartmann</t>
  </si>
  <si>
    <t>iosinski@example.com</t>
  </si>
  <si>
    <t>(640) 582-2139</t>
  </si>
  <si>
    <t>Brayan Haag</t>
  </si>
  <si>
    <t>jdeckow@example.com</t>
  </si>
  <si>
    <t>845-638-5082</t>
  </si>
  <si>
    <t>Amira Collins</t>
  </si>
  <si>
    <t>eino98@example.com</t>
  </si>
  <si>
    <t>(934) 445-1063</t>
  </si>
  <si>
    <t>Monroe Nolan</t>
  </si>
  <si>
    <t>powlowski.ernie@example.net</t>
  </si>
  <si>
    <t>561-935-2731</t>
  </si>
  <si>
    <t>Maida McKenzie</t>
  </si>
  <si>
    <t>jacinto02@example.org</t>
  </si>
  <si>
    <t>(580) 446-1092</t>
  </si>
  <si>
    <t>Evert Beier</t>
  </si>
  <si>
    <t>felipa85@example.net</t>
  </si>
  <si>
    <t>(570) 521-9448</t>
  </si>
  <si>
    <t>Johan Tillman</t>
  </si>
  <si>
    <t>htillman@example.net</t>
  </si>
  <si>
    <t>Lina Schimmel</t>
  </si>
  <si>
    <t>angel.torp@example.net</t>
  </si>
  <si>
    <t>+1 (360) 770-1957</t>
  </si>
  <si>
    <t>Prof. Khalil Murray DVM</t>
  </si>
  <si>
    <t>jonatan.oconner@example.org</t>
  </si>
  <si>
    <t>234-592-4048</t>
  </si>
  <si>
    <t>Domingo Hessel</t>
  </si>
  <si>
    <t>armando.herzog@example.org</t>
  </si>
  <si>
    <t>Prof. Dallin Berge</t>
  </si>
  <si>
    <t>josefina84@example.net</t>
  </si>
  <si>
    <t>847-740-7679</t>
  </si>
  <si>
    <t>Dr. Sidney Dibbert Jr.</t>
  </si>
  <si>
    <t>nemard@example.net</t>
  </si>
  <si>
    <t>1-909-815-6647</t>
  </si>
  <si>
    <t>Gabriella Cummerata</t>
  </si>
  <si>
    <t>lcrooks@example.org</t>
  </si>
  <si>
    <t>Mrs. Zola Conn IV</t>
  </si>
  <si>
    <t>mike28@example.org</t>
  </si>
  <si>
    <t>828-793-6852</t>
  </si>
  <si>
    <t>Noelia Harvey III</t>
  </si>
  <si>
    <t>giovanna02@example.com</t>
  </si>
  <si>
    <t>(445) 751-5287</t>
  </si>
  <si>
    <t>Brannon Boehm</t>
  </si>
  <si>
    <t>geo.walsh@example.net</t>
  </si>
  <si>
    <t>Quincy Christiansen</t>
  </si>
  <si>
    <t>nkohler@example.com</t>
  </si>
  <si>
    <t>1-346-451-9570</t>
  </si>
  <si>
    <t>Roderick Legros Sr.</t>
  </si>
  <si>
    <t>twilliamson@example.com</t>
  </si>
  <si>
    <t>Sheila Kerluke</t>
  </si>
  <si>
    <t>ntorphy@example.org</t>
  </si>
  <si>
    <t>Gonzalo Corwin</t>
  </si>
  <si>
    <t>austin90@example.net</t>
  </si>
  <si>
    <t>Prof. Jaycee Littel</t>
  </si>
  <si>
    <t>magnolia.durgan@example.com</t>
  </si>
  <si>
    <t>223-985-5375</t>
  </si>
  <si>
    <t>Mossie Konopelski</t>
  </si>
  <si>
    <t>jalen.lehner@example.net</t>
  </si>
  <si>
    <t>Dr. Joan Prohaska III</t>
  </si>
  <si>
    <t>bertrand.ratke@example.org</t>
  </si>
  <si>
    <t>283-541-8241</t>
  </si>
  <si>
    <t>Sydnie Erdman V</t>
  </si>
  <si>
    <t>jon70@example.com</t>
  </si>
  <si>
    <t>534-459-6493</t>
  </si>
  <si>
    <t>Colten Langosh</t>
  </si>
  <si>
    <t>dbernhard@example.net</t>
  </si>
  <si>
    <t>Giovanna Hand II</t>
  </si>
  <si>
    <t>tillman.christine@example.net</t>
  </si>
  <si>
    <t>Demetrius Botsford</t>
  </si>
  <si>
    <t>vstanton@example.com</t>
  </si>
  <si>
    <t>Rosemary Toy</t>
  </si>
  <si>
    <t>demetris.schmitt@example.org</t>
  </si>
  <si>
    <t>1-845-236-5821</t>
  </si>
  <si>
    <t>Barton Senger</t>
  </si>
  <si>
    <t>pierre.grady@example.net</t>
  </si>
  <si>
    <t>(240) 713-5012</t>
  </si>
  <si>
    <t>Brayan Herzog</t>
  </si>
  <si>
    <t>alayna66@example.com</t>
  </si>
  <si>
    <t>1-743-786-5685</t>
  </si>
  <si>
    <t>Mr. Brown Howell DDS</t>
  </si>
  <si>
    <t>hyatt.marlon@example.org</t>
  </si>
  <si>
    <t>Janiya Morissette</t>
  </si>
  <si>
    <t>leanna76@example.com</t>
  </si>
  <si>
    <t>Flo Goyette</t>
  </si>
  <si>
    <t>vern.mccullough@example.com</t>
  </si>
  <si>
    <t>Mr. Wilton Parisian</t>
  </si>
  <si>
    <t>cole.brekke@example.net</t>
  </si>
  <si>
    <t>1-323-761-0191</t>
  </si>
  <si>
    <t>Hassie Mayert</t>
  </si>
  <si>
    <t>funk.daryl@example.net</t>
  </si>
  <si>
    <t>239-254-6154</t>
  </si>
  <si>
    <t>Dr. Alena Dibbert</t>
  </si>
  <si>
    <t>eda.vandervort@example.net</t>
  </si>
  <si>
    <t>Dr. Zelma Mayer DDS</t>
  </si>
  <si>
    <t>giles.lowe@example.com</t>
  </si>
  <si>
    <t>336-727-3169</t>
  </si>
  <si>
    <t>Prof. Kadin Thiel Jr.</t>
  </si>
  <si>
    <t>harrison.kuhlman@example.com</t>
  </si>
  <si>
    <t>205-797-6969</t>
  </si>
  <si>
    <t>Muriel Yundt</t>
  </si>
  <si>
    <t>margret78@example.net</t>
  </si>
  <si>
    <t>Eleanore Schamberger</t>
  </si>
  <si>
    <t>bernadine79@example.com</t>
  </si>
  <si>
    <t>678-930-2711</t>
  </si>
  <si>
    <t>Loyce Zemlak Jr.</t>
  </si>
  <si>
    <t>adams.shad@example.net</t>
  </si>
  <si>
    <t>253-679-7644</t>
  </si>
  <si>
    <t>Mrs. Joana Hagenes IV</t>
  </si>
  <si>
    <t>alowe@example.org</t>
  </si>
  <si>
    <t>Arno Rempel</t>
  </si>
  <si>
    <t>ebeer@example.net</t>
  </si>
  <si>
    <t>Sarai Rutherford</t>
  </si>
  <si>
    <t>justyn.wilkinson@example.net</t>
  </si>
  <si>
    <t>(614) 705-6108</t>
  </si>
  <si>
    <t>Dakota Jacobs</t>
  </si>
  <si>
    <t>jeanne.johns@example.net</t>
  </si>
  <si>
    <t>+1 (904) 580-1248</t>
  </si>
  <si>
    <t>Yessenia Schoen</t>
  </si>
  <si>
    <t>drunolfsdottir@example.com</t>
  </si>
  <si>
    <t>Alex Kozey</t>
  </si>
  <si>
    <t>pauline26@example.com</t>
  </si>
  <si>
    <t>1-725-369-6429</t>
  </si>
  <si>
    <t>Gertrude Romaguera I</t>
  </si>
  <si>
    <t>camryn11@example.com</t>
  </si>
  <si>
    <t>(475) 343-9264</t>
  </si>
  <si>
    <t>Van Johnston</t>
  </si>
  <si>
    <t>price.carmela@example.org</t>
  </si>
  <si>
    <t>Miss Kathryne Herzog</t>
  </si>
  <si>
    <t>hkiehn@example.com</t>
  </si>
  <si>
    <t>(845) 456-6476</t>
  </si>
  <si>
    <t>Dessie Wintheiser</t>
  </si>
  <si>
    <t>esperanza02@example.org</t>
  </si>
  <si>
    <t>959-282-9116</t>
  </si>
  <si>
    <t>Gwendolyn Hartmann</t>
  </si>
  <si>
    <t>ocummings@example.com</t>
  </si>
  <si>
    <t>1-936-980-0210</t>
  </si>
  <si>
    <t>Prof. Nels McKenzie Jr.</t>
  </si>
  <si>
    <t>ricky.herzog@example.org</t>
  </si>
  <si>
    <t>Cheyenne Zemlak</t>
  </si>
  <si>
    <t>bayer.kiarra@example.com</t>
  </si>
  <si>
    <t>Dr. Reilly Daugherty V</t>
  </si>
  <si>
    <t>seamus02@example.net</t>
  </si>
  <si>
    <t>(762) 801-9464</t>
  </si>
  <si>
    <t>Jeramie Friesen</t>
  </si>
  <si>
    <t>zoie.schmitt@example.org</t>
  </si>
  <si>
    <t>1-806-582-4450</t>
  </si>
  <si>
    <t>Hershel Becker</t>
  </si>
  <si>
    <t>virginia39@example.com</t>
  </si>
  <si>
    <t>(443) 367-1410</t>
  </si>
  <si>
    <t>Humberto Barton</t>
  </si>
  <si>
    <t>ilittel@example.org</t>
  </si>
  <si>
    <t>1-657-888-4228</t>
  </si>
  <si>
    <t>Janelle Heathcote</t>
  </si>
  <si>
    <t>beahan.ignatius@example.org</t>
  </si>
  <si>
    <t>(337) 807-1490</t>
  </si>
  <si>
    <t>Everette Schneider</t>
  </si>
  <si>
    <t>dare.winfield@example.com</t>
  </si>
  <si>
    <t>1-628-251-5808</t>
  </si>
  <si>
    <t>Zelda Hettinger</t>
  </si>
  <si>
    <t>lazaro.emard@example.org</t>
  </si>
  <si>
    <t>618-670-7752</t>
  </si>
  <si>
    <t>Etha Hoeger</t>
  </si>
  <si>
    <t>eugenia02@example.net</t>
  </si>
  <si>
    <t>Prof. Jalyn VonRueden</t>
  </si>
  <si>
    <t>lbogan@example.org</t>
  </si>
  <si>
    <t>Gabriella Gusikowski</t>
  </si>
  <si>
    <t>odessa.rau@example.net</t>
  </si>
  <si>
    <t>1-564-255-7818</t>
  </si>
  <si>
    <t>Mr. Marley Schoen</t>
  </si>
  <si>
    <t>londricka@example.com</t>
  </si>
  <si>
    <t>+1 (251) 460-7231</t>
  </si>
  <si>
    <t>Wava Funk</t>
  </si>
  <si>
    <t>gaylord07@example.com</t>
  </si>
  <si>
    <t>(812) 834-6216</t>
  </si>
  <si>
    <t>Hailee Baumbach V</t>
  </si>
  <si>
    <t>rosemarie.emard@example.net</t>
  </si>
  <si>
    <t>Ms. Colleen Wiegand MD</t>
  </si>
  <si>
    <t>remington41@example.org</t>
  </si>
  <si>
    <t>1-424-254-7867</t>
  </si>
  <si>
    <t>Dr. Jadon Braun</t>
  </si>
  <si>
    <t>kuhic.ricky@example.org</t>
  </si>
  <si>
    <t>Marcelino Carter</t>
  </si>
  <si>
    <t>garrett.roob@example.net</t>
  </si>
  <si>
    <t>(865) 675-0275</t>
  </si>
  <si>
    <t>Alaina Klocko</t>
  </si>
  <si>
    <t>deckow.earlene@example.org</t>
  </si>
  <si>
    <t>Ernie Shanahan</t>
  </si>
  <si>
    <t>jalen16@example.org</t>
  </si>
  <si>
    <t>1-518-444-3137</t>
  </si>
  <si>
    <t>Mr. Ottis Ritchie</t>
  </si>
  <si>
    <t>cbashirian@example.org</t>
  </si>
  <si>
    <t>234-869-5674</t>
  </si>
  <si>
    <t>Dr. Michele Collins</t>
  </si>
  <si>
    <t>madilyn.jenkins@example.com</t>
  </si>
  <si>
    <t>Dr. Birdie Bahringer V</t>
  </si>
  <si>
    <t>alexis52@example.com</t>
  </si>
  <si>
    <t>(781) 235-7825</t>
  </si>
  <si>
    <t>Prof. Grover Pfannerstill DVM</t>
  </si>
  <si>
    <t>nader.liana@example.com</t>
  </si>
  <si>
    <t>Kaylie Walker</t>
  </si>
  <si>
    <t>ukovacek@example.net</t>
  </si>
  <si>
    <t>Omari Trantow</t>
  </si>
  <si>
    <t>general.pouros@example.com</t>
  </si>
  <si>
    <t>Jonathan Fay I</t>
  </si>
  <si>
    <t>hmitchell@example.org</t>
  </si>
  <si>
    <t>Miss Josiane Harris DDS</t>
  </si>
  <si>
    <t>sschowalter@example.net</t>
  </si>
  <si>
    <t>707-631-4730</t>
  </si>
  <si>
    <t>Nigel Hane</t>
  </si>
  <si>
    <t>amelie.gutkowski@example.org</t>
  </si>
  <si>
    <t>Mrs. Theresia Batz II</t>
  </si>
  <si>
    <t>donnell91@example.org</t>
  </si>
  <si>
    <t>Ms. Giovanna Shanahan IV</t>
  </si>
  <si>
    <t>ostamm@example.net</t>
  </si>
  <si>
    <t>Tomas Reinger</t>
  </si>
  <si>
    <t>darrin28@example.org</t>
  </si>
  <si>
    <t>352-780-3499</t>
  </si>
  <si>
    <t>Augustine Emmerich</t>
  </si>
  <si>
    <t>monahan.natalia@example.org</t>
  </si>
  <si>
    <t>Shane Langworth</t>
  </si>
  <si>
    <t>maximus00@example.net</t>
  </si>
  <si>
    <t>Rosamond Stark</t>
  </si>
  <si>
    <t>dcole@example.net</t>
  </si>
  <si>
    <t>Mrs. Aliza Grant</t>
  </si>
  <si>
    <t>aimee43@example.net</t>
  </si>
  <si>
    <t>1-786-201-3134</t>
  </si>
  <si>
    <t>Wendell Spinka</t>
  </si>
  <si>
    <t>koepp.trent@example.org</t>
  </si>
  <si>
    <t>Dr. Daphney Block</t>
  </si>
  <si>
    <t>shannon.jerde@example.net</t>
  </si>
  <si>
    <t>(269) 885-5560</t>
  </si>
  <si>
    <t>Antonette Pacocha</t>
  </si>
  <si>
    <t>halvorson.guadalupe@example.net</t>
  </si>
  <si>
    <t>Prof. Tod Hickle</t>
  </si>
  <si>
    <t>goyette.norene@example.org</t>
  </si>
  <si>
    <t>(336) 554-9300</t>
  </si>
  <si>
    <t>Dr. Albin Nolan</t>
  </si>
  <si>
    <t>oolson@example.org</t>
  </si>
  <si>
    <t>Xander Walker</t>
  </si>
  <si>
    <t>fritsch.jeffrey@example.org</t>
  </si>
  <si>
    <t>1-443-543-0543</t>
  </si>
  <si>
    <t>Mr. Hazel Huel</t>
  </si>
  <si>
    <t>kfisher@example.net</t>
  </si>
  <si>
    <t>David Frami</t>
  </si>
  <si>
    <t>ipacocha@example.net</t>
  </si>
  <si>
    <t>Alec Connelly</t>
  </si>
  <si>
    <t>brekke.hubert@example.com</t>
  </si>
  <si>
    <t>Leatha Satterfield</t>
  </si>
  <si>
    <t>donnell.cummings@example.net</t>
  </si>
  <si>
    <t>Domenica Spencer</t>
  </si>
  <si>
    <t>xsauer@example.com</t>
  </si>
  <si>
    <t>Dr. Lyric Stoltenberg Jr.</t>
  </si>
  <si>
    <t>qparker@example.net</t>
  </si>
  <si>
    <t>Ms. Blanca Grady</t>
  </si>
  <si>
    <t>adella86@example.org</t>
  </si>
  <si>
    <t>werner23@example.net</t>
  </si>
  <si>
    <t>Dave Pfannerstill</t>
  </si>
  <si>
    <t>schmeler.burnice@example.net</t>
  </si>
  <si>
    <t>Abner D'Amore</t>
  </si>
  <si>
    <t>elwin57@example.com</t>
  </si>
  <si>
    <t>(630) 301-6916</t>
  </si>
  <si>
    <t>Tiffany Johnson</t>
  </si>
  <si>
    <t>heller.hayley@example.org</t>
  </si>
  <si>
    <t>Terry Fisher</t>
  </si>
  <si>
    <t>bogisich.penelope@example.org</t>
  </si>
  <si>
    <t>Prof. Madyson Botsford</t>
  </si>
  <si>
    <t>mpfannerstill@example.org</t>
  </si>
  <si>
    <t>Ms. Maeve Hills V</t>
  </si>
  <si>
    <t>vincenza65@example.net</t>
  </si>
  <si>
    <t>Dr. Beth Mann</t>
  </si>
  <si>
    <t>robel.arlie@example.org</t>
  </si>
  <si>
    <t>248-556-5584</t>
  </si>
  <si>
    <t>Josephine Howe Sr.</t>
  </si>
  <si>
    <t>shaniya15@example.net</t>
  </si>
  <si>
    <t>Maynard Larson</t>
  </si>
  <si>
    <t>umayert@example.org</t>
  </si>
  <si>
    <t>Damaris Rath</t>
  </si>
  <si>
    <t>fbrekke@example.org</t>
  </si>
  <si>
    <t>(862) 505-1326</t>
  </si>
  <si>
    <t>Elta Bahringer II</t>
  </si>
  <si>
    <t>amelia31@example.org</t>
  </si>
  <si>
    <t>Priscilla Keeling</t>
  </si>
  <si>
    <t>shanel.wilderman@example.org</t>
  </si>
  <si>
    <t>Mr. Dorcas McLaughlin</t>
  </si>
  <si>
    <t>xoreilly@example.com</t>
  </si>
  <si>
    <t>220-273-9217</t>
  </si>
  <si>
    <t>Dolly Mueller</t>
  </si>
  <si>
    <t>hammes.ruben@example.org</t>
  </si>
  <si>
    <t>Mazie Schiller</t>
  </si>
  <si>
    <t>wkuvalis@example.org</t>
  </si>
  <si>
    <t>Gregorio Schneider IV</t>
  </si>
  <si>
    <t>thurman.gerhold@example.com</t>
  </si>
  <si>
    <t>Jamar Harber</t>
  </si>
  <si>
    <t>jarret.hayes@example.org</t>
  </si>
  <si>
    <t>Brooklyn Cummerata DVM</t>
  </si>
  <si>
    <t>marguerite05@example.org</t>
  </si>
  <si>
    <t>(754) 506-2329</t>
  </si>
  <si>
    <t>Emmet Durgan</t>
  </si>
  <si>
    <t>tfunk@example.net</t>
  </si>
  <si>
    <t>1-980-248-5853</t>
  </si>
  <si>
    <t>Aiyana Haley</t>
  </si>
  <si>
    <t>yzemlak@example.com</t>
  </si>
  <si>
    <t>Mr. Angus Corwin Jr.</t>
  </si>
  <si>
    <t>hand.weldon@example.com</t>
  </si>
  <si>
    <t>Kristopher Huel</t>
  </si>
  <si>
    <t>loraine98@example.org</t>
  </si>
  <si>
    <t>1-732-527-9112</t>
  </si>
  <si>
    <t>Clarabelle Satterfield I</t>
  </si>
  <si>
    <t>leda.herzog@example.com</t>
  </si>
  <si>
    <t>Antonina Stanton</t>
  </si>
  <si>
    <t>raynor.virginia@example.org</t>
  </si>
  <si>
    <t>1-682-299-5139</t>
  </si>
  <si>
    <t>Bette Kessler</t>
  </si>
  <si>
    <t>emmitt32@example.org</t>
  </si>
  <si>
    <t>Geoffrey Ortiz</t>
  </si>
  <si>
    <t>dmonahan@example.net</t>
  </si>
  <si>
    <t>Athena Bernier DDS</t>
  </si>
  <si>
    <t>yazmin42@example.net</t>
  </si>
  <si>
    <t>+1 (858) 744-8715</t>
  </si>
  <si>
    <t>Mr. Madisen Mayert</t>
  </si>
  <si>
    <t>bkoch@example.com</t>
  </si>
  <si>
    <t>1-712-339-2196</t>
  </si>
  <si>
    <t>Mia Gorczany</t>
  </si>
  <si>
    <t>talia.grant@example.com</t>
  </si>
  <si>
    <t>Mr. Michel Auer</t>
  </si>
  <si>
    <t>vmueller@example.net</t>
  </si>
  <si>
    <t>1-484-355-7246</t>
  </si>
  <si>
    <t>Prof. Ivory Reichel</t>
  </si>
  <si>
    <t>maye.haag@example.net</t>
  </si>
  <si>
    <t>(678) 912-4084</t>
  </si>
  <si>
    <t>Araceli Runolfsdottir</t>
  </si>
  <si>
    <t>ebauch@example.org</t>
  </si>
  <si>
    <t>(440) 905-7229</t>
  </si>
  <si>
    <t>Ms. Amelia Marquardt I</t>
  </si>
  <si>
    <t>liza.batz@example.com</t>
  </si>
  <si>
    <t>(585) 423-9267</t>
  </si>
  <si>
    <t>Prof. Kennedi Mertz Jr.</t>
  </si>
  <si>
    <t>grayce.bauch@example.com</t>
  </si>
  <si>
    <t>Jaime Dare</t>
  </si>
  <si>
    <t>rusty31@example.net</t>
  </si>
  <si>
    <t>1-234-590-9256</t>
  </si>
  <si>
    <t>Eliza Prosacco III</t>
  </si>
  <si>
    <t>erwin74@example.net</t>
  </si>
  <si>
    <t>Dedric King</t>
  </si>
  <si>
    <t>lance.powlowski@example.net</t>
  </si>
  <si>
    <t>(332) 707-2478</t>
  </si>
  <si>
    <t>Leanna Wehner DVM</t>
  </si>
  <si>
    <t>ystrosin@example.org</t>
  </si>
  <si>
    <t>(269) 449-8715</t>
  </si>
  <si>
    <t>Kamille Schoen</t>
  </si>
  <si>
    <t>yazmin59@example.net</t>
  </si>
  <si>
    <t>Javonte Farrell</t>
  </si>
  <si>
    <t>devyn.hartmann@example.org</t>
  </si>
  <si>
    <t>682-931-9840</t>
  </si>
  <si>
    <t>Jana Lynch</t>
  </si>
  <si>
    <t>qdubuque@example.com</t>
  </si>
  <si>
    <t>1-425-663-9199</t>
  </si>
  <si>
    <t>Henriette Prosacco PhD</t>
  </si>
  <si>
    <t>dangelo.koch@example.com</t>
  </si>
  <si>
    <t>Arno Feest IV</t>
  </si>
  <si>
    <t>melvin.toy@example.net</t>
  </si>
  <si>
    <t>478-539-8195</t>
  </si>
  <si>
    <t>Tia Wyman</t>
  </si>
  <si>
    <t>cgibson@example.com</t>
  </si>
  <si>
    <t>Pietro Kulas</t>
  </si>
  <si>
    <t>vdietrich@example.org</t>
  </si>
  <si>
    <t>Aaliyah Dibbert</t>
  </si>
  <si>
    <t>marvin.asha@example.net</t>
  </si>
  <si>
    <t>773-886-1982</t>
  </si>
  <si>
    <t>Hassie Cummings</t>
  </si>
  <si>
    <t>schuyler10@example.net</t>
  </si>
  <si>
    <t>Frederique Donnelly</t>
  </si>
  <si>
    <t>corwin.marion@example.com</t>
  </si>
  <si>
    <t>+1 (304) 533-9622</t>
  </si>
  <si>
    <t>Ramona Lehner</t>
  </si>
  <si>
    <t>brandyn.wilderman@example.com</t>
  </si>
  <si>
    <t>1-854-814-7739</t>
  </si>
  <si>
    <t>Rhoda McGlynn</t>
  </si>
  <si>
    <t>wilson.reilly@example.com</t>
  </si>
  <si>
    <t>+1 (351) 297-2462</t>
  </si>
  <si>
    <t>Giovanna Sporer</t>
  </si>
  <si>
    <t>bonita.cole@example.org</t>
  </si>
  <si>
    <t>Alta Wolff</t>
  </si>
  <si>
    <t>ernestine.morissette@example.net</t>
  </si>
  <si>
    <t>Mr. Cristopher Powlowski</t>
  </si>
  <si>
    <t>leffler.kane@example.com</t>
  </si>
  <si>
    <t>Presley Kuhic III</t>
  </si>
  <si>
    <t>towne.shayna@example.com</t>
  </si>
  <si>
    <t>Bobbie Christiansen</t>
  </si>
  <si>
    <t>xhammes@example.com</t>
  </si>
  <si>
    <t>1-651-446-1877</t>
  </si>
  <si>
    <t>Ruthie Heller</t>
  </si>
  <si>
    <t>vdonnelly@example.com</t>
  </si>
  <si>
    <t>651-853-5917</t>
  </si>
  <si>
    <t>Bryce Hammes</t>
  </si>
  <si>
    <t>mschulist@example.com</t>
  </si>
  <si>
    <t>1-540-553-4419</t>
  </si>
  <si>
    <t>Dr. Keven Hill DVM</t>
  </si>
  <si>
    <t>delta.hills@example.com</t>
  </si>
  <si>
    <t>Mrs. Gladys Kuhlman II</t>
  </si>
  <si>
    <t>kirlin.reta@example.net</t>
  </si>
  <si>
    <t>Haleigh Schmitt</t>
  </si>
  <si>
    <t>osporer@example.org</t>
  </si>
  <si>
    <t>Della Bashirian</t>
  </si>
  <si>
    <t>dpacocha@example.com</t>
  </si>
  <si>
    <t>Dr. Kiley Johns</t>
  </si>
  <si>
    <t>dickinson.lew@example.net</t>
  </si>
  <si>
    <t>Prof. Alyce Kessler PhD</t>
  </si>
  <si>
    <t>cassin.francesca@example.net</t>
  </si>
  <si>
    <t>405-568-2120</t>
  </si>
  <si>
    <t>Bruce Schiller PhD</t>
  </si>
  <si>
    <t>alexie66@example.net</t>
  </si>
  <si>
    <t>1-508-728-5283</t>
  </si>
  <si>
    <t>Twila Grady</t>
  </si>
  <si>
    <t>lula56@example.org</t>
  </si>
  <si>
    <t>435-569-9578</t>
  </si>
  <si>
    <t>Hanna Crist MD</t>
  </si>
  <si>
    <t>chadrick31@example.com</t>
  </si>
  <si>
    <t>Lavinia Abernathy</t>
  </si>
  <si>
    <t>alexzander.beahan@example.net</t>
  </si>
  <si>
    <t>Barton Corwin</t>
  </si>
  <si>
    <t>fwalsh@example.com</t>
  </si>
  <si>
    <t>1-478-254-3304</t>
  </si>
  <si>
    <t>Grant Wilkinson</t>
  </si>
  <si>
    <t>geovanny95@example.net</t>
  </si>
  <si>
    <t>520-794-5727</t>
  </si>
  <si>
    <t>Samson Senger</t>
  </si>
  <si>
    <t>mhand@example.net</t>
  </si>
  <si>
    <t>Prof. Gretchen Schinner PhD</t>
  </si>
  <si>
    <t>margie32@example.com</t>
  </si>
  <si>
    <t>580-730-5884</t>
  </si>
  <si>
    <t>Emelie Aufderhar</t>
  </si>
  <si>
    <t>bschuster@example.org</t>
  </si>
  <si>
    <t>Issac Crooks</t>
  </si>
  <si>
    <t>tania.cormier@example.net</t>
  </si>
  <si>
    <t>+1 (607) 981-5471</t>
  </si>
  <si>
    <t>Glenna Bradtke</t>
  </si>
  <si>
    <t>theller@example.org</t>
  </si>
  <si>
    <t>(562) 282-0188</t>
  </si>
  <si>
    <t>Prof. Kelley Parisian DVM</t>
  </si>
  <si>
    <t>schowalter.adaline@example.org</t>
  </si>
  <si>
    <t>1-540-839-4660</t>
  </si>
  <si>
    <t>Rickie Heaney</t>
  </si>
  <si>
    <t>fahey.marguerite@example.net</t>
  </si>
  <si>
    <t>Arch Oberbrunner</t>
  </si>
  <si>
    <t>nitzsche.walter@example.org</t>
  </si>
  <si>
    <t>Darwin Kessler</t>
  </si>
  <si>
    <t>bridget.bartell@example.org</t>
  </si>
  <si>
    <t>Ramiro Luettgen</t>
  </si>
  <si>
    <t>dakota45@example.com</t>
  </si>
  <si>
    <t>1-660-361-4814</t>
  </si>
  <si>
    <t>Clarissa Berge</t>
  </si>
  <si>
    <t>yswift@example.net</t>
  </si>
  <si>
    <t>Guiseppe Balistreri</t>
  </si>
  <si>
    <t>reichel.penelope@example.net</t>
  </si>
  <si>
    <t>Fay Schulist</t>
  </si>
  <si>
    <t>stewart97@example.net</t>
  </si>
  <si>
    <t>(505) 314-1142</t>
  </si>
  <si>
    <t>Skylar Hegmann PhD</t>
  </si>
  <si>
    <t>orogahn@example.org</t>
  </si>
  <si>
    <t>(847) 415-9288</t>
  </si>
  <si>
    <t>Isaias Dickens</t>
  </si>
  <si>
    <t>nokeefe@example.com</t>
  </si>
  <si>
    <t>Mr. Lavern Lebsack</t>
  </si>
  <si>
    <t>erwin39@example.org</t>
  </si>
  <si>
    <t>818-955-7158</t>
  </si>
  <si>
    <t>Johnathon Rohan IV</t>
  </si>
  <si>
    <t>anjali.nitzsche@example.org</t>
  </si>
  <si>
    <t>Miss Onie Grimes</t>
  </si>
  <si>
    <t>felton75@example.net</t>
  </si>
  <si>
    <t>+1 (856) 289-5019</t>
  </si>
  <si>
    <t>Ms. Lessie Metz</t>
  </si>
  <si>
    <t>aaliyah.upton@example.net</t>
  </si>
  <si>
    <t>512-812-3635</t>
  </si>
  <si>
    <t>Domenic Boyle</t>
  </si>
  <si>
    <t>joanne95@example.org</t>
  </si>
  <si>
    <t>209-590-6248</t>
  </si>
  <si>
    <t>Amie Veum</t>
  </si>
  <si>
    <t>nya26@example.net</t>
  </si>
  <si>
    <t>386-854-4200</t>
  </si>
  <si>
    <t>Camron Legros</t>
  </si>
  <si>
    <t>kub.ellis@example.net</t>
  </si>
  <si>
    <t>1-281-800-4394</t>
  </si>
  <si>
    <t>Cheyanne Klocko</t>
  </si>
  <si>
    <t>mayra92@example.net</t>
  </si>
  <si>
    <t>Jamaal Lebsack</t>
  </si>
  <si>
    <t>zachariah.jenkins@example.com</t>
  </si>
  <si>
    <t>1-865-545-9606</t>
  </si>
  <si>
    <t>Laury Crist</t>
  </si>
  <si>
    <t>bettie48@example.org</t>
  </si>
  <si>
    <t>+1 (410) 652-9349</t>
  </si>
  <si>
    <t>Enrique Bins</t>
  </si>
  <si>
    <t>nathanael52@example.net</t>
  </si>
  <si>
    <t>Ali Schmeler</t>
  </si>
  <si>
    <t>ryan89@example.com</t>
  </si>
  <si>
    <t>+1 (847) 302-2719</t>
  </si>
  <si>
    <t>Raymond Aufderhar DDS</t>
  </si>
  <si>
    <t>durgan.maryse@example.org</t>
  </si>
  <si>
    <t>Benedict Cassin V</t>
  </si>
  <si>
    <t>yblock@example.org</t>
  </si>
  <si>
    <t>Amari Champlin V</t>
  </si>
  <si>
    <t>melvin35@example.net</t>
  </si>
  <si>
    <t>Prof. Gudrun Greenholt</t>
  </si>
  <si>
    <t>qstanton@example.net</t>
  </si>
  <si>
    <t>Wilson Bauch Jr.</t>
  </si>
  <si>
    <t>stamm.aiyana@example.com</t>
  </si>
  <si>
    <t>Darrion Kuphal</t>
  </si>
  <si>
    <t>kiera.sipes@example.org</t>
  </si>
  <si>
    <t>(747) 721-9547</t>
  </si>
  <si>
    <t>Kaycee Terry</t>
  </si>
  <si>
    <t>glen.effertz@example.org</t>
  </si>
  <si>
    <t>Jose Fisher</t>
  </si>
  <si>
    <t>coleman.lang@example.com</t>
  </si>
  <si>
    <t>602-539-1625</t>
  </si>
  <si>
    <t>Joelle Baumbach</t>
  </si>
  <si>
    <t>greenholt.emie@example.net</t>
  </si>
  <si>
    <t>Lisa Kreiger</t>
  </si>
  <si>
    <t>rmayert@example.org</t>
  </si>
  <si>
    <t>1-505-356-5776</t>
  </si>
  <si>
    <t>Kameron Crist</t>
  </si>
  <si>
    <t>okirlin@example.com</t>
  </si>
  <si>
    <t>Salvador Koepp</t>
  </si>
  <si>
    <t>fay.mcclure@example.com</t>
  </si>
  <si>
    <t>+1 (419) 736-5334</t>
  </si>
  <si>
    <t>Quincy DuBuque PhD</t>
  </si>
  <si>
    <t>bstehr@example.org</t>
  </si>
  <si>
    <t>605-638-2855</t>
  </si>
  <si>
    <t>Grace Von II</t>
  </si>
  <si>
    <t>raynor.caitlyn@example.org</t>
  </si>
  <si>
    <t>(818) 278-0533</t>
  </si>
  <si>
    <t>Dr. Colton Ritchie Sr.</t>
  </si>
  <si>
    <t>zbaumbach@example.net</t>
  </si>
  <si>
    <t>(832) 392-4681</t>
  </si>
  <si>
    <t>Marian Stracke</t>
  </si>
  <si>
    <t>bridie96@example.org</t>
  </si>
  <si>
    <t>(602) 423-4396</t>
  </si>
  <si>
    <t>Eleonore Robel V</t>
  </si>
  <si>
    <t>cbatz@example.net</t>
  </si>
  <si>
    <t>Chaz Gerhold Sr.</t>
  </si>
  <si>
    <t>ottilie.blanda@example.com</t>
  </si>
  <si>
    <t>Mr. Arturo Swaniawski I</t>
  </si>
  <si>
    <t>sydnee76@example.net</t>
  </si>
  <si>
    <t>1-779-704-6362</t>
  </si>
  <si>
    <t>Mr. Keyon Trantow</t>
  </si>
  <si>
    <t>rafael.hessel@example.com</t>
  </si>
  <si>
    <t>(909) 981-5674</t>
  </si>
  <si>
    <t>Gunner Miller</t>
  </si>
  <si>
    <t>deonte.emmerich@example.org</t>
  </si>
  <si>
    <t>+1 (667) 836-2853</t>
  </si>
  <si>
    <t>Veda Mraz</t>
  </si>
  <si>
    <t>runolfsson.onie@example.net</t>
  </si>
  <si>
    <t>770-569-3382</t>
  </si>
  <si>
    <t>Walker Cremin</t>
  </si>
  <si>
    <t>ziemann.ebony@example.org</t>
  </si>
  <si>
    <t>Angelita Stanton</t>
  </si>
  <si>
    <t>micaela.ullrich@example.org</t>
  </si>
  <si>
    <t>Dr. Golda Dickens Sr.</t>
  </si>
  <si>
    <t>mstracke@example.org</t>
  </si>
  <si>
    <t>Nona Wintheiser</t>
  </si>
  <si>
    <t>valerie.stanton@example.net</t>
  </si>
  <si>
    <t>1-754-706-0244</t>
  </si>
  <si>
    <t>Alexandre Padberg</t>
  </si>
  <si>
    <t>vmitchell@example.org</t>
  </si>
  <si>
    <t>Cara Doyle</t>
  </si>
  <si>
    <t>fwaelchi@example.org</t>
  </si>
  <si>
    <t>Cleveland Thiel IV</t>
  </si>
  <si>
    <t>uriel54@example.net</t>
  </si>
  <si>
    <t>Prof. Darryl Bode</t>
  </si>
  <si>
    <t>deontae.volkman@example.net</t>
  </si>
  <si>
    <t>1-484-721-9798</t>
  </si>
  <si>
    <t>Hanna Daniel</t>
  </si>
  <si>
    <t>mmurazik@example.com</t>
  </si>
  <si>
    <t>(323) 725-0450</t>
  </si>
  <si>
    <t>Earnest Nicolas DDS</t>
  </si>
  <si>
    <t>zemlak.lue@example.org</t>
  </si>
  <si>
    <t>208-686-5101</t>
  </si>
  <si>
    <t>Destini Effertz</t>
  </si>
  <si>
    <t>leonor94@example.net</t>
  </si>
  <si>
    <t>Adeline Herzog IV</t>
  </si>
  <si>
    <t>boyle.stone@example.com</t>
  </si>
  <si>
    <t>Camryn VonRueden</t>
  </si>
  <si>
    <t>jkonopelski@example.com</t>
  </si>
  <si>
    <t>Sheridan Collier</t>
  </si>
  <si>
    <t>yschuster@example.com</t>
  </si>
  <si>
    <t>Dr. Bernice Franecki II</t>
  </si>
  <si>
    <t>shane53@example.org</t>
  </si>
  <si>
    <t>1-234-539-0083</t>
  </si>
  <si>
    <t>Schuyler McLaughlin III</t>
  </si>
  <si>
    <t>elnora87@example.org</t>
  </si>
  <si>
    <t>(336) 969-3434</t>
  </si>
  <si>
    <t>Prof. Fidel Goodwin IV</t>
  </si>
  <si>
    <t>vhammes@example.net</t>
  </si>
  <si>
    <t>Krystel Morar</t>
  </si>
  <si>
    <t>desiree.fritsch@example.org</t>
  </si>
  <si>
    <t>Dr. Armand Purdy</t>
  </si>
  <si>
    <t>ywilliamson@example.org</t>
  </si>
  <si>
    <t>+1 (641) 984-5939</t>
  </si>
  <si>
    <t>Kennedi Wehner I</t>
  </si>
  <si>
    <t>ocasper@example.net</t>
  </si>
  <si>
    <t>(831) 886-5551</t>
  </si>
  <si>
    <t>Alysa Auer</t>
  </si>
  <si>
    <t>monahan.moshe@example.net</t>
  </si>
  <si>
    <t>Bettye Cremin DVM</t>
  </si>
  <si>
    <t>hugh97@example.com</t>
  </si>
  <si>
    <t>Broderick Legros</t>
  </si>
  <si>
    <t>stewart29@example.org</t>
  </si>
  <si>
    <t>1-479-656-0263</t>
  </si>
  <si>
    <t>Arden Grady</t>
  </si>
  <si>
    <t>sebastian.heller@example.org</t>
  </si>
  <si>
    <t>(917) 787-0293</t>
  </si>
  <si>
    <t>Nikita Bergstrom</t>
  </si>
  <si>
    <t>hickle.pietro@example.net</t>
  </si>
  <si>
    <t>929-518-3660</t>
  </si>
  <si>
    <t>Lowell Walsh</t>
  </si>
  <si>
    <t>cruickshank.alda@example.org</t>
  </si>
  <si>
    <t>Aubree Rodriguez MD</t>
  </si>
  <si>
    <t>kip47@example.net</t>
  </si>
  <si>
    <t>1-310-466-9969</t>
  </si>
  <si>
    <t>Miss Layla Dickens V</t>
  </si>
  <si>
    <t>tgulgowski@example.net</t>
  </si>
  <si>
    <t>+1 (424) 826-1909</t>
  </si>
  <si>
    <t>Branson Braun III</t>
  </si>
  <si>
    <t>cristian22@example.net</t>
  </si>
  <si>
    <t>(774) 402-2552</t>
  </si>
  <si>
    <t>Valerie Eichmann V</t>
  </si>
  <si>
    <t>lucious07@example.com</t>
  </si>
  <si>
    <t>Ms. Abbigail McGlynn DDS</t>
  </si>
  <si>
    <t>creola.ebert@example.net</t>
  </si>
  <si>
    <t>Ole Schaden</t>
  </si>
  <si>
    <t>freda74@example.com</t>
  </si>
  <si>
    <t>1-640-364-0312</t>
  </si>
  <si>
    <t>Erwin Kovacek Sr.</t>
  </si>
  <si>
    <t>corwin.letha@example.com</t>
  </si>
  <si>
    <t>Geoffrey Konopelski</t>
  </si>
  <si>
    <t>darrin.nienow@example.org</t>
  </si>
  <si>
    <t>Scottie Schamberger</t>
  </si>
  <si>
    <t>vicente96@example.net</t>
  </si>
  <si>
    <t>Prof. Hal Kirlin DVM</t>
  </si>
  <si>
    <t>hackett.eva@example.com</t>
  </si>
  <si>
    <t>Mr. Virgil Hermann I</t>
  </si>
  <si>
    <t>trantow.ellen@example.org</t>
  </si>
  <si>
    <t>Adah Armstrong Jr.</t>
  </si>
  <si>
    <t>trantow.jaida@example.com</t>
  </si>
  <si>
    <t>Gaetano Jast</t>
  </si>
  <si>
    <t>qwillms@example.org</t>
  </si>
  <si>
    <t>Anahi Franecki</t>
  </si>
  <si>
    <t>cameron00@example.net</t>
  </si>
  <si>
    <t>(912) 568-4005</t>
  </si>
  <si>
    <t>Jadyn Stracke</t>
  </si>
  <si>
    <t>wskiles@example.net</t>
  </si>
  <si>
    <t>1-830-859-1965</t>
  </si>
  <si>
    <t>Felicita Kohler</t>
  </si>
  <si>
    <t>rosalyn39@example.com</t>
  </si>
  <si>
    <t>(574) 817-4103</t>
  </si>
  <si>
    <t>Novella Stanton</t>
  </si>
  <si>
    <t>snikolaus@example.com</t>
  </si>
  <si>
    <t>1-402-927-1421</t>
  </si>
  <si>
    <t>Nona Nicolas</t>
  </si>
  <si>
    <t>nkunde@example.org</t>
  </si>
  <si>
    <t>(815) 357-0772</t>
  </si>
  <si>
    <t>Dr. Natalie Marquardt</t>
  </si>
  <si>
    <t>botsford.cristopher@example.com</t>
  </si>
  <si>
    <t>1-301-789-6106</t>
  </si>
  <si>
    <t>Friedrich Parker MD</t>
  </si>
  <si>
    <t>weissnat.chandler@example.org</t>
  </si>
  <si>
    <t>(857) 227-6204</t>
  </si>
  <si>
    <t>Alek Gutkowski IV</t>
  </si>
  <si>
    <t>vmorissette@example.net</t>
  </si>
  <si>
    <t>Kelton Homenick</t>
  </si>
  <si>
    <t>ebrakus@example.com</t>
  </si>
  <si>
    <t>1-940-724-7616</t>
  </si>
  <si>
    <t>Mack Willms</t>
  </si>
  <si>
    <t>pierre.sporer@example.com</t>
  </si>
  <si>
    <t>(540) 221-8119</t>
  </si>
  <si>
    <t>Katelynn Marvin</t>
  </si>
  <si>
    <t>casper.laron@example.com</t>
  </si>
  <si>
    <t>Jon Dach</t>
  </si>
  <si>
    <t>lenna04@example.com</t>
  </si>
  <si>
    <t>(407) 621-2635</t>
  </si>
  <si>
    <t>Lillie Rath</t>
  </si>
  <si>
    <t>adolf95@example.net</t>
  </si>
  <si>
    <t>(864) 820-1256</t>
  </si>
  <si>
    <t>Marcelle Thiel</t>
  </si>
  <si>
    <t>wmcglynn@example.com</t>
  </si>
  <si>
    <t>Mr. Victor Herman</t>
  </si>
  <si>
    <t>jordon25@example.com</t>
  </si>
  <si>
    <t>352-923-9976</t>
  </si>
  <si>
    <t>Mitchel Tromp</t>
  </si>
  <si>
    <t>bergnaum.retta@example.com</t>
  </si>
  <si>
    <t>Jacques Bradtke</t>
  </si>
  <si>
    <t>dorcas41@example.net</t>
  </si>
  <si>
    <t>Jacynthe Okuneva</t>
  </si>
  <si>
    <t>aroberts@example.org</t>
  </si>
  <si>
    <t>Trudie Abernathy</t>
  </si>
  <si>
    <t>xkling@example.org</t>
  </si>
  <si>
    <t>260-648-6017</t>
  </si>
  <si>
    <t>Jeramy Kessler</t>
  </si>
  <si>
    <t>jesse68@example.net</t>
  </si>
  <si>
    <t>Mr. Axel Swift</t>
  </si>
  <si>
    <t>lavada.schroeder@example.net</t>
  </si>
  <si>
    <t>Kirsten Gerhold</t>
  </si>
  <si>
    <t>schulist.jannie@example.net</t>
  </si>
  <si>
    <t>+1 (765) 645-9678</t>
  </si>
  <si>
    <t>Prof. Amelia Bernier</t>
  </si>
  <si>
    <t>linnie.von@example.net</t>
  </si>
  <si>
    <t>Reta Zieme</t>
  </si>
  <si>
    <t>aliza.schultz@example.com</t>
  </si>
  <si>
    <t>Shana Runte</t>
  </si>
  <si>
    <t>legros.ettie@example.com</t>
  </si>
  <si>
    <t>(303) 505-5984</t>
  </si>
  <si>
    <t>Dr. Newton Wintheiser</t>
  </si>
  <si>
    <t>anolan@example.com</t>
  </si>
  <si>
    <t>Ms. Angelina Pagac</t>
  </si>
  <si>
    <t>baby45@example.org</t>
  </si>
  <si>
    <t>629-594-5568</t>
  </si>
  <si>
    <t>Mrs. Tressa Heller</t>
  </si>
  <si>
    <t>torphy.rebecca@example.net</t>
  </si>
  <si>
    <t>(231) 548-2692</t>
  </si>
  <si>
    <t>Ms. Dulce Bayer DVM</t>
  </si>
  <si>
    <t>hoeger.aylin@example.net</t>
  </si>
  <si>
    <t>307-884-2406</t>
  </si>
  <si>
    <t>Delmer Hessel DVM</t>
  </si>
  <si>
    <t>janick.krajcik@example.com</t>
  </si>
  <si>
    <t>757-972-8958</t>
  </si>
  <si>
    <t>Prof. Darby Auer DDS</t>
  </si>
  <si>
    <t>terry.demario@example.org</t>
  </si>
  <si>
    <t>Ollie Shanahan</t>
  </si>
  <si>
    <t>grady.lera@example.net</t>
  </si>
  <si>
    <t>320-813-5761</t>
  </si>
  <si>
    <t>Dr. Lilyan King II</t>
  </si>
  <si>
    <t>murl.stiedemann@example.net</t>
  </si>
  <si>
    <t>1-786-555-5311</t>
  </si>
  <si>
    <t>Michelle Harber</t>
  </si>
  <si>
    <t>goodwin.vena@example.net</t>
  </si>
  <si>
    <t>1-662-739-7172</t>
  </si>
  <si>
    <t>Kristina Barrows</t>
  </si>
  <si>
    <t>rebekah.langworth@example.net</t>
  </si>
  <si>
    <t>(704) 842-7982</t>
  </si>
  <si>
    <t>Dr. Arjun Hauck</t>
  </si>
  <si>
    <t>lward@example.com</t>
  </si>
  <si>
    <t>+1 (870) 516-5491</t>
  </si>
  <si>
    <t>Julien Heidenreich</t>
  </si>
  <si>
    <t>yadira27@example.org</t>
  </si>
  <si>
    <t>Dalton Wuckert</t>
  </si>
  <si>
    <t>kaylee67@example.org</t>
  </si>
  <si>
    <t>928-977-4532</t>
  </si>
  <si>
    <t>Raymundo Davis</t>
  </si>
  <si>
    <t>coralie.flatley@example.org</t>
  </si>
  <si>
    <t>1-229-570-5908</t>
  </si>
  <si>
    <t>Shemar Bernhard DDS</t>
  </si>
  <si>
    <t>diana.smith@example.com</t>
  </si>
  <si>
    <t>1-607-792-9459</t>
  </si>
  <si>
    <t>Torrey Fritsch Jr.</t>
  </si>
  <si>
    <t>westley88@example.org</t>
  </si>
  <si>
    <t>1-251-631-0657</t>
  </si>
  <si>
    <t>Ena Deckow</t>
  </si>
  <si>
    <t>vilma59@example.org</t>
  </si>
  <si>
    <t>Luigi Pacocha</t>
  </si>
  <si>
    <t>kreilly@example.net</t>
  </si>
  <si>
    <t>(516) 310-2435</t>
  </si>
  <si>
    <t>Narciso Kulas</t>
  </si>
  <si>
    <t>xander.jakubowski@example.org</t>
  </si>
  <si>
    <t>Marguerite Leuschke</t>
  </si>
  <si>
    <t>daniel.imogene@example.org</t>
  </si>
  <si>
    <t>740-978-1172</t>
  </si>
  <si>
    <t>Mrs. Erika Hickle</t>
  </si>
  <si>
    <t>remard@example.org</t>
  </si>
  <si>
    <t>Dr. Wilmer Lockman Jr.</t>
  </si>
  <si>
    <t>merle.renner@example.org</t>
  </si>
  <si>
    <t>859-437-9450</t>
  </si>
  <si>
    <t>Asia Hickle DDS</t>
  </si>
  <si>
    <t>marilyne74@example.com</t>
  </si>
  <si>
    <t>Macy Reynolds Sr.</t>
  </si>
  <si>
    <t>yortiz@example.net</t>
  </si>
  <si>
    <t>(361) 493-8618</t>
  </si>
  <si>
    <t>Emmanuel Kuphal</t>
  </si>
  <si>
    <t>tfranecki@example.net</t>
  </si>
  <si>
    <t>Anthony Morissette</t>
  </si>
  <si>
    <t>kemmer.everett@example.org</t>
  </si>
  <si>
    <t>(706) 984-0323</t>
  </si>
  <si>
    <t>Jude Aufderhar DVM</t>
  </si>
  <si>
    <t>gstiedemann@example.net</t>
  </si>
  <si>
    <t>1-818-582-7494</t>
  </si>
  <si>
    <t>Daisha Haag</t>
  </si>
  <si>
    <t>kemmer.bonita@example.com</t>
  </si>
  <si>
    <t>Miss Jacinthe Parisian III</t>
  </si>
  <si>
    <t>hilbert25@example.net</t>
  </si>
  <si>
    <t>Niko Fritsch</t>
  </si>
  <si>
    <t>oeffertz@example.org</t>
  </si>
  <si>
    <t>901-645-5015</t>
  </si>
  <si>
    <t>Emiliano Beier</t>
  </si>
  <si>
    <t>grady.arvel@example.org</t>
  </si>
  <si>
    <t>925-705-3886</t>
  </si>
  <si>
    <t>Malinda Lindgren</t>
  </si>
  <si>
    <t>jmcdermott@example.net</t>
  </si>
  <si>
    <t>Corrine Kulas</t>
  </si>
  <si>
    <t>schuppe.luna@example.org</t>
  </si>
  <si>
    <t>Rodrick Wilderman</t>
  </si>
  <si>
    <t>leanne68@example.com</t>
  </si>
  <si>
    <t>Dr. Elvie Rogahn</t>
  </si>
  <si>
    <t>amya.schaden@example.org</t>
  </si>
  <si>
    <t>1-864-939-1111</t>
  </si>
  <si>
    <t>Rylee Berge</t>
  </si>
  <si>
    <t>jarrod.spencer@example.org</t>
  </si>
  <si>
    <t>520-213-3111</t>
  </si>
  <si>
    <t>Wilford Bahringer</t>
  </si>
  <si>
    <t>ddaniel@example.com</t>
  </si>
  <si>
    <t>Amanda Ferry III</t>
  </si>
  <si>
    <t>triston.mccullough@example.com</t>
  </si>
  <si>
    <t>(304) 501-6272</t>
  </si>
  <si>
    <t>Mr. Dereck Hoppe</t>
  </si>
  <si>
    <t>jesse.dooley@example.org</t>
  </si>
  <si>
    <t>Ms. Francisca Lemke DDS</t>
  </si>
  <si>
    <t>hill.jaleel@example.net</t>
  </si>
  <si>
    <t>Elnora Orn I</t>
  </si>
  <si>
    <t>davon70@example.org</t>
  </si>
  <si>
    <t>Destini McKenzie</t>
  </si>
  <si>
    <t>hickle.kathryne@example.org</t>
  </si>
  <si>
    <t>(712) 248-6553</t>
  </si>
  <si>
    <t>Melody Ebert</t>
  </si>
  <si>
    <t>serena07@example.net</t>
  </si>
  <si>
    <t>1-678-390-8571</t>
  </si>
  <si>
    <t>Esteban Abbott MD</t>
  </si>
  <si>
    <t>tortiz@example.net</t>
  </si>
  <si>
    <t>(629) 386-0414</t>
  </si>
  <si>
    <t>Miss Maeve Kulas II</t>
  </si>
  <si>
    <t>laila69@example.com</t>
  </si>
  <si>
    <t>Delia Simonis</t>
  </si>
  <si>
    <t>igrimes@example.org</t>
  </si>
  <si>
    <t>Miss Yvette Fadel</t>
  </si>
  <si>
    <t>nettie.pacocha@example.org</t>
  </si>
  <si>
    <t>+1 (331) 981-0496</t>
  </si>
  <si>
    <t>Fae Lueilwitz</t>
  </si>
  <si>
    <t>taltenwerth@example.org</t>
  </si>
  <si>
    <t>1-309-374-5288</t>
  </si>
  <si>
    <t>Ms. Antonetta Morissette</t>
  </si>
  <si>
    <t>tbergstrom@example.org</t>
  </si>
  <si>
    <t>(229) 329-6312</t>
  </si>
  <si>
    <t>Rodrigo O'Hara</t>
  </si>
  <si>
    <t>kautzer.lazaro@example.net</t>
  </si>
  <si>
    <t>+1 (609) 907-2855</t>
  </si>
  <si>
    <t>Devin Grant</t>
  </si>
  <si>
    <t>wkoepp@example.com</t>
  </si>
  <si>
    <t>Dr. Marvin Bins I</t>
  </si>
  <si>
    <t>napoleon49@example.com</t>
  </si>
  <si>
    <t>872-234-4178</t>
  </si>
  <si>
    <t>Miss Cordia Wolf</t>
  </si>
  <si>
    <t>jedediah.romaguera@example.org</t>
  </si>
  <si>
    <t>+1 (779) 964-7710</t>
  </si>
  <si>
    <t>Brown Heidenreich</t>
  </si>
  <si>
    <t>rrodriguez@example.org</t>
  </si>
  <si>
    <t>Arlene Leffler</t>
  </si>
  <si>
    <t>tillman.kaylie@example.com</t>
  </si>
  <si>
    <t>Dr. Michele Kub DVM</t>
  </si>
  <si>
    <t>susana.witting@example.org</t>
  </si>
  <si>
    <t>434-917-6550</t>
  </si>
  <si>
    <t>Mr. Karl Goldner</t>
  </si>
  <si>
    <t>barbara.koss@example.com</t>
  </si>
  <si>
    <t>402-921-5805</t>
  </si>
  <si>
    <t>Mr. Wiley Swift</t>
  </si>
  <si>
    <t>jennifer19@example.com</t>
  </si>
  <si>
    <t>(539) 772-4671</t>
  </si>
  <si>
    <t>Edwardo Hilpert</t>
  </si>
  <si>
    <t>ogrant@example.com</t>
  </si>
  <si>
    <t>283-510-9503</t>
  </si>
  <si>
    <t>Lue Jenkins</t>
  </si>
  <si>
    <t>mkertzmann@example.org</t>
  </si>
  <si>
    <t>Noemie Bode V</t>
  </si>
  <si>
    <t>estel46@example.com</t>
  </si>
  <si>
    <t>Maurice Balistreri</t>
  </si>
  <si>
    <t>maureen.wuckert@example.net</t>
  </si>
  <si>
    <t>1-747-578-3380</t>
  </si>
  <si>
    <t>Dr. Doris Schiller</t>
  </si>
  <si>
    <t>pollich.malinda@example.org</t>
  </si>
  <si>
    <t>Pedro Stamm</t>
  </si>
  <si>
    <t>giovanny.yundt@example.org</t>
  </si>
  <si>
    <t>Prof. Brandt Beer IV</t>
  </si>
  <si>
    <t>runte.kayley@example.net</t>
  </si>
  <si>
    <t>(423) 755-5230</t>
  </si>
  <si>
    <t>Ottis Buckridge</t>
  </si>
  <si>
    <t>hank46@example.com</t>
  </si>
  <si>
    <t>220-908-0267</t>
  </si>
  <si>
    <t>Marcelo Schuppe</t>
  </si>
  <si>
    <t>madilyn.littel@example.net</t>
  </si>
  <si>
    <t>Miss Dayana Cummings</t>
  </si>
  <si>
    <t>howell.jamir@example.net</t>
  </si>
  <si>
    <t>Ian Ziemann Jr.</t>
  </si>
  <si>
    <t>fay.buford@example.net</t>
  </si>
  <si>
    <t>Jaqueline Tremblay</t>
  </si>
  <si>
    <t>schowalter.alfonso@example.net</t>
  </si>
  <si>
    <t>Haleigh Hirthe IV</t>
  </si>
  <si>
    <t>herminio57@example.com</t>
  </si>
  <si>
    <t>Michael Schimmel I</t>
  </si>
  <si>
    <t>elta90@example.com</t>
  </si>
  <si>
    <t>Marty Koss III</t>
  </si>
  <si>
    <t>clyde.frami@example.net</t>
  </si>
  <si>
    <t>Bianka Cruickshank</t>
  </si>
  <si>
    <t>jenkins.delaney@example.org</t>
  </si>
  <si>
    <t>Alf Bechtelar</t>
  </si>
  <si>
    <t>etorphy@example.net</t>
  </si>
  <si>
    <t>Ozella Muller Jr.</t>
  </si>
  <si>
    <t>brayan35@example.org</t>
  </si>
  <si>
    <t>1-540-865-2501</t>
  </si>
  <si>
    <t>Prof. Lane Robel Jr.</t>
  </si>
  <si>
    <t>lisa06@example.net</t>
  </si>
  <si>
    <t>(341) 308-9458</t>
  </si>
  <si>
    <t>Jeromy Schaden</t>
  </si>
  <si>
    <t>ocie26@example.net</t>
  </si>
  <si>
    <t>Ova Skiles III</t>
  </si>
  <si>
    <t>borer.reymundo@example.net</t>
  </si>
  <si>
    <t>1-304-658-3621</t>
  </si>
  <si>
    <t>Myrtie Luettgen Jr.</t>
  </si>
  <si>
    <t>koch.elisabeth@example.org</t>
  </si>
  <si>
    <t>661-607-1782</t>
  </si>
  <si>
    <t>Joany Bashirian</t>
  </si>
  <si>
    <t>pjacobs@example.net</t>
  </si>
  <si>
    <t>425-417-3985</t>
  </si>
  <si>
    <t>Tyree Abernathy</t>
  </si>
  <si>
    <t>tressa.daugherty@example.com</t>
  </si>
  <si>
    <t>Myrtis Eichmann</t>
  </si>
  <si>
    <t>herman.susana@example.com</t>
  </si>
  <si>
    <t>Ms. Gracie Kling</t>
  </si>
  <si>
    <t>silas.treutel@example.com</t>
  </si>
  <si>
    <t>Dr. Dayna Langworth MD</t>
  </si>
  <si>
    <t>tdietrich@example.com</t>
  </si>
  <si>
    <t>Mr. Nick Stehr PhD</t>
  </si>
  <si>
    <t>reynolds.janae@example.net</t>
  </si>
  <si>
    <t>Sheila Collins</t>
  </si>
  <si>
    <t>lillian57@example.com</t>
  </si>
  <si>
    <t>Sid Kihn I</t>
  </si>
  <si>
    <t>hellen05@example.org</t>
  </si>
  <si>
    <t>(725) 616-3674</t>
  </si>
  <si>
    <t>Katarina Schultz</t>
  </si>
  <si>
    <t>matilde75@example.net</t>
  </si>
  <si>
    <t>Khalil Carter</t>
  </si>
  <si>
    <t>dorthy01@example.net</t>
  </si>
  <si>
    <t>978-581-8771</t>
  </si>
  <si>
    <t>Dr. Trevion Schultz</t>
  </si>
  <si>
    <t>yraynor@example.net</t>
  </si>
  <si>
    <t>(469) 524-3925</t>
  </si>
  <si>
    <t>Stanley Lubowitz I</t>
  </si>
  <si>
    <t>vmante@example.net</t>
  </si>
  <si>
    <t>Magali Schroeder</t>
  </si>
  <si>
    <t>berge.kailey@example.net</t>
  </si>
  <si>
    <t>1-256-221-3403</t>
  </si>
  <si>
    <t>Dr. Evie Johns</t>
  </si>
  <si>
    <t>keeley.kilback@example.com</t>
  </si>
  <si>
    <t>+1 (757) 378-8778</t>
  </si>
  <si>
    <t>Savanna Haley</t>
  </si>
  <si>
    <t>lboyer@example.org</t>
  </si>
  <si>
    <t>1-743-662-6101</t>
  </si>
  <si>
    <t>Natasha Schaden</t>
  </si>
  <si>
    <t>laurie99@example.net</t>
  </si>
  <si>
    <t>+1 (351) 660-8171</t>
  </si>
  <si>
    <t>Jonatan Robel</t>
  </si>
  <si>
    <t>kgreenholt@example.net</t>
  </si>
  <si>
    <t>1-564-988-9694</t>
  </si>
  <si>
    <t>Philip Kunde</t>
  </si>
  <si>
    <t>ledner.jabari@example.com</t>
  </si>
  <si>
    <t>Dr. Linnie Runolfsdottir</t>
  </si>
  <si>
    <t>chase.lemke@example.net</t>
  </si>
  <si>
    <t>Karen Corwin II</t>
  </si>
  <si>
    <t>allen85@example.com</t>
  </si>
  <si>
    <t>+1 (956) 426-4684</t>
  </si>
  <si>
    <t>Christophe Koelpin</t>
  </si>
  <si>
    <t>titus62@example.org</t>
  </si>
  <si>
    <t>Mariane Gibson V</t>
  </si>
  <si>
    <t>hharber@example.com</t>
  </si>
  <si>
    <t>Micah Franecki</t>
  </si>
  <si>
    <t>wschneider@example.com</t>
  </si>
  <si>
    <t>+1 (737) 718-1654</t>
  </si>
  <si>
    <t>Mrs. Germaine Stroman</t>
  </si>
  <si>
    <t>considine.elissa@example.net</t>
  </si>
  <si>
    <t>Prof. Jeff Keebler MD</t>
  </si>
  <si>
    <t>hermiston.ila@example.com</t>
  </si>
  <si>
    <t>Jackie Jenkins</t>
  </si>
  <si>
    <t>gwhite@example.com</t>
  </si>
  <si>
    <t>1-989-280-4349</t>
  </si>
  <si>
    <t>Prof. Anya Watsica MD</t>
  </si>
  <si>
    <t>chadd48@example.net</t>
  </si>
  <si>
    <t>951-479-6174</t>
  </si>
  <si>
    <t>Emma Deckow</t>
  </si>
  <si>
    <t>tcummerata@example.org</t>
  </si>
  <si>
    <t>Jarret Kuhn I</t>
  </si>
  <si>
    <t>acrona@example.com</t>
  </si>
  <si>
    <t>Ms. Loren Hudson DVM</t>
  </si>
  <si>
    <t>alva.kuhlman@example.net</t>
  </si>
  <si>
    <t>410-472-7702</t>
  </si>
  <si>
    <t>Prof. Ernest Kling</t>
  </si>
  <si>
    <t>cummerata.missouri@example.net</t>
  </si>
  <si>
    <t>+1 (878) 306-9777</t>
  </si>
  <si>
    <t>Allan Pagac</t>
  </si>
  <si>
    <t>eryn80@example.com</t>
  </si>
  <si>
    <t>1-651-952-4871</t>
  </si>
  <si>
    <t>Edna Ferry</t>
  </si>
  <si>
    <t>satterfield.aimee@example.org</t>
  </si>
  <si>
    <t>Darien Weissnat I</t>
  </si>
  <si>
    <t>oleta74@example.org</t>
  </si>
  <si>
    <t>Mr. Javier Hackett DVM</t>
  </si>
  <si>
    <t>ewuckert@example.com</t>
  </si>
  <si>
    <t>872-539-1420</t>
  </si>
  <si>
    <t>Coty Champlin</t>
  </si>
  <si>
    <t>adrienne93@example.org</t>
  </si>
  <si>
    <t>346-459-5969</t>
  </si>
  <si>
    <t>Michelle Connelly</t>
  </si>
  <si>
    <t>cynthia87@example.org</t>
  </si>
  <si>
    <t>1-820-418-2439</t>
  </si>
  <si>
    <t>Kennith Schmitt</t>
  </si>
  <si>
    <t>ibailey@example.org</t>
  </si>
  <si>
    <t>254-301-3019</t>
  </si>
  <si>
    <t>Prof. Hank Brekke II</t>
  </si>
  <si>
    <t>berry.conn@example.com</t>
  </si>
  <si>
    <t>1-832-467-4664</t>
  </si>
  <si>
    <t>Mrs. Esperanza Oberbrunner DVM</t>
  </si>
  <si>
    <t>alfonzo01@example.net</t>
  </si>
  <si>
    <t>916-779-8603</t>
  </si>
  <si>
    <t>Colby Feest</t>
  </si>
  <si>
    <t>klocko.maximillian@example.com</t>
  </si>
  <si>
    <t>Emmanuel Kutch</t>
  </si>
  <si>
    <t>graham.rasheed@example.net</t>
  </si>
  <si>
    <t>+1 (616) 363-2960</t>
  </si>
  <si>
    <t>Mr. Ryder Bashirian</t>
  </si>
  <si>
    <t>okon.jordan@example.org</t>
  </si>
  <si>
    <t>(934) 871-9642</t>
  </si>
  <si>
    <t>Elvera Spencer</t>
  </si>
  <si>
    <t>valentin94@example.net</t>
  </si>
  <si>
    <t>+1 (830) 322-3198</t>
  </si>
  <si>
    <t>Darian Padberg</t>
  </si>
  <si>
    <t>lkuvalis@example.com</t>
  </si>
  <si>
    <t>Burley Spencer</t>
  </si>
  <si>
    <t>rwilkinson@example.com</t>
  </si>
  <si>
    <t>+1 (502) 338-1429</t>
  </si>
  <si>
    <t>Myles Mante</t>
  </si>
  <si>
    <t>homenick.santos@example.net</t>
  </si>
  <si>
    <t>(740) 416-9833</t>
  </si>
  <si>
    <t>Adan Moore</t>
  </si>
  <si>
    <t>wprice@example.net</t>
  </si>
  <si>
    <t>1-828-265-4787</t>
  </si>
  <si>
    <t>Carroll Wunsch IV</t>
  </si>
  <si>
    <t>sanford.carlie@example.net</t>
  </si>
  <si>
    <t>+1 (681) 833-5742</t>
  </si>
  <si>
    <t>Mireya Kling</t>
  </si>
  <si>
    <t>marley92@example.org</t>
  </si>
  <si>
    <t>1-630-544-6454</t>
  </si>
  <si>
    <t>Dr. Vicente Berge</t>
  </si>
  <si>
    <t>miller.beulah@example.com</t>
  </si>
  <si>
    <t>(724) 381-9799</t>
  </si>
  <si>
    <t>Duncan Botsford</t>
  </si>
  <si>
    <t>kelly.nader@example.org</t>
  </si>
  <si>
    <t>Carmine Bauch</t>
  </si>
  <si>
    <t>mante.elinore@example.com</t>
  </si>
  <si>
    <t>Anabel Friesen</t>
  </si>
  <si>
    <t>michel.mraz@example.com</t>
  </si>
  <si>
    <t>Isaiah Bartell</t>
  </si>
  <si>
    <t>franecki.tito@example.com</t>
  </si>
  <si>
    <t>+1 (364) 981-7305</t>
  </si>
  <si>
    <t>Crystal Windler</t>
  </si>
  <si>
    <t>lauretta.donnelly@example.com</t>
  </si>
  <si>
    <t>Mr. Erich Luettgen</t>
  </si>
  <si>
    <t>rebekah.ullrich@example.org</t>
  </si>
  <si>
    <t>Mr. Delmer Jast IV</t>
  </si>
  <si>
    <t>arlie.keebler@example.net</t>
  </si>
  <si>
    <t>657-546-8642</t>
  </si>
  <si>
    <t>Janet Thiel</t>
  </si>
  <si>
    <t>angelo.kassulke@example.com</t>
  </si>
  <si>
    <t>1-330-283-2963</t>
  </si>
  <si>
    <t>Leonard Ward I</t>
  </si>
  <si>
    <t>morissette.betsy@example.org</t>
  </si>
  <si>
    <t>Manuel Waelchi</t>
  </si>
  <si>
    <t>akutch@example.org</t>
  </si>
  <si>
    <t>610-791-3214</t>
  </si>
  <si>
    <t>Mrs. Amanda Klocko V</t>
  </si>
  <si>
    <t>mark.kautzer@example.net</t>
  </si>
  <si>
    <t>Dave Pacocha</t>
  </si>
  <si>
    <t>peter48@example.net</t>
  </si>
  <si>
    <t>1-279-635-4976</t>
  </si>
  <si>
    <t>Daryl Turcotte</t>
  </si>
  <si>
    <t>osbaldo49@example.net</t>
  </si>
  <si>
    <t>Mr. Brendon Schmitt</t>
  </si>
  <si>
    <t>zkunze@example.org</t>
  </si>
  <si>
    <t>Mr. Franz Walsh</t>
  </si>
  <si>
    <t>tony47@example.com</t>
  </si>
  <si>
    <t>Dr. Moriah Hoeger</t>
  </si>
  <si>
    <t>mina.stokes@example.net</t>
  </si>
  <si>
    <t>Bryana Wiza</t>
  </si>
  <si>
    <t>halvorson.virgie@example.org</t>
  </si>
  <si>
    <t>Ms. Christa Hills</t>
  </si>
  <si>
    <t>kassulke.terrance@example.net</t>
  </si>
  <si>
    <t>(985) 400-4134</t>
  </si>
  <si>
    <t>Noel Pacocha</t>
  </si>
  <si>
    <t>nicolas.makenzie@example.org</t>
  </si>
  <si>
    <t>+1 (220) 786-5419</t>
  </si>
  <si>
    <t>Brent Cruickshank</t>
  </si>
  <si>
    <t>smosciski@example.org</t>
  </si>
  <si>
    <t>(386) 917-2626</t>
  </si>
  <si>
    <t>Prof. Miguel Lind</t>
  </si>
  <si>
    <t>brekke.jacquelyn@example.org</t>
  </si>
  <si>
    <t>Brady Hermiston</t>
  </si>
  <si>
    <t>mya32@example.net</t>
  </si>
  <si>
    <t>Dario White</t>
  </si>
  <si>
    <t>margret.gleason@example.org</t>
  </si>
  <si>
    <t>571-862-2294</t>
  </si>
  <si>
    <t>Ransom Connelly Jr.</t>
  </si>
  <si>
    <t>dpollich@example.com</t>
  </si>
  <si>
    <t>Miss Aaliyah Lang</t>
  </si>
  <si>
    <t>zola12@example.com</t>
  </si>
  <si>
    <t>Dr. Davin Ritchie</t>
  </si>
  <si>
    <t>wilkinson.jackie@example.net</t>
  </si>
  <si>
    <t>1-947-738-8847</t>
  </si>
  <si>
    <t>Earnestine Will</t>
  </si>
  <si>
    <t>mack60@example.net</t>
  </si>
  <si>
    <t>(309) 786-6001</t>
  </si>
  <si>
    <t>Ms. Rubye Ebert</t>
  </si>
  <si>
    <t>idella64@example.com</t>
  </si>
  <si>
    <t>1-650-624-0819</t>
  </si>
  <si>
    <t>Mr. Corbin Wilkinson IV</t>
  </si>
  <si>
    <t>willie69@example.net</t>
  </si>
  <si>
    <t>Mr. Darrick Schmitt Sr.</t>
  </si>
  <si>
    <t>alvena.bode@example.com</t>
  </si>
  <si>
    <t>+1 (406) 921-5116</t>
  </si>
  <si>
    <t>Dawn Rosenbaum</t>
  </si>
  <si>
    <t>jamir02@example.net</t>
  </si>
  <si>
    <t>Mr. Alvis Hickle</t>
  </si>
  <si>
    <t>schuppe.william@example.net</t>
  </si>
  <si>
    <t>Mrs. Madisyn Reilly II</t>
  </si>
  <si>
    <t>ukirlin@example.org</t>
  </si>
  <si>
    <t>Braden Mann</t>
  </si>
  <si>
    <t>bluettgen@example.net</t>
  </si>
  <si>
    <t>Maida Beier</t>
  </si>
  <si>
    <t>vlesch@example.org</t>
  </si>
  <si>
    <t>+1 (636) 830-2767</t>
  </si>
  <si>
    <t>Dr. Davonte Feil</t>
  </si>
  <si>
    <t>rudolph31@example.com</t>
  </si>
  <si>
    <t>Maeve Lind</t>
  </si>
  <si>
    <t>ejacobs@example.com</t>
  </si>
  <si>
    <t>+1 (872) 968-5635</t>
  </si>
  <si>
    <t>Johnson Hettinger</t>
  </si>
  <si>
    <t>candido63@example.com</t>
  </si>
  <si>
    <t>Holden Lemke</t>
  </si>
  <si>
    <t>kira99@example.net</t>
  </si>
  <si>
    <t>Iva Swift</t>
  </si>
  <si>
    <t>krystel.kozey@example.com</t>
  </si>
  <si>
    <t>Remington Franecki V</t>
  </si>
  <si>
    <t>doberbrunner@example.org</t>
  </si>
  <si>
    <t>1-480-241-7829</t>
  </si>
  <si>
    <t>Mr. Darrion Ullrich V</t>
  </si>
  <si>
    <t>velma70@example.net</t>
  </si>
  <si>
    <t>+1 (856) 494-8251</t>
  </si>
  <si>
    <t>Geo Roberts II</t>
  </si>
  <si>
    <t>marina70@example.net</t>
  </si>
  <si>
    <t>(231) 358-1202</t>
  </si>
  <si>
    <t>Mervin Rohan</t>
  </si>
  <si>
    <t>pedro37@example.com</t>
  </si>
  <si>
    <t>(947) 442-1265</t>
  </si>
  <si>
    <t>Prof. Cortez Wolf V</t>
  </si>
  <si>
    <t>jtorphy@example.com</t>
  </si>
  <si>
    <t>Kenya Sauer Sr.</t>
  </si>
  <si>
    <t>luisa.witting@example.com</t>
  </si>
  <si>
    <t>937-441-1863</t>
  </si>
  <si>
    <t>Maia McCullough</t>
  </si>
  <si>
    <t>grayce61@example.net</t>
  </si>
  <si>
    <t>+1 (631) 704-5424</t>
  </si>
  <si>
    <t>Mrs. Lora Walker MD</t>
  </si>
  <si>
    <t>cyril.crooks@example.net</t>
  </si>
  <si>
    <t>407-832-4348</t>
  </si>
  <si>
    <t>Mrs. Abigail O'Conner MD</t>
  </si>
  <si>
    <t>joannie73@example.com</t>
  </si>
  <si>
    <t>(248) 687-0090</t>
  </si>
  <si>
    <t>Nyasia Nitzsche</t>
  </si>
  <si>
    <t>dorthy.carter@example.org</t>
  </si>
  <si>
    <t>1-689-537-8782</t>
  </si>
  <si>
    <t>Gus Weissnat</t>
  </si>
  <si>
    <t>flavio.shields@example.com</t>
  </si>
  <si>
    <t>Tatyana Raynor III</t>
  </si>
  <si>
    <t>norma52@example.net</t>
  </si>
  <si>
    <t>1-423-359-6769</t>
  </si>
  <si>
    <t>Prof. Halie Bashirian DDS</t>
  </si>
  <si>
    <t>kulas.shane@example.com</t>
  </si>
  <si>
    <t>Clement Okuneva</t>
  </si>
  <si>
    <t>berta19@example.com</t>
  </si>
  <si>
    <t>1-856-785-9547</t>
  </si>
  <si>
    <t>Antoinette Leffler</t>
  </si>
  <si>
    <t>tgrady@example.org</t>
  </si>
  <si>
    <t>+1 (210) 746-6912</t>
  </si>
  <si>
    <t>Annalise Roberts</t>
  </si>
  <si>
    <t>lgreenfelder@example.net</t>
  </si>
  <si>
    <t>Roxanne Senger</t>
  </si>
  <si>
    <t>robel.lafayette@example.org</t>
  </si>
  <si>
    <t>1-417-714-0537</t>
  </si>
  <si>
    <t>Derrick Hyatt</t>
  </si>
  <si>
    <t>elias.zieme@example.com</t>
  </si>
  <si>
    <t>Paxton Parker</t>
  </si>
  <si>
    <t>sierra16@example.com</t>
  </si>
  <si>
    <t>1-346-657-1722</t>
  </si>
  <si>
    <t>Monique Leffler MD</t>
  </si>
  <si>
    <t>mswaniawski@example.org</t>
  </si>
  <si>
    <t>+1 (539) 974-9804</t>
  </si>
  <si>
    <t>Jerel Feil</t>
  </si>
  <si>
    <t>audie39@example.org</t>
  </si>
  <si>
    <t>Ricky Koch</t>
  </si>
  <si>
    <t>qkemmer@example.org</t>
  </si>
  <si>
    <t>352-804-2924</t>
  </si>
  <si>
    <t>Mr. Tony Crona I</t>
  </si>
  <si>
    <t>carmel.langworth@example.org</t>
  </si>
  <si>
    <t>Elisabeth Maggio</t>
  </si>
  <si>
    <t>sandra.littel@example.com</t>
  </si>
  <si>
    <t>+1 (630) 337-0778</t>
  </si>
  <si>
    <t>Ray Reichert V</t>
  </si>
  <si>
    <t>deangelo.murphy@example.net</t>
  </si>
  <si>
    <t>(540) 229-0208</t>
  </si>
  <si>
    <t>Ms. Rachel Renner</t>
  </si>
  <si>
    <t>okeefe.lyla@example.com</t>
  </si>
  <si>
    <t>Zoe Leuschke MD</t>
  </si>
  <si>
    <t>schoen.roosevelt@example.net</t>
  </si>
  <si>
    <t>1-510-474-7716</t>
  </si>
  <si>
    <t>Bette Kozey</t>
  </si>
  <si>
    <t>magdalena03@example.net</t>
  </si>
  <si>
    <t>Prof. Jayme Bosco</t>
  </si>
  <si>
    <t>natalie.schuppe@example.org</t>
  </si>
  <si>
    <t>(828) 797-3268</t>
  </si>
  <si>
    <t>Miss Krystel Orn</t>
  </si>
  <si>
    <t>dovie.mosciski@example.org</t>
  </si>
  <si>
    <t>Mr. Luther Reichel DVM</t>
  </si>
  <si>
    <t>jadyn60@example.com</t>
  </si>
  <si>
    <t>Miss Ollie Rippin</t>
  </si>
  <si>
    <t>yolanda.ledner@example.net</t>
  </si>
  <si>
    <t>Mrs. Breana Lang</t>
  </si>
  <si>
    <t>moen.mckayla@example.net</t>
  </si>
  <si>
    <t>1-843-354-4046</t>
  </si>
  <si>
    <t>Anabel McKenzie</t>
  </si>
  <si>
    <t>bridie.torphy@example.net</t>
  </si>
  <si>
    <t>Verla Lynch III</t>
  </si>
  <si>
    <t>ihettinger@example.net</t>
  </si>
  <si>
    <t>857-366-6875</t>
  </si>
  <si>
    <t>Nicola Paucek IV</t>
  </si>
  <si>
    <t>ysenger@example.org</t>
  </si>
  <si>
    <t>(720) 705-2174</t>
  </si>
  <si>
    <t>Gwendolyn Jakubowski PhD</t>
  </si>
  <si>
    <t>wilhelm.abbott@example.com</t>
  </si>
  <si>
    <t>1-959-673-2818</t>
  </si>
  <si>
    <t>Yvette Witting</t>
  </si>
  <si>
    <t>vdenesik@example.net</t>
  </si>
  <si>
    <t>Lyric Larson</t>
  </si>
  <si>
    <t>raphael.leffler@example.org</t>
  </si>
  <si>
    <t>Ethyl Corwin V</t>
  </si>
  <si>
    <t>bconroy@example.com</t>
  </si>
  <si>
    <t>Alejandrin Hamill</t>
  </si>
  <si>
    <t>kirk93@example.com</t>
  </si>
  <si>
    <t>(267) 524-8825</t>
  </si>
  <si>
    <t>Lowell Bogisich</t>
  </si>
  <si>
    <t>jraynor@example.net</t>
  </si>
  <si>
    <t>1-815-999-4090</t>
  </si>
  <si>
    <t>Delbert Feeney</t>
  </si>
  <si>
    <t>hermina.goldner@example.com</t>
  </si>
  <si>
    <t>+1 (726) 329-7850</t>
  </si>
  <si>
    <t>Ethan Ullrich I</t>
  </si>
  <si>
    <t>dasia23@example.com</t>
  </si>
  <si>
    <t>1-321-642-4258</t>
  </si>
  <si>
    <t>Mrs. Lynn Hermann IV</t>
  </si>
  <si>
    <t>moses.hodkiewicz@example.org</t>
  </si>
  <si>
    <t>239-656-9914</t>
  </si>
  <si>
    <t>Vincenzo Bosco</t>
  </si>
  <si>
    <t>fred.predovic@example.net</t>
  </si>
  <si>
    <t>+1 (585) 736-6638</t>
  </si>
  <si>
    <t>Peggie Conroy I</t>
  </si>
  <si>
    <t>sofia.bergnaum@example.org</t>
  </si>
  <si>
    <t>301-983-1384</t>
  </si>
  <si>
    <t>Miss Madonna Bartell</t>
  </si>
  <si>
    <t>tanya71@example.com</t>
  </si>
  <si>
    <t>769-600-3284</t>
  </si>
  <si>
    <t>Hassan Rempel</t>
  </si>
  <si>
    <t>kallie07@example.com</t>
  </si>
  <si>
    <t>(347) 551-0791</t>
  </si>
  <si>
    <t>Sandy Schiller IV</t>
  </si>
  <si>
    <t>luna91@example.net</t>
  </si>
  <si>
    <t>1-305-527-9598</t>
  </si>
  <si>
    <t>Dr. Rosamond Wiegand</t>
  </si>
  <si>
    <t>swalter@example.net</t>
  </si>
  <si>
    <t>(541) 799-6759</t>
  </si>
  <si>
    <t>Eloisa McClure</t>
  </si>
  <si>
    <t>eleanora86@example.org</t>
  </si>
  <si>
    <t>Betsy Mayert</t>
  </si>
  <si>
    <t>marta36@example.org</t>
  </si>
  <si>
    <t>Bernie Zboncak</t>
  </si>
  <si>
    <t>janick.hodkiewicz@example.net</t>
  </si>
  <si>
    <t>Jana Zulauf</t>
  </si>
  <si>
    <t>schultz.riley@example.com</t>
  </si>
  <si>
    <t>Ambrose Haley</t>
  </si>
  <si>
    <t>aurelia89@example.com</t>
  </si>
  <si>
    <t>1-863-424-4559</t>
  </si>
  <si>
    <t>Madeline Conn</t>
  </si>
  <si>
    <t>shields.shania@example.net</t>
  </si>
  <si>
    <t>+1 (785) 880-1872</t>
  </si>
  <si>
    <t>Miss Sadye Schinner</t>
  </si>
  <si>
    <t>jast.erika@example.org</t>
  </si>
  <si>
    <t>Wilson Beatty</t>
  </si>
  <si>
    <t>fletcher.schuppe@example.net</t>
  </si>
  <si>
    <t>Geovanny Ratke</t>
  </si>
  <si>
    <t>marks.leilani@example.com</t>
  </si>
  <si>
    <t>Georgette Krajcik</t>
  </si>
  <si>
    <t>rtillman@example.com</t>
  </si>
  <si>
    <t>253-364-9323</t>
  </si>
  <si>
    <t>Tommie Ortiz</t>
  </si>
  <si>
    <t>roob.elsa@example.com</t>
  </si>
  <si>
    <t>1-713-579-7162</t>
  </si>
  <si>
    <t>Ms. Verla Stiedemann</t>
  </si>
  <si>
    <t>quigley.tabitha@example.net</t>
  </si>
  <si>
    <t>Miss Meagan Rempel Jr.</t>
  </si>
  <si>
    <t>stremblay@example.net</t>
  </si>
  <si>
    <t>Dr. Izabella Goodwin</t>
  </si>
  <si>
    <t>zkeeling@example.net</t>
  </si>
  <si>
    <t>(708) 327-4005</t>
  </si>
  <si>
    <t>Tyra Adams II</t>
  </si>
  <si>
    <t>cmitchell@example.org</t>
  </si>
  <si>
    <t>Mrs. Mozell Beahan</t>
  </si>
  <si>
    <t>runte.brody@example.org</t>
  </si>
  <si>
    <t>408-267-5823</t>
  </si>
  <si>
    <t>Noah Schmidt</t>
  </si>
  <si>
    <t>marge69@example.org</t>
  </si>
  <si>
    <t>Dr. Ron Pacocha MD</t>
  </si>
  <si>
    <t>renner.zena@example.net</t>
  </si>
  <si>
    <t>Raul Abbott</t>
  </si>
  <si>
    <t>xcormier@example.net</t>
  </si>
  <si>
    <t>1-520-240-7345</t>
  </si>
  <si>
    <t>Dr. Pablo Mohr</t>
  </si>
  <si>
    <t>howard82@example.com</t>
  </si>
  <si>
    <t>1-442-384-9710</t>
  </si>
  <si>
    <t>Coralie Hammes PhD</t>
  </si>
  <si>
    <t>ozella47@example.org</t>
  </si>
  <si>
    <t>(786) 707-9521</t>
  </si>
  <si>
    <t>Art Sanford</t>
  </si>
  <si>
    <t>minnie10@example.net</t>
  </si>
  <si>
    <t>442-438-5064</t>
  </si>
  <si>
    <t>Prof. Leann Sawayn</t>
  </si>
  <si>
    <t>braulio42@example.com</t>
  </si>
  <si>
    <t>Elna Rice MD</t>
  </si>
  <si>
    <t>quitzon.tristin@example.org</t>
  </si>
  <si>
    <t>Adelia Nolan</t>
  </si>
  <si>
    <t>avis.bashirian@example.net</t>
  </si>
  <si>
    <t>1-283-707-1009</t>
  </si>
  <si>
    <t>Craig Ruecker</t>
  </si>
  <si>
    <t>cayla.ohara@example.org</t>
  </si>
  <si>
    <t>Queenie Hettinger</t>
  </si>
  <si>
    <t>schoen.lavinia@example.com</t>
  </si>
  <si>
    <t>Prof. Hadley Feest DVM</t>
  </si>
  <si>
    <t>milford64@example.com</t>
  </si>
  <si>
    <t>Reta Halvorson III</t>
  </si>
  <si>
    <t>pete64@example.com</t>
  </si>
  <si>
    <t>1-351-565-2885</t>
  </si>
  <si>
    <t>Selina Terry</t>
  </si>
  <si>
    <t>grohan@example.net</t>
  </si>
  <si>
    <t>Prof. Louvenia Walsh DVM</t>
  </si>
  <si>
    <t>jedidiah.cassin@example.com</t>
  </si>
  <si>
    <t>Katharina Harvey DDS</t>
  </si>
  <si>
    <t>amya.jenkins@example.com</t>
  </si>
  <si>
    <t>Jasen Sporer</t>
  </si>
  <si>
    <t>chackett@example.org</t>
  </si>
  <si>
    <t>651-849-7318</t>
  </si>
  <si>
    <t>Haley Schroeder</t>
  </si>
  <si>
    <t>emile78@example.org</t>
  </si>
  <si>
    <t>Ruby Cormier</t>
  </si>
  <si>
    <t>qdenesik@example.org</t>
  </si>
  <si>
    <t>458-335-6776</t>
  </si>
  <si>
    <t>Prof. Linnea Strosin Jr.</t>
  </si>
  <si>
    <t>sawayn.adella@example.org</t>
  </si>
  <si>
    <t>Alejandrin Yundt DDS</t>
  </si>
  <si>
    <t>peter.bernhard@example.com</t>
  </si>
  <si>
    <t>Raven Parisian</t>
  </si>
  <si>
    <t>verdie12@example.org</t>
  </si>
  <si>
    <t>Nichole Crona II</t>
  </si>
  <si>
    <t>cbrown@example.com</t>
  </si>
  <si>
    <t>248-666-3670</t>
  </si>
  <si>
    <t>Brayan Hegmann Jr.</t>
  </si>
  <si>
    <t>niko34@example.net</t>
  </si>
  <si>
    <t>Mr. Oral Crist V</t>
  </si>
  <si>
    <t>werner.conroy@example.net</t>
  </si>
  <si>
    <t>+1 (541) 372-5196</t>
  </si>
  <si>
    <t>Karen Metz</t>
  </si>
  <si>
    <t>kuhlman.darrell@example.com</t>
  </si>
  <si>
    <t>(417) 335-2161</t>
  </si>
  <si>
    <t>Stanley Bailey</t>
  </si>
  <si>
    <t>rbednar@example.net</t>
  </si>
  <si>
    <t>1-651-715-3609</t>
  </si>
  <si>
    <t>Ryder Hickle</t>
  </si>
  <si>
    <t>labadie.kailey@example.net</t>
  </si>
  <si>
    <t>1-813-928-6665</t>
  </si>
  <si>
    <t>Isabella Runte</t>
  </si>
  <si>
    <t>hschinner@example.com</t>
  </si>
  <si>
    <t>Dr. Lorenzo Cartwright I</t>
  </si>
  <si>
    <t>reynolds.louie@example.org</t>
  </si>
  <si>
    <t>1-931-275-3104</t>
  </si>
  <si>
    <t>Mr. Devante Veum II</t>
  </si>
  <si>
    <t>stephon.collins@example.com</t>
  </si>
  <si>
    <t>(678) 697-9275</t>
  </si>
  <si>
    <t>Eliezer White</t>
  </si>
  <si>
    <t>gladyce66@example.com</t>
  </si>
  <si>
    <t>Dedrick Gerhold</t>
  </si>
  <si>
    <t>mclaughlin.william@example.org</t>
  </si>
  <si>
    <t>626-397-8574</t>
  </si>
  <si>
    <t>Sibyl Sanford</t>
  </si>
  <si>
    <t>jamaal26@example.org</t>
  </si>
  <si>
    <t>Verdie Parisian</t>
  </si>
  <si>
    <t>curt.anderson@example.net</t>
  </si>
  <si>
    <t>(208) 765-4180</t>
  </si>
  <si>
    <t>Roman VonRueden</t>
  </si>
  <si>
    <t>vena.ziemann@example.com</t>
  </si>
  <si>
    <t>920-845-0030</t>
  </si>
  <si>
    <t>Makenzie Heaney</t>
  </si>
  <si>
    <t>ransom.wuckert@example.com</t>
  </si>
  <si>
    <t>Grover Schmitt</t>
  </si>
  <si>
    <t>emmalee44@example.net</t>
  </si>
  <si>
    <t>Libbie Wilderman DVM</t>
  </si>
  <si>
    <t>torrey.lebsack@example.org</t>
  </si>
  <si>
    <t>1-279-843-5311</t>
  </si>
  <si>
    <t>Mellie Morissette</t>
  </si>
  <si>
    <t>mccullough.darrick@example.org</t>
  </si>
  <si>
    <t>580-215-4830</t>
  </si>
  <si>
    <t>Vena Schimmel</t>
  </si>
  <si>
    <t>hettinger.elbert@example.com</t>
  </si>
  <si>
    <t>Liana Corwin V</t>
  </si>
  <si>
    <t>kamryn87@example.org</t>
  </si>
  <si>
    <t>986-371-7183</t>
  </si>
  <si>
    <t>Prof. Katharina Miller Sr.</t>
  </si>
  <si>
    <t>cummerata.mariana@example.com</t>
  </si>
  <si>
    <t>(850) 842-3489</t>
  </si>
  <si>
    <t>Miss Yasmeen Ankunding</t>
  </si>
  <si>
    <t>fermin27@example.net</t>
  </si>
  <si>
    <t>Neoma Feest</t>
  </si>
  <si>
    <t>bernie.kuhlman@example.com</t>
  </si>
  <si>
    <t>Callie Stroman</t>
  </si>
  <si>
    <t>schmidt.arvid@example.net</t>
  </si>
  <si>
    <t>Tavares Bins</t>
  </si>
  <si>
    <t>moriah.senger@example.net</t>
  </si>
  <si>
    <t>+1 (734) 337-5815</t>
  </si>
  <si>
    <t>Glenda Cole</t>
  </si>
  <si>
    <t>isadore.rosenbaum@example.net</t>
  </si>
  <si>
    <t>341-613-8574</t>
  </si>
  <si>
    <t>Waino Shanahan</t>
  </si>
  <si>
    <t>gbayer@example.org</t>
  </si>
  <si>
    <t>1-425-382-5931</t>
  </si>
  <si>
    <t>Dr. Darrel D'Amore</t>
  </si>
  <si>
    <t>casper.theodora@example.net</t>
  </si>
  <si>
    <t>(931) 414-6317</t>
  </si>
  <si>
    <t>Brisa Krajcik</t>
  </si>
  <si>
    <t>schaden.kyla@example.net</t>
  </si>
  <si>
    <t>Prof. Ron Halvorson</t>
  </si>
  <si>
    <t>imogene38@example.com</t>
  </si>
  <si>
    <t>+1 (785) 430-1231</t>
  </si>
  <si>
    <t>Leland Muller</t>
  </si>
  <si>
    <t>esperanza.wilkinson@example.net</t>
  </si>
  <si>
    <t>1-910-938-0118</t>
  </si>
  <si>
    <t>Heath Crona</t>
  </si>
  <si>
    <t>von.rashad@example.net</t>
  </si>
  <si>
    <t>Carole Bergstrom PhD</t>
  </si>
  <si>
    <t>treutel.aileen@example.com</t>
  </si>
  <si>
    <t>Ms. Neha Kub V</t>
  </si>
  <si>
    <t>electa.beahan@example.com</t>
  </si>
  <si>
    <t>1-608-922-6867</t>
  </si>
  <si>
    <t>Ms. Ila Lang V</t>
  </si>
  <si>
    <t>joanny69@example.org</t>
  </si>
  <si>
    <t>+1 (925) 951-1534</t>
  </si>
  <si>
    <t>Soledad Cummerata</t>
  </si>
  <si>
    <t>vandervort.lydia@example.org</t>
  </si>
  <si>
    <t>Prof. Freda Pollich</t>
  </si>
  <si>
    <t>rey.schinner@example.net</t>
  </si>
  <si>
    <t>+1 (856) 974-7944</t>
  </si>
  <si>
    <t>Ms. Eleonore Dach MD</t>
  </si>
  <si>
    <t>marques.abbott@example.net</t>
  </si>
  <si>
    <t>+1 (409) 506-5354</t>
  </si>
  <si>
    <t>Yvette Bayer</t>
  </si>
  <si>
    <t>bconn@example.org</t>
  </si>
  <si>
    <t>Clemens Monahan</t>
  </si>
  <si>
    <t>qbalistreri@example.net</t>
  </si>
  <si>
    <t>1-862-567-1638</t>
  </si>
  <si>
    <t>Mr. Carmine Rippin PhD</t>
  </si>
  <si>
    <t>misty00@example.com</t>
  </si>
  <si>
    <t>Mrs. Lilyan Schumm</t>
  </si>
  <si>
    <t>sister.hahn@example.com</t>
  </si>
  <si>
    <t>512-297-8570</t>
  </si>
  <si>
    <t>Rex Trantow</t>
  </si>
  <si>
    <t>shansen@example.com</t>
  </si>
  <si>
    <t>Jazmyne Gleichner</t>
  </si>
  <si>
    <t>cletus45@example.com</t>
  </si>
  <si>
    <t>Mark Bauch</t>
  </si>
  <si>
    <t>sedrick67@example.com</t>
  </si>
  <si>
    <t>Coby Kunze</t>
  </si>
  <si>
    <t>kristy.cummings@example.org</t>
  </si>
  <si>
    <t>Alene Dibbert</t>
  </si>
  <si>
    <t>lowell.becker@example.org</t>
  </si>
  <si>
    <t>Zechariah Denesik</t>
  </si>
  <si>
    <t>kurt51@example.org</t>
  </si>
  <si>
    <t>Prof. Americo Rowe DVM</t>
  </si>
  <si>
    <t>reilly09@example.net</t>
  </si>
  <si>
    <t>Norval Deckow</t>
  </si>
  <si>
    <t>carlos29@example.com</t>
  </si>
  <si>
    <t>+1 (747) 770-3174</t>
  </si>
  <si>
    <t>Albina Sipes III</t>
  </si>
  <si>
    <t>abe71@example.net</t>
  </si>
  <si>
    <t>Watson Schowalter</t>
  </si>
  <si>
    <t>precious22@example.com</t>
  </si>
  <si>
    <t>Derrick Goyette</t>
  </si>
  <si>
    <t>boyer.demarco@example.net</t>
  </si>
  <si>
    <t>Emilia Olson V</t>
  </si>
  <si>
    <t>bmosciski@example.net</t>
  </si>
  <si>
    <t>Dr. Hiram Osinski</t>
  </si>
  <si>
    <t>halle.blick@example.org</t>
  </si>
  <si>
    <t>+1 (430) 782-5317</t>
  </si>
  <si>
    <t>Della Grimes</t>
  </si>
  <si>
    <t>madalyn24@example.net</t>
  </si>
  <si>
    <t>Prof. Anais Blick II</t>
  </si>
  <si>
    <t>oswaldo.stamm@example.net</t>
  </si>
  <si>
    <t>941-501-8630</t>
  </si>
  <si>
    <t>Andre Robel Sr.</t>
  </si>
  <si>
    <t>justice88@example.org</t>
  </si>
  <si>
    <t>207-692-7354</t>
  </si>
  <si>
    <t>Nadia Kovacek</t>
  </si>
  <si>
    <t>lily16@example.net</t>
  </si>
  <si>
    <t>1-561-885-3295</t>
  </si>
  <si>
    <t>Rossie Ryan</t>
  </si>
  <si>
    <t>holly.turner@example.org</t>
  </si>
  <si>
    <t>Taya Kuhn</t>
  </si>
  <si>
    <t>wchristiansen@example.com</t>
  </si>
  <si>
    <t>(570) 505-2354</t>
  </si>
  <si>
    <t>Darrin Orn III</t>
  </si>
  <si>
    <t>gutmann.marilou@example.org</t>
  </si>
  <si>
    <t>Bette Gusikowski</t>
  </si>
  <si>
    <t>afeil@example.com</t>
  </si>
  <si>
    <t>504-402-0750</t>
  </si>
  <si>
    <t>Jefferey Windler</t>
  </si>
  <si>
    <t>hspencer@example.net</t>
  </si>
  <si>
    <t>Prof. Mekhi Becker DVM</t>
  </si>
  <si>
    <t>rsmith@example.com</t>
  </si>
  <si>
    <t>1-947-788-1500</t>
  </si>
  <si>
    <t>Cyrus Leannon Sr.</t>
  </si>
  <si>
    <t>lorenz.paucek@example.org</t>
  </si>
  <si>
    <t>1-716-651-9394</t>
  </si>
  <si>
    <t>Dr. Bernard Wuckert DDS</t>
  </si>
  <si>
    <t>gcarter@example.org</t>
  </si>
  <si>
    <t>Prof. Emelie Rowe</t>
  </si>
  <si>
    <t>nickolas.kulas@example.org</t>
  </si>
  <si>
    <t>Daphne Willms</t>
  </si>
  <si>
    <t>fstiedemann@example.org</t>
  </si>
  <si>
    <t>Prof. Giovanny Parker</t>
  </si>
  <si>
    <t>yvette10@example.net</t>
  </si>
  <si>
    <t>+1 (223) 998-7317</t>
  </si>
  <si>
    <t>Prof. Jerrod Barton</t>
  </si>
  <si>
    <t>araceli20@example.org</t>
  </si>
  <si>
    <t>Miss Maegan Mohr DVM</t>
  </si>
  <si>
    <t>damore.maximus@example.org</t>
  </si>
  <si>
    <t>Stewart Borer</t>
  </si>
  <si>
    <t>camren.dooley@example.net</t>
  </si>
  <si>
    <t>+1 (260) 516-8998</t>
  </si>
  <si>
    <t>Nelle Gutkowski I</t>
  </si>
  <si>
    <t>ilemke@example.org</t>
  </si>
  <si>
    <t>Dr. Issac Abernathy I</t>
  </si>
  <si>
    <t>layla.gislason@example.net</t>
  </si>
  <si>
    <t>Miss Maribel Mueller PhD</t>
  </si>
  <si>
    <t>considine.esta@example.net</t>
  </si>
  <si>
    <t>Athena Breitenberg</t>
  </si>
  <si>
    <t>xwalker@example.net</t>
  </si>
  <si>
    <t>580-962-4215</t>
  </si>
  <si>
    <t>Brant Crona</t>
  </si>
  <si>
    <t>reinhold.kerluke@example.com</t>
  </si>
  <si>
    <t>(681) 283-8021</t>
  </si>
  <si>
    <t>Neva Wilkinson IV</t>
  </si>
  <si>
    <t>abner.abshire@example.net</t>
  </si>
  <si>
    <t>956-798-8848</t>
  </si>
  <si>
    <t>Madelynn Runolfsdottir</t>
  </si>
  <si>
    <t>lmante@example.com</t>
  </si>
  <si>
    <t>Avery Goyette V</t>
  </si>
  <si>
    <t>oanderson@example.net</t>
  </si>
  <si>
    <t>+1 (386) 538-4373</t>
  </si>
  <si>
    <t>Wayne Brakus</t>
  </si>
  <si>
    <t>koch.tressie@example.com</t>
  </si>
  <si>
    <t>Julien O'Hara</t>
  </si>
  <si>
    <t>zwisozk@example.org</t>
  </si>
  <si>
    <t>+1 (541) 852-3874</t>
  </si>
  <si>
    <t>Skye Bernhard</t>
  </si>
  <si>
    <t>iwillms@example.com</t>
  </si>
  <si>
    <t>248-264-2292</t>
  </si>
  <si>
    <t>Abbie Gutmann</t>
  </si>
  <si>
    <t>audreanne.von@example.org</t>
  </si>
  <si>
    <t>1-619-951-9991</t>
  </si>
  <si>
    <t>Merlin Williamson</t>
  </si>
  <si>
    <t>bbernhard@example.com</t>
  </si>
  <si>
    <t>+1 (941) 626-6417</t>
  </si>
  <si>
    <t>Camille Casper</t>
  </si>
  <si>
    <t>margarete78@example.net</t>
  </si>
  <si>
    <t>(781) 735-2260</t>
  </si>
  <si>
    <t>Cody Paucek DDS</t>
  </si>
  <si>
    <t>glover.eleanore@example.org</t>
  </si>
  <si>
    <t>(872) 844-0251</t>
  </si>
  <si>
    <t>Grayce Labadie</t>
  </si>
  <si>
    <t>dooley.manuel@example.net</t>
  </si>
  <si>
    <t>(341) 901-7513</t>
  </si>
  <si>
    <t>Birdie Gislason</t>
  </si>
  <si>
    <t>rolfson.toni@example.org</t>
  </si>
  <si>
    <t>740-387-5566</t>
  </si>
  <si>
    <t>Mariah Christiansen III</t>
  </si>
  <si>
    <t>aleen91@example.org</t>
  </si>
  <si>
    <t>Sarina Stoltenberg</t>
  </si>
  <si>
    <t>agoldner@example.com</t>
  </si>
  <si>
    <t>1-540-344-9096</t>
  </si>
  <si>
    <t>rahsaan.bailey@example.com</t>
  </si>
  <si>
    <t>956-617-5007</t>
  </si>
  <si>
    <t>Muhammad Bartoletti</t>
  </si>
  <si>
    <t>peggie.feeney@example.net</t>
  </si>
  <si>
    <t>Arnold Feest</t>
  </si>
  <si>
    <t>alanis11@example.org</t>
  </si>
  <si>
    <t>Madison Yundt</t>
  </si>
  <si>
    <t>antonina.prosacco@example.com</t>
  </si>
  <si>
    <t>Pearline Langosh</t>
  </si>
  <si>
    <t>fschmeler@example.com</t>
  </si>
  <si>
    <t>1-351-730-4250</t>
  </si>
  <si>
    <t>Dr. Kallie Mosciski</t>
  </si>
  <si>
    <t>hhayes@example.org</t>
  </si>
  <si>
    <t>(580) 536-9652</t>
  </si>
  <si>
    <t>Greg Harris</t>
  </si>
  <si>
    <t>hermann.kellen@example.net</t>
  </si>
  <si>
    <t>Gilbert Gerhold</t>
  </si>
  <si>
    <t>nikita84@example.net</t>
  </si>
  <si>
    <t>337-416-6766</t>
  </si>
  <si>
    <t>Maxie Pouros</t>
  </si>
  <si>
    <t>leone76@example.org</t>
  </si>
  <si>
    <t>Tiara Sauer</t>
  </si>
  <si>
    <t>elizabeth33@example.org</t>
  </si>
  <si>
    <t>1-681-712-5236</t>
  </si>
  <si>
    <t>Mrs. Melyna Wintheiser</t>
  </si>
  <si>
    <t>pat41@example.org</t>
  </si>
  <si>
    <t>Anabelle Daniel</t>
  </si>
  <si>
    <t>swyman@example.org</t>
  </si>
  <si>
    <t>Miss Helen Feil</t>
  </si>
  <si>
    <t>janice21@example.org</t>
  </si>
  <si>
    <t>Catharine Barrows IV</t>
  </si>
  <si>
    <t>francesco.harris@example.org</t>
  </si>
  <si>
    <t>Katherine Rice</t>
  </si>
  <si>
    <t>green.pinkie@example.org</t>
  </si>
  <si>
    <t>(906) 434-9692</t>
  </si>
  <si>
    <t>Aida Johnston</t>
  </si>
  <si>
    <t>lelah.abshire@example.org</t>
  </si>
  <si>
    <t>Camylle Schaefer</t>
  </si>
  <si>
    <t>brennan.dubuque@example.net</t>
  </si>
  <si>
    <t>(571) 899-0697</t>
  </si>
  <si>
    <t>Camille Huel</t>
  </si>
  <si>
    <t>johnnie.mcglynn@example.net</t>
  </si>
  <si>
    <t>317-592-6943</t>
  </si>
  <si>
    <t>Jamir Kirlin</t>
  </si>
  <si>
    <t>sonya09@example.net</t>
  </si>
  <si>
    <t>1-317-677-4471</t>
  </si>
  <si>
    <t>Amani Stamm II</t>
  </si>
  <si>
    <t>cecile.cole@example.com</t>
  </si>
  <si>
    <t>Wilfrid Graham</t>
  </si>
  <si>
    <t>donnelly.nels@example.net</t>
  </si>
  <si>
    <t>1-689-594-0598</t>
  </si>
  <si>
    <t>Obie Durgan</t>
  </si>
  <si>
    <t>nettie.little@example.org</t>
  </si>
  <si>
    <t>Randall Kohler</t>
  </si>
  <si>
    <t>hoppe.wava@example.com</t>
  </si>
  <si>
    <t>+1 (415) 669-9487</t>
  </si>
  <si>
    <t>Ms. Adele Vandervort MD</t>
  </si>
  <si>
    <t>jerde.carolina@example.com</t>
  </si>
  <si>
    <t>Dr. Zachery Ullrich Jr.</t>
  </si>
  <si>
    <t>hpollich@example.com</t>
  </si>
  <si>
    <t>Jennifer Brakus</t>
  </si>
  <si>
    <t>vrunolfsdottir@example.com</t>
  </si>
  <si>
    <t>+1 (970) 397-0390</t>
  </si>
  <si>
    <t>Prof. Isac Jenkins IV</t>
  </si>
  <si>
    <t>evans.carter@example.net</t>
  </si>
  <si>
    <t>585-479-5123</t>
  </si>
  <si>
    <t>Caterina Lowe</t>
  </si>
  <si>
    <t>obayer@example.org</t>
  </si>
  <si>
    <t>Raheem Ankunding</t>
  </si>
  <si>
    <t>pmante@example.com</t>
  </si>
  <si>
    <t>Breanne Hartmann</t>
  </si>
  <si>
    <t>frogahn@example.com</t>
  </si>
  <si>
    <t>+1 (380) 710-1720</t>
  </si>
  <si>
    <t>Lelah Stehr</t>
  </si>
  <si>
    <t>declan.mills@example.com</t>
  </si>
  <si>
    <t>Genevieve Boyle</t>
  </si>
  <si>
    <t>ashlee.homenick@example.com</t>
  </si>
  <si>
    <t>Prof. Camila Greenholt</t>
  </si>
  <si>
    <t>gilbert.okuneva@example.net</t>
  </si>
  <si>
    <t>(980) 851-8303</t>
  </si>
  <si>
    <t>Ernestina Macejkovic</t>
  </si>
  <si>
    <t>ceasar.bartoletti@example.com</t>
  </si>
  <si>
    <t>Mrs. Marcelle Bashirian</t>
  </si>
  <si>
    <t>wilkinson.lucinda@example.com</t>
  </si>
  <si>
    <t>Edmund Cruickshank Jr.</t>
  </si>
  <si>
    <t>reilly.emmie@example.net</t>
  </si>
  <si>
    <t>(423) 834-8708</t>
  </si>
  <si>
    <t>Alyce Effertz</t>
  </si>
  <si>
    <t>josephine28@example.com</t>
  </si>
  <si>
    <t>1-732-355-3227</t>
  </si>
  <si>
    <t>Colten Batz I</t>
  </si>
  <si>
    <t>angus.wyman@example.net</t>
  </si>
  <si>
    <t>Jonathon Hermiston</t>
  </si>
  <si>
    <t>gulgowski.joyce@example.com</t>
  </si>
  <si>
    <t>Kaitlin Lowe</t>
  </si>
  <si>
    <t>jimmy56@example.org</t>
  </si>
  <si>
    <t>1-770-399-3878</t>
  </si>
  <si>
    <t>Mr. Monserrat Russel</t>
  </si>
  <si>
    <t>lubowitz.kristofer@example.net</t>
  </si>
  <si>
    <t>1-669-431-6836</t>
  </si>
  <si>
    <t>Joy Littel Sr.</t>
  </si>
  <si>
    <t>krista.koch@example.net</t>
  </si>
  <si>
    <t>Gardner Hintz</t>
  </si>
  <si>
    <t>rollin.macejkovic@example.com</t>
  </si>
  <si>
    <t>Vida Jones</t>
  </si>
  <si>
    <t>bayer.niko@example.org</t>
  </si>
  <si>
    <t>(878) 871-2306</t>
  </si>
  <si>
    <t>Herminio Mayer</t>
  </si>
  <si>
    <t>shakira.wintheiser@example.org</t>
  </si>
  <si>
    <t>(308) 546-5595</t>
  </si>
  <si>
    <t>Katelin Hammes</t>
  </si>
  <si>
    <t>crenner@example.com</t>
  </si>
  <si>
    <t>Ivy Towne</t>
  </si>
  <si>
    <t>karelle83@example.com</t>
  </si>
  <si>
    <t>Ephraim Murazik</t>
  </si>
  <si>
    <t>qlangworth@example.net</t>
  </si>
  <si>
    <t>Alek Stehr</t>
  </si>
  <si>
    <t>antonietta.baumbach@example.com</t>
  </si>
  <si>
    <t>(956) 288-8475</t>
  </si>
  <si>
    <t>Garfield Walsh Jr.</t>
  </si>
  <si>
    <t>elian92@example.org</t>
  </si>
  <si>
    <t>Edgardo Veum III</t>
  </si>
  <si>
    <t>feeney.clair@example.org</t>
  </si>
  <si>
    <t>Danyka Kovacek</t>
  </si>
  <si>
    <t>norwood66@example.net</t>
  </si>
  <si>
    <t>763-913-1062</t>
  </si>
  <si>
    <t>Mariah Balistreri</t>
  </si>
  <si>
    <t>boyle.alanis@example.net</t>
  </si>
  <si>
    <t>+1 (661) 995-9243</t>
  </si>
  <si>
    <t>Estelle Nitzsche</t>
  </si>
  <si>
    <t>walter.wuckert@example.com</t>
  </si>
  <si>
    <t>(435) 455-1248</t>
  </si>
  <si>
    <t>Ms. Jeanie Towne</t>
  </si>
  <si>
    <t>smorissette@example.net</t>
  </si>
  <si>
    <t>Adelbert Huels</t>
  </si>
  <si>
    <t>ahalvorson@example.org</t>
  </si>
  <si>
    <t>1-364-890-1626</t>
  </si>
  <si>
    <t>Shany Heller II</t>
  </si>
  <si>
    <t>melany62@example.net</t>
  </si>
  <si>
    <t>Vladimir Lindgren</t>
  </si>
  <si>
    <t>igottlieb@example.net</t>
  </si>
  <si>
    <t>Geraldine Hand I</t>
  </si>
  <si>
    <t>tkautzer@example.org</t>
  </si>
  <si>
    <t>Lucious Schiller V</t>
  </si>
  <si>
    <t>misty97@example.net</t>
  </si>
  <si>
    <t>1-810-763-0305</t>
  </si>
  <si>
    <t>Minnie Hickle IV</t>
  </si>
  <si>
    <t>keebler.camila@example.com</t>
  </si>
  <si>
    <t>202-320-2959</t>
  </si>
  <si>
    <t>Hannah Auer</t>
  </si>
  <si>
    <t>marcellus94@example.com</t>
  </si>
  <si>
    <t>Celestino Emard</t>
  </si>
  <si>
    <t>johan.welch@example.com</t>
  </si>
  <si>
    <t>Dee Gleason</t>
  </si>
  <si>
    <t>collins.hellen@example.com</t>
  </si>
  <si>
    <t>(818) 789-5141</t>
  </si>
  <si>
    <t>Sonny Kautzer II</t>
  </si>
  <si>
    <t>strosin.ozella@example.com</t>
  </si>
  <si>
    <t>(781) 640-2364</t>
  </si>
  <si>
    <t>Elna Batz I</t>
  </si>
  <si>
    <t>beer.vida@example.com</t>
  </si>
  <si>
    <t>458-469-2919</t>
  </si>
  <si>
    <t>Lisette Effertz DDS</t>
  </si>
  <si>
    <t>ari.muller@example.net</t>
  </si>
  <si>
    <t>Demarco Kuhlman IV</t>
  </si>
  <si>
    <t>quigley.jakayla@example.org</t>
  </si>
  <si>
    <t>(330) 746-7524</t>
  </si>
  <si>
    <t>Leola Renner</t>
  </si>
  <si>
    <t>roman15@example.com</t>
  </si>
  <si>
    <t>909-483-3331</t>
  </si>
  <si>
    <t>Alva Legros</t>
  </si>
  <si>
    <t>zkris@example.org</t>
  </si>
  <si>
    <t>857-787-4593</t>
  </si>
  <si>
    <t>Christina Harris</t>
  </si>
  <si>
    <t>alberta.zemlak@example.net</t>
  </si>
  <si>
    <t>(820) 419-2968</t>
  </si>
  <si>
    <t>Maynard Windler</t>
  </si>
  <si>
    <t>fisher.rubye@example.net</t>
  </si>
  <si>
    <t>(484) 440-5479</t>
  </si>
  <si>
    <t>Prof. Janet Braun</t>
  </si>
  <si>
    <t>lorenz.lynch@example.net</t>
  </si>
  <si>
    <t>(458) 737-3418</t>
  </si>
  <si>
    <t>Kaitlyn Runolfsson</t>
  </si>
  <si>
    <t>remington82@example.com</t>
  </si>
  <si>
    <t>678-537-1621</t>
  </si>
  <si>
    <t>Anthony Price</t>
  </si>
  <si>
    <t>jarred.lockman@example.com</t>
  </si>
  <si>
    <t>1-650-377-2990</t>
  </si>
  <si>
    <t>Geoffrey Jakubowski</t>
  </si>
  <si>
    <t>izaiah.sipes@example.net</t>
  </si>
  <si>
    <t>(854) 521-3703</t>
  </si>
  <si>
    <t>Norwood Wisoky Jr.</t>
  </si>
  <si>
    <t>zoie78@example.com</t>
  </si>
  <si>
    <t>+1 (318) 272-0461</t>
  </si>
  <si>
    <t>Mr. Greg Dickinson</t>
  </si>
  <si>
    <t>garland51@example.org</t>
  </si>
  <si>
    <t>Willy Hauck</t>
  </si>
  <si>
    <t>wolf.marietta@example.org</t>
  </si>
  <si>
    <t>Dr. Damien Kohler</t>
  </si>
  <si>
    <t>emely79@example.org</t>
  </si>
  <si>
    <t>Kenton Wolff</t>
  </si>
  <si>
    <t>qbraun@example.org</t>
  </si>
  <si>
    <t>1-806-658-9189</t>
  </si>
  <si>
    <t>Mrs. Marjorie Stehr</t>
  </si>
  <si>
    <t>hborer@example.org</t>
  </si>
  <si>
    <t>1-732-577-9813</t>
  </si>
  <si>
    <t>Dr. Kaley Schulist IV</t>
  </si>
  <si>
    <t>carlotta57@example.net</t>
  </si>
  <si>
    <t>(860) 539-8506</t>
  </si>
  <si>
    <t>Myrl Lynch</t>
  </si>
  <si>
    <t>carroll.ryann@example.org</t>
  </si>
  <si>
    <t>Brandi Doyle</t>
  </si>
  <si>
    <t>korey60@example.org</t>
  </si>
  <si>
    <t>1-804-742-6222</t>
  </si>
  <si>
    <t>Issac Crooks V</t>
  </si>
  <si>
    <t>kathlyn45@example.com</t>
  </si>
  <si>
    <t>(480) 532-9499</t>
  </si>
  <si>
    <t>Dale Lubowitz</t>
  </si>
  <si>
    <t>justus58@example.com</t>
  </si>
  <si>
    <t>346-405-9511</t>
  </si>
  <si>
    <t>Cindy Ondricka MD</t>
  </si>
  <si>
    <t>grohan@example.org</t>
  </si>
  <si>
    <t>(628) 825-0287</t>
  </si>
  <si>
    <t>Matilde O'Conner</t>
  </si>
  <si>
    <t>dach.guadalupe@example.org</t>
  </si>
  <si>
    <t>934-425-7898</t>
  </si>
  <si>
    <t>Mr. Fabian Treutel</t>
  </si>
  <si>
    <t>bhirthe@example.net</t>
  </si>
  <si>
    <t>Dr. Lucio Hamill</t>
  </si>
  <si>
    <t>jeanie44@example.com</t>
  </si>
  <si>
    <t>Mr. Jeffrey Smith Sr.</t>
  </si>
  <si>
    <t>kailyn.stehr@example.org</t>
  </si>
  <si>
    <t>+1 (314) 544-5146</t>
  </si>
  <si>
    <t>Brooks Ebert</t>
  </si>
  <si>
    <t>dominique.beahan@example.net</t>
  </si>
  <si>
    <t>(775) 669-2499</t>
  </si>
  <si>
    <t>Sabina Lesch</t>
  </si>
  <si>
    <t>cwitting@example.org</t>
  </si>
  <si>
    <t>443-648-2449</t>
  </si>
  <si>
    <t>Miss Idella Wolf II</t>
  </si>
  <si>
    <t>davonte74@example.com</t>
  </si>
  <si>
    <t>256-384-2190</t>
  </si>
  <si>
    <t>Orville Heidenreich</t>
  </si>
  <si>
    <t>tbode@example.net</t>
  </si>
  <si>
    <t>Prof. Magnus Lesch</t>
  </si>
  <si>
    <t>ondricka.jeremy@example.net</t>
  </si>
  <si>
    <t>351-827-8444</t>
  </si>
  <si>
    <t>Brannon Halvorson</t>
  </si>
  <si>
    <t>belle.armstrong@example.com</t>
  </si>
  <si>
    <t>1-760-662-1368</t>
  </si>
  <si>
    <t>Allen Wisozk</t>
  </si>
  <si>
    <t>al65@example.org</t>
  </si>
  <si>
    <t>(931) 295-1374</t>
  </si>
  <si>
    <t>Cordelia Howe</t>
  </si>
  <si>
    <t>beaulah84@example.com</t>
  </si>
  <si>
    <t>(571) 261-9933</t>
  </si>
  <si>
    <t>Lilyan Bednar I</t>
  </si>
  <si>
    <t>rhea32@example.com</t>
  </si>
  <si>
    <t>1-725-389-4203</t>
  </si>
  <si>
    <t>Bernard Koch</t>
  </si>
  <si>
    <t>maureen.kutch@example.net</t>
  </si>
  <si>
    <t>1-878-387-3620</t>
  </si>
  <si>
    <t>Giovanny Kunde</t>
  </si>
  <si>
    <t>rosanna.cole@example.com</t>
  </si>
  <si>
    <t>+1 (407) 900-9982</t>
  </si>
  <si>
    <t>Viola Kreiger</t>
  </si>
  <si>
    <t>darius66@example.org</t>
  </si>
  <si>
    <t>(662) 507-5678</t>
  </si>
  <si>
    <t>Mr. Tyson O'Kon I</t>
  </si>
  <si>
    <t>rgraham@example.com</t>
  </si>
  <si>
    <t>Mr. Roman Brown III</t>
  </si>
  <si>
    <t>ahmad33@example.com</t>
  </si>
  <si>
    <t>(321) 978-6375</t>
  </si>
  <si>
    <t>Miss Agnes Hackett</t>
  </si>
  <si>
    <t>jlowe@example.org</t>
  </si>
  <si>
    <t>Dorothy Gottlieb</t>
  </si>
  <si>
    <t>kreiger.lela@example.net</t>
  </si>
  <si>
    <t>Enid Mayert</t>
  </si>
  <si>
    <t>heidenreich.hailie@example.org</t>
  </si>
  <si>
    <t>Easter Wilkinson</t>
  </si>
  <si>
    <t>srunolfsdottir@example.com</t>
  </si>
  <si>
    <t>conn.gloria@example.com</t>
  </si>
  <si>
    <t>Elta Mertz</t>
  </si>
  <si>
    <t>poreilly@example.net</t>
  </si>
  <si>
    <t>360-556-9894</t>
  </si>
  <si>
    <t>Derek Leuschke</t>
  </si>
  <si>
    <t>breana.lindgren@example.net</t>
  </si>
  <si>
    <t>Timmy Wilkinson</t>
  </si>
  <si>
    <t>leda.jast@example.com</t>
  </si>
  <si>
    <t>Abdul Daniel</t>
  </si>
  <si>
    <t>mckenzie.schinner@example.com</t>
  </si>
  <si>
    <t>Malika Franecki</t>
  </si>
  <si>
    <t>elda.kihn@example.com</t>
  </si>
  <si>
    <t>Karelle Murray III</t>
  </si>
  <si>
    <t>keon.bartoletti@example.com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</si>
</sst>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7</v>
      </c>
      <c r="D2" t="s">
        <v>8</v>
      </c>
      <c r="E2" s="1">
        <v>44964.611840277779</v>
      </c>
      <c r="F2" s="1">
        <v>44964.611840277779</v>
      </c>
    </row>
    <row r="3" spans="1:6" x14ac:dyDescent="0.2">
      <c r="A3">
        <v>2</v>
      </c>
      <c r="B3" t="s">
        <v>9</v>
      </c>
      <c r="C3" t="s">
        <v>10</v>
      </c>
      <c r="D3" t="s">
        <v>11</v>
      </c>
      <c r="E3" s="1">
        <v>44964.611840277779</v>
      </c>
      <c r="F3" s="1">
        <v>44964.611840277779</v>
      </c>
    </row>
    <row r="4" spans="1:6" x14ac:dyDescent="0.2">
      <c r="A4">
        <v>3</v>
      </c>
      <c r="B4" t="s">
        <v>12</v>
      </c>
      <c r="C4" t="s">
        <v>13</v>
      </c>
      <c r="D4">
        <f>1-380-703-4791</f>
        <v>-5873</v>
      </c>
      <c r="E4" s="1">
        <v>44964.611840277779</v>
      </c>
      <c r="F4" s="1">
        <v>44964.611840277779</v>
      </c>
    </row>
    <row r="5" spans="1:6" x14ac:dyDescent="0.2">
      <c r="A5">
        <v>4</v>
      </c>
      <c r="B5" t="s">
        <v>14</v>
      </c>
      <c r="C5" t="s">
        <v>15</v>
      </c>
      <c r="D5" t="s">
        <v>16</v>
      </c>
      <c r="E5" s="1">
        <v>44964.611840277779</v>
      </c>
      <c r="F5" s="1">
        <v>44964.611840277779</v>
      </c>
    </row>
    <row r="6" spans="1:6" x14ac:dyDescent="0.2">
      <c r="A6">
        <v>5</v>
      </c>
      <c r="B6" t="s">
        <v>17</v>
      </c>
      <c r="C6" t="s">
        <v>18</v>
      </c>
      <c r="D6" s="2">
        <v>6605187047</v>
      </c>
      <c r="E6" s="1">
        <v>44964.611840277779</v>
      </c>
      <c r="F6" s="1">
        <v>44964.611840277779</v>
      </c>
    </row>
    <row r="7" spans="1:6" x14ac:dyDescent="0.2">
      <c r="A7">
        <v>6</v>
      </c>
      <c r="B7" t="s">
        <v>19</v>
      </c>
      <c r="C7" t="s">
        <v>20</v>
      </c>
      <c r="D7" t="s">
        <v>21</v>
      </c>
      <c r="E7" s="1">
        <v>44964.611840277779</v>
      </c>
      <c r="F7" s="1">
        <v>44964.611840277779</v>
      </c>
    </row>
    <row r="8" spans="1:6" x14ac:dyDescent="0.2">
      <c r="A8">
        <v>7</v>
      </c>
      <c r="B8" t="s">
        <v>22</v>
      </c>
      <c r="C8" t="s">
        <v>23</v>
      </c>
      <c r="D8" t="s">
        <v>24</v>
      </c>
      <c r="E8" s="1">
        <v>44964.611840277779</v>
      </c>
      <c r="F8" s="1">
        <v>44964.611840277779</v>
      </c>
    </row>
    <row r="9" spans="1:6" x14ac:dyDescent="0.2">
      <c r="A9">
        <v>8</v>
      </c>
      <c r="B9" t="s">
        <v>25</v>
      </c>
      <c r="C9" t="s">
        <v>26</v>
      </c>
      <c r="D9" t="s">
        <v>27</v>
      </c>
      <c r="E9" s="1">
        <v>44964.611840277779</v>
      </c>
      <c r="F9" s="1">
        <v>44964.611840277779</v>
      </c>
    </row>
    <row r="10" spans="1:6" x14ac:dyDescent="0.2">
      <c r="A10">
        <v>9</v>
      </c>
      <c r="B10" t="s">
        <v>28</v>
      </c>
      <c r="C10" t="s">
        <v>29</v>
      </c>
      <c r="D10" t="s">
        <v>30</v>
      </c>
      <c r="E10" s="1">
        <v>44964.611840277779</v>
      </c>
      <c r="F10" s="1">
        <v>44964.611840277779</v>
      </c>
    </row>
    <row r="11" spans="1:6" x14ac:dyDescent="0.2">
      <c r="A11">
        <v>10</v>
      </c>
      <c r="B11" t="s">
        <v>31</v>
      </c>
      <c r="C11" t="s">
        <v>32</v>
      </c>
      <c r="D11">
        <f>1-760-765-3761</f>
        <v>-5285</v>
      </c>
      <c r="E11" s="1">
        <v>44964.611840277779</v>
      </c>
      <c r="F11" s="1">
        <v>44964.611840277779</v>
      </c>
    </row>
    <row r="12" spans="1:6" x14ac:dyDescent="0.2">
      <c r="A12">
        <v>11</v>
      </c>
      <c r="B12" t="s">
        <v>33</v>
      </c>
      <c r="C12" t="s">
        <v>34</v>
      </c>
      <c r="D12" s="2">
        <v>5405152843</v>
      </c>
      <c r="E12" s="1">
        <v>44964.611840277779</v>
      </c>
      <c r="F12" s="1">
        <v>44964.611840277779</v>
      </c>
    </row>
    <row r="13" spans="1:6" x14ac:dyDescent="0.2">
      <c r="A13">
        <v>12</v>
      </c>
      <c r="B13" t="s">
        <v>35</v>
      </c>
      <c r="C13" t="s">
        <v>36</v>
      </c>
      <c r="D13" s="2">
        <v>4028086229</v>
      </c>
      <c r="E13" s="1">
        <v>44964.611840277779</v>
      </c>
      <c r="F13" s="1">
        <v>44964.611840277779</v>
      </c>
    </row>
    <row r="14" spans="1:6" x14ac:dyDescent="0.2">
      <c r="A14">
        <v>13</v>
      </c>
      <c r="B14" t="s">
        <v>37</v>
      </c>
      <c r="C14" t="s">
        <v>38</v>
      </c>
      <c r="D14">
        <f>1-432-516-9088</f>
        <v>-10035</v>
      </c>
      <c r="E14" s="1">
        <v>44964.611840277779</v>
      </c>
      <c r="F14" s="1">
        <v>44964.611840277779</v>
      </c>
    </row>
    <row r="15" spans="1:6" x14ac:dyDescent="0.2">
      <c r="A15">
        <v>14</v>
      </c>
      <c r="B15" t="s">
        <v>39</v>
      </c>
      <c r="C15" t="s">
        <v>40</v>
      </c>
      <c r="D15" t="s">
        <v>41</v>
      </c>
      <c r="E15" s="1">
        <v>44964.611840277779</v>
      </c>
      <c r="F15" s="1">
        <v>44964.611840277779</v>
      </c>
    </row>
    <row r="16" spans="1:6" x14ac:dyDescent="0.2">
      <c r="A16">
        <v>15</v>
      </c>
      <c r="B16" t="s">
        <v>42</v>
      </c>
      <c r="C16" t="s">
        <v>43</v>
      </c>
      <c r="D16" s="2">
        <v>2029161440</v>
      </c>
      <c r="E16" s="1">
        <v>44964.611840277779</v>
      </c>
      <c r="F16" s="1">
        <v>44964.611840277779</v>
      </c>
    </row>
    <row r="17" spans="1:6" x14ac:dyDescent="0.2">
      <c r="A17">
        <v>16</v>
      </c>
      <c r="B17" t="s">
        <v>44</v>
      </c>
      <c r="C17" t="s">
        <v>45</v>
      </c>
      <c r="D17" t="s">
        <v>46</v>
      </c>
      <c r="E17" s="1">
        <v>44964.611840277779</v>
      </c>
      <c r="F17" s="1">
        <v>44964.611840277779</v>
      </c>
    </row>
    <row r="18" spans="1:6" x14ac:dyDescent="0.2">
      <c r="A18">
        <v>17</v>
      </c>
      <c r="B18" t="s">
        <v>47</v>
      </c>
      <c r="C18" t="s">
        <v>48</v>
      </c>
      <c r="D18" t="s">
        <v>49</v>
      </c>
      <c r="E18" s="1">
        <v>44964.611840277779</v>
      </c>
      <c r="F18" s="1">
        <v>44964.611840277779</v>
      </c>
    </row>
    <row r="19" spans="1:6" x14ac:dyDescent="0.2">
      <c r="A19">
        <v>18</v>
      </c>
      <c r="B19" t="s">
        <v>50</v>
      </c>
      <c r="C19" t="s">
        <v>51</v>
      </c>
      <c r="D19" t="s">
        <v>52</v>
      </c>
      <c r="E19" s="1">
        <v>44964.611840277779</v>
      </c>
      <c r="F19" s="1">
        <v>44964.611840277779</v>
      </c>
    </row>
    <row r="20" spans="1:6" x14ac:dyDescent="0.2">
      <c r="A20">
        <v>19</v>
      </c>
      <c r="B20" t="s">
        <v>53</v>
      </c>
      <c r="C20" t="s">
        <v>54</v>
      </c>
      <c r="D20" t="s">
        <v>55</v>
      </c>
      <c r="E20" s="1">
        <v>44964.611840277779</v>
      </c>
      <c r="F20" s="1">
        <v>44964.611840277779</v>
      </c>
    </row>
    <row r="21" spans="1:6" x14ac:dyDescent="0.2">
      <c r="A21">
        <v>20</v>
      </c>
      <c r="B21" t="s">
        <v>56</v>
      </c>
      <c r="C21" t="s">
        <v>57</v>
      </c>
      <c r="D21" t="s">
        <v>58</v>
      </c>
      <c r="E21" s="1">
        <v>44964.611840277779</v>
      </c>
      <c r="F21" s="1">
        <v>44964.611840277779</v>
      </c>
    </row>
    <row r="22" spans="1:6" x14ac:dyDescent="0.2">
      <c r="A22">
        <v>21</v>
      </c>
      <c r="B22" t="s">
        <v>59</v>
      </c>
      <c r="C22" t="s">
        <v>60</v>
      </c>
      <c r="D22">
        <f>1-586-329-9900</f>
        <v>-10814</v>
      </c>
      <c r="E22" s="1">
        <v>44964.611840277779</v>
      </c>
      <c r="F22" s="1">
        <v>44964.611840277779</v>
      </c>
    </row>
    <row r="23" spans="1:6" x14ac:dyDescent="0.2">
      <c r="A23">
        <v>22</v>
      </c>
      <c r="B23" t="s">
        <v>61</v>
      </c>
      <c r="C23" t="s">
        <v>62</v>
      </c>
      <c r="D23" t="s">
        <v>63</v>
      </c>
      <c r="E23" s="1">
        <v>44964.611840277779</v>
      </c>
      <c r="F23" s="1">
        <v>44964.611840277779</v>
      </c>
    </row>
    <row r="24" spans="1:6" x14ac:dyDescent="0.2">
      <c r="A24">
        <v>23</v>
      </c>
      <c r="B24" t="s">
        <v>64</v>
      </c>
      <c r="C24" t="s">
        <v>65</v>
      </c>
      <c r="D24">
        <f>1-818-466-9355</f>
        <v>-10638</v>
      </c>
      <c r="E24" s="1">
        <v>44964.611840277779</v>
      </c>
      <c r="F24" s="1">
        <v>44964.611840277779</v>
      </c>
    </row>
    <row r="25" spans="1:6" x14ac:dyDescent="0.2">
      <c r="A25">
        <v>24</v>
      </c>
      <c r="B25" t="s">
        <v>66</v>
      </c>
      <c r="C25" t="s">
        <v>67</v>
      </c>
      <c r="D25" t="s">
        <v>68</v>
      </c>
      <c r="E25" s="1">
        <v>44964.611840277779</v>
      </c>
      <c r="F25" s="1">
        <v>44964.611840277779</v>
      </c>
    </row>
    <row r="26" spans="1:6" x14ac:dyDescent="0.2">
      <c r="A26">
        <v>25</v>
      </c>
      <c r="B26" t="s">
        <v>69</v>
      </c>
      <c r="C26" t="s">
        <v>70</v>
      </c>
      <c r="D26">
        <v>16319690401</v>
      </c>
      <c r="E26" s="1">
        <v>44964.611840277779</v>
      </c>
      <c r="F26" s="1">
        <v>44964.611840277779</v>
      </c>
    </row>
    <row r="27" spans="1:6" x14ac:dyDescent="0.2">
      <c r="A27">
        <v>26</v>
      </c>
      <c r="B27" t="s">
        <v>71</v>
      </c>
      <c r="C27" t="s">
        <v>72</v>
      </c>
      <c r="D27" t="s">
        <v>73</v>
      </c>
      <c r="E27" s="1">
        <v>44964.611840277779</v>
      </c>
      <c r="F27" s="1">
        <v>44964.611840277779</v>
      </c>
    </row>
    <row r="28" spans="1:6" x14ac:dyDescent="0.2">
      <c r="A28">
        <v>27</v>
      </c>
      <c r="B28" t="s">
        <v>74</v>
      </c>
      <c r="C28" t="s">
        <v>75</v>
      </c>
      <c r="D28" s="2">
        <v>14353881298</v>
      </c>
      <c r="E28" s="1">
        <v>44964.611840277779</v>
      </c>
      <c r="F28" s="1">
        <v>44964.611840277779</v>
      </c>
    </row>
    <row r="29" spans="1:6" x14ac:dyDescent="0.2">
      <c r="A29">
        <v>28</v>
      </c>
      <c r="B29" t="s">
        <v>76</v>
      </c>
      <c r="C29" t="s">
        <v>77</v>
      </c>
      <c r="D29" t="s">
        <v>78</v>
      </c>
      <c r="E29" s="1">
        <v>44964.611840277779</v>
      </c>
      <c r="F29" s="1">
        <v>44964.611840277779</v>
      </c>
    </row>
    <row r="30" spans="1:6" x14ac:dyDescent="0.2">
      <c r="A30">
        <v>29</v>
      </c>
      <c r="B30" t="s">
        <v>79</v>
      </c>
      <c r="C30" t="s">
        <v>80</v>
      </c>
      <c r="D30" t="s">
        <v>81</v>
      </c>
      <c r="E30" s="1">
        <v>44964.611840277779</v>
      </c>
      <c r="F30" s="1">
        <v>44964.611840277779</v>
      </c>
    </row>
    <row r="31" spans="1:6" x14ac:dyDescent="0.2">
      <c r="A31">
        <v>30</v>
      </c>
      <c r="B31" t="s">
        <v>82</v>
      </c>
      <c r="C31" t="s">
        <v>83</v>
      </c>
      <c r="D31" t="s">
        <v>84</v>
      </c>
      <c r="E31" s="1">
        <v>44964.611840277779</v>
      </c>
      <c r="F31" s="1">
        <v>44964.611840277779</v>
      </c>
    </row>
    <row r="32" spans="1:6" x14ac:dyDescent="0.2">
      <c r="A32">
        <v>31</v>
      </c>
      <c r="B32" t="s">
        <v>85</v>
      </c>
      <c r="C32" t="s">
        <v>86</v>
      </c>
      <c r="D32" t="s">
        <v>87</v>
      </c>
      <c r="E32" s="1">
        <v>44964.611840277779</v>
      </c>
      <c r="F32" s="1">
        <v>44964.611840277779</v>
      </c>
    </row>
    <row r="33" spans="1:6" x14ac:dyDescent="0.2">
      <c r="A33">
        <v>32</v>
      </c>
      <c r="B33" t="s">
        <v>88</v>
      </c>
      <c r="C33" t="s">
        <v>89</v>
      </c>
      <c r="D33" t="s">
        <v>90</v>
      </c>
      <c r="E33" s="1">
        <v>44964.611840277779</v>
      </c>
      <c r="F33" s="1">
        <v>44964.611840277779</v>
      </c>
    </row>
    <row r="34" spans="1:6" x14ac:dyDescent="0.2">
      <c r="A34">
        <v>33</v>
      </c>
      <c r="B34" t="s">
        <v>91</v>
      </c>
      <c r="C34" t="s">
        <v>92</v>
      </c>
      <c r="D34" t="s">
        <v>93</v>
      </c>
      <c r="E34" s="1">
        <v>44964.611840277779</v>
      </c>
      <c r="F34" s="1">
        <v>44964.611840277779</v>
      </c>
    </row>
    <row r="35" spans="1:6" x14ac:dyDescent="0.2">
      <c r="A35">
        <v>34</v>
      </c>
      <c r="B35" t="s">
        <v>94</v>
      </c>
      <c r="C35" t="s">
        <v>95</v>
      </c>
      <c r="D35" t="s">
        <v>96</v>
      </c>
      <c r="E35" s="1">
        <v>44964.611840277779</v>
      </c>
      <c r="F35" s="1">
        <v>44964.611840277779</v>
      </c>
    </row>
    <row r="36" spans="1:6" x14ac:dyDescent="0.2">
      <c r="A36">
        <v>35</v>
      </c>
      <c r="B36" t="s">
        <v>97</v>
      </c>
      <c r="C36" t="s">
        <v>98</v>
      </c>
      <c r="D36" t="s">
        <v>99</v>
      </c>
      <c r="E36" s="1">
        <v>44964.611840277779</v>
      </c>
      <c r="F36" s="1">
        <v>44964.611840277779</v>
      </c>
    </row>
    <row r="37" spans="1:6" x14ac:dyDescent="0.2">
      <c r="A37">
        <v>36</v>
      </c>
      <c r="B37" t="s">
        <v>100</v>
      </c>
      <c r="C37" t="s">
        <v>101</v>
      </c>
      <c r="D37">
        <v>18382195976</v>
      </c>
      <c r="E37" s="1">
        <v>44964.611840277779</v>
      </c>
      <c r="F37" s="1">
        <v>44964.611840277779</v>
      </c>
    </row>
    <row r="38" spans="1:6" x14ac:dyDescent="0.2">
      <c r="A38">
        <v>37</v>
      </c>
      <c r="B38" t="s">
        <v>102</v>
      </c>
      <c r="C38" t="s">
        <v>103</v>
      </c>
      <c r="D38" s="2">
        <v>7707250940</v>
      </c>
      <c r="E38" s="1">
        <v>44964.611840277779</v>
      </c>
      <c r="F38" s="1">
        <v>44964.611840277779</v>
      </c>
    </row>
    <row r="39" spans="1:6" x14ac:dyDescent="0.2">
      <c r="A39">
        <v>38</v>
      </c>
      <c r="B39" t="s">
        <v>104</v>
      </c>
      <c r="C39" t="s">
        <v>105</v>
      </c>
      <c r="D39" t="s">
        <v>106</v>
      </c>
      <c r="E39" s="1">
        <v>44964.611840277779</v>
      </c>
      <c r="F39" s="1">
        <v>44964.611840277779</v>
      </c>
    </row>
    <row r="40" spans="1:6" x14ac:dyDescent="0.2">
      <c r="A40">
        <v>39</v>
      </c>
      <c r="B40" t="s">
        <v>107</v>
      </c>
      <c r="C40" t="s">
        <v>108</v>
      </c>
      <c r="D40" t="s">
        <v>109</v>
      </c>
      <c r="E40" s="1">
        <v>44964.611840277779</v>
      </c>
      <c r="F40" s="1">
        <v>44964.611840277779</v>
      </c>
    </row>
    <row r="41" spans="1:6" x14ac:dyDescent="0.2">
      <c r="A41">
        <v>40</v>
      </c>
      <c r="B41" t="s">
        <v>110</v>
      </c>
      <c r="C41" t="s">
        <v>111</v>
      </c>
      <c r="D41" t="s">
        <v>112</v>
      </c>
      <c r="E41" s="1">
        <v>44964.611840277779</v>
      </c>
      <c r="F41" s="1">
        <v>44964.611840277779</v>
      </c>
    </row>
    <row r="42" spans="1:6" x14ac:dyDescent="0.2">
      <c r="A42">
        <v>41</v>
      </c>
      <c r="B42" t="s">
        <v>113</v>
      </c>
      <c r="C42" t="s">
        <v>114</v>
      </c>
      <c r="D42" s="2">
        <v>16202302453</v>
      </c>
      <c r="E42" s="1">
        <v>44964.611840277779</v>
      </c>
      <c r="F42" s="1">
        <v>44964.611840277779</v>
      </c>
    </row>
    <row r="43" spans="1:6" x14ac:dyDescent="0.2">
      <c r="A43">
        <v>42</v>
      </c>
      <c r="B43" t="s">
        <v>115</v>
      </c>
      <c r="C43" t="s">
        <v>116</v>
      </c>
      <c r="D43" t="s">
        <v>117</v>
      </c>
      <c r="E43" s="1">
        <v>44964.611840277779</v>
      </c>
      <c r="F43" s="1">
        <v>44964.611840277779</v>
      </c>
    </row>
    <row r="44" spans="1:6" x14ac:dyDescent="0.2">
      <c r="A44">
        <v>43</v>
      </c>
      <c r="B44" t="s">
        <v>118</v>
      </c>
      <c r="C44" t="s">
        <v>119</v>
      </c>
      <c r="D44">
        <f>1-248-225-377</f>
        <v>-849</v>
      </c>
      <c r="E44" s="1">
        <v>44964.611840277779</v>
      </c>
      <c r="F44" s="1">
        <v>44964.611840277779</v>
      </c>
    </row>
    <row r="45" spans="1:6" x14ac:dyDescent="0.2">
      <c r="A45">
        <v>44</v>
      </c>
      <c r="B45" t="s">
        <v>120</v>
      </c>
      <c r="C45" t="s">
        <v>121</v>
      </c>
      <c r="D45">
        <f>1-813-671-2443</f>
        <v>-3926</v>
      </c>
      <c r="E45" s="1">
        <v>44964.611840277779</v>
      </c>
      <c r="F45" s="1">
        <v>44964.611840277779</v>
      </c>
    </row>
    <row r="46" spans="1:6" x14ac:dyDescent="0.2">
      <c r="A46">
        <v>45</v>
      </c>
      <c r="B46" t="s">
        <v>122</v>
      </c>
      <c r="C46" t="s">
        <v>123</v>
      </c>
      <c r="D46" t="s">
        <v>124</v>
      </c>
      <c r="E46" s="1">
        <v>44964.611840277779</v>
      </c>
      <c r="F46" s="1">
        <v>44964.611840277779</v>
      </c>
    </row>
    <row r="47" spans="1:6" x14ac:dyDescent="0.2">
      <c r="A47">
        <v>46</v>
      </c>
      <c r="B47" t="s">
        <v>125</v>
      </c>
      <c r="C47" t="s">
        <v>126</v>
      </c>
      <c r="D47" s="2">
        <v>8487734454</v>
      </c>
      <c r="E47" s="1">
        <v>44964.611840277779</v>
      </c>
      <c r="F47" s="1">
        <v>44964.611840277779</v>
      </c>
    </row>
    <row r="48" spans="1:6" x14ac:dyDescent="0.2">
      <c r="A48">
        <v>47</v>
      </c>
      <c r="B48" t="s">
        <v>127</v>
      </c>
      <c r="C48" t="s">
        <v>128</v>
      </c>
      <c r="D48">
        <f>1-559-677-4241</f>
        <v>-5476</v>
      </c>
      <c r="E48" s="1">
        <v>44964.611840277779</v>
      </c>
      <c r="F48" s="1">
        <v>44964.611840277779</v>
      </c>
    </row>
    <row r="49" spans="1:6" x14ac:dyDescent="0.2">
      <c r="A49">
        <v>48</v>
      </c>
      <c r="B49" t="s">
        <v>129</v>
      </c>
      <c r="C49" t="s">
        <v>130</v>
      </c>
      <c r="D49">
        <f>1-463-924-8080</f>
        <v>-9466</v>
      </c>
      <c r="E49" s="1">
        <v>44964.611840277779</v>
      </c>
      <c r="F49" s="1">
        <v>44964.611840277779</v>
      </c>
    </row>
    <row r="50" spans="1:6" x14ac:dyDescent="0.2">
      <c r="A50">
        <v>49</v>
      </c>
      <c r="B50" t="s">
        <v>131</v>
      </c>
      <c r="C50" t="s">
        <v>132</v>
      </c>
      <c r="D50" s="2">
        <v>18178835189</v>
      </c>
      <c r="E50" s="1">
        <v>44964.611840277779</v>
      </c>
      <c r="F50" s="1">
        <v>44964.611840277779</v>
      </c>
    </row>
    <row r="51" spans="1:6" x14ac:dyDescent="0.2">
      <c r="A51">
        <v>50</v>
      </c>
      <c r="B51" t="s">
        <v>133</v>
      </c>
      <c r="C51" t="s">
        <v>134</v>
      </c>
      <c r="D51" t="s">
        <v>135</v>
      </c>
      <c r="E51" s="1">
        <v>44964.611840277779</v>
      </c>
      <c r="F51" s="1">
        <v>44964.611840277779</v>
      </c>
    </row>
    <row r="52" spans="1:6" x14ac:dyDescent="0.2">
      <c r="A52">
        <v>51</v>
      </c>
      <c r="B52" t="s">
        <v>136</v>
      </c>
      <c r="C52" t="s">
        <v>137</v>
      </c>
      <c r="D52" s="2">
        <v>2248157550</v>
      </c>
      <c r="E52" s="1">
        <v>44964.611840277779</v>
      </c>
      <c r="F52" s="1">
        <v>44964.611840277779</v>
      </c>
    </row>
    <row r="53" spans="1:6" x14ac:dyDescent="0.2">
      <c r="A53">
        <v>52</v>
      </c>
      <c r="B53" t="s">
        <v>138</v>
      </c>
      <c r="C53" t="s">
        <v>139</v>
      </c>
      <c r="D53">
        <f>1-567-661-6674</f>
        <v>-7901</v>
      </c>
      <c r="E53" s="1">
        <v>44964.611840277779</v>
      </c>
      <c r="F53" s="1">
        <v>44964.611840277779</v>
      </c>
    </row>
    <row r="54" spans="1:6" x14ac:dyDescent="0.2">
      <c r="A54">
        <v>53</v>
      </c>
      <c r="B54" t="s">
        <v>140</v>
      </c>
      <c r="C54" t="s">
        <v>141</v>
      </c>
      <c r="D54" t="s">
        <v>142</v>
      </c>
      <c r="E54" s="1">
        <v>44964.611840277779</v>
      </c>
      <c r="F54" s="1">
        <v>44964.611840277779</v>
      </c>
    </row>
    <row r="55" spans="1:6" x14ac:dyDescent="0.2">
      <c r="A55">
        <v>54</v>
      </c>
      <c r="B55" t="s">
        <v>143</v>
      </c>
      <c r="C55" t="s">
        <v>144</v>
      </c>
      <c r="D55" s="2">
        <v>14238076709</v>
      </c>
      <c r="E55" s="1">
        <v>44964.611840277779</v>
      </c>
      <c r="F55" s="1">
        <v>44964.611840277779</v>
      </c>
    </row>
    <row r="56" spans="1:6" x14ac:dyDescent="0.2">
      <c r="A56">
        <v>55</v>
      </c>
      <c r="B56" t="s">
        <v>145</v>
      </c>
      <c r="C56" t="s">
        <v>146</v>
      </c>
      <c r="D56" s="2">
        <v>7066623177</v>
      </c>
      <c r="E56" s="1">
        <v>44964.611840277779</v>
      </c>
      <c r="F56" s="1">
        <v>44964.611840277779</v>
      </c>
    </row>
    <row r="57" spans="1:6" x14ac:dyDescent="0.2">
      <c r="A57">
        <v>56</v>
      </c>
      <c r="B57" t="s">
        <v>147</v>
      </c>
      <c r="C57" t="s">
        <v>148</v>
      </c>
      <c r="D57" t="s">
        <v>149</v>
      </c>
      <c r="E57" s="1">
        <v>44964.611840277779</v>
      </c>
      <c r="F57" s="1">
        <v>44964.611840277779</v>
      </c>
    </row>
    <row r="58" spans="1:6" x14ac:dyDescent="0.2">
      <c r="A58">
        <v>57</v>
      </c>
      <c r="B58" t="s">
        <v>150</v>
      </c>
      <c r="C58" t="s">
        <v>151</v>
      </c>
      <c r="D58">
        <f>1-223-749-2195</f>
        <v>-3166</v>
      </c>
      <c r="E58" s="1">
        <v>44964.611840277779</v>
      </c>
      <c r="F58" s="1">
        <v>44964.611840277779</v>
      </c>
    </row>
    <row r="59" spans="1:6" x14ac:dyDescent="0.2">
      <c r="A59">
        <v>58</v>
      </c>
      <c r="B59" t="s">
        <v>152</v>
      </c>
      <c r="C59" t="s">
        <v>153</v>
      </c>
      <c r="D59" s="2">
        <v>4693194807</v>
      </c>
      <c r="E59" s="1">
        <v>44964.611840277779</v>
      </c>
      <c r="F59" s="1">
        <v>44964.611840277779</v>
      </c>
    </row>
    <row r="60" spans="1:6" x14ac:dyDescent="0.2">
      <c r="A60">
        <v>59</v>
      </c>
      <c r="B60" t="s">
        <v>154</v>
      </c>
      <c r="C60" t="s">
        <v>155</v>
      </c>
      <c r="D60" t="s">
        <v>156</v>
      </c>
      <c r="E60" s="1">
        <v>44964.611840277779</v>
      </c>
      <c r="F60" s="1">
        <v>44964.611840277779</v>
      </c>
    </row>
    <row r="61" spans="1:6" x14ac:dyDescent="0.2">
      <c r="A61">
        <v>60</v>
      </c>
      <c r="B61" t="s">
        <v>157</v>
      </c>
      <c r="C61" t="s">
        <v>158</v>
      </c>
      <c r="D61" t="s">
        <v>159</v>
      </c>
      <c r="E61" s="1">
        <v>44964.611840277779</v>
      </c>
      <c r="F61" s="1">
        <v>44964.611840277779</v>
      </c>
    </row>
    <row r="62" spans="1:6" x14ac:dyDescent="0.2">
      <c r="A62">
        <v>61</v>
      </c>
      <c r="B62" t="s">
        <v>160</v>
      </c>
      <c r="C62" t="s">
        <v>161</v>
      </c>
      <c r="D62" t="s">
        <v>162</v>
      </c>
      <c r="E62" s="1">
        <v>44964.611840277779</v>
      </c>
      <c r="F62" s="1">
        <v>44964.611840277779</v>
      </c>
    </row>
    <row r="63" spans="1:6" x14ac:dyDescent="0.2">
      <c r="A63">
        <v>62</v>
      </c>
      <c r="B63" t="s">
        <v>163</v>
      </c>
      <c r="C63" t="s">
        <v>164</v>
      </c>
      <c r="D63" t="s">
        <v>165</v>
      </c>
      <c r="E63" s="1">
        <v>44964.611840277779</v>
      </c>
      <c r="F63" s="1">
        <v>44964.611840277779</v>
      </c>
    </row>
    <row r="64" spans="1:6" x14ac:dyDescent="0.2">
      <c r="A64">
        <v>63</v>
      </c>
      <c r="B64" t="s">
        <v>166</v>
      </c>
      <c r="C64" t="s">
        <v>167</v>
      </c>
      <c r="D64" s="2">
        <v>5809717138</v>
      </c>
      <c r="E64" s="1">
        <v>44964.611840277779</v>
      </c>
      <c r="F64" s="1">
        <v>44964.611840277779</v>
      </c>
    </row>
    <row r="65" spans="1:6" x14ac:dyDescent="0.2">
      <c r="A65">
        <v>64</v>
      </c>
      <c r="B65" t="s">
        <v>168</v>
      </c>
      <c r="C65" t="s">
        <v>169</v>
      </c>
      <c r="D65" t="s">
        <v>170</v>
      </c>
      <c r="E65" s="1">
        <v>44964.611840277779</v>
      </c>
      <c r="F65" s="1">
        <v>44964.611840277779</v>
      </c>
    </row>
    <row r="66" spans="1:6" x14ac:dyDescent="0.2">
      <c r="A66">
        <v>65</v>
      </c>
      <c r="B66" t="s">
        <v>171</v>
      </c>
      <c r="C66" t="s">
        <v>172</v>
      </c>
      <c r="D66" t="s">
        <v>173</v>
      </c>
      <c r="E66" s="1">
        <v>44964.611840277779</v>
      </c>
      <c r="F66" s="1">
        <v>44964.611840277779</v>
      </c>
    </row>
    <row r="67" spans="1:6" x14ac:dyDescent="0.2">
      <c r="A67">
        <v>66</v>
      </c>
      <c r="B67" t="s">
        <v>174</v>
      </c>
      <c r="C67" t="s">
        <v>175</v>
      </c>
      <c r="D67" t="s">
        <v>176</v>
      </c>
      <c r="E67" s="1">
        <v>44964.611840277779</v>
      </c>
      <c r="F67" s="1">
        <v>44964.611840277779</v>
      </c>
    </row>
    <row r="68" spans="1:6" x14ac:dyDescent="0.2">
      <c r="A68">
        <v>67</v>
      </c>
      <c r="B68" t="s">
        <v>177</v>
      </c>
      <c r="C68" t="s">
        <v>178</v>
      </c>
      <c r="D68" t="s">
        <v>179</v>
      </c>
      <c r="E68" s="1">
        <v>44964.611840277779</v>
      </c>
      <c r="F68" s="1">
        <v>44964.611840277779</v>
      </c>
    </row>
    <row r="69" spans="1:6" x14ac:dyDescent="0.2">
      <c r="A69">
        <v>68</v>
      </c>
      <c r="B69" t="s">
        <v>180</v>
      </c>
      <c r="C69" t="s">
        <v>181</v>
      </c>
      <c r="D69" t="s">
        <v>182</v>
      </c>
      <c r="E69" s="1">
        <v>44964.611840277779</v>
      </c>
      <c r="F69" s="1">
        <v>44964.611840277779</v>
      </c>
    </row>
    <row r="70" spans="1:6" x14ac:dyDescent="0.2">
      <c r="A70">
        <v>69</v>
      </c>
      <c r="B70" t="s">
        <v>183</v>
      </c>
      <c r="C70" t="s">
        <v>184</v>
      </c>
      <c r="D70" s="2">
        <v>19713063812</v>
      </c>
      <c r="E70" s="1">
        <v>44964.611840277779</v>
      </c>
      <c r="F70" s="1">
        <v>44964.611840277779</v>
      </c>
    </row>
    <row r="71" spans="1:6" x14ac:dyDescent="0.2">
      <c r="A71">
        <v>70</v>
      </c>
      <c r="B71" t="s">
        <v>185</v>
      </c>
      <c r="C71" t="s">
        <v>186</v>
      </c>
      <c r="D71">
        <f>1-234-359-9400</f>
        <v>-9992</v>
      </c>
      <c r="E71" s="1">
        <v>44964.611840277779</v>
      </c>
      <c r="F71" s="1">
        <v>44964.611840277779</v>
      </c>
    </row>
    <row r="72" spans="1:6" x14ac:dyDescent="0.2">
      <c r="A72">
        <v>71</v>
      </c>
      <c r="B72" t="s">
        <v>187</v>
      </c>
      <c r="C72" t="s">
        <v>188</v>
      </c>
      <c r="D72" t="s">
        <v>189</v>
      </c>
      <c r="E72" s="1">
        <v>44964.611840277779</v>
      </c>
      <c r="F72" s="1">
        <v>44964.611840277779</v>
      </c>
    </row>
    <row r="73" spans="1:6" x14ac:dyDescent="0.2">
      <c r="A73">
        <v>72</v>
      </c>
      <c r="B73" t="s">
        <v>190</v>
      </c>
      <c r="C73" t="s">
        <v>191</v>
      </c>
      <c r="D73" t="s">
        <v>192</v>
      </c>
      <c r="E73" s="1">
        <v>44964.611840277779</v>
      </c>
      <c r="F73" s="1">
        <v>44964.611840277779</v>
      </c>
    </row>
    <row r="74" spans="1:6" x14ac:dyDescent="0.2">
      <c r="A74">
        <v>73</v>
      </c>
      <c r="B74" t="s">
        <v>193</v>
      </c>
      <c r="C74" t="s">
        <v>194</v>
      </c>
      <c r="D74">
        <f>1-380-951-791</f>
        <v>-2121</v>
      </c>
      <c r="E74" s="1">
        <v>44964.611840277779</v>
      </c>
      <c r="F74" s="1">
        <v>44964.611840277779</v>
      </c>
    </row>
    <row r="75" spans="1:6" x14ac:dyDescent="0.2">
      <c r="A75">
        <v>74</v>
      </c>
      <c r="B75" t="s">
        <v>195</v>
      </c>
      <c r="C75" t="s">
        <v>196</v>
      </c>
      <c r="D75" t="s">
        <v>197</v>
      </c>
      <c r="E75" s="1">
        <v>44964.611840277779</v>
      </c>
      <c r="F75" s="1">
        <v>44964.611840277779</v>
      </c>
    </row>
    <row r="76" spans="1:6" x14ac:dyDescent="0.2">
      <c r="A76">
        <v>75</v>
      </c>
      <c r="B76" t="s">
        <v>198</v>
      </c>
      <c r="C76" t="s">
        <v>199</v>
      </c>
      <c r="D76">
        <f>1-930-289-9437</f>
        <v>-10655</v>
      </c>
      <c r="E76" s="1">
        <v>44964.611840277779</v>
      </c>
      <c r="F76" s="1">
        <v>44964.611840277779</v>
      </c>
    </row>
    <row r="77" spans="1:6" x14ac:dyDescent="0.2">
      <c r="A77">
        <v>76</v>
      </c>
      <c r="B77" t="s">
        <v>200</v>
      </c>
      <c r="C77" t="s">
        <v>201</v>
      </c>
      <c r="D77" t="s">
        <v>202</v>
      </c>
      <c r="E77" s="1">
        <v>44964.611840277779</v>
      </c>
      <c r="F77" s="1">
        <v>44964.611840277779</v>
      </c>
    </row>
    <row r="78" spans="1:6" x14ac:dyDescent="0.2">
      <c r="A78">
        <v>77</v>
      </c>
      <c r="B78" t="s">
        <v>203</v>
      </c>
      <c r="C78" t="s">
        <v>204</v>
      </c>
      <c r="D78" t="s">
        <v>205</v>
      </c>
      <c r="E78" s="1">
        <v>44964.611840277779</v>
      </c>
      <c r="F78" s="1">
        <v>44964.611840277779</v>
      </c>
    </row>
    <row r="79" spans="1:6" x14ac:dyDescent="0.2">
      <c r="A79">
        <v>78</v>
      </c>
      <c r="B79" t="s">
        <v>206</v>
      </c>
      <c r="C79" t="s">
        <v>207</v>
      </c>
      <c r="D79">
        <f>1-559-575-9182</f>
        <v>-10315</v>
      </c>
      <c r="E79" s="1">
        <v>44964.611840277779</v>
      </c>
      <c r="F79" s="1">
        <v>44964.611840277779</v>
      </c>
    </row>
    <row r="80" spans="1:6" x14ac:dyDescent="0.2">
      <c r="A80">
        <v>79</v>
      </c>
      <c r="B80" t="s">
        <v>208</v>
      </c>
      <c r="C80" t="s">
        <v>209</v>
      </c>
      <c r="D80">
        <v>13346474400</v>
      </c>
      <c r="E80" s="1">
        <v>44964.611840277779</v>
      </c>
      <c r="F80" s="1">
        <v>44964.611840277779</v>
      </c>
    </row>
    <row r="81" spans="1:6" x14ac:dyDescent="0.2">
      <c r="A81">
        <v>80</v>
      </c>
      <c r="B81" t="s">
        <v>210</v>
      </c>
      <c r="C81" t="s">
        <v>211</v>
      </c>
      <c r="D81" s="2">
        <v>18633817662</v>
      </c>
      <c r="E81" s="1">
        <v>44964.611840277779</v>
      </c>
      <c r="F81" s="1">
        <v>44964.611840277779</v>
      </c>
    </row>
    <row r="82" spans="1:6" x14ac:dyDescent="0.2">
      <c r="A82">
        <v>81</v>
      </c>
      <c r="B82" t="s">
        <v>212</v>
      </c>
      <c r="C82" t="s">
        <v>213</v>
      </c>
      <c r="D82" t="s">
        <v>214</v>
      </c>
      <c r="E82" s="1">
        <v>44964.611840277779</v>
      </c>
      <c r="F82" s="1">
        <v>44964.611840277779</v>
      </c>
    </row>
    <row r="83" spans="1:6" x14ac:dyDescent="0.2">
      <c r="A83">
        <v>82</v>
      </c>
      <c r="B83" t="s">
        <v>215</v>
      </c>
      <c r="C83" t="s">
        <v>216</v>
      </c>
      <c r="D83" s="2">
        <v>7327124827</v>
      </c>
      <c r="E83" s="1">
        <v>44964.611840277779</v>
      </c>
      <c r="F83" s="1">
        <v>44964.611840277779</v>
      </c>
    </row>
    <row r="84" spans="1:6" x14ac:dyDescent="0.2">
      <c r="A84">
        <v>83</v>
      </c>
      <c r="B84" t="s">
        <v>217</v>
      </c>
      <c r="C84" t="s">
        <v>218</v>
      </c>
      <c r="D84" s="2">
        <v>12729594940</v>
      </c>
      <c r="E84" s="1">
        <v>44964.611840277779</v>
      </c>
      <c r="F84" s="1">
        <v>44964.611840277779</v>
      </c>
    </row>
    <row r="85" spans="1:6" x14ac:dyDescent="0.2">
      <c r="A85">
        <v>84</v>
      </c>
      <c r="B85" t="s">
        <v>219</v>
      </c>
      <c r="C85" t="s">
        <v>220</v>
      </c>
      <c r="D85" t="s">
        <v>221</v>
      </c>
      <c r="E85" s="1">
        <v>44964.611840277779</v>
      </c>
      <c r="F85" s="1">
        <v>44964.611840277779</v>
      </c>
    </row>
    <row r="86" spans="1:6" x14ac:dyDescent="0.2">
      <c r="A86">
        <v>85</v>
      </c>
      <c r="B86" t="s">
        <v>222</v>
      </c>
      <c r="C86" t="s">
        <v>223</v>
      </c>
      <c r="D86" t="s">
        <v>224</v>
      </c>
      <c r="E86" s="1">
        <v>44964.611840277779</v>
      </c>
      <c r="F86" s="1">
        <v>44964.611840277779</v>
      </c>
    </row>
    <row r="87" spans="1:6" x14ac:dyDescent="0.2">
      <c r="A87">
        <v>86</v>
      </c>
      <c r="B87" t="s">
        <v>225</v>
      </c>
      <c r="C87" t="s">
        <v>226</v>
      </c>
      <c r="D87" s="2">
        <v>9043470894</v>
      </c>
      <c r="E87" s="1">
        <v>44964.611840277779</v>
      </c>
      <c r="F87" s="1">
        <v>44964.611840277779</v>
      </c>
    </row>
    <row r="88" spans="1:6" x14ac:dyDescent="0.2">
      <c r="A88">
        <v>87</v>
      </c>
      <c r="B88" t="s">
        <v>227</v>
      </c>
      <c r="C88" t="s">
        <v>228</v>
      </c>
      <c r="D88" t="s">
        <v>229</v>
      </c>
      <c r="E88" s="1">
        <v>44964.611840277779</v>
      </c>
      <c r="F88" s="1">
        <v>44964.611840277779</v>
      </c>
    </row>
    <row r="89" spans="1:6" x14ac:dyDescent="0.2">
      <c r="A89">
        <v>88</v>
      </c>
      <c r="B89" t="s">
        <v>230</v>
      </c>
      <c r="C89" t="s">
        <v>231</v>
      </c>
      <c r="D89" t="s">
        <v>232</v>
      </c>
      <c r="E89" s="1">
        <v>44964.611840277779</v>
      </c>
      <c r="F89" s="1">
        <v>44964.611840277779</v>
      </c>
    </row>
    <row r="90" spans="1:6" x14ac:dyDescent="0.2">
      <c r="A90">
        <v>89</v>
      </c>
      <c r="B90" t="s">
        <v>233</v>
      </c>
      <c r="C90" t="s">
        <v>234</v>
      </c>
      <c r="D90">
        <v>15318391619</v>
      </c>
      <c r="E90" s="1">
        <v>44964.611840277779</v>
      </c>
      <c r="F90" s="1">
        <v>44964.611840277779</v>
      </c>
    </row>
    <row r="91" spans="1:6" x14ac:dyDescent="0.2">
      <c r="A91">
        <v>90</v>
      </c>
      <c r="B91" t="s">
        <v>235</v>
      </c>
      <c r="C91" t="s">
        <v>236</v>
      </c>
      <c r="D91" t="s">
        <v>237</v>
      </c>
      <c r="E91" s="1">
        <v>44964.611840277779</v>
      </c>
      <c r="F91" s="1">
        <v>44964.611840277779</v>
      </c>
    </row>
    <row r="92" spans="1:6" x14ac:dyDescent="0.2">
      <c r="A92">
        <v>91</v>
      </c>
      <c r="B92" t="s">
        <v>238</v>
      </c>
      <c r="C92" t="s">
        <v>239</v>
      </c>
      <c r="D92" t="s">
        <v>240</v>
      </c>
      <c r="E92" s="1">
        <v>44964.611840277779</v>
      </c>
      <c r="F92" s="1">
        <v>44964.611840277779</v>
      </c>
    </row>
    <row r="93" spans="1:6" x14ac:dyDescent="0.2">
      <c r="A93">
        <v>92</v>
      </c>
      <c r="B93" t="s">
        <v>241</v>
      </c>
      <c r="C93" t="s">
        <v>242</v>
      </c>
      <c r="D93" t="s">
        <v>243</v>
      </c>
      <c r="E93" s="1">
        <v>44964.611840277779</v>
      </c>
      <c r="F93" s="1">
        <v>44964.611840277779</v>
      </c>
    </row>
    <row r="94" spans="1:6" x14ac:dyDescent="0.2">
      <c r="A94">
        <v>93</v>
      </c>
      <c r="B94" t="s">
        <v>244</v>
      </c>
      <c r="C94" t="s">
        <v>245</v>
      </c>
      <c r="D94">
        <v>19085432350</v>
      </c>
      <c r="E94" s="1">
        <v>44964.611840277779</v>
      </c>
      <c r="F94" s="1">
        <v>44964.611840277779</v>
      </c>
    </row>
    <row r="95" spans="1:6" x14ac:dyDescent="0.2">
      <c r="A95">
        <v>94</v>
      </c>
      <c r="B95" t="s">
        <v>246</v>
      </c>
      <c r="C95" t="s">
        <v>247</v>
      </c>
      <c r="D95">
        <f>1-267-598-4933</f>
        <v>-5797</v>
      </c>
      <c r="E95" s="1">
        <v>44964.611840277779</v>
      </c>
      <c r="F95" s="1">
        <v>44964.611840277779</v>
      </c>
    </row>
    <row r="96" spans="1:6" x14ac:dyDescent="0.2">
      <c r="A96">
        <v>95</v>
      </c>
      <c r="B96" t="s">
        <v>248</v>
      </c>
      <c r="C96" t="s">
        <v>249</v>
      </c>
      <c r="D96" t="s">
        <v>250</v>
      </c>
      <c r="E96" s="1">
        <v>44964.611840277779</v>
      </c>
      <c r="F96" s="1">
        <v>44964.611840277779</v>
      </c>
    </row>
    <row r="97" spans="1:6" x14ac:dyDescent="0.2">
      <c r="A97">
        <v>96</v>
      </c>
      <c r="B97" t="s">
        <v>251</v>
      </c>
      <c r="C97" t="s">
        <v>252</v>
      </c>
      <c r="D97" t="s">
        <v>253</v>
      </c>
      <c r="E97" s="1">
        <v>44964.611840277779</v>
      </c>
      <c r="F97" s="1">
        <v>44964.611840277779</v>
      </c>
    </row>
    <row r="98" spans="1:6" x14ac:dyDescent="0.2">
      <c r="A98">
        <v>97</v>
      </c>
      <c r="B98" t="s">
        <v>254</v>
      </c>
      <c r="C98" t="s">
        <v>255</v>
      </c>
      <c r="D98">
        <f>1-281-857-9417</f>
        <v>-10554</v>
      </c>
      <c r="E98" s="1">
        <v>44964.611840277779</v>
      </c>
      <c r="F98" s="1">
        <v>44964.611840277779</v>
      </c>
    </row>
    <row r="99" spans="1:6" x14ac:dyDescent="0.2">
      <c r="A99">
        <v>98</v>
      </c>
      <c r="B99" t="s">
        <v>256</v>
      </c>
      <c r="C99" t="s">
        <v>257</v>
      </c>
      <c r="D99">
        <v>13609785573</v>
      </c>
      <c r="E99" s="1">
        <v>44964.611840277779</v>
      </c>
      <c r="F99" s="1">
        <v>44964.611840277779</v>
      </c>
    </row>
    <row r="100" spans="1:6" x14ac:dyDescent="0.2">
      <c r="A100">
        <v>99</v>
      </c>
      <c r="B100" t="s">
        <v>258</v>
      </c>
      <c r="C100" t="s">
        <v>259</v>
      </c>
      <c r="D100" s="2">
        <v>7657227027</v>
      </c>
      <c r="E100" s="1">
        <v>44964.611840277779</v>
      </c>
      <c r="F100" s="1">
        <v>44964.611840277779</v>
      </c>
    </row>
    <row r="101" spans="1:6" x14ac:dyDescent="0.2">
      <c r="A101">
        <v>100</v>
      </c>
      <c r="B101" t="s">
        <v>260</v>
      </c>
      <c r="C101" t="s">
        <v>261</v>
      </c>
      <c r="D101" t="s">
        <v>262</v>
      </c>
      <c r="E101" s="1">
        <v>44964.611840277779</v>
      </c>
      <c r="F101" s="1">
        <v>44964.611840277779</v>
      </c>
    </row>
    <row r="102" spans="1:6" x14ac:dyDescent="0.2">
      <c r="A102">
        <v>101</v>
      </c>
      <c r="B102" t="s">
        <v>263</v>
      </c>
      <c r="C102" t="s">
        <v>264</v>
      </c>
      <c r="D102" t="s">
        <v>265</v>
      </c>
      <c r="E102" s="1">
        <v>44964.611840277779</v>
      </c>
      <c r="F102" s="1">
        <v>44964.611840277779</v>
      </c>
    </row>
    <row r="103" spans="1:6" x14ac:dyDescent="0.2">
      <c r="A103">
        <v>102</v>
      </c>
      <c r="B103" t="s">
        <v>266</v>
      </c>
      <c r="C103" t="s">
        <v>267</v>
      </c>
      <c r="D103" t="s">
        <v>268</v>
      </c>
      <c r="E103" s="1">
        <v>44964.611840277779</v>
      </c>
      <c r="F103" s="1">
        <v>44964.611840277779</v>
      </c>
    </row>
    <row r="104" spans="1:6" x14ac:dyDescent="0.2">
      <c r="A104">
        <v>103</v>
      </c>
      <c r="B104" t="s">
        <v>269</v>
      </c>
      <c r="C104" t="s">
        <v>270</v>
      </c>
      <c r="D104">
        <f>1-502-743-4222</f>
        <v>-5466</v>
      </c>
      <c r="E104" s="1">
        <v>44964.611840277779</v>
      </c>
      <c r="F104" s="1">
        <v>44964.611840277779</v>
      </c>
    </row>
    <row r="105" spans="1:6" x14ac:dyDescent="0.2">
      <c r="A105">
        <v>104</v>
      </c>
      <c r="B105" t="s">
        <v>271</v>
      </c>
      <c r="C105" t="s">
        <v>272</v>
      </c>
      <c r="D105" t="s">
        <v>273</v>
      </c>
      <c r="E105" s="1">
        <v>44964.611840277779</v>
      </c>
      <c r="F105" s="1">
        <v>44964.611840277779</v>
      </c>
    </row>
    <row r="106" spans="1:6" x14ac:dyDescent="0.2">
      <c r="A106">
        <v>105</v>
      </c>
      <c r="B106" t="s">
        <v>274</v>
      </c>
      <c r="C106" t="s">
        <v>275</v>
      </c>
      <c r="D106" t="s">
        <v>276</v>
      </c>
      <c r="E106" s="1">
        <v>44964.611840277779</v>
      </c>
      <c r="F106" s="1">
        <v>44964.611840277779</v>
      </c>
    </row>
    <row r="107" spans="1:6" x14ac:dyDescent="0.2">
      <c r="A107">
        <v>106</v>
      </c>
      <c r="B107" t="s">
        <v>277</v>
      </c>
      <c r="C107" t="s">
        <v>278</v>
      </c>
      <c r="D107" t="s">
        <v>279</v>
      </c>
      <c r="E107" s="1">
        <v>44964.611840277779</v>
      </c>
      <c r="F107" s="1">
        <v>44964.611840277779</v>
      </c>
    </row>
    <row r="108" spans="1:6" x14ac:dyDescent="0.2">
      <c r="A108">
        <v>107</v>
      </c>
      <c r="B108" t="s">
        <v>280</v>
      </c>
      <c r="C108" t="s">
        <v>281</v>
      </c>
      <c r="D108">
        <v>17073215493</v>
      </c>
      <c r="E108" s="1">
        <v>44964.611840277779</v>
      </c>
      <c r="F108" s="1">
        <v>44964.611840277779</v>
      </c>
    </row>
    <row r="109" spans="1:6" x14ac:dyDescent="0.2">
      <c r="A109">
        <v>108</v>
      </c>
      <c r="B109" t="s">
        <v>282</v>
      </c>
      <c r="C109" t="s">
        <v>283</v>
      </c>
      <c r="D109" s="2">
        <v>9786168868</v>
      </c>
      <c r="E109" s="1">
        <v>44964.611840277779</v>
      </c>
      <c r="F109" s="1">
        <v>44964.611840277779</v>
      </c>
    </row>
    <row r="110" spans="1:6" x14ac:dyDescent="0.2">
      <c r="A110">
        <v>109</v>
      </c>
      <c r="B110" t="s">
        <v>284</v>
      </c>
      <c r="C110" t="s">
        <v>285</v>
      </c>
      <c r="D110" s="2">
        <v>12104846050</v>
      </c>
      <c r="E110" s="1">
        <v>44964.611840277779</v>
      </c>
      <c r="F110" s="1">
        <v>44964.611840277779</v>
      </c>
    </row>
    <row r="111" spans="1:6" x14ac:dyDescent="0.2">
      <c r="A111">
        <v>110</v>
      </c>
      <c r="B111" t="s">
        <v>286</v>
      </c>
      <c r="C111" t="s">
        <v>287</v>
      </c>
      <c r="D111" t="s">
        <v>288</v>
      </c>
      <c r="E111" s="1">
        <v>44964.611840277779</v>
      </c>
      <c r="F111" s="1">
        <v>44964.611840277779</v>
      </c>
    </row>
    <row r="112" spans="1:6" x14ac:dyDescent="0.2">
      <c r="A112">
        <v>111</v>
      </c>
      <c r="B112" t="s">
        <v>289</v>
      </c>
      <c r="C112" t="s">
        <v>290</v>
      </c>
      <c r="D112" t="s">
        <v>291</v>
      </c>
      <c r="E112" s="1">
        <v>44964.611840277779</v>
      </c>
      <c r="F112" s="1">
        <v>44964.611840277779</v>
      </c>
    </row>
    <row r="113" spans="1:6" x14ac:dyDescent="0.2">
      <c r="A113">
        <v>112</v>
      </c>
      <c r="B113" t="s">
        <v>292</v>
      </c>
      <c r="C113" t="s">
        <v>293</v>
      </c>
      <c r="D113" t="s">
        <v>294</v>
      </c>
      <c r="E113" s="1">
        <v>44964.611840277779</v>
      </c>
      <c r="F113" s="1">
        <v>44964.611840277779</v>
      </c>
    </row>
    <row r="114" spans="1:6" x14ac:dyDescent="0.2">
      <c r="A114">
        <v>113</v>
      </c>
      <c r="B114" t="s">
        <v>295</v>
      </c>
      <c r="C114" t="s">
        <v>296</v>
      </c>
      <c r="D114" s="2">
        <v>17373088387</v>
      </c>
      <c r="E114" s="1">
        <v>44964.611840277779</v>
      </c>
      <c r="F114" s="1">
        <v>44964.611840277779</v>
      </c>
    </row>
    <row r="115" spans="1:6" x14ac:dyDescent="0.2">
      <c r="A115">
        <v>114</v>
      </c>
      <c r="B115" t="s">
        <v>297</v>
      </c>
      <c r="C115" t="s">
        <v>298</v>
      </c>
      <c r="D115" s="2">
        <v>16239646414</v>
      </c>
      <c r="E115" s="1">
        <v>44964.611840277779</v>
      </c>
      <c r="F115" s="1">
        <v>44964.611840277779</v>
      </c>
    </row>
    <row r="116" spans="1:6" x14ac:dyDescent="0.2">
      <c r="A116">
        <v>115</v>
      </c>
      <c r="B116" t="s">
        <v>299</v>
      </c>
      <c r="C116" t="s">
        <v>300</v>
      </c>
      <c r="D116">
        <v>12312133259</v>
      </c>
      <c r="E116" s="1">
        <v>44964.611840277779</v>
      </c>
      <c r="F116" s="1">
        <v>44964.611840277779</v>
      </c>
    </row>
    <row r="117" spans="1:6" x14ac:dyDescent="0.2">
      <c r="A117">
        <v>116</v>
      </c>
      <c r="B117" t="s">
        <v>301</v>
      </c>
      <c r="C117" t="s">
        <v>302</v>
      </c>
      <c r="D117" t="s">
        <v>303</v>
      </c>
      <c r="E117" s="1">
        <v>44964.611840277779</v>
      </c>
      <c r="F117" s="1">
        <v>44964.611840277779</v>
      </c>
    </row>
    <row r="118" spans="1:6" x14ac:dyDescent="0.2">
      <c r="A118">
        <v>117</v>
      </c>
      <c r="B118" t="s">
        <v>304</v>
      </c>
      <c r="C118" t="s">
        <v>305</v>
      </c>
      <c r="D118" s="2">
        <v>18607838529</v>
      </c>
      <c r="E118" s="1">
        <v>44964.611840277779</v>
      </c>
      <c r="F118" s="1">
        <v>44964.611840277779</v>
      </c>
    </row>
    <row r="119" spans="1:6" x14ac:dyDescent="0.2">
      <c r="A119">
        <v>118</v>
      </c>
      <c r="B119" t="s">
        <v>306</v>
      </c>
      <c r="C119" t="s">
        <v>307</v>
      </c>
      <c r="D119">
        <f>1-319-640-5173</f>
        <v>-6131</v>
      </c>
      <c r="E119" s="1">
        <v>44964.611840277779</v>
      </c>
      <c r="F119" s="1">
        <v>44964.611840277779</v>
      </c>
    </row>
    <row r="120" spans="1:6" x14ac:dyDescent="0.2">
      <c r="A120">
        <v>119</v>
      </c>
      <c r="B120" t="s">
        <v>308</v>
      </c>
      <c r="C120" t="s">
        <v>309</v>
      </c>
      <c r="D120" s="2">
        <v>14433848203</v>
      </c>
      <c r="E120" s="1">
        <v>44964.611840277779</v>
      </c>
      <c r="F120" s="1">
        <v>44964.611840277779</v>
      </c>
    </row>
    <row r="121" spans="1:6" x14ac:dyDescent="0.2">
      <c r="A121">
        <v>120</v>
      </c>
      <c r="B121" t="s">
        <v>310</v>
      </c>
      <c r="C121" t="s">
        <v>311</v>
      </c>
      <c r="D121" t="s">
        <v>312</v>
      </c>
      <c r="E121" s="1">
        <v>44964.611840277779</v>
      </c>
      <c r="F121" s="1">
        <v>44964.611840277779</v>
      </c>
    </row>
    <row r="122" spans="1:6" x14ac:dyDescent="0.2">
      <c r="A122">
        <v>121</v>
      </c>
      <c r="B122" t="s">
        <v>313</v>
      </c>
      <c r="C122" t="s">
        <v>314</v>
      </c>
      <c r="D122" s="2">
        <v>4019771443</v>
      </c>
      <c r="E122" s="1">
        <v>44964.611840277779</v>
      </c>
      <c r="F122" s="1">
        <v>44964.611840277779</v>
      </c>
    </row>
    <row r="123" spans="1:6" x14ac:dyDescent="0.2">
      <c r="A123">
        <v>122</v>
      </c>
      <c r="B123" t="s">
        <v>315</v>
      </c>
      <c r="C123" t="s">
        <v>316</v>
      </c>
      <c r="D123" t="s">
        <v>317</v>
      </c>
      <c r="E123" s="1">
        <v>44964.611840277779</v>
      </c>
      <c r="F123" s="1">
        <v>44964.611840277779</v>
      </c>
    </row>
    <row r="124" spans="1:6" x14ac:dyDescent="0.2">
      <c r="A124">
        <v>123</v>
      </c>
      <c r="B124" t="s">
        <v>318</v>
      </c>
      <c r="C124" t="s">
        <v>319</v>
      </c>
      <c r="D124" s="2">
        <v>3048900338</v>
      </c>
      <c r="E124" s="1">
        <v>44964.611840277779</v>
      </c>
      <c r="F124" s="1">
        <v>44964.611840277779</v>
      </c>
    </row>
    <row r="125" spans="1:6" x14ac:dyDescent="0.2">
      <c r="A125">
        <v>124</v>
      </c>
      <c r="B125" t="s">
        <v>320</v>
      </c>
      <c r="C125" t="s">
        <v>321</v>
      </c>
      <c r="D125">
        <f>1-713-555-2185</f>
        <v>-3452</v>
      </c>
      <c r="E125" s="1">
        <v>44964.611840277779</v>
      </c>
      <c r="F125" s="1">
        <v>44964.611840277779</v>
      </c>
    </row>
    <row r="126" spans="1:6" x14ac:dyDescent="0.2">
      <c r="A126">
        <v>125</v>
      </c>
      <c r="B126" t="s">
        <v>322</v>
      </c>
      <c r="C126" t="s">
        <v>323</v>
      </c>
      <c r="D126">
        <v>19095706765</v>
      </c>
      <c r="E126" s="1">
        <v>44964.611840277779</v>
      </c>
      <c r="F126" s="1">
        <v>44964.611840277779</v>
      </c>
    </row>
    <row r="127" spans="1:6" x14ac:dyDescent="0.2">
      <c r="A127">
        <v>126</v>
      </c>
      <c r="B127" t="s">
        <v>324</v>
      </c>
      <c r="C127" t="s">
        <v>325</v>
      </c>
      <c r="D127">
        <f>1-954-697-8871</f>
        <v>-10521</v>
      </c>
      <c r="E127" s="1">
        <v>44964.611840277779</v>
      </c>
      <c r="F127" s="1">
        <v>44964.611840277779</v>
      </c>
    </row>
    <row r="128" spans="1:6" x14ac:dyDescent="0.2">
      <c r="A128">
        <v>127</v>
      </c>
      <c r="B128" t="s">
        <v>326</v>
      </c>
      <c r="C128" t="s">
        <v>327</v>
      </c>
      <c r="D128">
        <f>1-936-756-4240</f>
        <v>-5931</v>
      </c>
      <c r="E128" s="1">
        <v>44964.611840277779</v>
      </c>
      <c r="F128" s="1">
        <v>44964.611840277779</v>
      </c>
    </row>
    <row r="129" spans="1:6" x14ac:dyDescent="0.2">
      <c r="A129">
        <v>128</v>
      </c>
      <c r="B129" t="s">
        <v>328</v>
      </c>
      <c r="C129" t="s">
        <v>329</v>
      </c>
      <c r="D129">
        <f>1-601-469-6690</f>
        <v>-7759</v>
      </c>
      <c r="E129" s="1">
        <v>44964.611840277779</v>
      </c>
      <c r="F129" s="1">
        <v>44964.611840277779</v>
      </c>
    </row>
    <row r="130" spans="1:6" x14ac:dyDescent="0.2">
      <c r="A130">
        <v>129</v>
      </c>
      <c r="B130" t="s">
        <v>330</v>
      </c>
      <c r="C130" t="s">
        <v>331</v>
      </c>
      <c r="D130" s="2">
        <v>12067129289</v>
      </c>
      <c r="E130" s="1">
        <v>44964.611840277779</v>
      </c>
      <c r="F130" s="1">
        <v>44964.611840277779</v>
      </c>
    </row>
    <row r="131" spans="1:6" x14ac:dyDescent="0.2">
      <c r="A131">
        <v>130</v>
      </c>
      <c r="B131" t="s">
        <v>332</v>
      </c>
      <c r="C131" t="s">
        <v>333</v>
      </c>
      <c r="D131">
        <f>1-419-449-6354</f>
        <v>-7221</v>
      </c>
      <c r="E131" s="1">
        <v>44964.611840277779</v>
      </c>
      <c r="F131" s="1">
        <v>44964.611840277779</v>
      </c>
    </row>
    <row r="132" spans="1:6" x14ac:dyDescent="0.2">
      <c r="A132">
        <v>131</v>
      </c>
      <c r="B132" t="s">
        <v>334</v>
      </c>
      <c r="C132" t="s">
        <v>335</v>
      </c>
      <c r="D132">
        <v>14802483542</v>
      </c>
      <c r="E132" s="1">
        <v>44964.611840277779</v>
      </c>
      <c r="F132" s="1">
        <v>44964.611840277779</v>
      </c>
    </row>
    <row r="133" spans="1:6" x14ac:dyDescent="0.2">
      <c r="A133">
        <v>132</v>
      </c>
      <c r="B133" t="s">
        <v>336</v>
      </c>
      <c r="C133" t="s">
        <v>337</v>
      </c>
      <c r="D133" t="s">
        <v>338</v>
      </c>
      <c r="E133" s="1">
        <v>44964.611840277779</v>
      </c>
      <c r="F133" s="1">
        <v>44964.611840277779</v>
      </c>
    </row>
    <row r="134" spans="1:6" x14ac:dyDescent="0.2">
      <c r="A134">
        <v>133</v>
      </c>
      <c r="B134" t="s">
        <v>339</v>
      </c>
      <c r="C134" t="s">
        <v>340</v>
      </c>
      <c r="D134" t="s">
        <v>341</v>
      </c>
      <c r="E134" s="1">
        <v>44964.611840277779</v>
      </c>
      <c r="F134" s="1">
        <v>44964.611840277779</v>
      </c>
    </row>
    <row r="135" spans="1:6" x14ac:dyDescent="0.2">
      <c r="A135">
        <v>134</v>
      </c>
      <c r="B135" t="s">
        <v>342</v>
      </c>
      <c r="C135" t="s">
        <v>343</v>
      </c>
      <c r="D135">
        <f>1-925-647-8582</f>
        <v>-10153</v>
      </c>
      <c r="E135" s="1">
        <v>44964.611840277779</v>
      </c>
      <c r="F135" s="1">
        <v>44964.611840277779</v>
      </c>
    </row>
    <row r="136" spans="1:6" x14ac:dyDescent="0.2">
      <c r="A136">
        <v>135</v>
      </c>
      <c r="B136" t="s">
        <v>344</v>
      </c>
      <c r="C136" t="s">
        <v>345</v>
      </c>
      <c r="D136" s="2">
        <v>2189103386</v>
      </c>
      <c r="E136" s="1">
        <v>44964.611840277779</v>
      </c>
      <c r="F136" s="1">
        <v>44964.611840277779</v>
      </c>
    </row>
    <row r="137" spans="1:6" x14ac:dyDescent="0.2">
      <c r="A137">
        <v>136</v>
      </c>
      <c r="B137" t="s">
        <v>346</v>
      </c>
      <c r="C137" t="s">
        <v>347</v>
      </c>
      <c r="D137" t="s">
        <v>348</v>
      </c>
      <c r="E137" s="1">
        <v>44964.611840277779</v>
      </c>
      <c r="F137" s="1">
        <v>44964.611840277779</v>
      </c>
    </row>
    <row r="138" spans="1:6" x14ac:dyDescent="0.2">
      <c r="A138">
        <v>137</v>
      </c>
      <c r="B138" t="s">
        <v>349</v>
      </c>
      <c r="C138" t="s">
        <v>350</v>
      </c>
      <c r="D138" t="s">
        <v>351</v>
      </c>
      <c r="E138" s="1">
        <v>44964.611840277779</v>
      </c>
      <c r="F138" s="1">
        <v>44964.611840277779</v>
      </c>
    </row>
    <row r="139" spans="1:6" x14ac:dyDescent="0.2">
      <c r="A139">
        <v>138</v>
      </c>
      <c r="B139" t="s">
        <v>352</v>
      </c>
      <c r="C139" t="s">
        <v>353</v>
      </c>
      <c r="D139" s="2">
        <v>8382354691</v>
      </c>
      <c r="E139" s="1">
        <v>44964.611840277779</v>
      </c>
      <c r="F139" s="1">
        <v>44964.611840277779</v>
      </c>
    </row>
    <row r="140" spans="1:6" x14ac:dyDescent="0.2">
      <c r="A140">
        <v>139</v>
      </c>
      <c r="B140" t="s">
        <v>354</v>
      </c>
      <c r="C140" t="s">
        <v>355</v>
      </c>
      <c r="D140" t="s">
        <v>356</v>
      </c>
      <c r="E140" s="1">
        <v>44964.611840277779</v>
      </c>
      <c r="F140" s="1">
        <v>44964.611840277779</v>
      </c>
    </row>
    <row r="141" spans="1:6" x14ac:dyDescent="0.2">
      <c r="A141">
        <v>140</v>
      </c>
      <c r="B141" t="s">
        <v>357</v>
      </c>
      <c r="C141" t="s">
        <v>358</v>
      </c>
      <c r="D141" t="s">
        <v>359</v>
      </c>
      <c r="E141" s="1">
        <v>44964.611840277779</v>
      </c>
      <c r="F141" s="1">
        <v>44964.611840277779</v>
      </c>
    </row>
    <row r="142" spans="1:6" x14ac:dyDescent="0.2">
      <c r="A142">
        <v>141</v>
      </c>
      <c r="B142" t="s">
        <v>360</v>
      </c>
      <c r="C142" t="s">
        <v>361</v>
      </c>
      <c r="D142">
        <v>17209106776</v>
      </c>
      <c r="E142" s="1">
        <v>44964.611840277779</v>
      </c>
      <c r="F142" s="1">
        <v>44964.611840277779</v>
      </c>
    </row>
    <row r="143" spans="1:6" x14ac:dyDescent="0.2">
      <c r="A143">
        <v>142</v>
      </c>
      <c r="B143" t="s">
        <v>362</v>
      </c>
      <c r="C143" t="s">
        <v>363</v>
      </c>
      <c r="D143" s="2">
        <v>2698589310</v>
      </c>
      <c r="E143" s="1">
        <v>44964.611840277779</v>
      </c>
      <c r="F143" s="1">
        <v>44964.611840277779</v>
      </c>
    </row>
    <row r="144" spans="1:6" x14ac:dyDescent="0.2">
      <c r="A144">
        <v>143</v>
      </c>
      <c r="B144" t="s">
        <v>364</v>
      </c>
      <c r="C144" t="s">
        <v>365</v>
      </c>
      <c r="D144">
        <f>1-918-372-3997</f>
        <v>-5286</v>
      </c>
      <c r="E144" s="1">
        <v>44964.611840277779</v>
      </c>
      <c r="F144" s="1">
        <v>44964.611840277779</v>
      </c>
    </row>
    <row r="145" spans="1:6" x14ac:dyDescent="0.2">
      <c r="A145">
        <v>144</v>
      </c>
      <c r="B145" t="s">
        <v>366</v>
      </c>
      <c r="C145" t="s">
        <v>367</v>
      </c>
      <c r="D145" t="s">
        <v>368</v>
      </c>
      <c r="E145" s="1">
        <v>44964.611840277779</v>
      </c>
      <c r="F145" s="1">
        <v>44964.611840277779</v>
      </c>
    </row>
    <row r="146" spans="1:6" x14ac:dyDescent="0.2">
      <c r="A146">
        <v>145</v>
      </c>
      <c r="B146" t="s">
        <v>369</v>
      </c>
      <c r="C146" t="s">
        <v>370</v>
      </c>
      <c r="D146" s="2">
        <v>12318893892</v>
      </c>
      <c r="E146" s="1">
        <v>44964.611840277779</v>
      </c>
      <c r="F146" s="1">
        <v>44964.611840277779</v>
      </c>
    </row>
    <row r="147" spans="1:6" x14ac:dyDescent="0.2">
      <c r="A147">
        <v>146</v>
      </c>
      <c r="B147" t="s">
        <v>371</v>
      </c>
      <c r="C147" t="s">
        <v>372</v>
      </c>
      <c r="D147" t="s">
        <v>373</v>
      </c>
      <c r="E147" s="1">
        <v>44964.611840277779</v>
      </c>
      <c r="F147" s="1">
        <v>44964.611840277779</v>
      </c>
    </row>
    <row r="148" spans="1:6" x14ac:dyDescent="0.2">
      <c r="A148">
        <v>147</v>
      </c>
      <c r="B148" t="s">
        <v>374</v>
      </c>
      <c r="C148" t="s">
        <v>375</v>
      </c>
      <c r="D148" t="s">
        <v>376</v>
      </c>
      <c r="E148" s="1">
        <v>44964.611840277779</v>
      </c>
      <c r="F148" s="1">
        <v>44964.611840277779</v>
      </c>
    </row>
    <row r="149" spans="1:6" x14ac:dyDescent="0.2">
      <c r="A149">
        <v>148</v>
      </c>
      <c r="B149" t="s">
        <v>377</v>
      </c>
      <c r="C149" t="s">
        <v>378</v>
      </c>
      <c r="D149" s="2">
        <v>4252985566</v>
      </c>
      <c r="E149" s="1">
        <v>44964.611840277779</v>
      </c>
      <c r="F149" s="1">
        <v>44964.611840277779</v>
      </c>
    </row>
    <row r="150" spans="1:6" x14ac:dyDescent="0.2">
      <c r="A150">
        <v>149</v>
      </c>
      <c r="B150" t="s">
        <v>379</v>
      </c>
      <c r="C150" t="s">
        <v>380</v>
      </c>
      <c r="D150" t="s">
        <v>381</v>
      </c>
      <c r="E150" s="1">
        <v>44964.611840277779</v>
      </c>
      <c r="F150" s="1">
        <v>44964.611840277779</v>
      </c>
    </row>
    <row r="151" spans="1:6" x14ac:dyDescent="0.2">
      <c r="A151">
        <v>150</v>
      </c>
      <c r="B151" t="s">
        <v>382</v>
      </c>
      <c r="C151" t="s">
        <v>383</v>
      </c>
      <c r="D151" t="s">
        <v>384</v>
      </c>
      <c r="E151" s="1">
        <v>44964.611840277779</v>
      </c>
      <c r="F151" s="1">
        <v>44964.611840277779</v>
      </c>
    </row>
    <row r="152" spans="1:6" x14ac:dyDescent="0.2">
      <c r="A152">
        <v>151</v>
      </c>
      <c r="B152" t="s">
        <v>385</v>
      </c>
      <c r="C152" t="s">
        <v>386</v>
      </c>
      <c r="D152" s="2">
        <v>6196208321</v>
      </c>
      <c r="E152" s="1">
        <v>44964.611840277779</v>
      </c>
      <c r="F152" s="1">
        <v>44964.611840277779</v>
      </c>
    </row>
    <row r="153" spans="1:6" x14ac:dyDescent="0.2">
      <c r="A153">
        <v>152</v>
      </c>
      <c r="B153" t="s">
        <v>387</v>
      </c>
      <c r="C153" t="s">
        <v>388</v>
      </c>
      <c r="D153" t="s">
        <v>389</v>
      </c>
      <c r="E153" s="1">
        <v>44964.611840277779</v>
      </c>
      <c r="F153" s="1">
        <v>44964.611840277779</v>
      </c>
    </row>
    <row r="154" spans="1:6" x14ac:dyDescent="0.2">
      <c r="A154">
        <v>153</v>
      </c>
      <c r="B154" t="s">
        <v>390</v>
      </c>
      <c r="C154" t="s">
        <v>391</v>
      </c>
      <c r="D154" t="s">
        <v>392</v>
      </c>
      <c r="E154" s="1">
        <v>44964.611840277779</v>
      </c>
      <c r="F154" s="1">
        <v>44964.611840277779</v>
      </c>
    </row>
    <row r="155" spans="1:6" x14ac:dyDescent="0.2">
      <c r="A155">
        <v>154</v>
      </c>
      <c r="B155" t="s">
        <v>393</v>
      </c>
      <c r="C155" t="s">
        <v>394</v>
      </c>
      <c r="D155" s="2">
        <v>4582335461</v>
      </c>
      <c r="E155" s="1">
        <v>44964.611840277779</v>
      </c>
      <c r="F155" s="1">
        <v>44964.611840277779</v>
      </c>
    </row>
    <row r="156" spans="1:6" x14ac:dyDescent="0.2">
      <c r="A156">
        <v>155</v>
      </c>
      <c r="B156" t="s">
        <v>395</v>
      </c>
      <c r="C156" t="s">
        <v>396</v>
      </c>
      <c r="D156">
        <f>1-208-445-7404</f>
        <v>-8056</v>
      </c>
      <c r="E156" s="1">
        <v>44964.611840277779</v>
      </c>
      <c r="F156" s="1">
        <v>44964.611840277779</v>
      </c>
    </row>
    <row r="157" spans="1:6" x14ac:dyDescent="0.2">
      <c r="A157">
        <v>156</v>
      </c>
      <c r="B157" t="s">
        <v>397</v>
      </c>
      <c r="C157" t="s">
        <v>398</v>
      </c>
      <c r="D157" t="s">
        <v>399</v>
      </c>
      <c r="E157" s="1">
        <v>44964.611840277779</v>
      </c>
      <c r="F157" s="1">
        <v>44964.611840277779</v>
      </c>
    </row>
    <row r="158" spans="1:6" x14ac:dyDescent="0.2">
      <c r="A158">
        <v>157</v>
      </c>
      <c r="B158" t="s">
        <v>400</v>
      </c>
      <c r="C158" t="s">
        <v>401</v>
      </c>
      <c r="D158" s="2">
        <v>7194887066</v>
      </c>
      <c r="E158" s="1">
        <v>44964.611840277779</v>
      </c>
      <c r="F158" s="1">
        <v>44964.611840277779</v>
      </c>
    </row>
    <row r="159" spans="1:6" x14ac:dyDescent="0.2">
      <c r="A159">
        <v>158</v>
      </c>
      <c r="B159" t="s">
        <v>402</v>
      </c>
      <c r="C159" t="s">
        <v>403</v>
      </c>
      <c r="D159" t="s">
        <v>404</v>
      </c>
      <c r="E159" s="1">
        <v>44964.611840277779</v>
      </c>
      <c r="F159" s="1">
        <v>44964.611840277779</v>
      </c>
    </row>
    <row r="160" spans="1:6" x14ac:dyDescent="0.2">
      <c r="A160">
        <v>159</v>
      </c>
      <c r="B160" t="s">
        <v>405</v>
      </c>
      <c r="C160" t="s">
        <v>406</v>
      </c>
      <c r="D160" t="s">
        <v>407</v>
      </c>
      <c r="E160" s="1">
        <v>44964.611840277779</v>
      </c>
      <c r="F160" s="1">
        <v>44964.611840277779</v>
      </c>
    </row>
    <row r="161" spans="1:6" x14ac:dyDescent="0.2">
      <c r="A161">
        <v>160</v>
      </c>
      <c r="B161" t="s">
        <v>408</v>
      </c>
      <c r="C161" t="s">
        <v>409</v>
      </c>
      <c r="D161" t="s">
        <v>410</v>
      </c>
      <c r="E161" s="1">
        <v>44964.611840277779</v>
      </c>
      <c r="F161" s="1">
        <v>44964.611840277779</v>
      </c>
    </row>
    <row r="162" spans="1:6" x14ac:dyDescent="0.2">
      <c r="A162">
        <v>161</v>
      </c>
      <c r="B162" t="s">
        <v>411</v>
      </c>
      <c r="C162" t="s">
        <v>412</v>
      </c>
      <c r="D162" s="2">
        <v>3194810570</v>
      </c>
      <c r="E162" s="1">
        <v>44964.611840277779</v>
      </c>
      <c r="F162" s="1">
        <v>44964.611840277779</v>
      </c>
    </row>
    <row r="163" spans="1:6" x14ac:dyDescent="0.2">
      <c r="A163">
        <v>162</v>
      </c>
      <c r="B163" t="s">
        <v>413</v>
      </c>
      <c r="C163" t="s">
        <v>414</v>
      </c>
      <c r="D163" t="s">
        <v>415</v>
      </c>
      <c r="E163" s="1">
        <v>44964.611840277779</v>
      </c>
      <c r="F163" s="1">
        <v>44964.611840277779</v>
      </c>
    </row>
    <row r="164" spans="1:6" x14ac:dyDescent="0.2">
      <c r="A164">
        <v>163</v>
      </c>
      <c r="B164" t="s">
        <v>416</v>
      </c>
      <c r="C164" t="s">
        <v>417</v>
      </c>
      <c r="D164" t="s">
        <v>418</v>
      </c>
      <c r="E164" s="1">
        <v>44964.611840277779</v>
      </c>
      <c r="F164" s="1">
        <v>44964.611840277779</v>
      </c>
    </row>
    <row r="165" spans="1:6" x14ac:dyDescent="0.2">
      <c r="A165">
        <v>164</v>
      </c>
      <c r="B165" t="s">
        <v>419</v>
      </c>
      <c r="C165" t="s">
        <v>420</v>
      </c>
      <c r="D165" t="s">
        <v>421</v>
      </c>
      <c r="E165" s="1">
        <v>44964.611840277779</v>
      </c>
      <c r="F165" s="1">
        <v>44964.611840277779</v>
      </c>
    </row>
    <row r="166" spans="1:6" x14ac:dyDescent="0.2">
      <c r="A166">
        <v>165</v>
      </c>
      <c r="B166" t="s">
        <v>422</v>
      </c>
      <c r="C166" t="s">
        <v>423</v>
      </c>
      <c r="D166" s="2">
        <v>18459109152</v>
      </c>
      <c r="E166" s="1">
        <v>44964.611840277779</v>
      </c>
      <c r="F166" s="1">
        <v>44964.611840277779</v>
      </c>
    </row>
    <row r="167" spans="1:6" x14ac:dyDescent="0.2">
      <c r="A167">
        <v>166</v>
      </c>
      <c r="B167" t="s">
        <v>424</v>
      </c>
      <c r="C167" t="s">
        <v>425</v>
      </c>
      <c r="D167">
        <v>15599695333</v>
      </c>
      <c r="E167" s="1">
        <v>44964.611840277779</v>
      </c>
      <c r="F167" s="1">
        <v>44964.611840277779</v>
      </c>
    </row>
    <row r="168" spans="1:6" x14ac:dyDescent="0.2">
      <c r="A168">
        <v>167</v>
      </c>
      <c r="B168" t="s">
        <v>426</v>
      </c>
      <c r="C168" t="s">
        <v>427</v>
      </c>
      <c r="D168" t="s">
        <v>428</v>
      </c>
      <c r="E168" s="1">
        <v>44964.611840277779</v>
      </c>
      <c r="F168" s="1">
        <v>44964.611840277779</v>
      </c>
    </row>
    <row r="169" spans="1:6" x14ac:dyDescent="0.2">
      <c r="A169">
        <v>168</v>
      </c>
      <c r="B169" t="s">
        <v>429</v>
      </c>
      <c r="C169" t="s">
        <v>430</v>
      </c>
      <c r="D169" s="2">
        <v>14329992857</v>
      </c>
      <c r="E169" s="1">
        <v>44964.611840277779</v>
      </c>
      <c r="F169" s="1">
        <v>44964.611840277779</v>
      </c>
    </row>
    <row r="170" spans="1:6" x14ac:dyDescent="0.2">
      <c r="A170">
        <v>169</v>
      </c>
      <c r="B170" t="s">
        <v>431</v>
      </c>
      <c r="C170" t="s">
        <v>432</v>
      </c>
      <c r="D170" t="s">
        <v>433</v>
      </c>
      <c r="E170" s="1">
        <v>44964.611840277779</v>
      </c>
      <c r="F170" s="1">
        <v>44964.611840277779</v>
      </c>
    </row>
    <row r="171" spans="1:6" x14ac:dyDescent="0.2">
      <c r="A171">
        <v>170</v>
      </c>
      <c r="B171" t="s">
        <v>434</v>
      </c>
      <c r="C171" t="s">
        <v>435</v>
      </c>
      <c r="D171" s="2">
        <v>5086231241</v>
      </c>
      <c r="E171" s="1">
        <v>44964.611840277779</v>
      </c>
      <c r="F171" s="1">
        <v>44964.611840277779</v>
      </c>
    </row>
    <row r="172" spans="1:6" x14ac:dyDescent="0.2">
      <c r="A172">
        <v>171</v>
      </c>
      <c r="B172" t="s">
        <v>436</v>
      </c>
      <c r="C172" t="s">
        <v>437</v>
      </c>
      <c r="D172" t="s">
        <v>438</v>
      </c>
      <c r="E172" s="1">
        <v>44964.611840277779</v>
      </c>
      <c r="F172" s="1">
        <v>44964.611840277779</v>
      </c>
    </row>
    <row r="173" spans="1:6" x14ac:dyDescent="0.2">
      <c r="A173">
        <v>172</v>
      </c>
      <c r="B173" t="s">
        <v>439</v>
      </c>
      <c r="C173" t="s">
        <v>440</v>
      </c>
      <c r="D173">
        <v>15706776485</v>
      </c>
      <c r="E173" s="1">
        <v>44964.611840277779</v>
      </c>
      <c r="F173" s="1">
        <v>44964.611840277779</v>
      </c>
    </row>
    <row r="174" spans="1:6" x14ac:dyDescent="0.2">
      <c r="A174">
        <v>173</v>
      </c>
      <c r="B174" t="s">
        <v>441</v>
      </c>
      <c r="C174" t="s">
        <v>442</v>
      </c>
      <c r="D174" t="s">
        <v>443</v>
      </c>
      <c r="E174" s="1">
        <v>44964.611840277779</v>
      </c>
      <c r="F174" s="1">
        <v>44964.611840277779</v>
      </c>
    </row>
    <row r="175" spans="1:6" x14ac:dyDescent="0.2">
      <c r="A175">
        <v>174</v>
      </c>
      <c r="B175" t="s">
        <v>444</v>
      </c>
      <c r="C175" t="s">
        <v>445</v>
      </c>
      <c r="D175" s="2">
        <v>17733237705</v>
      </c>
      <c r="E175" s="1">
        <v>44964.611840277779</v>
      </c>
      <c r="F175" s="1">
        <v>44964.611840277779</v>
      </c>
    </row>
    <row r="176" spans="1:6" x14ac:dyDescent="0.2">
      <c r="A176">
        <v>175</v>
      </c>
      <c r="B176" t="s">
        <v>446</v>
      </c>
      <c r="C176" t="s">
        <v>447</v>
      </c>
      <c r="D176">
        <f>1-872-653-436</f>
        <v>-1960</v>
      </c>
      <c r="E176" s="1">
        <v>44964.611840277779</v>
      </c>
      <c r="F176" s="1">
        <v>44964.611840277779</v>
      </c>
    </row>
    <row r="177" spans="1:6" x14ac:dyDescent="0.2">
      <c r="A177">
        <v>176</v>
      </c>
      <c r="B177" t="s">
        <v>448</v>
      </c>
      <c r="C177" t="s">
        <v>449</v>
      </c>
      <c r="D177" s="2">
        <v>17857917329</v>
      </c>
      <c r="E177" s="1">
        <v>44964.611840277779</v>
      </c>
      <c r="F177" s="1">
        <v>44964.611840277779</v>
      </c>
    </row>
    <row r="178" spans="1:6" x14ac:dyDescent="0.2">
      <c r="A178">
        <v>177</v>
      </c>
      <c r="B178" t="s">
        <v>450</v>
      </c>
      <c r="C178" t="s">
        <v>451</v>
      </c>
      <c r="D178">
        <f>1-351-294-8458</f>
        <v>-9102</v>
      </c>
      <c r="E178" s="1">
        <v>44964.611840277779</v>
      </c>
      <c r="F178" s="1">
        <v>44964.611840277779</v>
      </c>
    </row>
    <row r="179" spans="1:6" x14ac:dyDescent="0.2">
      <c r="A179">
        <v>178</v>
      </c>
      <c r="B179" t="s">
        <v>452</v>
      </c>
      <c r="C179" t="s">
        <v>453</v>
      </c>
      <c r="D179" t="s">
        <v>454</v>
      </c>
      <c r="E179" s="1">
        <v>44964.611840277779</v>
      </c>
      <c r="F179" s="1">
        <v>44964.611840277779</v>
      </c>
    </row>
    <row r="180" spans="1:6" x14ac:dyDescent="0.2">
      <c r="A180">
        <v>179</v>
      </c>
      <c r="B180" t="s">
        <v>455</v>
      </c>
      <c r="C180" t="s">
        <v>456</v>
      </c>
      <c r="D180" t="s">
        <v>457</v>
      </c>
      <c r="E180" s="1">
        <v>44964.611840277779</v>
      </c>
      <c r="F180" s="1">
        <v>44964.611840277779</v>
      </c>
    </row>
    <row r="181" spans="1:6" x14ac:dyDescent="0.2">
      <c r="A181">
        <v>180</v>
      </c>
      <c r="B181" t="s">
        <v>458</v>
      </c>
      <c r="C181" t="s">
        <v>459</v>
      </c>
      <c r="D181" t="s">
        <v>460</v>
      </c>
      <c r="E181" s="1">
        <v>44964.611840277779</v>
      </c>
      <c r="F181" s="1">
        <v>44964.611840277779</v>
      </c>
    </row>
    <row r="182" spans="1:6" x14ac:dyDescent="0.2">
      <c r="A182">
        <v>181</v>
      </c>
      <c r="B182" t="s">
        <v>461</v>
      </c>
      <c r="C182" t="s">
        <v>462</v>
      </c>
      <c r="D182" s="2">
        <v>7867336340</v>
      </c>
      <c r="E182" s="1">
        <v>44964.611840277779</v>
      </c>
      <c r="F182" s="1">
        <v>44964.611840277779</v>
      </c>
    </row>
    <row r="183" spans="1:6" x14ac:dyDescent="0.2">
      <c r="A183">
        <v>182</v>
      </c>
      <c r="B183" t="s">
        <v>463</v>
      </c>
      <c r="C183" t="s">
        <v>464</v>
      </c>
      <c r="D183" t="s">
        <v>465</v>
      </c>
      <c r="E183" s="1">
        <v>44964.611840277779</v>
      </c>
      <c r="F183" s="1">
        <v>44964.611840277779</v>
      </c>
    </row>
    <row r="184" spans="1:6" x14ac:dyDescent="0.2">
      <c r="A184">
        <v>183</v>
      </c>
      <c r="B184" t="s">
        <v>466</v>
      </c>
      <c r="C184" t="s">
        <v>467</v>
      </c>
      <c r="D184" t="s">
        <v>468</v>
      </c>
      <c r="E184" s="1">
        <v>44964.611840277779</v>
      </c>
      <c r="F184" s="1">
        <v>44964.611840277779</v>
      </c>
    </row>
    <row r="185" spans="1:6" x14ac:dyDescent="0.2">
      <c r="A185">
        <v>184</v>
      </c>
      <c r="B185" t="s">
        <v>469</v>
      </c>
      <c r="C185" t="s">
        <v>470</v>
      </c>
      <c r="D185">
        <f>1-952-848-4475</f>
        <v>-6274</v>
      </c>
      <c r="E185" s="1">
        <v>44964.611840277779</v>
      </c>
      <c r="F185" s="1">
        <v>44964.611840277779</v>
      </c>
    </row>
    <row r="186" spans="1:6" x14ac:dyDescent="0.2">
      <c r="A186">
        <v>185</v>
      </c>
      <c r="B186" t="s">
        <v>471</v>
      </c>
      <c r="C186" t="s">
        <v>472</v>
      </c>
      <c r="D186" t="s">
        <v>473</v>
      </c>
      <c r="E186" s="1">
        <v>44964.611840277779</v>
      </c>
      <c r="F186" s="1">
        <v>44964.611840277779</v>
      </c>
    </row>
    <row r="187" spans="1:6" x14ac:dyDescent="0.2">
      <c r="A187">
        <v>186</v>
      </c>
      <c r="B187" t="s">
        <v>474</v>
      </c>
      <c r="C187" t="s">
        <v>475</v>
      </c>
      <c r="D187">
        <v>18723486608</v>
      </c>
      <c r="E187" s="1">
        <v>44964.611840277779</v>
      </c>
      <c r="F187" s="1">
        <v>44964.611840277779</v>
      </c>
    </row>
    <row r="188" spans="1:6" x14ac:dyDescent="0.2">
      <c r="A188">
        <v>187</v>
      </c>
      <c r="B188" t="s">
        <v>476</v>
      </c>
      <c r="C188" t="s">
        <v>477</v>
      </c>
      <c r="D188">
        <v>18658250915</v>
      </c>
      <c r="E188" s="1">
        <v>44964.611840277779</v>
      </c>
      <c r="F188" s="1">
        <v>44964.611840277779</v>
      </c>
    </row>
    <row r="189" spans="1:6" x14ac:dyDescent="0.2">
      <c r="A189">
        <v>188</v>
      </c>
      <c r="B189" t="s">
        <v>478</v>
      </c>
      <c r="C189" t="s">
        <v>479</v>
      </c>
      <c r="D189" t="s">
        <v>480</v>
      </c>
      <c r="E189" s="1">
        <v>44964.611840277779</v>
      </c>
      <c r="F189" s="1">
        <v>44964.611840277779</v>
      </c>
    </row>
    <row r="190" spans="1:6" x14ac:dyDescent="0.2">
      <c r="A190">
        <v>189</v>
      </c>
      <c r="B190" t="s">
        <v>481</v>
      </c>
      <c r="C190" t="s">
        <v>482</v>
      </c>
      <c r="D190" t="s">
        <v>483</v>
      </c>
      <c r="E190" s="1">
        <v>44964.611840277779</v>
      </c>
      <c r="F190" s="1">
        <v>44964.611840277779</v>
      </c>
    </row>
    <row r="191" spans="1:6" x14ac:dyDescent="0.2">
      <c r="A191">
        <v>190</v>
      </c>
      <c r="B191" t="s">
        <v>484</v>
      </c>
      <c r="C191" t="s">
        <v>485</v>
      </c>
      <c r="D191" t="s">
        <v>486</v>
      </c>
      <c r="E191" s="1">
        <v>44964.611840277779</v>
      </c>
      <c r="F191" s="1">
        <v>44964.611840277779</v>
      </c>
    </row>
    <row r="192" spans="1:6" x14ac:dyDescent="0.2">
      <c r="A192">
        <v>191</v>
      </c>
      <c r="B192" t="s">
        <v>487</v>
      </c>
      <c r="C192" t="s">
        <v>488</v>
      </c>
      <c r="D192" s="2">
        <v>7155301490</v>
      </c>
      <c r="E192" s="1">
        <v>44964.611840277779</v>
      </c>
      <c r="F192" s="1">
        <v>44964.611840277779</v>
      </c>
    </row>
    <row r="193" spans="1:6" x14ac:dyDescent="0.2">
      <c r="A193">
        <v>192</v>
      </c>
      <c r="B193" t="s">
        <v>489</v>
      </c>
      <c r="C193" t="s">
        <v>490</v>
      </c>
      <c r="D193" t="s">
        <v>491</v>
      </c>
      <c r="E193" s="1">
        <v>44964.611840277779</v>
      </c>
      <c r="F193" s="1">
        <v>44964.611840277779</v>
      </c>
    </row>
    <row r="194" spans="1:6" x14ac:dyDescent="0.2">
      <c r="A194">
        <v>193</v>
      </c>
      <c r="B194" t="s">
        <v>492</v>
      </c>
      <c r="C194" t="s">
        <v>493</v>
      </c>
      <c r="D194" t="s">
        <v>494</v>
      </c>
      <c r="E194" s="1">
        <v>44964.611840277779</v>
      </c>
      <c r="F194" s="1">
        <v>44964.611840277779</v>
      </c>
    </row>
    <row r="195" spans="1:6" x14ac:dyDescent="0.2">
      <c r="A195">
        <v>194</v>
      </c>
      <c r="B195" t="s">
        <v>495</v>
      </c>
      <c r="C195" t="s">
        <v>496</v>
      </c>
      <c r="D195" s="2">
        <v>2183713337</v>
      </c>
      <c r="E195" s="1">
        <v>44964.611840277779</v>
      </c>
      <c r="F195" s="1">
        <v>44964.611840277779</v>
      </c>
    </row>
    <row r="196" spans="1:6" x14ac:dyDescent="0.2">
      <c r="A196">
        <v>195</v>
      </c>
      <c r="B196" t="s">
        <v>497</v>
      </c>
      <c r="C196" t="s">
        <v>498</v>
      </c>
      <c r="D196" t="s">
        <v>499</v>
      </c>
      <c r="E196" s="1">
        <v>44964.611840277779</v>
      </c>
      <c r="F196" s="1">
        <v>44964.611840277779</v>
      </c>
    </row>
    <row r="197" spans="1:6" x14ac:dyDescent="0.2">
      <c r="A197">
        <v>196</v>
      </c>
      <c r="B197" t="s">
        <v>500</v>
      </c>
      <c r="C197" t="s">
        <v>501</v>
      </c>
      <c r="D197" t="s">
        <v>502</v>
      </c>
      <c r="E197" s="1">
        <v>44964.611840277779</v>
      </c>
      <c r="F197" s="1">
        <v>44964.611840277779</v>
      </c>
    </row>
    <row r="198" spans="1:6" x14ac:dyDescent="0.2">
      <c r="A198">
        <v>197</v>
      </c>
      <c r="B198" t="s">
        <v>503</v>
      </c>
      <c r="C198" t="s">
        <v>504</v>
      </c>
      <c r="D198" t="s">
        <v>505</v>
      </c>
      <c r="E198" s="1">
        <v>44964.611840277779</v>
      </c>
      <c r="F198" s="1">
        <v>44964.611840277779</v>
      </c>
    </row>
    <row r="199" spans="1:6" x14ac:dyDescent="0.2">
      <c r="A199">
        <v>198</v>
      </c>
      <c r="B199" t="s">
        <v>506</v>
      </c>
      <c r="C199" t="s">
        <v>507</v>
      </c>
      <c r="D199" s="2">
        <v>12082314759</v>
      </c>
      <c r="E199" s="1">
        <v>44964.611840277779</v>
      </c>
      <c r="F199" s="1">
        <v>44964.611840277779</v>
      </c>
    </row>
    <row r="200" spans="1:6" x14ac:dyDescent="0.2">
      <c r="A200">
        <v>199</v>
      </c>
      <c r="B200" t="s">
        <v>508</v>
      </c>
      <c r="C200" t="s">
        <v>509</v>
      </c>
      <c r="D200" s="2">
        <v>7187586678</v>
      </c>
      <c r="E200" s="1">
        <v>44964.611840277779</v>
      </c>
      <c r="F200" s="1">
        <v>44964.611840277779</v>
      </c>
    </row>
    <row r="201" spans="1:6" x14ac:dyDescent="0.2">
      <c r="A201">
        <v>200</v>
      </c>
      <c r="B201" t="s">
        <v>510</v>
      </c>
      <c r="C201" t="s">
        <v>511</v>
      </c>
      <c r="D201">
        <f>1-847-290-4194</f>
        <v>-5330</v>
      </c>
      <c r="E201" s="1">
        <v>44964.611840277779</v>
      </c>
      <c r="F201" s="1">
        <v>44964.611840277779</v>
      </c>
    </row>
    <row r="202" spans="1:6" x14ac:dyDescent="0.2">
      <c r="A202">
        <v>201</v>
      </c>
      <c r="B202" t="s">
        <v>512</v>
      </c>
      <c r="C202" t="s">
        <v>513</v>
      </c>
      <c r="D202" t="s">
        <v>514</v>
      </c>
      <c r="E202" s="1">
        <v>44964.611840277779</v>
      </c>
      <c r="F202" s="1">
        <v>44964.611840277779</v>
      </c>
    </row>
    <row r="203" spans="1:6" x14ac:dyDescent="0.2">
      <c r="A203">
        <v>202</v>
      </c>
      <c r="B203" t="s">
        <v>515</v>
      </c>
      <c r="C203" t="s">
        <v>516</v>
      </c>
      <c r="D203" t="s">
        <v>517</v>
      </c>
      <c r="E203" s="1">
        <v>44964.611840277779</v>
      </c>
      <c r="F203" s="1">
        <v>44964.611840277779</v>
      </c>
    </row>
    <row r="204" spans="1:6" x14ac:dyDescent="0.2">
      <c r="A204">
        <v>203</v>
      </c>
      <c r="B204" t="s">
        <v>518</v>
      </c>
      <c r="C204" t="s">
        <v>519</v>
      </c>
      <c r="D204">
        <f>1-757-348-1645</f>
        <v>-2749</v>
      </c>
      <c r="E204" s="1">
        <v>44964.611840277779</v>
      </c>
      <c r="F204" s="1">
        <v>44964.611840277779</v>
      </c>
    </row>
    <row r="205" spans="1:6" x14ac:dyDescent="0.2">
      <c r="A205">
        <v>204</v>
      </c>
      <c r="B205" t="s">
        <v>520</v>
      </c>
      <c r="C205" t="s">
        <v>521</v>
      </c>
      <c r="D205" s="2">
        <v>9073705615</v>
      </c>
      <c r="E205" s="1">
        <v>44964.611840277779</v>
      </c>
      <c r="F205" s="1">
        <v>44964.611840277779</v>
      </c>
    </row>
    <row r="206" spans="1:6" x14ac:dyDescent="0.2">
      <c r="A206">
        <v>205</v>
      </c>
      <c r="B206" t="s">
        <v>522</v>
      </c>
      <c r="C206" t="s">
        <v>523</v>
      </c>
      <c r="D206" s="2">
        <v>2675559715</v>
      </c>
      <c r="E206" s="1">
        <v>44964.611840277779</v>
      </c>
      <c r="F206" s="1">
        <v>44964.611840277779</v>
      </c>
    </row>
    <row r="207" spans="1:6" x14ac:dyDescent="0.2">
      <c r="A207">
        <v>206</v>
      </c>
      <c r="B207" t="s">
        <v>524</v>
      </c>
      <c r="C207" t="s">
        <v>525</v>
      </c>
      <c r="D207" s="2">
        <v>12285598871</v>
      </c>
      <c r="E207" s="1">
        <v>44964.611840277779</v>
      </c>
      <c r="F207" s="1">
        <v>44964.611840277779</v>
      </c>
    </row>
    <row r="208" spans="1:6" x14ac:dyDescent="0.2">
      <c r="A208">
        <v>207</v>
      </c>
      <c r="B208" t="s">
        <v>526</v>
      </c>
      <c r="C208" t="s">
        <v>527</v>
      </c>
      <c r="D208">
        <v>15622800560</v>
      </c>
      <c r="E208" s="1">
        <v>44964.611840277779</v>
      </c>
      <c r="F208" s="1">
        <v>44964.611840277779</v>
      </c>
    </row>
    <row r="209" spans="1:6" x14ac:dyDescent="0.2">
      <c r="A209">
        <v>208</v>
      </c>
      <c r="B209" t="s">
        <v>528</v>
      </c>
      <c r="C209" t="s">
        <v>529</v>
      </c>
      <c r="D209">
        <f>1-708-912-2754</f>
        <v>-4373</v>
      </c>
      <c r="E209" s="1">
        <v>44964.611840277779</v>
      </c>
      <c r="F209" s="1">
        <v>44964.611840277779</v>
      </c>
    </row>
    <row r="210" spans="1:6" x14ac:dyDescent="0.2">
      <c r="A210">
        <v>209</v>
      </c>
      <c r="B210" t="s">
        <v>530</v>
      </c>
      <c r="C210" t="s">
        <v>531</v>
      </c>
      <c r="D210" t="s">
        <v>532</v>
      </c>
      <c r="E210" s="1">
        <v>44964.611840277779</v>
      </c>
      <c r="F210" s="1">
        <v>44964.611840277779</v>
      </c>
    </row>
    <row r="211" spans="1:6" x14ac:dyDescent="0.2">
      <c r="A211">
        <v>210</v>
      </c>
      <c r="B211" t="s">
        <v>533</v>
      </c>
      <c r="C211" t="s">
        <v>534</v>
      </c>
      <c r="D211">
        <f>1-843-236-1461</f>
        <v>-2539</v>
      </c>
      <c r="E211" s="1">
        <v>44964.611840277779</v>
      </c>
      <c r="F211" s="1">
        <v>44964.611840277779</v>
      </c>
    </row>
    <row r="212" spans="1:6" x14ac:dyDescent="0.2">
      <c r="A212">
        <v>211</v>
      </c>
      <c r="B212" t="s">
        <v>535</v>
      </c>
      <c r="C212" t="s">
        <v>536</v>
      </c>
      <c r="D212" t="s">
        <v>537</v>
      </c>
      <c r="E212" s="1">
        <v>44964.611840277779</v>
      </c>
      <c r="F212" s="1">
        <v>44964.611840277779</v>
      </c>
    </row>
    <row r="213" spans="1:6" x14ac:dyDescent="0.2">
      <c r="A213">
        <v>212</v>
      </c>
      <c r="B213" t="s">
        <v>538</v>
      </c>
      <c r="C213" t="s">
        <v>539</v>
      </c>
      <c r="D213" s="2">
        <v>7256105694</v>
      </c>
      <c r="E213" s="1">
        <v>44964.611840277779</v>
      </c>
      <c r="F213" s="1">
        <v>44964.611840277779</v>
      </c>
    </row>
    <row r="214" spans="1:6" x14ac:dyDescent="0.2">
      <c r="A214">
        <v>213</v>
      </c>
      <c r="B214" t="s">
        <v>540</v>
      </c>
      <c r="C214" t="s">
        <v>541</v>
      </c>
      <c r="D214" t="s">
        <v>542</v>
      </c>
      <c r="E214" s="1">
        <v>44964.611840277779</v>
      </c>
      <c r="F214" s="1">
        <v>44964.611840277779</v>
      </c>
    </row>
    <row r="215" spans="1:6" x14ac:dyDescent="0.2">
      <c r="A215">
        <v>214</v>
      </c>
      <c r="B215" t="s">
        <v>543</v>
      </c>
      <c r="C215" t="s">
        <v>544</v>
      </c>
      <c r="D215">
        <v>12406829963</v>
      </c>
      <c r="E215" s="1">
        <v>44964.611840277779</v>
      </c>
      <c r="F215" s="1">
        <v>44964.611840277779</v>
      </c>
    </row>
    <row r="216" spans="1:6" x14ac:dyDescent="0.2">
      <c r="A216">
        <v>215</v>
      </c>
      <c r="B216" t="s">
        <v>545</v>
      </c>
      <c r="C216" t="s">
        <v>546</v>
      </c>
      <c r="D216" t="s">
        <v>547</v>
      </c>
      <c r="E216" s="1">
        <v>44964.611840277779</v>
      </c>
      <c r="F216" s="1">
        <v>44964.611840277779</v>
      </c>
    </row>
    <row r="217" spans="1:6" x14ac:dyDescent="0.2">
      <c r="A217">
        <v>216</v>
      </c>
      <c r="B217" t="s">
        <v>548</v>
      </c>
      <c r="C217" t="s">
        <v>549</v>
      </c>
      <c r="D217" t="s">
        <v>550</v>
      </c>
      <c r="E217" s="1">
        <v>44964.611840277779</v>
      </c>
      <c r="F217" s="1">
        <v>44964.611840277779</v>
      </c>
    </row>
    <row r="218" spans="1:6" x14ac:dyDescent="0.2">
      <c r="A218">
        <v>217</v>
      </c>
      <c r="B218" t="s">
        <v>551</v>
      </c>
      <c r="C218" t="s">
        <v>552</v>
      </c>
      <c r="D218">
        <f>1-678-698-3338</f>
        <v>-4713</v>
      </c>
      <c r="E218" s="1">
        <v>44964.611840277779</v>
      </c>
      <c r="F218" s="1">
        <v>44964.611840277779</v>
      </c>
    </row>
    <row r="219" spans="1:6" x14ac:dyDescent="0.2">
      <c r="A219">
        <v>218</v>
      </c>
      <c r="B219" t="s">
        <v>553</v>
      </c>
      <c r="C219" t="s">
        <v>554</v>
      </c>
      <c r="D219" t="s">
        <v>555</v>
      </c>
      <c r="E219" s="1">
        <v>44964.611840277779</v>
      </c>
      <c r="F219" s="1">
        <v>44964.611840277779</v>
      </c>
    </row>
    <row r="220" spans="1:6" x14ac:dyDescent="0.2">
      <c r="A220">
        <v>219</v>
      </c>
      <c r="B220" t="s">
        <v>556</v>
      </c>
      <c r="C220" t="s">
        <v>557</v>
      </c>
      <c r="D220" t="s">
        <v>558</v>
      </c>
      <c r="E220" s="1">
        <v>44964.611840277779</v>
      </c>
      <c r="F220" s="1">
        <v>44964.611840277779</v>
      </c>
    </row>
    <row r="221" spans="1:6" x14ac:dyDescent="0.2">
      <c r="A221">
        <v>220</v>
      </c>
      <c r="B221" t="s">
        <v>559</v>
      </c>
      <c r="C221" t="s">
        <v>560</v>
      </c>
      <c r="D221">
        <v>14694540804</v>
      </c>
      <c r="E221" s="1">
        <v>44964.611840277779</v>
      </c>
      <c r="F221" s="1">
        <v>44964.611840277779</v>
      </c>
    </row>
    <row r="222" spans="1:6" x14ac:dyDescent="0.2">
      <c r="A222">
        <v>221</v>
      </c>
      <c r="B222" t="s">
        <v>561</v>
      </c>
      <c r="C222" t="s">
        <v>562</v>
      </c>
      <c r="D222" s="2">
        <v>3514439356</v>
      </c>
      <c r="E222" s="1">
        <v>44964.611840277779</v>
      </c>
      <c r="F222" s="1">
        <v>44964.611840277779</v>
      </c>
    </row>
    <row r="223" spans="1:6" x14ac:dyDescent="0.2">
      <c r="A223">
        <v>222</v>
      </c>
      <c r="B223" t="s">
        <v>563</v>
      </c>
      <c r="C223" t="s">
        <v>564</v>
      </c>
      <c r="D223" t="s">
        <v>565</v>
      </c>
      <c r="E223" s="1">
        <v>44964.611840277779</v>
      </c>
      <c r="F223" s="1">
        <v>44964.611840277779</v>
      </c>
    </row>
    <row r="224" spans="1:6" x14ac:dyDescent="0.2">
      <c r="A224">
        <v>223</v>
      </c>
      <c r="B224" t="s">
        <v>566</v>
      </c>
      <c r="C224" t="s">
        <v>567</v>
      </c>
      <c r="D224" s="2">
        <v>8708264196</v>
      </c>
      <c r="E224" s="1">
        <v>44964.611840277779</v>
      </c>
      <c r="F224" s="1">
        <v>44964.611840277779</v>
      </c>
    </row>
    <row r="225" spans="1:6" x14ac:dyDescent="0.2">
      <c r="A225">
        <v>224</v>
      </c>
      <c r="B225" t="s">
        <v>568</v>
      </c>
      <c r="C225" t="s">
        <v>569</v>
      </c>
      <c r="D225" t="s">
        <v>570</v>
      </c>
      <c r="E225" s="1">
        <v>44964.611840277779</v>
      </c>
      <c r="F225" s="1">
        <v>44964.611840277779</v>
      </c>
    </row>
    <row r="226" spans="1:6" x14ac:dyDescent="0.2">
      <c r="A226">
        <v>225</v>
      </c>
      <c r="B226" t="s">
        <v>571</v>
      </c>
      <c r="C226" t="s">
        <v>572</v>
      </c>
      <c r="D226" t="s">
        <v>573</v>
      </c>
      <c r="E226" s="1">
        <v>44964.611840277779</v>
      </c>
      <c r="F226" s="1">
        <v>44964.611840277779</v>
      </c>
    </row>
    <row r="227" spans="1:6" x14ac:dyDescent="0.2">
      <c r="A227">
        <v>226</v>
      </c>
      <c r="B227" t="s">
        <v>574</v>
      </c>
      <c r="C227" t="s">
        <v>575</v>
      </c>
      <c r="D227" t="s">
        <v>576</v>
      </c>
      <c r="E227" s="1">
        <v>44964.611840277779</v>
      </c>
      <c r="F227" s="1">
        <v>44964.611840277779</v>
      </c>
    </row>
    <row r="228" spans="1:6" x14ac:dyDescent="0.2">
      <c r="A228">
        <v>227</v>
      </c>
      <c r="B228" t="s">
        <v>577</v>
      </c>
      <c r="C228" t="s">
        <v>578</v>
      </c>
      <c r="D228" s="2">
        <v>3524266826</v>
      </c>
      <c r="E228" s="1">
        <v>44964.611840277779</v>
      </c>
      <c r="F228" s="1">
        <v>44964.611840277779</v>
      </c>
    </row>
    <row r="229" spans="1:6" x14ac:dyDescent="0.2">
      <c r="A229">
        <v>228</v>
      </c>
      <c r="B229" t="s">
        <v>579</v>
      </c>
      <c r="C229" t="s">
        <v>580</v>
      </c>
      <c r="D229">
        <v>14584873402</v>
      </c>
      <c r="E229" s="1">
        <v>44964.611840277779</v>
      </c>
      <c r="F229" s="1">
        <v>44964.611840277779</v>
      </c>
    </row>
    <row r="230" spans="1:6" x14ac:dyDescent="0.2">
      <c r="A230">
        <v>229</v>
      </c>
      <c r="B230" t="s">
        <v>581</v>
      </c>
      <c r="C230" t="s">
        <v>582</v>
      </c>
      <c r="D230" s="2">
        <v>3218146900</v>
      </c>
      <c r="E230" s="1">
        <v>44964.611840277779</v>
      </c>
      <c r="F230" s="1">
        <v>44964.611840277779</v>
      </c>
    </row>
    <row r="231" spans="1:6" x14ac:dyDescent="0.2">
      <c r="A231">
        <v>230</v>
      </c>
      <c r="B231" t="s">
        <v>583</v>
      </c>
      <c r="C231" t="s">
        <v>584</v>
      </c>
      <c r="D231">
        <f>1-234-904-6894</f>
        <v>-8031</v>
      </c>
      <c r="E231" s="1">
        <v>44964.611840277779</v>
      </c>
      <c r="F231" s="1">
        <v>44964.611840277779</v>
      </c>
    </row>
    <row r="232" spans="1:6" x14ac:dyDescent="0.2">
      <c r="A232">
        <v>231</v>
      </c>
      <c r="B232" t="s">
        <v>585</v>
      </c>
      <c r="C232" t="s">
        <v>586</v>
      </c>
      <c r="D232" s="2">
        <v>9299591658</v>
      </c>
      <c r="E232" s="1">
        <v>44964.611840277779</v>
      </c>
      <c r="F232" s="1">
        <v>44964.611840277779</v>
      </c>
    </row>
    <row r="233" spans="1:6" x14ac:dyDescent="0.2">
      <c r="A233">
        <v>232</v>
      </c>
      <c r="B233" t="s">
        <v>587</v>
      </c>
      <c r="C233" t="s">
        <v>588</v>
      </c>
      <c r="D233" t="s">
        <v>589</v>
      </c>
      <c r="E233" s="1">
        <v>44964.611840277779</v>
      </c>
      <c r="F233" s="1">
        <v>44964.611840277779</v>
      </c>
    </row>
    <row r="234" spans="1:6" x14ac:dyDescent="0.2">
      <c r="A234">
        <v>233</v>
      </c>
      <c r="B234" t="s">
        <v>590</v>
      </c>
      <c r="C234" t="s">
        <v>591</v>
      </c>
      <c r="D234" t="s">
        <v>592</v>
      </c>
      <c r="E234" s="1">
        <v>44964.611840277779</v>
      </c>
      <c r="F234" s="1">
        <v>44964.611840277779</v>
      </c>
    </row>
    <row r="235" spans="1:6" x14ac:dyDescent="0.2">
      <c r="A235">
        <v>234</v>
      </c>
      <c r="B235" t="s">
        <v>593</v>
      </c>
      <c r="C235" t="s">
        <v>594</v>
      </c>
      <c r="D235">
        <f>1-272-485-4452</f>
        <v>-5208</v>
      </c>
      <c r="E235" s="1">
        <v>44964.611840277779</v>
      </c>
      <c r="F235" s="1">
        <v>44964.611840277779</v>
      </c>
    </row>
    <row r="236" spans="1:6" x14ac:dyDescent="0.2">
      <c r="A236">
        <v>235</v>
      </c>
      <c r="B236" t="s">
        <v>595</v>
      </c>
      <c r="C236" t="s">
        <v>596</v>
      </c>
      <c r="D236" s="2">
        <v>2722093811</v>
      </c>
      <c r="E236" s="1">
        <v>44964.611840277779</v>
      </c>
      <c r="F236" s="1">
        <v>44964.611840277779</v>
      </c>
    </row>
    <row r="237" spans="1:6" x14ac:dyDescent="0.2">
      <c r="A237">
        <v>236</v>
      </c>
      <c r="B237" t="s">
        <v>597</v>
      </c>
      <c r="C237" t="s">
        <v>598</v>
      </c>
      <c r="D237" t="s">
        <v>599</v>
      </c>
      <c r="E237" s="1">
        <v>44964.611840277779</v>
      </c>
      <c r="F237" s="1">
        <v>44964.611840277779</v>
      </c>
    </row>
    <row r="238" spans="1:6" x14ac:dyDescent="0.2">
      <c r="A238">
        <v>237</v>
      </c>
      <c r="B238" t="s">
        <v>600</v>
      </c>
      <c r="C238" t="s">
        <v>601</v>
      </c>
      <c r="D238" t="s">
        <v>602</v>
      </c>
      <c r="E238" s="1">
        <v>44964.611840277779</v>
      </c>
      <c r="F238" s="1">
        <v>44964.611840277779</v>
      </c>
    </row>
    <row r="239" spans="1:6" x14ac:dyDescent="0.2">
      <c r="A239">
        <v>238</v>
      </c>
      <c r="B239" t="s">
        <v>603</v>
      </c>
      <c r="C239" t="s">
        <v>604</v>
      </c>
      <c r="D239" t="s">
        <v>605</v>
      </c>
      <c r="E239" s="1">
        <v>44964.611840277779</v>
      </c>
      <c r="F239" s="1">
        <v>44964.611840277779</v>
      </c>
    </row>
    <row r="240" spans="1:6" x14ac:dyDescent="0.2">
      <c r="A240">
        <v>239</v>
      </c>
      <c r="B240" t="s">
        <v>606</v>
      </c>
      <c r="C240" t="s">
        <v>607</v>
      </c>
      <c r="D240" t="s">
        <v>608</v>
      </c>
      <c r="E240" s="1">
        <v>44964.611840277779</v>
      </c>
      <c r="F240" s="1">
        <v>44964.611840277779</v>
      </c>
    </row>
    <row r="241" spans="1:6" x14ac:dyDescent="0.2">
      <c r="A241">
        <v>240</v>
      </c>
      <c r="B241" t="s">
        <v>609</v>
      </c>
      <c r="C241" t="s">
        <v>610</v>
      </c>
      <c r="D241" s="2">
        <v>3122758453</v>
      </c>
      <c r="E241" s="1">
        <v>44964.611840277779</v>
      </c>
      <c r="F241" s="1">
        <v>44964.611840277779</v>
      </c>
    </row>
    <row r="242" spans="1:6" x14ac:dyDescent="0.2">
      <c r="A242">
        <v>241</v>
      </c>
      <c r="B242" t="s">
        <v>611</v>
      </c>
      <c r="C242" t="s">
        <v>612</v>
      </c>
      <c r="D242" s="2">
        <v>3029392834</v>
      </c>
      <c r="E242" s="1">
        <v>44964.611840277779</v>
      </c>
      <c r="F242" s="1">
        <v>44964.611840277779</v>
      </c>
    </row>
    <row r="243" spans="1:6" x14ac:dyDescent="0.2">
      <c r="A243">
        <v>242</v>
      </c>
      <c r="B243" t="s">
        <v>613</v>
      </c>
      <c r="C243" t="s">
        <v>614</v>
      </c>
      <c r="D243" t="s">
        <v>615</v>
      </c>
      <c r="E243" s="1">
        <v>44964.611840277779</v>
      </c>
      <c r="F243" s="1">
        <v>44964.611840277779</v>
      </c>
    </row>
    <row r="244" spans="1:6" x14ac:dyDescent="0.2">
      <c r="A244">
        <v>243</v>
      </c>
      <c r="B244" t="s">
        <v>616</v>
      </c>
      <c r="C244" t="s">
        <v>617</v>
      </c>
      <c r="D244" s="2">
        <v>2626269855</v>
      </c>
      <c r="E244" s="1">
        <v>44964.611840277779</v>
      </c>
      <c r="F244" s="1">
        <v>44964.611840277779</v>
      </c>
    </row>
    <row r="245" spans="1:6" x14ac:dyDescent="0.2">
      <c r="A245">
        <v>244</v>
      </c>
      <c r="B245" t="s">
        <v>618</v>
      </c>
      <c r="C245" t="s">
        <v>619</v>
      </c>
      <c r="D245">
        <v>19415387004</v>
      </c>
      <c r="E245" s="1">
        <v>44964.611840277779</v>
      </c>
      <c r="F245" s="1">
        <v>44964.611840277779</v>
      </c>
    </row>
    <row r="246" spans="1:6" x14ac:dyDescent="0.2">
      <c r="A246">
        <v>245</v>
      </c>
      <c r="B246" t="s">
        <v>620</v>
      </c>
      <c r="C246" t="s">
        <v>621</v>
      </c>
      <c r="D246">
        <f>1-828-209-2962</f>
        <v>-3998</v>
      </c>
      <c r="E246" s="1">
        <v>44964.611840277779</v>
      </c>
      <c r="F246" s="1">
        <v>44964.611840277779</v>
      </c>
    </row>
    <row r="247" spans="1:6" x14ac:dyDescent="0.2">
      <c r="A247">
        <v>246</v>
      </c>
      <c r="B247" t="s">
        <v>622</v>
      </c>
      <c r="C247" t="s">
        <v>623</v>
      </c>
      <c r="D247" t="s">
        <v>624</v>
      </c>
      <c r="E247" s="1">
        <v>44964.611840277779</v>
      </c>
      <c r="F247" s="1">
        <v>44964.611840277779</v>
      </c>
    </row>
    <row r="248" spans="1:6" x14ac:dyDescent="0.2">
      <c r="A248">
        <v>247</v>
      </c>
      <c r="B248" t="s">
        <v>625</v>
      </c>
      <c r="C248" t="s">
        <v>626</v>
      </c>
      <c r="D248" s="2">
        <v>3304711881</v>
      </c>
      <c r="E248" s="1">
        <v>44964.611840277779</v>
      </c>
      <c r="F248" s="1">
        <v>44964.611840277779</v>
      </c>
    </row>
    <row r="249" spans="1:6" x14ac:dyDescent="0.2">
      <c r="A249">
        <v>248</v>
      </c>
      <c r="B249" t="s">
        <v>627</v>
      </c>
      <c r="C249" t="s">
        <v>628</v>
      </c>
      <c r="D249" t="s">
        <v>629</v>
      </c>
      <c r="E249" s="1">
        <v>44964.611840277779</v>
      </c>
      <c r="F249" s="1">
        <v>44964.611840277779</v>
      </c>
    </row>
    <row r="250" spans="1:6" x14ac:dyDescent="0.2">
      <c r="A250">
        <v>249</v>
      </c>
      <c r="B250" t="s">
        <v>630</v>
      </c>
      <c r="C250" t="s">
        <v>631</v>
      </c>
      <c r="D250">
        <v>18328036137</v>
      </c>
      <c r="E250" s="1">
        <v>44964.611840277779</v>
      </c>
      <c r="F250" s="1">
        <v>44964.611840277779</v>
      </c>
    </row>
    <row r="251" spans="1:6" x14ac:dyDescent="0.2">
      <c r="A251">
        <v>250</v>
      </c>
      <c r="B251" t="s">
        <v>632</v>
      </c>
      <c r="C251" t="s">
        <v>633</v>
      </c>
      <c r="D251" s="2">
        <v>2606988825</v>
      </c>
      <c r="E251" s="1">
        <v>44964.611840277779</v>
      </c>
      <c r="F251" s="1">
        <v>44964.611840277779</v>
      </c>
    </row>
    <row r="252" spans="1:6" x14ac:dyDescent="0.2">
      <c r="A252">
        <v>251</v>
      </c>
      <c r="B252" t="s">
        <v>634</v>
      </c>
      <c r="C252" t="s">
        <v>635</v>
      </c>
      <c r="D252">
        <v>13369482562</v>
      </c>
      <c r="E252" s="1">
        <v>44964.611840277779</v>
      </c>
      <c r="F252" s="1">
        <v>44964.611840277779</v>
      </c>
    </row>
    <row r="253" spans="1:6" x14ac:dyDescent="0.2">
      <c r="A253">
        <v>252</v>
      </c>
      <c r="B253" t="s">
        <v>636</v>
      </c>
      <c r="C253" t="s">
        <v>637</v>
      </c>
      <c r="D253" t="s">
        <v>638</v>
      </c>
      <c r="E253" s="1">
        <v>44964.611840277779</v>
      </c>
      <c r="F253" s="1">
        <v>44964.611840277779</v>
      </c>
    </row>
    <row r="254" spans="1:6" x14ac:dyDescent="0.2">
      <c r="A254">
        <v>253</v>
      </c>
      <c r="B254" t="s">
        <v>639</v>
      </c>
      <c r="C254" t="s">
        <v>640</v>
      </c>
      <c r="D254" s="2">
        <v>9133458024</v>
      </c>
      <c r="E254" s="1">
        <v>44964.611840277779</v>
      </c>
      <c r="F254" s="1">
        <v>44964.611840277779</v>
      </c>
    </row>
    <row r="255" spans="1:6" x14ac:dyDescent="0.2">
      <c r="A255">
        <v>254</v>
      </c>
      <c r="B255" t="s">
        <v>641</v>
      </c>
      <c r="C255" t="s">
        <v>642</v>
      </c>
      <c r="D255" t="s">
        <v>643</v>
      </c>
      <c r="E255" s="1">
        <v>44964.611840277779</v>
      </c>
      <c r="F255" s="1">
        <v>44964.611840277779</v>
      </c>
    </row>
    <row r="256" spans="1:6" x14ac:dyDescent="0.2">
      <c r="A256">
        <v>255</v>
      </c>
      <c r="B256" t="s">
        <v>644</v>
      </c>
      <c r="C256" t="s">
        <v>645</v>
      </c>
      <c r="D256" t="s">
        <v>646</v>
      </c>
      <c r="E256" s="1">
        <v>44964.611840277779</v>
      </c>
      <c r="F256" s="1">
        <v>44964.611840277779</v>
      </c>
    </row>
    <row r="257" spans="1:6" x14ac:dyDescent="0.2">
      <c r="A257">
        <v>256</v>
      </c>
      <c r="B257" t="s">
        <v>647</v>
      </c>
      <c r="C257" t="s">
        <v>648</v>
      </c>
      <c r="D257" s="2">
        <v>9084502560</v>
      </c>
      <c r="E257" s="1">
        <v>44964.611840277779</v>
      </c>
      <c r="F257" s="1">
        <v>44964.611840277779</v>
      </c>
    </row>
    <row r="258" spans="1:6" x14ac:dyDescent="0.2">
      <c r="A258">
        <v>257</v>
      </c>
      <c r="B258" t="s">
        <v>649</v>
      </c>
      <c r="C258" t="s">
        <v>650</v>
      </c>
      <c r="D258" t="s">
        <v>651</v>
      </c>
      <c r="E258" s="1">
        <v>44964.611840277779</v>
      </c>
      <c r="F258" s="1">
        <v>44964.611840277779</v>
      </c>
    </row>
    <row r="259" spans="1:6" x14ac:dyDescent="0.2">
      <c r="A259">
        <v>258</v>
      </c>
      <c r="B259" t="s">
        <v>652</v>
      </c>
      <c r="C259" t="s">
        <v>653</v>
      </c>
      <c r="D259" t="s">
        <v>654</v>
      </c>
      <c r="E259" s="1">
        <v>44964.611840277779</v>
      </c>
      <c r="F259" s="1">
        <v>44964.611840277779</v>
      </c>
    </row>
    <row r="260" spans="1:6" x14ac:dyDescent="0.2">
      <c r="A260">
        <v>259</v>
      </c>
      <c r="B260" t="s">
        <v>655</v>
      </c>
      <c r="C260" t="s">
        <v>656</v>
      </c>
      <c r="D260" t="s">
        <v>657</v>
      </c>
      <c r="E260" s="1">
        <v>44964.611840277779</v>
      </c>
      <c r="F260" s="1">
        <v>44964.611840277779</v>
      </c>
    </row>
    <row r="261" spans="1:6" x14ac:dyDescent="0.2">
      <c r="A261">
        <v>260</v>
      </c>
      <c r="B261" t="s">
        <v>658</v>
      </c>
      <c r="C261" t="s">
        <v>659</v>
      </c>
      <c r="D261" t="s">
        <v>660</v>
      </c>
      <c r="E261" s="1">
        <v>44964.611840277779</v>
      </c>
      <c r="F261" s="1">
        <v>44964.611840277779</v>
      </c>
    </row>
    <row r="262" spans="1:6" x14ac:dyDescent="0.2">
      <c r="A262">
        <v>261</v>
      </c>
      <c r="B262" t="s">
        <v>661</v>
      </c>
      <c r="C262" t="s">
        <v>662</v>
      </c>
      <c r="D262">
        <f>1-434-528-5332</f>
        <v>-6293</v>
      </c>
      <c r="E262" s="1">
        <v>44964.611840277779</v>
      </c>
      <c r="F262" s="1">
        <v>44964.611840277779</v>
      </c>
    </row>
    <row r="263" spans="1:6" x14ac:dyDescent="0.2">
      <c r="A263">
        <v>262</v>
      </c>
      <c r="B263" t="s">
        <v>663</v>
      </c>
      <c r="C263" t="s">
        <v>664</v>
      </c>
      <c r="D263" s="2">
        <v>14582189555</v>
      </c>
      <c r="E263" s="1">
        <v>44964.611840277779</v>
      </c>
      <c r="F263" s="1">
        <v>44964.611840277779</v>
      </c>
    </row>
    <row r="264" spans="1:6" x14ac:dyDescent="0.2">
      <c r="A264">
        <v>263</v>
      </c>
      <c r="B264" t="s">
        <v>665</v>
      </c>
      <c r="C264" t="s">
        <v>666</v>
      </c>
      <c r="D264" t="s">
        <v>667</v>
      </c>
      <c r="E264" s="1">
        <v>44964.611840277779</v>
      </c>
      <c r="F264" s="1">
        <v>44964.611840277779</v>
      </c>
    </row>
    <row r="265" spans="1:6" x14ac:dyDescent="0.2">
      <c r="A265">
        <v>264</v>
      </c>
      <c r="B265" t="s">
        <v>668</v>
      </c>
      <c r="C265" t="s">
        <v>669</v>
      </c>
      <c r="D265" s="2">
        <v>5632020137</v>
      </c>
      <c r="E265" s="1">
        <v>44964.611840277779</v>
      </c>
      <c r="F265" s="1">
        <v>44964.611840277779</v>
      </c>
    </row>
    <row r="266" spans="1:6" x14ac:dyDescent="0.2">
      <c r="A266">
        <v>265</v>
      </c>
      <c r="B266" t="s">
        <v>670</v>
      </c>
      <c r="C266" t="s">
        <v>671</v>
      </c>
      <c r="D266" t="s">
        <v>672</v>
      </c>
      <c r="E266" s="1">
        <v>44964.611840277779</v>
      </c>
      <c r="F266" s="1">
        <v>44964.611840277779</v>
      </c>
    </row>
    <row r="267" spans="1:6" x14ac:dyDescent="0.2">
      <c r="A267">
        <v>266</v>
      </c>
      <c r="B267" t="s">
        <v>673</v>
      </c>
      <c r="C267" t="s">
        <v>674</v>
      </c>
      <c r="D267" t="s">
        <v>675</v>
      </c>
      <c r="E267" s="1">
        <v>44964.611840277779</v>
      </c>
      <c r="F267" s="1">
        <v>44964.611840277779</v>
      </c>
    </row>
    <row r="268" spans="1:6" x14ac:dyDescent="0.2">
      <c r="A268">
        <v>267</v>
      </c>
      <c r="B268" t="s">
        <v>676</v>
      </c>
      <c r="C268" t="s">
        <v>677</v>
      </c>
      <c r="D268" t="s">
        <v>678</v>
      </c>
      <c r="E268" s="1">
        <v>44964.611840277779</v>
      </c>
      <c r="F268" s="1">
        <v>44964.611840277779</v>
      </c>
    </row>
    <row r="269" spans="1:6" x14ac:dyDescent="0.2">
      <c r="A269">
        <v>268</v>
      </c>
      <c r="B269" t="s">
        <v>679</v>
      </c>
      <c r="C269" t="s">
        <v>680</v>
      </c>
      <c r="D269">
        <f>1-254-608-50</f>
        <v>-911</v>
      </c>
      <c r="E269" s="1">
        <v>44964.611840277779</v>
      </c>
      <c r="F269" s="1">
        <v>44964.611840277779</v>
      </c>
    </row>
    <row r="270" spans="1:6" x14ac:dyDescent="0.2">
      <c r="A270">
        <v>269</v>
      </c>
      <c r="B270" t="s">
        <v>681</v>
      </c>
      <c r="C270" t="s">
        <v>682</v>
      </c>
      <c r="D270">
        <v>12603826149</v>
      </c>
      <c r="E270" s="1">
        <v>44964.611840277779</v>
      </c>
      <c r="F270" s="1">
        <v>44964.611840277779</v>
      </c>
    </row>
    <row r="271" spans="1:6" x14ac:dyDescent="0.2">
      <c r="A271">
        <v>270</v>
      </c>
      <c r="B271" t="s">
        <v>683</v>
      </c>
      <c r="C271" t="s">
        <v>684</v>
      </c>
      <c r="D271">
        <f>1-857-233-8601</f>
        <v>-9690</v>
      </c>
      <c r="E271" s="1">
        <v>44964.611840277779</v>
      </c>
      <c r="F271" s="1">
        <v>44964.611840277779</v>
      </c>
    </row>
    <row r="272" spans="1:6" x14ac:dyDescent="0.2">
      <c r="A272">
        <v>271</v>
      </c>
      <c r="B272" t="s">
        <v>685</v>
      </c>
      <c r="C272" t="s">
        <v>686</v>
      </c>
      <c r="D272">
        <v>12019258041</v>
      </c>
      <c r="E272" s="1">
        <v>44964.611840277779</v>
      </c>
      <c r="F272" s="1">
        <v>44964.611840277779</v>
      </c>
    </row>
    <row r="273" spans="1:6" x14ac:dyDescent="0.2">
      <c r="A273">
        <v>272</v>
      </c>
      <c r="B273" t="s">
        <v>687</v>
      </c>
      <c r="C273" t="s">
        <v>688</v>
      </c>
      <c r="D273" t="s">
        <v>689</v>
      </c>
      <c r="E273" s="1">
        <v>44964.611840277779</v>
      </c>
      <c r="F273" s="1">
        <v>44964.611840277779</v>
      </c>
    </row>
    <row r="274" spans="1:6" x14ac:dyDescent="0.2">
      <c r="A274">
        <v>273</v>
      </c>
      <c r="B274" t="s">
        <v>690</v>
      </c>
      <c r="C274" t="s">
        <v>691</v>
      </c>
      <c r="D274" t="s">
        <v>692</v>
      </c>
      <c r="E274" s="1">
        <v>44964.611840277779</v>
      </c>
      <c r="F274" s="1">
        <v>44964.611840277779</v>
      </c>
    </row>
    <row r="275" spans="1:6" x14ac:dyDescent="0.2">
      <c r="A275">
        <v>274</v>
      </c>
      <c r="B275" t="s">
        <v>693</v>
      </c>
      <c r="C275" t="s">
        <v>694</v>
      </c>
      <c r="D275" s="2">
        <v>2194344380</v>
      </c>
      <c r="E275" s="1">
        <v>44964.611840277779</v>
      </c>
      <c r="F275" s="1">
        <v>44964.611840277779</v>
      </c>
    </row>
    <row r="276" spans="1:6" x14ac:dyDescent="0.2">
      <c r="A276">
        <v>275</v>
      </c>
      <c r="B276" t="s">
        <v>695</v>
      </c>
      <c r="C276" t="s">
        <v>696</v>
      </c>
      <c r="D276" s="2">
        <v>4056323952</v>
      </c>
      <c r="E276" s="1">
        <v>44964.611840277779</v>
      </c>
      <c r="F276" s="1">
        <v>44964.611840277779</v>
      </c>
    </row>
    <row r="277" spans="1:6" x14ac:dyDescent="0.2">
      <c r="A277">
        <v>276</v>
      </c>
      <c r="B277" t="s">
        <v>697</v>
      </c>
      <c r="C277" t="s">
        <v>698</v>
      </c>
      <c r="D277" t="s">
        <v>699</v>
      </c>
      <c r="E277" s="1">
        <v>44964.611840277779</v>
      </c>
      <c r="F277" s="1">
        <v>44964.611840277779</v>
      </c>
    </row>
    <row r="278" spans="1:6" x14ac:dyDescent="0.2">
      <c r="A278">
        <v>277</v>
      </c>
      <c r="B278" t="s">
        <v>700</v>
      </c>
      <c r="C278" t="s">
        <v>701</v>
      </c>
      <c r="D278" t="s">
        <v>702</v>
      </c>
      <c r="E278" s="1">
        <v>44964.611840277779</v>
      </c>
      <c r="F278" s="1">
        <v>44964.611840277779</v>
      </c>
    </row>
    <row r="279" spans="1:6" x14ac:dyDescent="0.2">
      <c r="A279">
        <v>278</v>
      </c>
      <c r="B279" t="s">
        <v>703</v>
      </c>
      <c r="C279" t="s">
        <v>704</v>
      </c>
      <c r="D279" t="s">
        <v>705</v>
      </c>
      <c r="E279" s="1">
        <v>44964.611840277779</v>
      </c>
      <c r="F279" s="1">
        <v>44964.611840277779</v>
      </c>
    </row>
    <row r="280" spans="1:6" x14ac:dyDescent="0.2">
      <c r="A280">
        <v>279</v>
      </c>
      <c r="B280" t="s">
        <v>706</v>
      </c>
      <c r="C280" t="s">
        <v>707</v>
      </c>
      <c r="D280" t="s">
        <v>708</v>
      </c>
      <c r="E280" s="1">
        <v>44964.611840277779</v>
      </c>
      <c r="F280" s="1">
        <v>44964.611840277779</v>
      </c>
    </row>
    <row r="281" spans="1:6" x14ac:dyDescent="0.2">
      <c r="A281">
        <v>280</v>
      </c>
      <c r="B281" t="s">
        <v>709</v>
      </c>
      <c r="C281" t="s">
        <v>710</v>
      </c>
      <c r="D281" s="2">
        <v>2079509166</v>
      </c>
      <c r="E281" s="1">
        <v>44964.611840277779</v>
      </c>
      <c r="F281" s="1">
        <v>44964.611840277779</v>
      </c>
    </row>
    <row r="282" spans="1:6" x14ac:dyDescent="0.2">
      <c r="A282">
        <v>281</v>
      </c>
      <c r="B282" t="s">
        <v>711</v>
      </c>
      <c r="C282" t="s">
        <v>712</v>
      </c>
      <c r="D282">
        <f>1-304-956-9518</f>
        <v>-10777</v>
      </c>
      <c r="E282" s="1">
        <v>44964.611840277779</v>
      </c>
      <c r="F282" s="1">
        <v>44964.611840277779</v>
      </c>
    </row>
    <row r="283" spans="1:6" x14ac:dyDescent="0.2">
      <c r="A283">
        <v>282</v>
      </c>
      <c r="B283" t="s">
        <v>713</v>
      </c>
      <c r="C283" t="s">
        <v>714</v>
      </c>
      <c r="D283" t="s">
        <v>715</v>
      </c>
      <c r="E283" s="1">
        <v>44964.611840277779</v>
      </c>
      <c r="F283" s="1">
        <v>44964.611840277779</v>
      </c>
    </row>
    <row r="284" spans="1:6" x14ac:dyDescent="0.2">
      <c r="A284">
        <v>283</v>
      </c>
      <c r="B284" t="s">
        <v>716</v>
      </c>
      <c r="C284" t="s">
        <v>717</v>
      </c>
      <c r="D284" s="2">
        <v>3374350785</v>
      </c>
      <c r="E284" s="1">
        <v>44964.611840277779</v>
      </c>
      <c r="F284" s="1">
        <v>44964.611840277779</v>
      </c>
    </row>
    <row r="285" spans="1:6" x14ac:dyDescent="0.2">
      <c r="A285">
        <v>284</v>
      </c>
      <c r="B285" t="s">
        <v>718</v>
      </c>
      <c r="C285" t="s">
        <v>719</v>
      </c>
      <c r="D285">
        <v>15202486243</v>
      </c>
      <c r="E285" s="1">
        <v>44964.611840277779</v>
      </c>
      <c r="F285" s="1">
        <v>44964.611840277779</v>
      </c>
    </row>
    <row r="286" spans="1:6" x14ac:dyDescent="0.2">
      <c r="A286">
        <v>285</v>
      </c>
      <c r="B286" t="s">
        <v>720</v>
      </c>
      <c r="C286" t="s">
        <v>721</v>
      </c>
      <c r="D286" t="s">
        <v>722</v>
      </c>
      <c r="E286" s="1">
        <v>44964.611840277779</v>
      </c>
      <c r="F286" s="1">
        <v>44964.611840277779</v>
      </c>
    </row>
    <row r="287" spans="1:6" x14ac:dyDescent="0.2">
      <c r="A287">
        <v>286</v>
      </c>
      <c r="B287" t="s">
        <v>723</v>
      </c>
      <c r="C287" t="s">
        <v>724</v>
      </c>
      <c r="D287">
        <f>1-206-400-4224</f>
        <v>-4829</v>
      </c>
      <c r="E287" s="1">
        <v>44964.611840277779</v>
      </c>
      <c r="F287" s="1">
        <v>44964.611840277779</v>
      </c>
    </row>
    <row r="288" spans="1:6" x14ac:dyDescent="0.2">
      <c r="A288">
        <v>287</v>
      </c>
      <c r="B288" t="s">
        <v>725</v>
      </c>
      <c r="C288" t="s">
        <v>726</v>
      </c>
      <c r="D288" t="s">
        <v>727</v>
      </c>
      <c r="E288" s="1">
        <v>44964.611840277779</v>
      </c>
      <c r="F288" s="1">
        <v>44964.611840277779</v>
      </c>
    </row>
    <row r="289" spans="1:6" x14ac:dyDescent="0.2">
      <c r="A289">
        <v>288</v>
      </c>
      <c r="B289" t="s">
        <v>728</v>
      </c>
      <c r="C289" t="s">
        <v>729</v>
      </c>
      <c r="D289" s="2">
        <v>5207698371</v>
      </c>
      <c r="E289" s="1">
        <v>44964.611840277779</v>
      </c>
      <c r="F289" s="1">
        <v>44964.611840277779</v>
      </c>
    </row>
    <row r="290" spans="1:6" x14ac:dyDescent="0.2">
      <c r="A290">
        <v>289</v>
      </c>
      <c r="B290" t="s">
        <v>730</v>
      </c>
      <c r="C290" t="s">
        <v>731</v>
      </c>
      <c r="D290">
        <f>1-910-710-281</f>
        <v>-1900</v>
      </c>
      <c r="E290" s="1">
        <v>44964.611840277779</v>
      </c>
      <c r="F290" s="1">
        <v>44964.611840277779</v>
      </c>
    </row>
    <row r="291" spans="1:6" x14ac:dyDescent="0.2">
      <c r="A291">
        <v>290</v>
      </c>
      <c r="B291" t="s">
        <v>732</v>
      </c>
      <c r="C291" t="s">
        <v>733</v>
      </c>
      <c r="D291" t="s">
        <v>734</v>
      </c>
      <c r="E291" s="1">
        <v>44964.611840277779</v>
      </c>
      <c r="F291" s="1">
        <v>44964.611840277779</v>
      </c>
    </row>
    <row r="292" spans="1:6" x14ac:dyDescent="0.2">
      <c r="A292">
        <v>291</v>
      </c>
      <c r="B292" t="s">
        <v>735</v>
      </c>
      <c r="C292" t="s">
        <v>736</v>
      </c>
      <c r="D292" t="s">
        <v>737</v>
      </c>
      <c r="E292" s="1">
        <v>44964.611840277779</v>
      </c>
      <c r="F292" s="1">
        <v>44964.611840277779</v>
      </c>
    </row>
    <row r="293" spans="1:6" x14ac:dyDescent="0.2">
      <c r="A293">
        <v>292</v>
      </c>
      <c r="B293" t="s">
        <v>738</v>
      </c>
      <c r="C293" t="s">
        <v>739</v>
      </c>
      <c r="D293" t="s">
        <v>740</v>
      </c>
      <c r="E293" s="1">
        <v>44964.611840277779</v>
      </c>
      <c r="F293" s="1">
        <v>44964.611840277779</v>
      </c>
    </row>
    <row r="294" spans="1:6" x14ac:dyDescent="0.2">
      <c r="A294">
        <v>293</v>
      </c>
      <c r="B294" t="s">
        <v>741</v>
      </c>
      <c r="C294" t="s">
        <v>742</v>
      </c>
      <c r="D294" t="s">
        <v>743</v>
      </c>
      <c r="E294" s="1">
        <v>44964.611840277779</v>
      </c>
      <c r="F294" s="1">
        <v>44964.611840277779</v>
      </c>
    </row>
    <row r="295" spans="1:6" x14ac:dyDescent="0.2">
      <c r="A295">
        <v>294</v>
      </c>
      <c r="B295" t="s">
        <v>744</v>
      </c>
      <c r="C295" t="s">
        <v>745</v>
      </c>
      <c r="D295" s="2">
        <v>7253379202</v>
      </c>
      <c r="E295" s="1">
        <v>44964.611840277779</v>
      </c>
      <c r="F295" s="1">
        <v>44964.611840277779</v>
      </c>
    </row>
    <row r="296" spans="1:6" x14ac:dyDescent="0.2">
      <c r="A296">
        <v>295</v>
      </c>
      <c r="B296" t="s">
        <v>746</v>
      </c>
      <c r="C296" t="s">
        <v>747</v>
      </c>
      <c r="D296" s="2">
        <v>5108950592</v>
      </c>
      <c r="E296" s="1">
        <v>44964.611840277779</v>
      </c>
      <c r="F296" s="1">
        <v>44964.611840277779</v>
      </c>
    </row>
    <row r="297" spans="1:6" x14ac:dyDescent="0.2">
      <c r="A297">
        <v>296</v>
      </c>
      <c r="B297" t="s">
        <v>748</v>
      </c>
      <c r="C297" t="s">
        <v>749</v>
      </c>
      <c r="D297" t="s">
        <v>750</v>
      </c>
      <c r="E297" s="1">
        <v>44964.611840277779</v>
      </c>
      <c r="F297" s="1">
        <v>44964.611840277779</v>
      </c>
    </row>
    <row r="298" spans="1:6" x14ac:dyDescent="0.2">
      <c r="A298">
        <v>297</v>
      </c>
      <c r="B298" t="s">
        <v>751</v>
      </c>
      <c r="C298" t="s">
        <v>752</v>
      </c>
      <c r="D298" t="s">
        <v>753</v>
      </c>
      <c r="E298" s="1">
        <v>44964.611840277779</v>
      </c>
      <c r="F298" s="1">
        <v>44964.611840277779</v>
      </c>
    </row>
    <row r="299" spans="1:6" x14ac:dyDescent="0.2">
      <c r="A299">
        <v>298</v>
      </c>
      <c r="B299" t="s">
        <v>754</v>
      </c>
      <c r="C299" t="s">
        <v>755</v>
      </c>
      <c r="D299">
        <f>1-620-391-8259</f>
        <v>-9269</v>
      </c>
      <c r="E299" s="1">
        <v>44964.611840277779</v>
      </c>
      <c r="F299" s="1">
        <v>44964.611840277779</v>
      </c>
    </row>
    <row r="300" spans="1:6" x14ac:dyDescent="0.2">
      <c r="A300">
        <v>299</v>
      </c>
      <c r="B300" t="s">
        <v>756</v>
      </c>
      <c r="C300" t="s">
        <v>757</v>
      </c>
      <c r="D300" s="2">
        <v>6828454811</v>
      </c>
      <c r="E300" s="1">
        <v>44964.611840277779</v>
      </c>
      <c r="F300" s="1">
        <v>44964.611840277779</v>
      </c>
    </row>
    <row r="301" spans="1:6" x14ac:dyDescent="0.2">
      <c r="A301">
        <v>300</v>
      </c>
      <c r="B301" t="s">
        <v>758</v>
      </c>
      <c r="C301" t="s">
        <v>759</v>
      </c>
      <c r="D301" t="s">
        <v>760</v>
      </c>
      <c r="E301" s="1">
        <v>44964.611840277779</v>
      </c>
      <c r="F301" s="1">
        <v>44964.611840277779</v>
      </c>
    </row>
    <row r="302" spans="1:6" x14ac:dyDescent="0.2">
      <c r="A302">
        <v>301</v>
      </c>
      <c r="B302" t="s">
        <v>761</v>
      </c>
      <c r="C302" t="s">
        <v>762</v>
      </c>
      <c r="D302">
        <f>1-925-423-8011</f>
        <v>-9358</v>
      </c>
      <c r="E302" s="1">
        <v>44964.611840277779</v>
      </c>
      <c r="F302" s="1">
        <v>44964.611840277779</v>
      </c>
    </row>
    <row r="303" spans="1:6" x14ac:dyDescent="0.2">
      <c r="A303">
        <v>302</v>
      </c>
      <c r="B303" t="s">
        <v>763</v>
      </c>
      <c r="C303" t="s">
        <v>764</v>
      </c>
      <c r="D303">
        <v>15107290479</v>
      </c>
      <c r="E303" s="1">
        <v>44964.611840277779</v>
      </c>
      <c r="F303" s="1">
        <v>44964.611840277779</v>
      </c>
    </row>
    <row r="304" spans="1:6" x14ac:dyDescent="0.2">
      <c r="A304">
        <v>303</v>
      </c>
      <c r="B304" t="s">
        <v>765</v>
      </c>
      <c r="C304" t="s">
        <v>766</v>
      </c>
      <c r="D304" t="s">
        <v>767</v>
      </c>
      <c r="E304" s="1">
        <v>44964.611840277779</v>
      </c>
      <c r="F304" s="1">
        <v>44964.611840277779</v>
      </c>
    </row>
    <row r="305" spans="1:6" x14ac:dyDescent="0.2">
      <c r="A305">
        <v>304</v>
      </c>
      <c r="B305" t="s">
        <v>768</v>
      </c>
      <c r="C305" t="s">
        <v>769</v>
      </c>
      <c r="D305">
        <f>1-720-494-4939</f>
        <v>-6152</v>
      </c>
      <c r="E305" s="1">
        <v>44964.611840277779</v>
      </c>
      <c r="F305" s="1">
        <v>44964.611840277779</v>
      </c>
    </row>
    <row r="306" spans="1:6" x14ac:dyDescent="0.2">
      <c r="A306">
        <v>305</v>
      </c>
      <c r="B306" t="s">
        <v>770</v>
      </c>
      <c r="C306" t="s">
        <v>771</v>
      </c>
      <c r="D306" t="s">
        <v>772</v>
      </c>
      <c r="E306" s="1">
        <v>44964.611840277779</v>
      </c>
      <c r="F306" s="1">
        <v>44964.611840277779</v>
      </c>
    </row>
    <row r="307" spans="1:6" x14ac:dyDescent="0.2">
      <c r="A307">
        <v>306</v>
      </c>
      <c r="B307" t="s">
        <v>773</v>
      </c>
      <c r="C307" t="s">
        <v>774</v>
      </c>
      <c r="D307" t="s">
        <v>775</v>
      </c>
      <c r="E307" s="1">
        <v>44964.611840277779</v>
      </c>
      <c r="F307" s="1">
        <v>44964.611840277779</v>
      </c>
    </row>
    <row r="308" spans="1:6" x14ac:dyDescent="0.2">
      <c r="A308">
        <v>307</v>
      </c>
      <c r="B308" t="s">
        <v>776</v>
      </c>
      <c r="C308" t="s">
        <v>777</v>
      </c>
      <c r="D308" t="s">
        <v>778</v>
      </c>
      <c r="E308" s="1">
        <v>44964.611840277779</v>
      </c>
      <c r="F308" s="1">
        <v>44964.611840277779</v>
      </c>
    </row>
    <row r="309" spans="1:6" x14ac:dyDescent="0.2">
      <c r="A309">
        <v>308</v>
      </c>
      <c r="B309" t="s">
        <v>779</v>
      </c>
      <c r="C309" t="s">
        <v>780</v>
      </c>
      <c r="D309" t="s">
        <v>781</v>
      </c>
      <c r="E309" s="1">
        <v>44964.611840277779</v>
      </c>
      <c r="F309" s="1">
        <v>44964.611840277779</v>
      </c>
    </row>
    <row r="310" spans="1:6" x14ac:dyDescent="0.2">
      <c r="A310">
        <v>309</v>
      </c>
      <c r="B310" t="s">
        <v>782</v>
      </c>
      <c r="C310" t="s">
        <v>783</v>
      </c>
      <c r="D310" t="s">
        <v>784</v>
      </c>
      <c r="E310" s="1">
        <v>44964.611840277779</v>
      </c>
      <c r="F310" s="1">
        <v>44964.611840277779</v>
      </c>
    </row>
    <row r="311" spans="1:6" x14ac:dyDescent="0.2">
      <c r="A311">
        <v>310</v>
      </c>
      <c r="B311" t="s">
        <v>785</v>
      </c>
      <c r="C311" t="s">
        <v>786</v>
      </c>
      <c r="D311">
        <v>16109319372</v>
      </c>
      <c r="E311" s="1">
        <v>44964.611840277779</v>
      </c>
      <c r="F311" s="1">
        <v>44964.611840277779</v>
      </c>
    </row>
    <row r="312" spans="1:6" x14ac:dyDescent="0.2">
      <c r="A312">
        <v>311</v>
      </c>
      <c r="B312" t="s">
        <v>787</v>
      </c>
      <c r="C312" t="s">
        <v>788</v>
      </c>
      <c r="D312" t="s">
        <v>789</v>
      </c>
      <c r="E312" s="1">
        <v>44964.611840277779</v>
      </c>
      <c r="F312" s="1">
        <v>44964.611840277779</v>
      </c>
    </row>
    <row r="313" spans="1:6" x14ac:dyDescent="0.2">
      <c r="A313">
        <v>312</v>
      </c>
      <c r="B313" t="s">
        <v>790</v>
      </c>
      <c r="C313" t="s">
        <v>791</v>
      </c>
      <c r="D313" s="2">
        <v>8508354966</v>
      </c>
      <c r="E313" s="1">
        <v>44964.611840277779</v>
      </c>
      <c r="F313" s="1">
        <v>44964.611840277779</v>
      </c>
    </row>
    <row r="314" spans="1:6" x14ac:dyDescent="0.2">
      <c r="A314">
        <v>313</v>
      </c>
      <c r="B314" t="s">
        <v>792</v>
      </c>
      <c r="C314" t="s">
        <v>793</v>
      </c>
      <c r="D314">
        <f>1-539-282-7748</f>
        <v>-8568</v>
      </c>
      <c r="E314" s="1">
        <v>44964.611840277779</v>
      </c>
      <c r="F314" s="1">
        <v>44964.611840277779</v>
      </c>
    </row>
    <row r="315" spans="1:6" x14ac:dyDescent="0.2">
      <c r="A315">
        <v>314</v>
      </c>
      <c r="B315" t="s">
        <v>794</v>
      </c>
      <c r="C315" t="s">
        <v>795</v>
      </c>
      <c r="D315" s="2">
        <v>5037520344</v>
      </c>
      <c r="E315" s="1">
        <v>44964.611840277779</v>
      </c>
      <c r="F315" s="1">
        <v>44964.611840277779</v>
      </c>
    </row>
    <row r="316" spans="1:6" x14ac:dyDescent="0.2">
      <c r="A316">
        <v>315</v>
      </c>
      <c r="B316" t="s">
        <v>796</v>
      </c>
      <c r="C316" t="s">
        <v>797</v>
      </c>
      <c r="D316" t="s">
        <v>798</v>
      </c>
      <c r="E316" s="1">
        <v>44964.611840277779</v>
      </c>
      <c r="F316" s="1">
        <v>44964.611840277779</v>
      </c>
    </row>
    <row r="317" spans="1:6" x14ac:dyDescent="0.2">
      <c r="A317">
        <v>316</v>
      </c>
      <c r="B317" t="s">
        <v>799</v>
      </c>
      <c r="C317" t="s">
        <v>800</v>
      </c>
      <c r="D317" t="s">
        <v>801</v>
      </c>
      <c r="E317" s="1">
        <v>44964.611840277779</v>
      </c>
      <c r="F317" s="1">
        <v>44964.611840277779</v>
      </c>
    </row>
    <row r="318" spans="1:6" x14ac:dyDescent="0.2">
      <c r="A318">
        <v>317</v>
      </c>
      <c r="B318" t="s">
        <v>802</v>
      </c>
      <c r="C318" t="s">
        <v>803</v>
      </c>
      <c r="D318">
        <v>12398701929</v>
      </c>
      <c r="E318" s="1">
        <v>44964.611840277779</v>
      </c>
      <c r="F318" s="1">
        <v>44964.611840277779</v>
      </c>
    </row>
    <row r="319" spans="1:6" x14ac:dyDescent="0.2">
      <c r="A319">
        <v>318</v>
      </c>
      <c r="B319" t="s">
        <v>804</v>
      </c>
      <c r="C319" t="s">
        <v>805</v>
      </c>
      <c r="D319" t="s">
        <v>806</v>
      </c>
      <c r="E319" s="1">
        <v>44964.611840277779</v>
      </c>
      <c r="F319" s="1">
        <v>44964.611840277779</v>
      </c>
    </row>
    <row r="320" spans="1:6" x14ac:dyDescent="0.2">
      <c r="A320">
        <v>319</v>
      </c>
      <c r="B320" t="s">
        <v>807</v>
      </c>
      <c r="C320" t="s">
        <v>808</v>
      </c>
      <c r="D320" t="s">
        <v>809</v>
      </c>
      <c r="E320" s="1">
        <v>44964.611840277779</v>
      </c>
      <c r="F320" s="1">
        <v>44964.611840277779</v>
      </c>
    </row>
    <row r="321" spans="1:6" x14ac:dyDescent="0.2">
      <c r="A321">
        <v>320</v>
      </c>
      <c r="B321" t="s">
        <v>810</v>
      </c>
      <c r="C321" t="s">
        <v>811</v>
      </c>
      <c r="D321">
        <f>1-805-312-163</f>
        <v>-1279</v>
      </c>
      <c r="E321" s="1">
        <v>44964.611840277779</v>
      </c>
      <c r="F321" s="1">
        <v>44964.611840277779</v>
      </c>
    </row>
    <row r="322" spans="1:6" x14ac:dyDescent="0.2">
      <c r="A322">
        <v>321</v>
      </c>
      <c r="B322" t="s">
        <v>812</v>
      </c>
      <c r="C322" t="s">
        <v>813</v>
      </c>
      <c r="D322" t="s">
        <v>814</v>
      </c>
      <c r="E322" s="1">
        <v>44964.611840277779</v>
      </c>
      <c r="F322" s="1">
        <v>44964.611840277779</v>
      </c>
    </row>
    <row r="323" spans="1:6" x14ac:dyDescent="0.2">
      <c r="A323">
        <v>322</v>
      </c>
      <c r="B323" t="s">
        <v>815</v>
      </c>
      <c r="C323" t="s">
        <v>816</v>
      </c>
      <c r="D323" t="s">
        <v>817</v>
      </c>
      <c r="E323" s="1">
        <v>44964.611840277779</v>
      </c>
      <c r="F323" s="1">
        <v>44964.611840277779</v>
      </c>
    </row>
    <row r="324" spans="1:6" x14ac:dyDescent="0.2">
      <c r="A324">
        <v>323</v>
      </c>
      <c r="B324" t="s">
        <v>818</v>
      </c>
      <c r="C324" t="s">
        <v>819</v>
      </c>
      <c r="D324" t="s">
        <v>820</v>
      </c>
      <c r="E324" s="1">
        <v>44964.611840277779</v>
      </c>
      <c r="F324" s="1">
        <v>44964.611840277779</v>
      </c>
    </row>
    <row r="325" spans="1:6" x14ac:dyDescent="0.2">
      <c r="A325">
        <v>324</v>
      </c>
      <c r="B325" t="s">
        <v>821</v>
      </c>
      <c r="C325" t="s">
        <v>822</v>
      </c>
      <c r="D325" t="s">
        <v>823</v>
      </c>
      <c r="E325" s="1">
        <v>44964.611840277779</v>
      </c>
      <c r="F325" s="1">
        <v>44964.611840277779</v>
      </c>
    </row>
    <row r="326" spans="1:6" x14ac:dyDescent="0.2">
      <c r="A326">
        <v>325</v>
      </c>
      <c r="B326" t="s">
        <v>824</v>
      </c>
      <c r="C326" t="s">
        <v>825</v>
      </c>
      <c r="D326" t="s">
        <v>826</v>
      </c>
      <c r="E326" s="1">
        <v>44964.611840277779</v>
      </c>
      <c r="F326" s="1">
        <v>44964.611840277779</v>
      </c>
    </row>
    <row r="327" spans="1:6" x14ac:dyDescent="0.2">
      <c r="A327">
        <v>326</v>
      </c>
      <c r="B327" t="s">
        <v>827</v>
      </c>
      <c r="C327" t="s">
        <v>828</v>
      </c>
      <c r="D327" t="s">
        <v>829</v>
      </c>
      <c r="E327" s="1">
        <v>44964.611840277779</v>
      </c>
      <c r="F327" s="1">
        <v>44964.611840277779</v>
      </c>
    </row>
    <row r="328" spans="1:6" x14ac:dyDescent="0.2">
      <c r="A328">
        <v>327</v>
      </c>
      <c r="B328" t="s">
        <v>830</v>
      </c>
      <c r="C328" t="s">
        <v>831</v>
      </c>
      <c r="D328" t="s">
        <v>832</v>
      </c>
      <c r="E328" s="1">
        <v>44964.611840277779</v>
      </c>
      <c r="F328" s="1">
        <v>44964.611840277779</v>
      </c>
    </row>
    <row r="329" spans="1:6" x14ac:dyDescent="0.2">
      <c r="A329">
        <v>328</v>
      </c>
      <c r="B329" t="s">
        <v>833</v>
      </c>
      <c r="C329" t="s">
        <v>834</v>
      </c>
      <c r="D329">
        <f>1-551-576-817</f>
        <v>-1943</v>
      </c>
      <c r="E329" s="1">
        <v>44964.611840277779</v>
      </c>
      <c r="F329" s="1">
        <v>44964.611840277779</v>
      </c>
    </row>
    <row r="330" spans="1:6" x14ac:dyDescent="0.2">
      <c r="A330">
        <v>329</v>
      </c>
      <c r="B330" t="s">
        <v>835</v>
      </c>
      <c r="C330" t="s">
        <v>836</v>
      </c>
      <c r="D330" t="s">
        <v>837</v>
      </c>
      <c r="E330" s="1">
        <v>44964.611840277779</v>
      </c>
      <c r="F330" s="1">
        <v>44964.611840277779</v>
      </c>
    </row>
    <row r="331" spans="1:6" x14ac:dyDescent="0.2">
      <c r="A331">
        <v>330</v>
      </c>
      <c r="B331" t="s">
        <v>838</v>
      </c>
      <c r="C331" t="s">
        <v>839</v>
      </c>
      <c r="D331">
        <v>18579058144</v>
      </c>
      <c r="E331" s="1">
        <v>44964.611840277779</v>
      </c>
      <c r="F331" s="1">
        <v>44964.611840277779</v>
      </c>
    </row>
    <row r="332" spans="1:6" x14ac:dyDescent="0.2">
      <c r="A332">
        <v>331</v>
      </c>
      <c r="B332" t="s">
        <v>840</v>
      </c>
      <c r="C332" t="s">
        <v>841</v>
      </c>
      <c r="D332" t="s">
        <v>842</v>
      </c>
      <c r="E332" s="1">
        <v>44964.611840277779</v>
      </c>
      <c r="F332" s="1">
        <v>44964.611840277779</v>
      </c>
    </row>
    <row r="333" spans="1:6" x14ac:dyDescent="0.2">
      <c r="A333">
        <v>332</v>
      </c>
      <c r="B333" t="s">
        <v>843</v>
      </c>
      <c r="C333" t="s">
        <v>844</v>
      </c>
      <c r="D333" t="s">
        <v>845</v>
      </c>
      <c r="E333" s="1">
        <v>44964.611840277779</v>
      </c>
      <c r="F333" s="1">
        <v>44964.611840277779</v>
      </c>
    </row>
    <row r="334" spans="1:6" x14ac:dyDescent="0.2">
      <c r="A334">
        <v>333</v>
      </c>
      <c r="B334" t="s">
        <v>846</v>
      </c>
      <c r="C334" t="s">
        <v>847</v>
      </c>
      <c r="D334">
        <f>1-419-892-3359</f>
        <v>-4669</v>
      </c>
      <c r="E334" s="1">
        <v>44964.611840277779</v>
      </c>
      <c r="F334" s="1">
        <v>44964.611840277779</v>
      </c>
    </row>
    <row r="335" spans="1:6" x14ac:dyDescent="0.2">
      <c r="A335">
        <v>334</v>
      </c>
      <c r="B335" t="s">
        <v>848</v>
      </c>
      <c r="C335" t="s">
        <v>849</v>
      </c>
      <c r="D335">
        <f>1-915-422-7137</f>
        <v>-8473</v>
      </c>
      <c r="E335" s="1">
        <v>44964.611840277779</v>
      </c>
      <c r="F335" s="1">
        <v>44964.611840277779</v>
      </c>
    </row>
    <row r="336" spans="1:6" x14ac:dyDescent="0.2">
      <c r="A336">
        <v>335</v>
      </c>
      <c r="B336" t="s">
        <v>850</v>
      </c>
      <c r="C336" t="s">
        <v>851</v>
      </c>
      <c r="D336">
        <v>14233167240</v>
      </c>
      <c r="E336" s="1">
        <v>44964.611840277779</v>
      </c>
      <c r="F336" s="1">
        <v>44964.611840277779</v>
      </c>
    </row>
    <row r="337" spans="1:6" x14ac:dyDescent="0.2">
      <c r="A337">
        <v>336</v>
      </c>
      <c r="B337" t="s">
        <v>852</v>
      </c>
      <c r="C337" t="s">
        <v>853</v>
      </c>
      <c r="D337">
        <f>1-502-205-5789</f>
        <v>-6495</v>
      </c>
      <c r="E337" s="1">
        <v>44964.611840277779</v>
      </c>
      <c r="F337" s="1">
        <v>44964.611840277779</v>
      </c>
    </row>
    <row r="338" spans="1:6" x14ac:dyDescent="0.2">
      <c r="A338">
        <v>337</v>
      </c>
      <c r="B338" t="s">
        <v>854</v>
      </c>
      <c r="C338" t="s">
        <v>855</v>
      </c>
      <c r="D338">
        <v>17755753209</v>
      </c>
      <c r="E338" s="1">
        <v>44964.611840277779</v>
      </c>
      <c r="F338" s="1">
        <v>44964.611840277779</v>
      </c>
    </row>
    <row r="339" spans="1:6" x14ac:dyDescent="0.2">
      <c r="A339">
        <v>338</v>
      </c>
      <c r="B339" t="s">
        <v>856</v>
      </c>
      <c r="C339" t="s">
        <v>857</v>
      </c>
      <c r="D339" t="s">
        <v>858</v>
      </c>
      <c r="E339" s="1">
        <v>44964.611840277779</v>
      </c>
      <c r="F339" s="1">
        <v>44964.611840277779</v>
      </c>
    </row>
    <row r="340" spans="1:6" x14ac:dyDescent="0.2">
      <c r="A340">
        <v>339</v>
      </c>
      <c r="B340" t="s">
        <v>859</v>
      </c>
      <c r="C340" t="s">
        <v>860</v>
      </c>
      <c r="D340">
        <f>1-463-724-1995</f>
        <v>-3181</v>
      </c>
      <c r="E340" s="1">
        <v>44964.611840277779</v>
      </c>
      <c r="F340" s="1">
        <v>44964.611840277779</v>
      </c>
    </row>
    <row r="341" spans="1:6" x14ac:dyDescent="0.2">
      <c r="A341">
        <v>340</v>
      </c>
      <c r="B341" t="s">
        <v>861</v>
      </c>
      <c r="C341" t="s">
        <v>862</v>
      </c>
      <c r="D341" t="s">
        <v>863</v>
      </c>
      <c r="E341" s="1">
        <v>44964.611840277779</v>
      </c>
      <c r="F341" s="1">
        <v>44964.611840277779</v>
      </c>
    </row>
    <row r="342" spans="1:6" x14ac:dyDescent="0.2">
      <c r="A342">
        <v>341</v>
      </c>
      <c r="B342" t="s">
        <v>864</v>
      </c>
      <c r="C342" t="s">
        <v>865</v>
      </c>
      <c r="D342" t="s">
        <v>866</v>
      </c>
      <c r="E342" s="1">
        <v>44964.611840277779</v>
      </c>
      <c r="F342" s="1">
        <v>44964.611840277779</v>
      </c>
    </row>
    <row r="343" spans="1:6" x14ac:dyDescent="0.2">
      <c r="A343">
        <v>342</v>
      </c>
      <c r="B343" t="s">
        <v>867</v>
      </c>
      <c r="C343" t="s">
        <v>868</v>
      </c>
      <c r="D343" t="s">
        <v>869</v>
      </c>
      <c r="E343" s="1">
        <v>44964.611840277779</v>
      </c>
      <c r="F343" s="1">
        <v>44964.611840277779</v>
      </c>
    </row>
    <row r="344" spans="1:6" x14ac:dyDescent="0.2">
      <c r="A344">
        <v>343</v>
      </c>
      <c r="B344" t="s">
        <v>870</v>
      </c>
      <c r="C344" t="s">
        <v>871</v>
      </c>
      <c r="D344" t="s">
        <v>872</v>
      </c>
      <c r="E344" s="1">
        <v>44964.611840277779</v>
      </c>
      <c r="F344" s="1">
        <v>44964.611840277779</v>
      </c>
    </row>
    <row r="345" spans="1:6" x14ac:dyDescent="0.2">
      <c r="A345">
        <v>344</v>
      </c>
      <c r="B345" t="s">
        <v>873</v>
      </c>
      <c r="C345" t="s">
        <v>874</v>
      </c>
      <c r="D345" t="s">
        <v>875</v>
      </c>
      <c r="E345" s="1">
        <v>44964.611840277779</v>
      </c>
      <c r="F345" s="1">
        <v>44964.611840277779</v>
      </c>
    </row>
    <row r="346" spans="1:6" x14ac:dyDescent="0.2">
      <c r="A346">
        <v>345</v>
      </c>
      <c r="B346" t="s">
        <v>876</v>
      </c>
      <c r="C346" t="s">
        <v>877</v>
      </c>
      <c r="D346" t="s">
        <v>878</v>
      </c>
      <c r="E346" s="1">
        <v>44964.611840277779</v>
      </c>
      <c r="F346" s="1">
        <v>44964.611840277779</v>
      </c>
    </row>
    <row r="347" spans="1:6" x14ac:dyDescent="0.2">
      <c r="A347">
        <v>346</v>
      </c>
      <c r="B347" t="s">
        <v>879</v>
      </c>
      <c r="C347" t="s">
        <v>880</v>
      </c>
      <c r="D347">
        <v>13476038410</v>
      </c>
      <c r="E347" s="1">
        <v>44964.611840277779</v>
      </c>
      <c r="F347" s="1">
        <v>44964.611840277779</v>
      </c>
    </row>
    <row r="348" spans="1:6" x14ac:dyDescent="0.2">
      <c r="A348">
        <v>347</v>
      </c>
      <c r="B348" t="s">
        <v>881</v>
      </c>
      <c r="C348" t="s">
        <v>882</v>
      </c>
      <c r="D348" t="s">
        <v>883</v>
      </c>
      <c r="E348" s="1">
        <v>44964.611840277779</v>
      </c>
      <c r="F348" s="1">
        <v>44964.611840277779</v>
      </c>
    </row>
    <row r="349" spans="1:6" x14ac:dyDescent="0.2">
      <c r="A349">
        <v>348</v>
      </c>
      <c r="B349" t="s">
        <v>884</v>
      </c>
      <c r="C349" t="s">
        <v>885</v>
      </c>
      <c r="D349" s="2">
        <v>2814018265</v>
      </c>
      <c r="E349" s="1">
        <v>44964.611840277779</v>
      </c>
      <c r="F349" s="1">
        <v>44964.611840277779</v>
      </c>
    </row>
    <row r="350" spans="1:6" x14ac:dyDescent="0.2">
      <c r="A350">
        <v>349</v>
      </c>
      <c r="B350" t="s">
        <v>886</v>
      </c>
      <c r="C350" t="s">
        <v>887</v>
      </c>
      <c r="D350" t="s">
        <v>888</v>
      </c>
      <c r="E350" s="1">
        <v>44964.611840277779</v>
      </c>
      <c r="F350" s="1">
        <v>44964.611840277779</v>
      </c>
    </row>
    <row r="351" spans="1:6" x14ac:dyDescent="0.2">
      <c r="A351">
        <v>350</v>
      </c>
      <c r="B351" t="s">
        <v>889</v>
      </c>
      <c r="C351" t="s">
        <v>890</v>
      </c>
      <c r="D351" t="s">
        <v>891</v>
      </c>
      <c r="E351" s="1">
        <v>44964.611840277779</v>
      </c>
      <c r="F351" s="1">
        <v>44964.611840277779</v>
      </c>
    </row>
    <row r="352" spans="1:6" x14ac:dyDescent="0.2">
      <c r="A352">
        <v>351</v>
      </c>
      <c r="B352" t="s">
        <v>892</v>
      </c>
      <c r="C352" t="s">
        <v>893</v>
      </c>
      <c r="D352" t="s">
        <v>894</v>
      </c>
      <c r="E352" s="1">
        <v>44964.611840277779</v>
      </c>
      <c r="F352" s="1">
        <v>44964.611840277779</v>
      </c>
    </row>
    <row r="353" spans="1:6" x14ac:dyDescent="0.2">
      <c r="A353">
        <v>352</v>
      </c>
      <c r="B353" t="s">
        <v>895</v>
      </c>
      <c r="C353" t="s">
        <v>896</v>
      </c>
      <c r="D353" t="s">
        <v>897</v>
      </c>
      <c r="E353" s="1">
        <v>44964.611840277779</v>
      </c>
      <c r="F353" s="1">
        <v>44964.611840277779</v>
      </c>
    </row>
    <row r="354" spans="1:6" x14ac:dyDescent="0.2">
      <c r="A354">
        <v>353</v>
      </c>
      <c r="B354" t="s">
        <v>898</v>
      </c>
      <c r="C354" t="s">
        <v>899</v>
      </c>
      <c r="D354" t="s">
        <v>900</v>
      </c>
      <c r="E354" s="1">
        <v>44964.611840277779</v>
      </c>
      <c r="F354" s="1">
        <v>44964.611840277779</v>
      </c>
    </row>
    <row r="355" spans="1:6" x14ac:dyDescent="0.2">
      <c r="A355">
        <v>354</v>
      </c>
      <c r="B355" t="s">
        <v>901</v>
      </c>
      <c r="C355" t="s">
        <v>902</v>
      </c>
      <c r="D355" s="2">
        <v>5639137537</v>
      </c>
      <c r="E355" s="1">
        <v>44964.611840277779</v>
      </c>
      <c r="F355" s="1">
        <v>44964.611840277779</v>
      </c>
    </row>
    <row r="356" spans="1:6" x14ac:dyDescent="0.2">
      <c r="A356">
        <v>355</v>
      </c>
      <c r="B356" t="s">
        <v>903</v>
      </c>
      <c r="C356" t="s">
        <v>904</v>
      </c>
      <c r="D356" t="s">
        <v>905</v>
      </c>
      <c r="E356" s="1">
        <v>44964.611840277779</v>
      </c>
      <c r="F356" s="1">
        <v>44964.611840277779</v>
      </c>
    </row>
    <row r="357" spans="1:6" x14ac:dyDescent="0.2">
      <c r="A357">
        <v>356</v>
      </c>
      <c r="B357" t="s">
        <v>906</v>
      </c>
      <c r="C357" t="s">
        <v>907</v>
      </c>
      <c r="D357" t="s">
        <v>908</v>
      </c>
      <c r="E357" s="1">
        <v>44964.611840277779</v>
      </c>
      <c r="F357" s="1">
        <v>44964.611840277779</v>
      </c>
    </row>
    <row r="358" spans="1:6" x14ac:dyDescent="0.2">
      <c r="A358">
        <v>357</v>
      </c>
      <c r="B358" t="s">
        <v>909</v>
      </c>
      <c r="C358" t="s">
        <v>910</v>
      </c>
      <c r="D358" t="s">
        <v>911</v>
      </c>
      <c r="E358" s="1">
        <v>44964.611840277779</v>
      </c>
      <c r="F358" s="1">
        <v>44964.611840277779</v>
      </c>
    </row>
    <row r="359" spans="1:6" x14ac:dyDescent="0.2">
      <c r="A359">
        <v>358</v>
      </c>
      <c r="B359" t="s">
        <v>912</v>
      </c>
      <c r="C359" t="s">
        <v>913</v>
      </c>
      <c r="D359" s="2">
        <v>15516843624</v>
      </c>
      <c r="E359" s="1">
        <v>44964.611840277779</v>
      </c>
      <c r="F359" s="1">
        <v>44964.611840277779</v>
      </c>
    </row>
    <row r="360" spans="1:6" x14ac:dyDescent="0.2">
      <c r="A360">
        <v>359</v>
      </c>
      <c r="B360" t="s">
        <v>914</v>
      </c>
      <c r="C360" t="s">
        <v>915</v>
      </c>
      <c r="D360">
        <v>13414476975</v>
      </c>
      <c r="E360" s="1">
        <v>44964.611840277779</v>
      </c>
      <c r="F360" s="1">
        <v>44964.611840277779</v>
      </c>
    </row>
    <row r="361" spans="1:6" x14ac:dyDescent="0.2">
      <c r="A361">
        <v>360</v>
      </c>
      <c r="B361" t="s">
        <v>916</v>
      </c>
      <c r="C361" t="s">
        <v>917</v>
      </c>
      <c r="D361">
        <v>17605329738</v>
      </c>
      <c r="E361" s="1">
        <v>44964.611840277779</v>
      </c>
      <c r="F361" s="1">
        <v>44964.611840277779</v>
      </c>
    </row>
    <row r="362" spans="1:6" x14ac:dyDescent="0.2">
      <c r="A362">
        <v>361</v>
      </c>
      <c r="B362" t="s">
        <v>918</v>
      </c>
      <c r="C362" t="s">
        <v>919</v>
      </c>
      <c r="D362" t="s">
        <v>920</v>
      </c>
      <c r="E362" s="1">
        <v>44964.611840277779</v>
      </c>
      <c r="F362" s="1">
        <v>44964.611840277779</v>
      </c>
    </row>
    <row r="363" spans="1:6" x14ac:dyDescent="0.2">
      <c r="A363">
        <v>362</v>
      </c>
      <c r="B363" t="s">
        <v>921</v>
      </c>
      <c r="C363" t="s">
        <v>922</v>
      </c>
      <c r="D363" t="s">
        <v>923</v>
      </c>
      <c r="E363" s="1">
        <v>44964.611840277779</v>
      </c>
      <c r="F363" s="1">
        <v>44964.611840277779</v>
      </c>
    </row>
    <row r="364" spans="1:6" x14ac:dyDescent="0.2">
      <c r="A364">
        <v>363</v>
      </c>
      <c r="B364" t="s">
        <v>924</v>
      </c>
      <c r="C364" t="s">
        <v>925</v>
      </c>
      <c r="D364" t="s">
        <v>926</v>
      </c>
      <c r="E364" s="1">
        <v>44964.611840277779</v>
      </c>
      <c r="F364" s="1">
        <v>44964.611840277779</v>
      </c>
    </row>
    <row r="365" spans="1:6" x14ac:dyDescent="0.2">
      <c r="A365">
        <v>364</v>
      </c>
      <c r="B365" t="s">
        <v>927</v>
      </c>
      <c r="C365" t="s">
        <v>928</v>
      </c>
      <c r="D365" s="2">
        <v>3513275919</v>
      </c>
      <c r="E365" s="1">
        <v>44964.611840277779</v>
      </c>
      <c r="F365" s="1">
        <v>44964.611840277779</v>
      </c>
    </row>
    <row r="366" spans="1:6" x14ac:dyDescent="0.2">
      <c r="A366">
        <v>365</v>
      </c>
      <c r="B366" t="s">
        <v>929</v>
      </c>
      <c r="C366" t="s">
        <v>930</v>
      </c>
      <c r="D366" t="s">
        <v>931</v>
      </c>
      <c r="E366" s="1">
        <v>44964.611840277779</v>
      </c>
      <c r="F366" s="1">
        <v>44964.611840277779</v>
      </c>
    </row>
    <row r="367" spans="1:6" x14ac:dyDescent="0.2">
      <c r="A367">
        <v>366</v>
      </c>
      <c r="B367" t="s">
        <v>932</v>
      </c>
      <c r="C367" t="s">
        <v>933</v>
      </c>
      <c r="D367">
        <f>1-917-213-7741</f>
        <v>-8870</v>
      </c>
      <c r="E367" s="1">
        <v>44964.611840277779</v>
      </c>
      <c r="F367" s="1">
        <v>44964.611840277779</v>
      </c>
    </row>
    <row r="368" spans="1:6" x14ac:dyDescent="0.2">
      <c r="A368">
        <v>367</v>
      </c>
      <c r="B368" t="s">
        <v>934</v>
      </c>
      <c r="C368" t="s">
        <v>935</v>
      </c>
      <c r="D368">
        <f>1-337-681-9508</f>
        <v>-10525</v>
      </c>
      <c r="E368" s="1">
        <v>44964.611840277779</v>
      </c>
      <c r="F368" s="1">
        <v>44964.611840277779</v>
      </c>
    </row>
    <row r="369" spans="1:6" x14ac:dyDescent="0.2">
      <c r="A369">
        <v>368</v>
      </c>
      <c r="B369" t="s">
        <v>936</v>
      </c>
      <c r="C369" t="s">
        <v>937</v>
      </c>
      <c r="D369">
        <f>1-626-582-4824</f>
        <v>-6031</v>
      </c>
      <c r="E369" s="1">
        <v>44964.611840277779</v>
      </c>
      <c r="F369" s="1">
        <v>44964.611840277779</v>
      </c>
    </row>
    <row r="370" spans="1:6" x14ac:dyDescent="0.2">
      <c r="A370">
        <v>369</v>
      </c>
      <c r="B370" t="s">
        <v>938</v>
      </c>
      <c r="C370" t="s">
        <v>939</v>
      </c>
      <c r="D370">
        <f>1-734-278-8720</f>
        <v>-9731</v>
      </c>
      <c r="E370" s="1">
        <v>44964.611840277779</v>
      </c>
      <c r="F370" s="1">
        <v>44964.611840277779</v>
      </c>
    </row>
    <row r="371" spans="1:6" x14ac:dyDescent="0.2">
      <c r="A371">
        <v>370</v>
      </c>
      <c r="B371" t="s">
        <v>940</v>
      </c>
      <c r="C371" t="s">
        <v>941</v>
      </c>
      <c r="D371" s="2">
        <v>12569998609</v>
      </c>
      <c r="E371" s="1">
        <v>44964.611840277779</v>
      </c>
      <c r="F371" s="1">
        <v>44964.611840277779</v>
      </c>
    </row>
    <row r="372" spans="1:6" x14ac:dyDescent="0.2">
      <c r="A372">
        <v>371</v>
      </c>
      <c r="B372" t="s">
        <v>942</v>
      </c>
      <c r="C372" t="s">
        <v>943</v>
      </c>
      <c r="D372" t="s">
        <v>944</v>
      </c>
      <c r="E372" s="1">
        <v>44964.611840277779</v>
      </c>
      <c r="F372" s="1">
        <v>44964.611840277779</v>
      </c>
    </row>
    <row r="373" spans="1:6" x14ac:dyDescent="0.2">
      <c r="A373">
        <v>372</v>
      </c>
      <c r="B373" t="s">
        <v>945</v>
      </c>
      <c r="C373" t="s">
        <v>946</v>
      </c>
      <c r="D373">
        <f>1-573-520-9030</f>
        <v>-10122</v>
      </c>
      <c r="E373" s="1">
        <v>44964.611840277779</v>
      </c>
      <c r="F373" s="1">
        <v>44964.611840277779</v>
      </c>
    </row>
    <row r="374" spans="1:6" x14ac:dyDescent="0.2">
      <c r="A374">
        <v>373</v>
      </c>
      <c r="B374" t="s">
        <v>947</v>
      </c>
      <c r="C374" t="s">
        <v>948</v>
      </c>
      <c r="D374" t="s">
        <v>949</v>
      </c>
      <c r="E374" s="1">
        <v>44964.611840277779</v>
      </c>
      <c r="F374" s="1">
        <v>44964.611840277779</v>
      </c>
    </row>
    <row r="375" spans="1:6" x14ac:dyDescent="0.2">
      <c r="A375">
        <v>374</v>
      </c>
      <c r="B375" t="s">
        <v>950</v>
      </c>
      <c r="C375" t="s">
        <v>951</v>
      </c>
      <c r="D375" t="s">
        <v>952</v>
      </c>
      <c r="E375" s="1">
        <v>44964.611840277779</v>
      </c>
      <c r="F375" s="1">
        <v>44964.611840277779</v>
      </c>
    </row>
    <row r="376" spans="1:6" x14ac:dyDescent="0.2">
      <c r="A376">
        <v>375</v>
      </c>
      <c r="B376" t="s">
        <v>953</v>
      </c>
      <c r="C376" t="s">
        <v>954</v>
      </c>
      <c r="D376" t="s">
        <v>955</v>
      </c>
      <c r="E376" s="1">
        <v>44964.611840277779</v>
      </c>
      <c r="F376" s="1">
        <v>44964.611840277779</v>
      </c>
    </row>
    <row r="377" spans="1:6" x14ac:dyDescent="0.2">
      <c r="A377">
        <v>376</v>
      </c>
      <c r="B377" t="s">
        <v>956</v>
      </c>
      <c r="C377" t="s">
        <v>957</v>
      </c>
      <c r="D377" t="s">
        <v>958</v>
      </c>
      <c r="E377" s="1">
        <v>44964.611840277779</v>
      </c>
      <c r="F377" s="1">
        <v>44964.611840277779</v>
      </c>
    </row>
    <row r="378" spans="1:6" x14ac:dyDescent="0.2">
      <c r="A378">
        <v>377</v>
      </c>
      <c r="B378" t="s">
        <v>959</v>
      </c>
      <c r="C378" t="s">
        <v>960</v>
      </c>
      <c r="D378" s="2">
        <v>4249755081</v>
      </c>
      <c r="E378" s="1">
        <v>44964.611840277779</v>
      </c>
      <c r="F378" s="1">
        <v>44964.611840277779</v>
      </c>
    </row>
    <row r="379" spans="1:6" x14ac:dyDescent="0.2">
      <c r="A379">
        <v>378</v>
      </c>
      <c r="B379" t="s">
        <v>961</v>
      </c>
      <c r="C379" t="s">
        <v>962</v>
      </c>
      <c r="D379" t="s">
        <v>963</v>
      </c>
      <c r="E379" s="1">
        <v>44964.611840277779</v>
      </c>
      <c r="F379" s="1">
        <v>44964.611840277779</v>
      </c>
    </row>
    <row r="380" spans="1:6" x14ac:dyDescent="0.2">
      <c r="A380">
        <v>379</v>
      </c>
      <c r="B380" t="s">
        <v>964</v>
      </c>
      <c r="C380" t="s">
        <v>965</v>
      </c>
      <c r="D380" t="s">
        <v>966</v>
      </c>
      <c r="E380" s="1">
        <v>44964.611840277779</v>
      </c>
      <c r="F380" s="1">
        <v>44964.611840277779</v>
      </c>
    </row>
    <row r="381" spans="1:6" x14ac:dyDescent="0.2">
      <c r="A381">
        <v>380</v>
      </c>
      <c r="B381" t="s">
        <v>967</v>
      </c>
      <c r="C381" t="s">
        <v>968</v>
      </c>
      <c r="D381" t="s">
        <v>969</v>
      </c>
      <c r="E381" s="1">
        <v>44964.611840277779</v>
      </c>
      <c r="F381" s="1">
        <v>44964.611840277779</v>
      </c>
    </row>
    <row r="382" spans="1:6" x14ac:dyDescent="0.2">
      <c r="A382">
        <v>381</v>
      </c>
      <c r="B382" t="s">
        <v>970</v>
      </c>
      <c r="C382" t="s">
        <v>971</v>
      </c>
      <c r="D382" t="s">
        <v>972</v>
      </c>
      <c r="E382" s="1">
        <v>44964.611840277779</v>
      </c>
      <c r="F382" s="1">
        <v>44964.611840277779</v>
      </c>
    </row>
    <row r="383" spans="1:6" x14ac:dyDescent="0.2">
      <c r="A383">
        <v>382</v>
      </c>
      <c r="B383" t="s">
        <v>973</v>
      </c>
      <c r="C383" t="s">
        <v>974</v>
      </c>
      <c r="D383" t="s">
        <v>975</v>
      </c>
      <c r="E383" s="1">
        <v>44964.611840277779</v>
      </c>
      <c r="F383" s="1">
        <v>44964.611840277779</v>
      </c>
    </row>
    <row r="384" spans="1:6" x14ac:dyDescent="0.2">
      <c r="A384">
        <v>383</v>
      </c>
      <c r="B384" t="s">
        <v>976</v>
      </c>
      <c r="C384" t="s">
        <v>977</v>
      </c>
      <c r="D384" t="s">
        <v>978</v>
      </c>
      <c r="E384" s="1">
        <v>44964.611840277779</v>
      </c>
      <c r="F384" s="1">
        <v>44964.611840277779</v>
      </c>
    </row>
    <row r="385" spans="1:6" x14ac:dyDescent="0.2">
      <c r="A385">
        <v>384</v>
      </c>
      <c r="B385" t="s">
        <v>979</v>
      </c>
      <c r="C385" t="s">
        <v>980</v>
      </c>
      <c r="D385" t="s">
        <v>981</v>
      </c>
      <c r="E385" s="1">
        <v>44964.611840277779</v>
      </c>
      <c r="F385" s="1">
        <v>44964.611840277779</v>
      </c>
    </row>
    <row r="386" spans="1:6" x14ac:dyDescent="0.2">
      <c r="A386">
        <v>385</v>
      </c>
      <c r="B386" t="s">
        <v>982</v>
      </c>
      <c r="C386" t="s">
        <v>983</v>
      </c>
      <c r="D386" s="2">
        <v>6827106833</v>
      </c>
      <c r="E386" s="1">
        <v>44964.611840277779</v>
      </c>
      <c r="F386" s="1">
        <v>44964.611840277779</v>
      </c>
    </row>
    <row r="387" spans="1:6" x14ac:dyDescent="0.2">
      <c r="A387">
        <v>386</v>
      </c>
      <c r="B387" t="s">
        <v>984</v>
      </c>
      <c r="C387" t="s">
        <v>985</v>
      </c>
      <c r="D387" t="s">
        <v>986</v>
      </c>
      <c r="E387" s="1">
        <v>44964.611840277779</v>
      </c>
      <c r="F387" s="1">
        <v>44964.611840277779</v>
      </c>
    </row>
    <row r="388" spans="1:6" x14ac:dyDescent="0.2">
      <c r="A388">
        <v>387</v>
      </c>
      <c r="B388" t="s">
        <v>987</v>
      </c>
      <c r="C388" t="s">
        <v>988</v>
      </c>
      <c r="D388" t="s">
        <v>989</v>
      </c>
      <c r="E388" s="1">
        <v>44964.611840277779</v>
      </c>
      <c r="F388" s="1">
        <v>44964.611840277779</v>
      </c>
    </row>
    <row r="389" spans="1:6" x14ac:dyDescent="0.2">
      <c r="A389">
        <v>388</v>
      </c>
      <c r="B389" t="s">
        <v>990</v>
      </c>
      <c r="C389" t="s">
        <v>991</v>
      </c>
      <c r="D389" t="s">
        <v>992</v>
      </c>
      <c r="E389" s="1">
        <v>44964.611840277779</v>
      </c>
      <c r="F389" s="1">
        <v>44964.611840277779</v>
      </c>
    </row>
    <row r="390" spans="1:6" x14ac:dyDescent="0.2">
      <c r="A390">
        <v>389</v>
      </c>
      <c r="B390" t="s">
        <v>993</v>
      </c>
      <c r="C390" t="s">
        <v>994</v>
      </c>
      <c r="D390" t="s">
        <v>995</v>
      </c>
      <c r="E390" s="1">
        <v>44964.611840277779</v>
      </c>
      <c r="F390" s="1">
        <v>44964.611840277779</v>
      </c>
    </row>
    <row r="391" spans="1:6" x14ac:dyDescent="0.2">
      <c r="A391">
        <v>390</v>
      </c>
      <c r="B391" t="s">
        <v>996</v>
      </c>
      <c r="C391" t="s">
        <v>997</v>
      </c>
      <c r="D391" t="s">
        <v>998</v>
      </c>
      <c r="E391" s="1">
        <v>44964.611840277779</v>
      </c>
      <c r="F391" s="1">
        <v>44964.611840277779</v>
      </c>
    </row>
    <row r="392" spans="1:6" x14ac:dyDescent="0.2">
      <c r="A392">
        <v>391</v>
      </c>
      <c r="B392" t="s">
        <v>999</v>
      </c>
      <c r="C392" t="s">
        <v>1000</v>
      </c>
      <c r="D392" s="2">
        <v>7708681366</v>
      </c>
      <c r="E392" s="1">
        <v>44964.611840277779</v>
      </c>
      <c r="F392" s="1">
        <v>44964.611840277779</v>
      </c>
    </row>
    <row r="393" spans="1:6" x14ac:dyDescent="0.2">
      <c r="A393">
        <v>392</v>
      </c>
      <c r="B393" t="s">
        <v>1001</v>
      </c>
      <c r="C393" t="s">
        <v>1002</v>
      </c>
      <c r="D393" t="s">
        <v>1003</v>
      </c>
      <c r="E393" s="1">
        <v>44964.611840277779</v>
      </c>
      <c r="F393" s="1">
        <v>44964.611840277779</v>
      </c>
    </row>
    <row r="394" spans="1:6" x14ac:dyDescent="0.2">
      <c r="A394">
        <v>393</v>
      </c>
      <c r="B394" t="s">
        <v>1004</v>
      </c>
      <c r="C394" t="s">
        <v>1005</v>
      </c>
      <c r="D394" t="s">
        <v>1006</v>
      </c>
      <c r="E394" s="1">
        <v>44964.611840277779</v>
      </c>
      <c r="F394" s="1">
        <v>44964.611840277779</v>
      </c>
    </row>
    <row r="395" spans="1:6" x14ac:dyDescent="0.2">
      <c r="A395">
        <v>394</v>
      </c>
      <c r="B395" t="s">
        <v>1007</v>
      </c>
      <c r="C395" t="s">
        <v>1008</v>
      </c>
      <c r="D395" t="s">
        <v>1009</v>
      </c>
      <c r="E395" s="1">
        <v>44964.611840277779</v>
      </c>
      <c r="F395" s="1">
        <v>44964.611840277779</v>
      </c>
    </row>
    <row r="396" spans="1:6" x14ac:dyDescent="0.2">
      <c r="A396">
        <v>395</v>
      </c>
      <c r="B396" t="s">
        <v>1010</v>
      </c>
      <c r="C396" t="s">
        <v>1011</v>
      </c>
      <c r="D396" t="s">
        <v>1012</v>
      </c>
      <c r="E396" s="1">
        <v>44964.611840277779</v>
      </c>
      <c r="F396" s="1">
        <v>44964.611840277779</v>
      </c>
    </row>
    <row r="397" spans="1:6" x14ac:dyDescent="0.2">
      <c r="A397">
        <v>396</v>
      </c>
      <c r="B397" t="s">
        <v>1013</v>
      </c>
      <c r="C397" t="s">
        <v>1014</v>
      </c>
      <c r="D397" t="s">
        <v>1015</v>
      </c>
      <c r="E397" s="1">
        <v>44964.611840277779</v>
      </c>
      <c r="F397" s="1">
        <v>44964.611840277779</v>
      </c>
    </row>
    <row r="398" spans="1:6" x14ac:dyDescent="0.2">
      <c r="A398">
        <v>397</v>
      </c>
      <c r="B398" t="s">
        <v>1016</v>
      </c>
      <c r="C398" t="s">
        <v>1017</v>
      </c>
      <c r="D398" t="s">
        <v>1018</v>
      </c>
      <c r="E398" s="1">
        <v>44964.611840277779</v>
      </c>
      <c r="F398" s="1">
        <v>44964.611840277779</v>
      </c>
    </row>
    <row r="399" spans="1:6" x14ac:dyDescent="0.2">
      <c r="A399">
        <v>398</v>
      </c>
      <c r="B399" t="s">
        <v>1019</v>
      </c>
      <c r="C399" t="s">
        <v>1020</v>
      </c>
      <c r="D399" s="2">
        <v>19414389644</v>
      </c>
      <c r="E399" s="1">
        <v>44964.611840277779</v>
      </c>
      <c r="F399" s="1">
        <v>44964.611840277779</v>
      </c>
    </row>
    <row r="400" spans="1:6" x14ac:dyDescent="0.2">
      <c r="A400">
        <v>399</v>
      </c>
      <c r="B400" t="s">
        <v>1021</v>
      </c>
      <c r="C400" t="s">
        <v>1022</v>
      </c>
      <c r="D400">
        <f>1-915-876-4544</f>
        <v>-6334</v>
      </c>
      <c r="E400" s="1">
        <v>44964.611840277779</v>
      </c>
      <c r="F400" s="1">
        <v>44964.611840277779</v>
      </c>
    </row>
    <row r="401" spans="1:6" x14ac:dyDescent="0.2">
      <c r="A401">
        <v>400</v>
      </c>
      <c r="B401" t="s">
        <v>1023</v>
      </c>
      <c r="C401" t="s">
        <v>1024</v>
      </c>
      <c r="D401" t="s">
        <v>1025</v>
      </c>
      <c r="E401" s="1">
        <v>44964.611840277779</v>
      </c>
      <c r="F401" s="1">
        <v>44964.611840277779</v>
      </c>
    </row>
    <row r="402" spans="1:6" x14ac:dyDescent="0.2">
      <c r="A402">
        <v>401</v>
      </c>
      <c r="B402" t="s">
        <v>1026</v>
      </c>
      <c r="C402" t="s">
        <v>1027</v>
      </c>
      <c r="D402" t="s">
        <v>1028</v>
      </c>
      <c r="E402" s="1">
        <v>44964.611840277779</v>
      </c>
      <c r="F402" s="1">
        <v>44964.611840277779</v>
      </c>
    </row>
    <row r="403" spans="1:6" x14ac:dyDescent="0.2">
      <c r="A403">
        <v>402</v>
      </c>
      <c r="B403" t="s">
        <v>1029</v>
      </c>
      <c r="C403" t="s">
        <v>1030</v>
      </c>
      <c r="D403" s="2">
        <v>12319534021</v>
      </c>
      <c r="E403" s="1">
        <v>44964.611840277779</v>
      </c>
      <c r="F403" s="1">
        <v>44964.611840277779</v>
      </c>
    </row>
    <row r="404" spans="1:6" x14ac:dyDescent="0.2">
      <c r="A404">
        <v>403</v>
      </c>
      <c r="B404" t="s">
        <v>1031</v>
      </c>
      <c r="C404" t="s">
        <v>1032</v>
      </c>
      <c r="D404" t="s">
        <v>1033</v>
      </c>
      <c r="E404" s="1">
        <v>44964.611840277779</v>
      </c>
      <c r="F404" s="1">
        <v>44964.611840277779</v>
      </c>
    </row>
    <row r="405" spans="1:6" x14ac:dyDescent="0.2">
      <c r="A405">
        <v>404</v>
      </c>
      <c r="B405" t="s">
        <v>1034</v>
      </c>
      <c r="C405" t="s">
        <v>1035</v>
      </c>
      <c r="D405">
        <f>1-412-736-6695</f>
        <v>-7842</v>
      </c>
      <c r="E405" s="1">
        <v>44964.611840277779</v>
      </c>
      <c r="F405" s="1">
        <v>44964.611840277779</v>
      </c>
    </row>
    <row r="406" spans="1:6" x14ac:dyDescent="0.2">
      <c r="A406">
        <v>405</v>
      </c>
      <c r="B406" t="s">
        <v>1036</v>
      </c>
      <c r="C406" t="s">
        <v>1037</v>
      </c>
      <c r="D406" t="s">
        <v>1038</v>
      </c>
      <c r="E406" s="1">
        <v>44964.611840277779</v>
      </c>
      <c r="F406" s="1">
        <v>44964.611840277779</v>
      </c>
    </row>
    <row r="407" spans="1:6" x14ac:dyDescent="0.2">
      <c r="A407">
        <v>406</v>
      </c>
      <c r="B407" t="s">
        <v>1039</v>
      </c>
      <c r="C407" t="s">
        <v>1040</v>
      </c>
      <c r="D407" t="s">
        <v>1041</v>
      </c>
      <c r="E407" s="1">
        <v>44964.611840277779</v>
      </c>
      <c r="F407" s="1">
        <v>44964.611840277779</v>
      </c>
    </row>
    <row r="408" spans="1:6" x14ac:dyDescent="0.2">
      <c r="A408">
        <v>407</v>
      </c>
      <c r="B408" t="s">
        <v>1042</v>
      </c>
      <c r="C408" t="s">
        <v>1043</v>
      </c>
      <c r="D408" t="s">
        <v>1044</v>
      </c>
      <c r="E408" s="1">
        <v>44964.611840277779</v>
      </c>
      <c r="F408" s="1">
        <v>44964.611840277779</v>
      </c>
    </row>
    <row r="409" spans="1:6" x14ac:dyDescent="0.2">
      <c r="A409">
        <v>408</v>
      </c>
      <c r="B409" t="s">
        <v>1045</v>
      </c>
      <c r="C409" t="s">
        <v>1046</v>
      </c>
      <c r="D409">
        <f>1-936-737-9555</f>
        <v>-11227</v>
      </c>
      <c r="E409" s="1">
        <v>44964.611840277779</v>
      </c>
      <c r="F409" s="1">
        <v>44964.611840277779</v>
      </c>
    </row>
    <row r="410" spans="1:6" x14ac:dyDescent="0.2">
      <c r="A410">
        <v>409</v>
      </c>
      <c r="B410" t="s">
        <v>1047</v>
      </c>
      <c r="C410" t="s">
        <v>1048</v>
      </c>
      <c r="D410" t="s">
        <v>1049</v>
      </c>
      <c r="E410" s="1">
        <v>44964.611840277779</v>
      </c>
      <c r="F410" s="1">
        <v>44964.611840277779</v>
      </c>
    </row>
    <row r="411" spans="1:6" x14ac:dyDescent="0.2">
      <c r="A411">
        <v>410</v>
      </c>
      <c r="B411" t="s">
        <v>1050</v>
      </c>
      <c r="C411" t="s">
        <v>1051</v>
      </c>
      <c r="D411" t="s">
        <v>1052</v>
      </c>
      <c r="E411" s="1">
        <v>44964.611840277779</v>
      </c>
      <c r="F411" s="1">
        <v>44964.611840277779</v>
      </c>
    </row>
    <row r="412" spans="1:6" x14ac:dyDescent="0.2">
      <c r="A412">
        <v>411</v>
      </c>
      <c r="B412" t="s">
        <v>1053</v>
      </c>
      <c r="C412" t="s">
        <v>1054</v>
      </c>
      <c r="D412" t="s">
        <v>1055</v>
      </c>
      <c r="E412" s="1">
        <v>44964.611840277779</v>
      </c>
      <c r="F412" s="1">
        <v>44964.611840277779</v>
      </c>
    </row>
    <row r="413" spans="1:6" x14ac:dyDescent="0.2">
      <c r="A413">
        <v>412</v>
      </c>
      <c r="B413" t="s">
        <v>1056</v>
      </c>
      <c r="C413" t="s">
        <v>1057</v>
      </c>
      <c r="D413" t="s">
        <v>1058</v>
      </c>
      <c r="E413" s="1">
        <v>44964.611840277779</v>
      </c>
      <c r="F413" s="1">
        <v>44964.611840277779</v>
      </c>
    </row>
    <row r="414" spans="1:6" x14ac:dyDescent="0.2">
      <c r="A414">
        <v>413</v>
      </c>
      <c r="B414" t="s">
        <v>1059</v>
      </c>
      <c r="C414" t="s">
        <v>1060</v>
      </c>
      <c r="D414" t="s">
        <v>1061</v>
      </c>
      <c r="E414" s="1">
        <v>44964.611840277779</v>
      </c>
      <c r="F414" s="1">
        <v>44964.611840277779</v>
      </c>
    </row>
    <row r="415" spans="1:6" x14ac:dyDescent="0.2">
      <c r="A415">
        <v>414</v>
      </c>
      <c r="B415" t="s">
        <v>1062</v>
      </c>
      <c r="C415" t="s">
        <v>1063</v>
      </c>
      <c r="D415" t="s">
        <v>1064</v>
      </c>
      <c r="E415" s="1">
        <v>44964.611840277779</v>
      </c>
      <c r="F415" s="1">
        <v>44964.611840277779</v>
      </c>
    </row>
    <row r="416" spans="1:6" x14ac:dyDescent="0.2">
      <c r="A416">
        <v>415</v>
      </c>
      <c r="B416" t="s">
        <v>1065</v>
      </c>
      <c r="C416" t="s">
        <v>1066</v>
      </c>
      <c r="D416" t="s">
        <v>1067</v>
      </c>
      <c r="E416" s="1">
        <v>44964.611840277779</v>
      </c>
      <c r="F416" s="1">
        <v>44964.611840277779</v>
      </c>
    </row>
    <row r="417" spans="1:6" x14ac:dyDescent="0.2">
      <c r="A417">
        <v>416</v>
      </c>
      <c r="B417" t="s">
        <v>1068</v>
      </c>
      <c r="C417" t="s">
        <v>1069</v>
      </c>
      <c r="D417" s="2">
        <v>7153394067</v>
      </c>
      <c r="E417" s="1">
        <v>44964.611840277779</v>
      </c>
      <c r="F417" s="1">
        <v>44964.611840277779</v>
      </c>
    </row>
    <row r="418" spans="1:6" x14ac:dyDescent="0.2">
      <c r="A418">
        <v>417</v>
      </c>
      <c r="B418" t="s">
        <v>1070</v>
      </c>
      <c r="C418" t="s">
        <v>1071</v>
      </c>
      <c r="D418">
        <f>1-570-837-9190</f>
        <v>-10596</v>
      </c>
      <c r="E418" s="1">
        <v>44964.611840277779</v>
      </c>
      <c r="F418" s="1">
        <v>44964.611840277779</v>
      </c>
    </row>
    <row r="419" spans="1:6" x14ac:dyDescent="0.2">
      <c r="A419">
        <v>418</v>
      </c>
      <c r="B419" t="s">
        <v>1072</v>
      </c>
      <c r="C419" t="s">
        <v>1073</v>
      </c>
      <c r="D419" t="s">
        <v>1074</v>
      </c>
      <c r="E419" s="1">
        <v>44964.611840277779</v>
      </c>
      <c r="F419" s="1">
        <v>44964.611840277779</v>
      </c>
    </row>
    <row r="420" spans="1:6" x14ac:dyDescent="0.2">
      <c r="A420">
        <v>419</v>
      </c>
      <c r="B420" t="s">
        <v>1075</v>
      </c>
      <c r="C420" t="s">
        <v>1076</v>
      </c>
      <c r="D420" t="s">
        <v>1077</v>
      </c>
      <c r="E420" s="1">
        <v>44964.611840277779</v>
      </c>
      <c r="F420" s="1">
        <v>44964.611840277779</v>
      </c>
    </row>
    <row r="421" spans="1:6" x14ac:dyDescent="0.2">
      <c r="A421">
        <v>420</v>
      </c>
      <c r="B421" t="s">
        <v>1078</v>
      </c>
      <c r="C421" t="s">
        <v>1079</v>
      </c>
      <c r="D421">
        <f>1-224-760-9226</f>
        <v>-10209</v>
      </c>
      <c r="E421" s="1">
        <v>44964.611840277779</v>
      </c>
      <c r="F421" s="1">
        <v>44964.611840277779</v>
      </c>
    </row>
    <row r="422" spans="1:6" x14ac:dyDescent="0.2">
      <c r="A422">
        <v>421</v>
      </c>
      <c r="B422" t="s">
        <v>1080</v>
      </c>
      <c r="C422" t="s">
        <v>1081</v>
      </c>
      <c r="D422">
        <f>1-443-596-9847</f>
        <v>-10885</v>
      </c>
      <c r="E422" s="1">
        <v>44964.611840277779</v>
      </c>
      <c r="F422" s="1">
        <v>44964.611840277779</v>
      </c>
    </row>
    <row r="423" spans="1:6" x14ac:dyDescent="0.2">
      <c r="A423">
        <v>422</v>
      </c>
      <c r="B423" t="s">
        <v>1082</v>
      </c>
      <c r="C423" t="s">
        <v>1083</v>
      </c>
      <c r="D423" s="2">
        <v>6629029914</v>
      </c>
      <c r="E423" s="1">
        <v>44964.611840277779</v>
      </c>
      <c r="F423" s="1">
        <v>44964.611840277779</v>
      </c>
    </row>
    <row r="424" spans="1:6" x14ac:dyDescent="0.2">
      <c r="A424">
        <v>423</v>
      </c>
      <c r="B424" t="s">
        <v>1084</v>
      </c>
      <c r="C424" t="s">
        <v>1085</v>
      </c>
      <c r="D424">
        <f>1-406-768-1238</f>
        <v>-2411</v>
      </c>
      <c r="E424" s="1">
        <v>44964.611840277779</v>
      </c>
      <c r="F424" s="1">
        <v>44964.611840277779</v>
      </c>
    </row>
    <row r="425" spans="1:6" x14ac:dyDescent="0.2">
      <c r="A425">
        <v>424</v>
      </c>
      <c r="B425" t="s">
        <v>1086</v>
      </c>
      <c r="C425" t="s">
        <v>1087</v>
      </c>
      <c r="D425">
        <v>16894015943</v>
      </c>
      <c r="E425" s="1">
        <v>44964.611840277779</v>
      </c>
      <c r="F425" s="1">
        <v>44964.611840277779</v>
      </c>
    </row>
    <row r="426" spans="1:6" x14ac:dyDescent="0.2">
      <c r="A426">
        <v>425</v>
      </c>
      <c r="B426" t="s">
        <v>1088</v>
      </c>
      <c r="C426" t="s">
        <v>1089</v>
      </c>
      <c r="D426" t="s">
        <v>1090</v>
      </c>
      <c r="E426" s="1">
        <v>44964.611840277779</v>
      </c>
      <c r="F426" s="1">
        <v>44964.611840277779</v>
      </c>
    </row>
    <row r="427" spans="1:6" x14ac:dyDescent="0.2">
      <c r="A427">
        <v>426</v>
      </c>
      <c r="B427" t="s">
        <v>1091</v>
      </c>
      <c r="C427" t="s">
        <v>1092</v>
      </c>
      <c r="D427">
        <f>1-662-985-9695</f>
        <v>-11341</v>
      </c>
      <c r="E427" s="1">
        <v>44964.611840277779</v>
      </c>
      <c r="F427" s="1">
        <v>44964.611840277779</v>
      </c>
    </row>
    <row r="428" spans="1:6" x14ac:dyDescent="0.2">
      <c r="A428">
        <v>427</v>
      </c>
      <c r="B428" t="s">
        <v>1093</v>
      </c>
      <c r="C428" t="s">
        <v>1094</v>
      </c>
      <c r="D428" t="s">
        <v>1095</v>
      </c>
      <c r="E428" s="1">
        <v>44964.611840277779</v>
      </c>
      <c r="F428" s="1">
        <v>44964.611840277779</v>
      </c>
    </row>
    <row r="429" spans="1:6" x14ac:dyDescent="0.2">
      <c r="A429">
        <v>428</v>
      </c>
      <c r="B429" t="s">
        <v>1096</v>
      </c>
      <c r="C429" t="s">
        <v>1097</v>
      </c>
      <c r="D429" s="2">
        <v>3854695923</v>
      </c>
      <c r="E429" s="1">
        <v>44964.611840277779</v>
      </c>
      <c r="F429" s="1">
        <v>44964.611840277779</v>
      </c>
    </row>
    <row r="430" spans="1:6" x14ac:dyDescent="0.2">
      <c r="A430">
        <v>429</v>
      </c>
      <c r="B430" t="s">
        <v>1098</v>
      </c>
      <c r="C430" t="s">
        <v>1099</v>
      </c>
      <c r="D430" t="s">
        <v>1100</v>
      </c>
      <c r="E430" s="1">
        <v>44964.611840277779</v>
      </c>
      <c r="F430" s="1">
        <v>44964.611840277779</v>
      </c>
    </row>
    <row r="431" spans="1:6" x14ac:dyDescent="0.2">
      <c r="A431">
        <v>430</v>
      </c>
      <c r="B431" t="s">
        <v>1101</v>
      </c>
      <c r="C431" t="s">
        <v>1102</v>
      </c>
      <c r="D431">
        <f>1-601-636-4283</f>
        <v>-5519</v>
      </c>
      <c r="E431" s="1">
        <v>44964.611840277779</v>
      </c>
      <c r="F431" s="1">
        <v>44964.611840277779</v>
      </c>
    </row>
    <row r="432" spans="1:6" x14ac:dyDescent="0.2">
      <c r="A432">
        <v>431</v>
      </c>
      <c r="B432" t="s">
        <v>1103</v>
      </c>
      <c r="C432" t="s">
        <v>1104</v>
      </c>
      <c r="D432" t="s">
        <v>1105</v>
      </c>
      <c r="E432" s="1">
        <v>44964.611840277779</v>
      </c>
      <c r="F432" s="1">
        <v>44964.611840277779</v>
      </c>
    </row>
    <row r="433" spans="1:6" x14ac:dyDescent="0.2">
      <c r="A433">
        <v>432</v>
      </c>
      <c r="B433" t="s">
        <v>1106</v>
      </c>
      <c r="C433" t="s">
        <v>1107</v>
      </c>
      <c r="D433" t="s">
        <v>1108</v>
      </c>
      <c r="E433" s="1">
        <v>44964.611840277779</v>
      </c>
      <c r="F433" s="1">
        <v>44964.611840277779</v>
      </c>
    </row>
    <row r="434" spans="1:6" x14ac:dyDescent="0.2">
      <c r="A434">
        <v>433</v>
      </c>
      <c r="B434" t="s">
        <v>1109</v>
      </c>
      <c r="C434" t="s">
        <v>1110</v>
      </c>
      <c r="D434">
        <f>1-978-784-8969</f>
        <v>-10730</v>
      </c>
      <c r="E434" s="1">
        <v>44964.611840277779</v>
      </c>
      <c r="F434" s="1">
        <v>44964.611840277779</v>
      </c>
    </row>
    <row r="435" spans="1:6" x14ac:dyDescent="0.2">
      <c r="A435">
        <v>434</v>
      </c>
      <c r="B435" t="s">
        <v>1111</v>
      </c>
      <c r="C435" t="s">
        <v>1112</v>
      </c>
      <c r="D435" t="s">
        <v>1113</v>
      </c>
      <c r="E435" s="1">
        <v>44964.611840277779</v>
      </c>
      <c r="F435" s="1">
        <v>44964.611840277779</v>
      </c>
    </row>
    <row r="436" spans="1:6" x14ac:dyDescent="0.2">
      <c r="A436">
        <v>435</v>
      </c>
      <c r="B436" t="s">
        <v>1114</v>
      </c>
      <c r="C436" t="s">
        <v>1115</v>
      </c>
      <c r="D436" s="2">
        <v>6786053756</v>
      </c>
      <c r="E436" s="1">
        <v>44964.611840277779</v>
      </c>
      <c r="F436" s="1">
        <v>44964.611840277779</v>
      </c>
    </row>
    <row r="437" spans="1:6" x14ac:dyDescent="0.2">
      <c r="A437">
        <v>436</v>
      </c>
      <c r="B437" t="s">
        <v>1116</v>
      </c>
      <c r="C437" t="s">
        <v>1117</v>
      </c>
      <c r="D437">
        <f>1-937-413-4609</f>
        <v>-5958</v>
      </c>
      <c r="E437" s="1">
        <v>44964.611840277779</v>
      </c>
      <c r="F437" s="1">
        <v>44964.611840277779</v>
      </c>
    </row>
    <row r="438" spans="1:6" x14ac:dyDescent="0.2">
      <c r="A438">
        <v>437</v>
      </c>
      <c r="B438" t="s">
        <v>1118</v>
      </c>
      <c r="C438" t="s">
        <v>1119</v>
      </c>
      <c r="D438" t="s">
        <v>1120</v>
      </c>
      <c r="E438" s="1">
        <v>44964.611840277779</v>
      </c>
      <c r="F438" s="1">
        <v>44964.611840277779</v>
      </c>
    </row>
    <row r="439" spans="1:6" x14ac:dyDescent="0.2">
      <c r="A439">
        <v>438</v>
      </c>
      <c r="B439" t="s">
        <v>1121</v>
      </c>
      <c r="C439" t="s">
        <v>1122</v>
      </c>
      <c r="D439" t="s">
        <v>1123</v>
      </c>
      <c r="E439" s="1">
        <v>44964.611840277779</v>
      </c>
      <c r="F439" s="1">
        <v>44964.611840277779</v>
      </c>
    </row>
    <row r="440" spans="1:6" x14ac:dyDescent="0.2">
      <c r="A440">
        <v>439</v>
      </c>
      <c r="B440" t="s">
        <v>1124</v>
      </c>
      <c r="C440" t="s">
        <v>1125</v>
      </c>
      <c r="D440">
        <f>1-540-875-3656</f>
        <v>-5070</v>
      </c>
      <c r="E440" s="1">
        <v>44964.611840277779</v>
      </c>
      <c r="F440" s="1">
        <v>44964.611840277779</v>
      </c>
    </row>
    <row r="441" spans="1:6" x14ac:dyDescent="0.2">
      <c r="A441">
        <v>440</v>
      </c>
      <c r="B441" t="s">
        <v>1126</v>
      </c>
      <c r="C441" t="s">
        <v>1127</v>
      </c>
      <c r="D441" t="s">
        <v>1128</v>
      </c>
      <c r="E441" s="1">
        <v>44964.611840277779</v>
      </c>
      <c r="F441" s="1">
        <v>44964.611840277779</v>
      </c>
    </row>
    <row r="442" spans="1:6" x14ac:dyDescent="0.2">
      <c r="A442">
        <v>441</v>
      </c>
      <c r="B442" t="s">
        <v>1129</v>
      </c>
      <c r="C442" t="s">
        <v>1130</v>
      </c>
      <c r="D442" s="2">
        <v>5857358099</v>
      </c>
      <c r="E442" s="1">
        <v>44964.611840277779</v>
      </c>
      <c r="F442" s="1">
        <v>44964.611840277779</v>
      </c>
    </row>
    <row r="443" spans="1:6" x14ac:dyDescent="0.2">
      <c r="A443">
        <v>442</v>
      </c>
      <c r="B443" t="s">
        <v>1131</v>
      </c>
      <c r="C443" t="s">
        <v>1132</v>
      </c>
      <c r="D443" s="2">
        <v>19156592143</v>
      </c>
      <c r="E443" s="1">
        <v>44964.611840277779</v>
      </c>
      <c r="F443" s="1">
        <v>44964.611840277779</v>
      </c>
    </row>
    <row r="444" spans="1:6" x14ac:dyDescent="0.2">
      <c r="A444">
        <v>443</v>
      </c>
      <c r="B444" t="s">
        <v>1133</v>
      </c>
      <c r="C444" t="s">
        <v>1134</v>
      </c>
      <c r="D444" t="s">
        <v>1135</v>
      </c>
      <c r="E444" s="1">
        <v>44964.611840277779</v>
      </c>
      <c r="F444" s="1">
        <v>44964.611840277779</v>
      </c>
    </row>
    <row r="445" spans="1:6" x14ac:dyDescent="0.2">
      <c r="A445">
        <v>444</v>
      </c>
      <c r="B445" t="s">
        <v>1136</v>
      </c>
      <c r="C445" t="s">
        <v>1137</v>
      </c>
      <c r="D445">
        <f>1-301-970-9290</f>
        <v>-10560</v>
      </c>
      <c r="E445" s="1">
        <v>44964.611840277779</v>
      </c>
      <c r="F445" s="1">
        <v>44964.611840277779</v>
      </c>
    </row>
    <row r="446" spans="1:6" x14ac:dyDescent="0.2">
      <c r="A446">
        <v>445</v>
      </c>
      <c r="B446" t="s">
        <v>1138</v>
      </c>
      <c r="C446" t="s">
        <v>1139</v>
      </c>
      <c r="D446" t="s">
        <v>1140</v>
      </c>
      <c r="E446" s="1">
        <v>44964.611840277779</v>
      </c>
      <c r="F446" s="1">
        <v>44964.611840277779</v>
      </c>
    </row>
    <row r="447" spans="1:6" x14ac:dyDescent="0.2">
      <c r="A447">
        <v>446</v>
      </c>
      <c r="B447" t="s">
        <v>1141</v>
      </c>
      <c r="C447" t="s">
        <v>1142</v>
      </c>
      <c r="D447" t="s">
        <v>1143</v>
      </c>
      <c r="E447" s="1">
        <v>44964.611840277779</v>
      </c>
      <c r="F447" s="1">
        <v>44964.611840277779</v>
      </c>
    </row>
    <row r="448" spans="1:6" x14ac:dyDescent="0.2">
      <c r="A448">
        <v>447</v>
      </c>
      <c r="B448" t="s">
        <v>1144</v>
      </c>
      <c r="C448" t="s">
        <v>1145</v>
      </c>
      <c r="D448" t="s">
        <v>1146</v>
      </c>
      <c r="E448" s="1">
        <v>44964.611840277779</v>
      </c>
      <c r="F448" s="1">
        <v>44964.611840277779</v>
      </c>
    </row>
    <row r="449" spans="1:6" x14ac:dyDescent="0.2">
      <c r="A449">
        <v>448</v>
      </c>
      <c r="B449" t="s">
        <v>1147</v>
      </c>
      <c r="C449" t="s">
        <v>1148</v>
      </c>
      <c r="D449" t="s">
        <v>1149</v>
      </c>
      <c r="E449" s="1">
        <v>44964.611840277779</v>
      </c>
      <c r="F449" s="1">
        <v>44964.611840277779</v>
      </c>
    </row>
    <row r="450" spans="1:6" x14ac:dyDescent="0.2">
      <c r="A450">
        <v>449</v>
      </c>
      <c r="B450" t="s">
        <v>1150</v>
      </c>
      <c r="C450" t="s">
        <v>1151</v>
      </c>
      <c r="D450" s="2">
        <v>9842029160</v>
      </c>
      <c r="E450" s="1">
        <v>44964.611840277779</v>
      </c>
      <c r="F450" s="1">
        <v>44964.611840277779</v>
      </c>
    </row>
    <row r="451" spans="1:6" x14ac:dyDescent="0.2">
      <c r="A451">
        <v>450</v>
      </c>
      <c r="B451" t="s">
        <v>1152</v>
      </c>
      <c r="C451" t="s">
        <v>1153</v>
      </c>
      <c r="D451" t="s">
        <v>1154</v>
      </c>
      <c r="E451" s="1">
        <v>44964.611840277779</v>
      </c>
      <c r="F451" s="1">
        <v>44964.611840277779</v>
      </c>
    </row>
    <row r="452" spans="1:6" x14ac:dyDescent="0.2">
      <c r="A452">
        <v>451</v>
      </c>
      <c r="B452" t="s">
        <v>1155</v>
      </c>
      <c r="C452" t="s">
        <v>1156</v>
      </c>
      <c r="D452" s="2">
        <v>7146061454</v>
      </c>
      <c r="E452" s="1">
        <v>44964.611840277779</v>
      </c>
      <c r="F452" s="1">
        <v>44964.611840277779</v>
      </c>
    </row>
    <row r="453" spans="1:6" x14ac:dyDescent="0.2">
      <c r="A453">
        <v>452</v>
      </c>
      <c r="B453" t="s">
        <v>1157</v>
      </c>
      <c r="C453" t="s">
        <v>1158</v>
      </c>
      <c r="D453" t="s">
        <v>1159</v>
      </c>
      <c r="E453" s="1">
        <v>44964.611840277779</v>
      </c>
      <c r="F453" s="1">
        <v>44964.611840277779</v>
      </c>
    </row>
    <row r="454" spans="1:6" x14ac:dyDescent="0.2">
      <c r="A454">
        <v>453</v>
      </c>
      <c r="B454" t="s">
        <v>1160</v>
      </c>
      <c r="C454" t="s">
        <v>1161</v>
      </c>
      <c r="D454">
        <f>1-325-873-1923</f>
        <v>-3120</v>
      </c>
      <c r="E454" s="1">
        <v>44964.611840277779</v>
      </c>
      <c r="F454" s="1">
        <v>44964.611840277779</v>
      </c>
    </row>
    <row r="455" spans="1:6" x14ac:dyDescent="0.2">
      <c r="A455">
        <v>454</v>
      </c>
      <c r="B455" t="s">
        <v>1162</v>
      </c>
      <c r="C455" t="s">
        <v>1163</v>
      </c>
      <c r="D455" t="s">
        <v>1164</v>
      </c>
      <c r="E455" s="1">
        <v>44964.611840277779</v>
      </c>
      <c r="F455" s="1">
        <v>44964.611840277779</v>
      </c>
    </row>
    <row r="456" spans="1:6" x14ac:dyDescent="0.2">
      <c r="A456">
        <v>455</v>
      </c>
      <c r="B456" t="s">
        <v>1165</v>
      </c>
      <c r="C456" t="s">
        <v>1166</v>
      </c>
      <c r="D456" t="s">
        <v>1167</v>
      </c>
      <c r="E456" s="1">
        <v>44964.611840277779</v>
      </c>
      <c r="F456" s="1">
        <v>44964.611840277779</v>
      </c>
    </row>
    <row r="457" spans="1:6" x14ac:dyDescent="0.2">
      <c r="A457">
        <v>456</v>
      </c>
      <c r="B457" t="s">
        <v>1168</v>
      </c>
      <c r="C457" t="s">
        <v>1169</v>
      </c>
      <c r="D457" t="s">
        <v>1170</v>
      </c>
      <c r="E457" s="1">
        <v>44964.611840277779</v>
      </c>
      <c r="F457" s="1">
        <v>44964.611840277779</v>
      </c>
    </row>
    <row r="458" spans="1:6" x14ac:dyDescent="0.2">
      <c r="A458">
        <v>457</v>
      </c>
      <c r="B458" t="s">
        <v>1171</v>
      </c>
      <c r="C458" t="s">
        <v>1172</v>
      </c>
      <c r="D458">
        <f>1-785-487-1184</f>
        <v>-2455</v>
      </c>
      <c r="E458" s="1">
        <v>44964.611840277779</v>
      </c>
      <c r="F458" s="1">
        <v>44964.611840277779</v>
      </c>
    </row>
    <row r="459" spans="1:6" x14ac:dyDescent="0.2">
      <c r="A459">
        <v>458</v>
      </c>
      <c r="B459" t="s">
        <v>1173</v>
      </c>
      <c r="C459" t="s">
        <v>1174</v>
      </c>
      <c r="D459" t="s">
        <v>1175</v>
      </c>
      <c r="E459" s="1">
        <v>44964.611840277779</v>
      </c>
      <c r="F459" s="1">
        <v>44964.611840277779</v>
      </c>
    </row>
    <row r="460" spans="1:6" x14ac:dyDescent="0.2">
      <c r="A460">
        <v>459</v>
      </c>
      <c r="B460" t="s">
        <v>1176</v>
      </c>
      <c r="C460" t="s">
        <v>1177</v>
      </c>
      <c r="D460" t="s">
        <v>1178</v>
      </c>
      <c r="E460" s="1">
        <v>44964.611840277779</v>
      </c>
      <c r="F460" s="1">
        <v>44964.611840277779</v>
      </c>
    </row>
    <row r="461" spans="1:6" x14ac:dyDescent="0.2">
      <c r="A461">
        <v>460</v>
      </c>
      <c r="B461" t="s">
        <v>1179</v>
      </c>
      <c r="C461" t="s">
        <v>1180</v>
      </c>
      <c r="D461">
        <v>18505249994</v>
      </c>
      <c r="E461" s="1">
        <v>44964.611840277779</v>
      </c>
      <c r="F461" s="1">
        <v>44964.611840277779</v>
      </c>
    </row>
    <row r="462" spans="1:6" x14ac:dyDescent="0.2">
      <c r="A462">
        <v>461</v>
      </c>
      <c r="B462" t="s">
        <v>1181</v>
      </c>
      <c r="C462" t="s">
        <v>1182</v>
      </c>
      <c r="D462" s="2">
        <v>3365248098</v>
      </c>
      <c r="E462" s="1">
        <v>44964.611840277779</v>
      </c>
      <c r="F462" s="1">
        <v>44964.611840277779</v>
      </c>
    </row>
    <row r="463" spans="1:6" x14ac:dyDescent="0.2">
      <c r="A463">
        <v>462</v>
      </c>
      <c r="B463" t="s">
        <v>1183</v>
      </c>
      <c r="C463" t="s">
        <v>1184</v>
      </c>
      <c r="D463" t="s">
        <v>1185</v>
      </c>
      <c r="E463" s="1">
        <v>44964.611840277779</v>
      </c>
      <c r="F463" s="1">
        <v>44964.611840277779</v>
      </c>
    </row>
    <row r="464" spans="1:6" x14ac:dyDescent="0.2">
      <c r="A464">
        <v>463</v>
      </c>
      <c r="B464" t="s">
        <v>1186</v>
      </c>
      <c r="C464" t="s">
        <v>1187</v>
      </c>
      <c r="D464" t="s">
        <v>1188</v>
      </c>
      <c r="E464" s="1">
        <v>44964.611840277779</v>
      </c>
      <c r="F464" s="1">
        <v>44964.611840277779</v>
      </c>
    </row>
    <row r="465" spans="1:6" x14ac:dyDescent="0.2">
      <c r="A465">
        <v>464</v>
      </c>
      <c r="B465" t="s">
        <v>1189</v>
      </c>
      <c r="C465" t="s">
        <v>1190</v>
      </c>
      <c r="D465" t="s">
        <v>1191</v>
      </c>
      <c r="E465" s="1">
        <v>44964.611840277779</v>
      </c>
      <c r="F465" s="1">
        <v>44964.611840277779</v>
      </c>
    </row>
    <row r="466" spans="1:6" x14ac:dyDescent="0.2">
      <c r="A466">
        <v>465</v>
      </c>
      <c r="B466" t="s">
        <v>1192</v>
      </c>
      <c r="C466" t="s">
        <v>1193</v>
      </c>
      <c r="D466" s="2">
        <v>5512937591</v>
      </c>
      <c r="E466" s="1">
        <v>44964.611840277779</v>
      </c>
      <c r="F466" s="1">
        <v>44964.611840277779</v>
      </c>
    </row>
    <row r="467" spans="1:6" x14ac:dyDescent="0.2">
      <c r="A467">
        <v>466</v>
      </c>
      <c r="B467" t="s">
        <v>1194</v>
      </c>
      <c r="C467" t="s">
        <v>1195</v>
      </c>
      <c r="D467">
        <f>1-828-840-3972</f>
        <v>-5639</v>
      </c>
      <c r="E467" s="1">
        <v>44964.611840277779</v>
      </c>
      <c r="F467" s="1">
        <v>44964.611840277779</v>
      </c>
    </row>
    <row r="468" spans="1:6" x14ac:dyDescent="0.2">
      <c r="A468">
        <v>467</v>
      </c>
      <c r="B468" t="s">
        <v>1196</v>
      </c>
      <c r="C468" t="s">
        <v>1197</v>
      </c>
      <c r="D468" t="s">
        <v>1198</v>
      </c>
      <c r="E468" s="1">
        <v>44964.611840277779</v>
      </c>
      <c r="F468" s="1">
        <v>44964.611840277779</v>
      </c>
    </row>
    <row r="469" spans="1:6" x14ac:dyDescent="0.2">
      <c r="A469">
        <v>468</v>
      </c>
      <c r="B469" t="s">
        <v>1199</v>
      </c>
      <c r="C469" t="s">
        <v>1200</v>
      </c>
      <c r="D469">
        <f>1-828-552-5275</f>
        <v>-6654</v>
      </c>
      <c r="E469" s="1">
        <v>44964.611840277779</v>
      </c>
      <c r="F469" s="1">
        <v>44964.611840277779</v>
      </c>
    </row>
    <row r="470" spans="1:6" x14ac:dyDescent="0.2">
      <c r="A470">
        <v>469</v>
      </c>
      <c r="B470" t="s">
        <v>1201</v>
      </c>
      <c r="C470" t="s">
        <v>1202</v>
      </c>
      <c r="D470">
        <v>15407312903</v>
      </c>
      <c r="E470" s="1">
        <v>44964.611840277779</v>
      </c>
      <c r="F470" s="1">
        <v>44964.611840277779</v>
      </c>
    </row>
    <row r="471" spans="1:6" x14ac:dyDescent="0.2">
      <c r="A471">
        <v>470</v>
      </c>
      <c r="B471" t="s">
        <v>1203</v>
      </c>
      <c r="C471" t="s">
        <v>1204</v>
      </c>
      <c r="D471" s="2">
        <v>16896177196</v>
      </c>
      <c r="E471" s="1">
        <v>44964.611840277779</v>
      </c>
      <c r="F471" s="1">
        <v>44964.611840277779</v>
      </c>
    </row>
    <row r="472" spans="1:6" x14ac:dyDescent="0.2">
      <c r="A472">
        <v>471</v>
      </c>
      <c r="B472" t="s">
        <v>1205</v>
      </c>
      <c r="C472" t="s">
        <v>1206</v>
      </c>
      <c r="D472" t="s">
        <v>1207</v>
      </c>
      <c r="E472" s="1">
        <v>44964.611840277779</v>
      </c>
      <c r="F472" s="1">
        <v>44964.611840277779</v>
      </c>
    </row>
    <row r="473" spans="1:6" x14ac:dyDescent="0.2">
      <c r="A473">
        <v>472</v>
      </c>
      <c r="B473" t="s">
        <v>1208</v>
      </c>
      <c r="C473" t="s">
        <v>1209</v>
      </c>
      <c r="D473" s="2">
        <v>5403897274</v>
      </c>
      <c r="E473" s="1">
        <v>44964.611840277779</v>
      </c>
      <c r="F473" s="1">
        <v>44964.611840277779</v>
      </c>
    </row>
    <row r="474" spans="1:6" x14ac:dyDescent="0.2">
      <c r="A474">
        <v>473</v>
      </c>
      <c r="B474" t="s">
        <v>1210</v>
      </c>
      <c r="C474" t="s">
        <v>1211</v>
      </c>
      <c r="D474">
        <f>1-541-403-3609</f>
        <v>-4552</v>
      </c>
      <c r="E474" s="1">
        <v>44964.611840277779</v>
      </c>
      <c r="F474" s="1">
        <v>44964.611840277779</v>
      </c>
    </row>
    <row r="475" spans="1:6" x14ac:dyDescent="0.2">
      <c r="A475">
        <v>474</v>
      </c>
      <c r="B475" t="s">
        <v>1212</v>
      </c>
      <c r="C475" t="s">
        <v>1213</v>
      </c>
      <c r="D475" t="s">
        <v>1214</v>
      </c>
      <c r="E475" s="1">
        <v>44964.611840277779</v>
      </c>
      <c r="F475" s="1">
        <v>44964.611840277779</v>
      </c>
    </row>
    <row r="476" spans="1:6" x14ac:dyDescent="0.2">
      <c r="A476">
        <v>475</v>
      </c>
      <c r="B476" t="s">
        <v>1215</v>
      </c>
      <c r="C476" t="s">
        <v>1216</v>
      </c>
      <c r="D476" s="2">
        <v>4245005368</v>
      </c>
      <c r="E476" s="1">
        <v>44964.611840277779</v>
      </c>
      <c r="F476" s="1">
        <v>44964.611840277779</v>
      </c>
    </row>
    <row r="477" spans="1:6" x14ac:dyDescent="0.2">
      <c r="A477">
        <v>476</v>
      </c>
      <c r="B477" t="s">
        <v>1217</v>
      </c>
      <c r="C477" t="s">
        <v>1218</v>
      </c>
      <c r="D477" t="s">
        <v>1219</v>
      </c>
      <c r="E477" s="1">
        <v>44964.611840277779</v>
      </c>
      <c r="F477" s="1">
        <v>44964.611840277779</v>
      </c>
    </row>
    <row r="478" spans="1:6" x14ac:dyDescent="0.2">
      <c r="A478">
        <v>477</v>
      </c>
      <c r="B478" t="s">
        <v>1220</v>
      </c>
      <c r="C478" t="s">
        <v>1221</v>
      </c>
      <c r="D478" t="s">
        <v>1222</v>
      </c>
      <c r="E478" s="1">
        <v>44964.611840277779</v>
      </c>
      <c r="F478" s="1">
        <v>44964.611840277779</v>
      </c>
    </row>
    <row r="479" spans="1:6" x14ac:dyDescent="0.2">
      <c r="A479">
        <v>478</v>
      </c>
      <c r="B479" t="s">
        <v>1223</v>
      </c>
      <c r="C479" t="s">
        <v>1224</v>
      </c>
      <c r="D479" s="2">
        <v>16603122723</v>
      </c>
      <c r="E479" s="1">
        <v>44964.611840277779</v>
      </c>
      <c r="F479" s="1">
        <v>44964.611840277779</v>
      </c>
    </row>
    <row r="480" spans="1:6" x14ac:dyDescent="0.2">
      <c r="A480">
        <v>479</v>
      </c>
      <c r="B480" t="s">
        <v>1225</v>
      </c>
      <c r="C480" t="s">
        <v>1226</v>
      </c>
      <c r="D480" t="s">
        <v>1227</v>
      </c>
      <c r="E480" s="1">
        <v>44964.611840277779</v>
      </c>
      <c r="F480" s="1">
        <v>44964.611840277779</v>
      </c>
    </row>
    <row r="481" spans="1:6" x14ac:dyDescent="0.2">
      <c r="A481">
        <v>480</v>
      </c>
      <c r="B481" t="s">
        <v>1228</v>
      </c>
      <c r="C481" t="s">
        <v>1229</v>
      </c>
      <c r="D481" s="2">
        <v>12404768317</v>
      </c>
      <c r="E481" s="1">
        <v>44964.611840277779</v>
      </c>
      <c r="F481" s="1">
        <v>44964.611840277779</v>
      </c>
    </row>
    <row r="482" spans="1:6" x14ac:dyDescent="0.2">
      <c r="A482">
        <v>481</v>
      </c>
      <c r="B482" t="s">
        <v>1230</v>
      </c>
      <c r="C482" t="s">
        <v>1231</v>
      </c>
      <c r="D482" t="s">
        <v>1232</v>
      </c>
      <c r="E482" s="1">
        <v>44964.611840277779</v>
      </c>
      <c r="F482" s="1">
        <v>44964.611840277779</v>
      </c>
    </row>
    <row r="483" spans="1:6" x14ac:dyDescent="0.2">
      <c r="A483">
        <v>482</v>
      </c>
      <c r="B483" t="s">
        <v>1233</v>
      </c>
      <c r="C483" t="s">
        <v>1234</v>
      </c>
      <c r="D483" s="2">
        <v>7179004599</v>
      </c>
      <c r="E483" s="1">
        <v>44964.611840277779</v>
      </c>
      <c r="F483" s="1">
        <v>44964.611840277779</v>
      </c>
    </row>
    <row r="484" spans="1:6" x14ac:dyDescent="0.2">
      <c r="A484">
        <v>483</v>
      </c>
      <c r="B484" t="s">
        <v>1235</v>
      </c>
      <c r="C484" t="s">
        <v>1236</v>
      </c>
      <c r="D484" t="s">
        <v>1237</v>
      </c>
      <c r="E484" s="1">
        <v>44964.611840277779</v>
      </c>
      <c r="F484" s="1">
        <v>44964.611840277779</v>
      </c>
    </row>
    <row r="485" spans="1:6" x14ac:dyDescent="0.2">
      <c r="A485">
        <v>484</v>
      </c>
      <c r="B485" t="s">
        <v>1238</v>
      </c>
      <c r="C485" t="s">
        <v>1239</v>
      </c>
      <c r="D485" s="2">
        <v>15398084543</v>
      </c>
      <c r="E485" s="1">
        <v>44964.611840277779</v>
      </c>
      <c r="F485" s="1">
        <v>44964.611840277779</v>
      </c>
    </row>
    <row r="486" spans="1:6" x14ac:dyDescent="0.2">
      <c r="A486">
        <v>485</v>
      </c>
      <c r="B486" t="s">
        <v>1240</v>
      </c>
      <c r="C486" t="s">
        <v>1241</v>
      </c>
      <c r="D486">
        <v>12799058773</v>
      </c>
      <c r="E486" s="1">
        <v>44964.611840277779</v>
      </c>
      <c r="F486" s="1">
        <v>44964.611840277779</v>
      </c>
    </row>
    <row r="487" spans="1:6" x14ac:dyDescent="0.2">
      <c r="A487">
        <v>486</v>
      </c>
      <c r="B487" t="s">
        <v>1242</v>
      </c>
      <c r="C487" t="s">
        <v>1243</v>
      </c>
      <c r="D487" t="s">
        <v>1244</v>
      </c>
      <c r="E487" s="1">
        <v>44964.611840277779</v>
      </c>
      <c r="F487" s="1">
        <v>44964.611840277779</v>
      </c>
    </row>
    <row r="488" spans="1:6" x14ac:dyDescent="0.2">
      <c r="A488">
        <v>487</v>
      </c>
      <c r="B488" t="s">
        <v>1245</v>
      </c>
      <c r="C488" t="s">
        <v>1246</v>
      </c>
      <c r="D488" s="2">
        <v>8568932053</v>
      </c>
      <c r="E488" s="1">
        <v>44964.611840277779</v>
      </c>
      <c r="F488" s="1">
        <v>44964.611840277779</v>
      </c>
    </row>
    <row r="489" spans="1:6" x14ac:dyDescent="0.2">
      <c r="A489">
        <v>488</v>
      </c>
      <c r="B489" t="s">
        <v>1247</v>
      </c>
      <c r="C489" t="s">
        <v>1248</v>
      </c>
      <c r="D489" s="2">
        <v>3866013591</v>
      </c>
      <c r="E489" s="1">
        <v>44964.611840277779</v>
      </c>
      <c r="F489" s="1">
        <v>44964.611840277779</v>
      </c>
    </row>
    <row r="490" spans="1:6" x14ac:dyDescent="0.2">
      <c r="A490">
        <v>489</v>
      </c>
      <c r="B490" t="s">
        <v>1249</v>
      </c>
      <c r="C490" t="s">
        <v>1250</v>
      </c>
      <c r="D490" t="s">
        <v>1251</v>
      </c>
      <c r="E490" s="1">
        <v>44964.611840277779</v>
      </c>
      <c r="F490" s="1">
        <v>44964.611840277779</v>
      </c>
    </row>
    <row r="491" spans="1:6" x14ac:dyDescent="0.2">
      <c r="A491">
        <v>490</v>
      </c>
      <c r="B491" t="s">
        <v>1252</v>
      </c>
      <c r="C491" t="s">
        <v>1253</v>
      </c>
      <c r="D491" t="s">
        <v>1254</v>
      </c>
      <c r="E491" s="1">
        <v>44964.611840277779</v>
      </c>
      <c r="F491" s="1">
        <v>44964.611840277779</v>
      </c>
    </row>
    <row r="492" spans="1:6" x14ac:dyDescent="0.2">
      <c r="A492">
        <v>491</v>
      </c>
      <c r="B492" t="s">
        <v>1255</v>
      </c>
      <c r="C492" t="s">
        <v>1256</v>
      </c>
      <c r="D492" t="s">
        <v>1257</v>
      </c>
      <c r="E492" s="1">
        <v>44964.611840277779</v>
      </c>
      <c r="F492" s="1">
        <v>44964.611840277779</v>
      </c>
    </row>
    <row r="493" spans="1:6" x14ac:dyDescent="0.2">
      <c r="A493">
        <v>492</v>
      </c>
      <c r="B493" t="s">
        <v>1258</v>
      </c>
      <c r="C493" t="s">
        <v>1259</v>
      </c>
      <c r="D493" s="2">
        <v>2623263807</v>
      </c>
      <c r="E493" s="1">
        <v>44964.611840277779</v>
      </c>
      <c r="F493" s="1">
        <v>44964.611840277779</v>
      </c>
    </row>
    <row r="494" spans="1:6" x14ac:dyDescent="0.2">
      <c r="A494">
        <v>493</v>
      </c>
      <c r="B494" t="s">
        <v>1260</v>
      </c>
      <c r="C494" t="s">
        <v>1261</v>
      </c>
      <c r="D494">
        <v>19786435846</v>
      </c>
      <c r="E494" s="1">
        <v>44964.611840277779</v>
      </c>
      <c r="F494" s="1">
        <v>44964.611840277779</v>
      </c>
    </row>
    <row r="495" spans="1:6" x14ac:dyDescent="0.2">
      <c r="A495">
        <v>494</v>
      </c>
      <c r="B495" t="s">
        <v>1262</v>
      </c>
      <c r="C495" t="s">
        <v>1263</v>
      </c>
      <c r="D495" t="s">
        <v>1264</v>
      </c>
      <c r="E495" s="1">
        <v>44964.611840277779</v>
      </c>
      <c r="F495" s="1">
        <v>44964.611840277779</v>
      </c>
    </row>
    <row r="496" spans="1:6" x14ac:dyDescent="0.2">
      <c r="A496">
        <v>495</v>
      </c>
      <c r="B496" t="s">
        <v>1265</v>
      </c>
      <c r="C496" t="s">
        <v>1266</v>
      </c>
      <c r="D496">
        <f>1-832-506-1029</f>
        <v>-2366</v>
      </c>
      <c r="E496" s="1">
        <v>44964.611840277779</v>
      </c>
      <c r="F496" s="1">
        <v>44964.611840277779</v>
      </c>
    </row>
    <row r="497" spans="1:6" x14ac:dyDescent="0.2">
      <c r="A497">
        <v>496</v>
      </c>
      <c r="B497" t="s">
        <v>1267</v>
      </c>
      <c r="C497" t="s">
        <v>1268</v>
      </c>
      <c r="D497" t="s">
        <v>1269</v>
      </c>
      <c r="E497" s="1">
        <v>44964.611840277779</v>
      </c>
      <c r="F497" s="1">
        <v>44964.611840277779</v>
      </c>
    </row>
    <row r="498" spans="1:6" x14ac:dyDescent="0.2">
      <c r="A498">
        <v>497</v>
      </c>
      <c r="B498" t="s">
        <v>1270</v>
      </c>
      <c r="C498" t="s">
        <v>1271</v>
      </c>
      <c r="D498" s="2">
        <v>5037915169</v>
      </c>
      <c r="E498" s="1">
        <v>44964.611840277779</v>
      </c>
      <c r="F498" s="1">
        <v>44964.611840277779</v>
      </c>
    </row>
    <row r="499" spans="1:6" x14ac:dyDescent="0.2">
      <c r="A499">
        <v>498</v>
      </c>
      <c r="B499" t="s">
        <v>1272</v>
      </c>
      <c r="C499" t="s">
        <v>1273</v>
      </c>
      <c r="D499" t="s">
        <v>1274</v>
      </c>
      <c r="E499" s="1">
        <v>44964.611840277779</v>
      </c>
      <c r="F499" s="1">
        <v>44964.611840277779</v>
      </c>
    </row>
    <row r="500" spans="1:6" x14ac:dyDescent="0.2">
      <c r="A500">
        <v>499</v>
      </c>
      <c r="B500" t="s">
        <v>1275</v>
      </c>
      <c r="C500" t="s">
        <v>1276</v>
      </c>
      <c r="D500" s="2">
        <v>19299814482</v>
      </c>
      <c r="E500" s="1">
        <v>44964.611840277779</v>
      </c>
      <c r="F500" s="1">
        <v>44964.611840277779</v>
      </c>
    </row>
    <row r="501" spans="1:6" x14ac:dyDescent="0.2">
      <c r="A501">
        <v>500</v>
      </c>
      <c r="B501" t="s">
        <v>1277</v>
      </c>
      <c r="C501" t="s">
        <v>1278</v>
      </c>
      <c r="D501">
        <f>1-352-767-7283</f>
        <v>-8401</v>
      </c>
      <c r="E501" s="1">
        <v>44964.611840277779</v>
      </c>
      <c r="F501" s="1">
        <v>44964.611840277779</v>
      </c>
    </row>
    <row r="502" spans="1:6" x14ac:dyDescent="0.2">
      <c r="A502">
        <v>501</v>
      </c>
      <c r="B502" t="s">
        <v>1279</v>
      </c>
      <c r="C502" t="s">
        <v>1280</v>
      </c>
      <c r="D502" t="s">
        <v>1281</v>
      </c>
      <c r="E502" s="1">
        <v>44964.611840277779</v>
      </c>
      <c r="F502" s="1">
        <v>44964.611840277779</v>
      </c>
    </row>
    <row r="503" spans="1:6" x14ac:dyDescent="0.2">
      <c r="A503">
        <v>502</v>
      </c>
      <c r="B503" t="s">
        <v>1282</v>
      </c>
      <c r="C503" t="s">
        <v>1283</v>
      </c>
      <c r="D503" t="s">
        <v>1284</v>
      </c>
      <c r="E503" s="1">
        <v>44964.611840277779</v>
      </c>
      <c r="F503" s="1">
        <v>44964.611840277779</v>
      </c>
    </row>
    <row r="504" spans="1:6" x14ac:dyDescent="0.2">
      <c r="A504">
        <v>503</v>
      </c>
      <c r="B504" t="s">
        <v>1285</v>
      </c>
      <c r="C504" t="s">
        <v>1286</v>
      </c>
      <c r="D504" t="s">
        <v>1287</v>
      </c>
      <c r="E504" s="1">
        <v>44964.611840277779</v>
      </c>
      <c r="F504" s="1">
        <v>44964.611840277779</v>
      </c>
    </row>
    <row r="505" spans="1:6" x14ac:dyDescent="0.2">
      <c r="A505">
        <v>504</v>
      </c>
      <c r="B505" t="s">
        <v>1288</v>
      </c>
      <c r="C505" t="s">
        <v>1289</v>
      </c>
      <c r="D505" t="s">
        <v>1290</v>
      </c>
      <c r="E505" s="1">
        <v>44964.611840277779</v>
      </c>
      <c r="F505" s="1">
        <v>44964.611840277779</v>
      </c>
    </row>
    <row r="506" spans="1:6" x14ac:dyDescent="0.2">
      <c r="A506">
        <v>505</v>
      </c>
      <c r="B506" t="s">
        <v>1291</v>
      </c>
      <c r="C506" t="s">
        <v>1292</v>
      </c>
      <c r="D506" s="2">
        <v>4455923283</v>
      </c>
      <c r="E506" s="1">
        <v>44964.611840277779</v>
      </c>
      <c r="F506" s="1">
        <v>44964.611840277779</v>
      </c>
    </row>
    <row r="507" spans="1:6" x14ac:dyDescent="0.2">
      <c r="A507">
        <v>506</v>
      </c>
      <c r="B507" t="s">
        <v>1293</v>
      </c>
      <c r="C507" t="s">
        <v>1294</v>
      </c>
      <c r="D507" t="s">
        <v>1295</v>
      </c>
      <c r="E507" s="1">
        <v>44964.611840277779</v>
      </c>
      <c r="F507" s="1">
        <v>44964.611840277779</v>
      </c>
    </row>
    <row r="508" spans="1:6" x14ac:dyDescent="0.2">
      <c r="A508">
        <v>507</v>
      </c>
      <c r="B508" t="s">
        <v>1296</v>
      </c>
      <c r="C508" t="s">
        <v>1297</v>
      </c>
      <c r="D508" t="s">
        <v>1298</v>
      </c>
      <c r="E508" s="1">
        <v>44964.611840277779</v>
      </c>
      <c r="F508" s="1">
        <v>44964.611840277779</v>
      </c>
    </row>
    <row r="509" spans="1:6" x14ac:dyDescent="0.2">
      <c r="A509">
        <v>508</v>
      </c>
      <c r="B509" t="s">
        <v>1299</v>
      </c>
      <c r="C509" t="s">
        <v>1300</v>
      </c>
      <c r="D509" t="s">
        <v>1301</v>
      </c>
      <c r="E509" s="1">
        <v>44964.611840277779</v>
      </c>
      <c r="F509" s="1">
        <v>44964.611840277779</v>
      </c>
    </row>
    <row r="510" spans="1:6" x14ac:dyDescent="0.2">
      <c r="A510">
        <v>509</v>
      </c>
      <c r="B510" t="s">
        <v>1302</v>
      </c>
      <c r="C510" t="s">
        <v>1303</v>
      </c>
      <c r="D510" t="s">
        <v>1304</v>
      </c>
      <c r="E510" s="1">
        <v>44964.611840277779</v>
      </c>
      <c r="F510" s="1">
        <v>44964.611840277779</v>
      </c>
    </row>
    <row r="511" spans="1:6" x14ac:dyDescent="0.2">
      <c r="A511">
        <v>510</v>
      </c>
      <c r="B511" t="s">
        <v>1305</v>
      </c>
      <c r="C511" t="s">
        <v>1306</v>
      </c>
      <c r="D511" t="s">
        <v>1307</v>
      </c>
      <c r="E511" s="1">
        <v>44964.611840277779</v>
      </c>
      <c r="F511" s="1">
        <v>44964.611840277779</v>
      </c>
    </row>
    <row r="512" spans="1:6" x14ac:dyDescent="0.2">
      <c r="A512">
        <v>511</v>
      </c>
      <c r="B512" t="s">
        <v>1308</v>
      </c>
      <c r="C512" t="s">
        <v>1309</v>
      </c>
      <c r="D512" t="s">
        <v>1310</v>
      </c>
      <c r="E512" s="1">
        <v>44964.611840277779</v>
      </c>
      <c r="F512" s="1">
        <v>44964.611840277779</v>
      </c>
    </row>
    <row r="513" spans="1:6" x14ac:dyDescent="0.2">
      <c r="A513">
        <v>512</v>
      </c>
      <c r="B513" t="s">
        <v>1311</v>
      </c>
      <c r="C513" t="s">
        <v>1312</v>
      </c>
      <c r="D513">
        <v>19379962174</v>
      </c>
      <c r="E513" s="1">
        <v>44964.611840277779</v>
      </c>
      <c r="F513" s="1">
        <v>44964.611840277779</v>
      </c>
    </row>
    <row r="514" spans="1:6" x14ac:dyDescent="0.2">
      <c r="A514">
        <v>513</v>
      </c>
      <c r="B514" t="s">
        <v>1313</v>
      </c>
      <c r="C514" t="s">
        <v>1314</v>
      </c>
      <c r="D514" s="2">
        <v>18318485587</v>
      </c>
      <c r="E514" s="1">
        <v>44964.611840277779</v>
      </c>
      <c r="F514" s="1">
        <v>44964.611840277779</v>
      </c>
    </row>
    <row r="515" spans="1:6" x14ac:dyDescent="0.2">
      <c r="A515">
        <v>514</v>
      </c>
      <c r="B515" t="s">
        <v>1315</v>
      </c>
      <c r="C515" t="s">
        <v>1316</v>
      </c>
      <c r="D515">
        <v>19543909158</v>
      </c>
      <c r="E515" s="1">
        <v>44964.611840277779</v>
      </c>
      <c r="F515" s="1">
        <v>44964.611840277779</v>
      </c>
    </row>
    <row r="516" spans="1:6" x14ac:dyDescent="0.2">
      <c r="A516">
        <v>515</v>
      </c>
      <c r="B516" t="s">
        <v>1317</v>
      </c>
      <c r="C516" t="s">
        <v>1318</v>
      </c>
      <c r="D516" t="s">
        <v>1319</v>
      </c>
      <c r="E516" s="1">
        <v>44964.611840277779</v>
      </c>
      <c r="F516" s="1">
        <v>44964.611840277779</v>
      </c>
    </row>
    <row r="517" spans="1:6" x14ac:dyDescent="0.2">
      <c r="A517">
        <v>516</v>
      </c>
      <c r="B517" t="s">
        <v>1320</v>
      </c>
      <c r="C517" t="s">
        <v>1321</v>
      </c>
      <c r="D517" t="s">
        <v>1322</v>
      </c>
      <c r="E517" s="1">
        <v>44964.611840277779</v>
      </c>
      <c r="F517" s="1">
        <v>44964.611840277779</v>
      </c>
    </row>
    <row r="518" spans="1:6" x14ac:dyDescent="0.2">
      <c r="A518">
        <v>517</v>
      </c>
      <c r="B518" t="s">
        <v>1323</v>
      </c>
      <c r="C518" t="s">
        <v>1324</v>
      </c>
      <c r="D518" t="s">
        <v>1325</v>
      </c>
      <c r="E518" s="1">
        <v>44964.611840277779</v>
      </c>
      <c r="F518" s="1">
        <v>44964.611840277779</v>
      </c>
    </row>
    <row r="519" spans="1:6" x14ac:dyDescent="0.2">
      <c r="A519">
        <v>518</v>
      </c>
      <c r="B519" t="s">
        <v>1326</v>
      </c>
      <c r="C519" t="s">
        <v>1327</v>
      </c>
      <c r="D519" t="s">
        <v>1328</v>
      </c>
      <c r="E519" s="1">
        <v>44964.611840277779</v>
      </c>
      <c r="F519" s="1">
        <v>44964.611840277779</v>
      </c>
    </row>
    <row r="520" spans="1:6" x14ac:dyDescent="0.2">
      <c r="A520">
        <v>519</v>
      </c>
      <c r="B520" t="s">
        <v>1329</v>
      </c>
      <c r="C520" t="s">
        <v>1330</v>
      </c>
      <c r="D520" t="s">
        <v>1331</v>
      </c>
      <c r="E520" s="1">
        <v>44964.611840277779</v>
      </c>
      <c r="F520" s="1">
        <v>44964.611840277779</v>
      </c>
    </row>
    <row r="521" spans="1:6" x14ac:dyDescent="0.2">
      <c r="A521">
        <v>520</v>
      </c>
      <c r="B521" t="s">
        <v>1332</v>
      </c>
      <c r="C521" t="s">
        <v>1333</v>
      </c>
      <c r="D521" t="s">
        <v>1334</v>
      </c>
      <c r="E521" s="1">
        <v>44964.611840277779</v>
      </c>
      <c r="F521" s="1">
        <v>44964.611840277779</v>
      </c>
    </row>
    <row r="522" spans="1:6" x14ac:dyDescent="0.2">
      <c r="A522">
        <v>521</v>
      </c>
      <c r="B522" t="s">
        <v>1335</v>
      </c>
      <c r="C522" t="s">
        <v>1336</v>
      </c>
      <c r="D522">
        <f>1-484-249-5968</f>
        <v>-6700</v>
      </c>
      <c r="E522" s="1">
        <v>44964.611840277779</v>
      </c>
      <c r="F522" s="1">
        <v>44964.611840277779</v>
      </c>
    </row>
    <row r="523" spans="1:6" x14ac:dyDescent="0.2">
      <c r="A523">
        <v>522</v>
      </c>
      <c r="B523" t="s">
        <v>1337</v>
      </c>
      <c r="C523" t="s">
        <v>1338</v>
      </c>
      <c r="D523" t="s">
        <v>1339</v>
      </c>
      <c r="E523" s="1">
        <v>44964.611840277779</v>
      </c>
      <c r="F523" s="1">
        <v>44964.611840277779</v>
      </c>
    </row>
    <row r="524" spans="1:6" x14ac:dyDescent="0.2">
      <c r="A524">
        <v>523</v>
      </c>
      <c r="B524" t="s">
        <v>1340</v>
      </c>
      <c r="C524" t="s">
        <v>1341</v>
      </c>
      <c r="D524" t="s">
        <v>1342</v>
      </c>
      <c r="E524" s="1">
        <v>44964.611840277779</v>
      </c>
      <c r="F524" s="1">
        <v>44964.611840277779</v>
      </c>
    </row>
    <row r="525" spans="1:6" x14ac:dyDescent="0.2">
      <c r="A525">
        <v>524</v>
      </c>
      <c r="B525" t="s">
        <v>1343</v>
      </c>
      <c r="C525" t="s">
        <v>1344</v>
      </c>
      <c r="D525" s="2">
        <v>12485172984</v>
      </c>
      <c r="E525" s="1">
        <v>44964.611840277779</v>
      </c>
      <c r="F525" s="1">
        <v>44964.611840277779</v>
      </c>
    </row>
    <row r="526" spans="1:6" x14ac:dyDescent="0.2">
      <c r="A526">
        <v>525</v>
      </c>
      <c r="B526" t="s">
        <v>1345</v>
      </c>
      <c r="C526" t="s">
        <v>1346</v>
      </c>
      <c r="D526" t="s">
        <v>1347</v>
      </c>
      <c r="E526" s="1">
        <v>44964.611840277779</v>
      </c>
      <c r="F526" s="1">
        <v>44964.611840277779</v>
      </c>
    </row>
    <row r="527" spans="1:6" x14ac:dyDescent="0.2">
      <c r="A527">
        <v>526</v>
      </c>
      <c r="B527" t="s">
        <v>1348</v>
      </c>
      <c r="C527" t="s">
        <v>1349</v>
      </c>
      <c r="D527" t="s">
        <v>1350</v>
      </c>
      <c r="E527" s="1">
        <v>44964.611840277779</v>
      </c>
      <c r="F527" s="1">
        <v>44964.611840277779</v>
      </c>
    </row>
    <row r="528" spans="1:6" x14ac:dyDescent="0.2">
      <c r="A528">
        <v>527</v>
      </c>
      <c r="B528" t="s">
        <v>1351</v>
      </c>
      <c r="C528" t="s">
        <v>1352</v>
      </c>
      <c r="D528" t="s">
        <v>1353</v>
      </c>
      <c r="E528" s="1">
        <v>44964.611840277779</v>
      </c>
      <c r="F528" s="1">
        <v>44964.611840277779</v>
      </c>
    </row>
    <row r="529" spans="1:6" x14ac:dyDescent="0.2">
      <c r="A529">
        <v>528</v>
      </c>
      <c r="B529" t="s">
        <v>1354</v>
      </c>
      <c r="C529" t="s">
        <v>1355</v>
      </c>
      <c r="D529" t="s">
        <v>1356</v>
      </c>
      <c r="E529" s="1">
        <v>44964.611840277779</v>
      </c>
      <c r="F529" s="1">
        <v>44964.611840277779</v>
      </c>
    </row>
    <row r="530" spans="1:6" x14ac:dyDescent="0.2">
      <c r="A530">
        <v>529</v>
      </c>
      <c r="B530" t="s">
        <v>1357</v>
      </c>
      <c r="C530" t="s">
        <v>1358</v>
      </c>
      <c r="D530" t="s">
        <v>1359</v>
      </c>
      <c r="E530" s="1">
        <v>44964.611840277779</v>
      </c>
      <c r="F530" s="1">
        <v>44964.611840277779</v>
      </c>
    </row>
    <row r="531" spans="1:6" x14ac:dyDescent="0.2">
      <c r="A531">
        <v>530</v>
      </c>
      <c r="B531" t="s">
        <v>1360</v>
      </c>
      <c r="C531" t="s">
        <v>1361</v>
      </c>
      <c r="D531" t="s">
        <v>1362</v>
      </c>
      <c r="E531" s="1">
        <v>44964.611840277779</v>
      </c>
      <c r="F531" s="1">
        <v>44964.611840277779</v>
      </c>
    </row>
    <row r="532" spans="1:6" x14ac:dyDescent="0.2">
      <c r="A532">
        <v>531</v>
      </c>
      <c r="B532" t="s">
        <v>1363</v>
      </c>
      <c r="C532" t="s">
        <v>1364</v>
      </c>
      <c r="D532" s="2">
        <v>15869284238</v>
      </c>
      <c r="E532" s="1">
        <v>44964.611840277779</v>
      </c>
      <c r="F532" s="1">
        <v>44964.611840277779</v>
      </c>
    </row>
    <row r="533" spans="1:6" x14ac:dyDescent="0.2">
      <c r="A533">
        <v>532</v>
      </c>
      <c r="B533" t="s">
        <v>1365</v>
      </c>
      <c r="C533" t="s">
        <v>1366</v>
      </c>
      <c r="D533">
        <v>14068361154</v>
      </c>
      <c r="E533" s="1">
        <v>44964.611840277779</v>
      </c>
      <c r="F533" s="1">
        <v>44964.611840277779</v>
      </c>
    </row>
    <row r="534" spans="1:6" x14ac:dyDescent="0.2">
      <c r="A534">
        <v>533</v>
      </c>
      <c r="B534" t="s">
        <v>1367</v>
      </c>
      <c r="C534" t="s">
        <v>1368</v>
      </c>
      <c r="D534">
        <f>1-463-549-4280</f>
        <v>-5291</v>
      </c>
      <c r="E534" s="1">
        <v>44964.611840277779</v>
      </c>
      <c r="F534" s="1">
        <v>44964.611840277779</v>
      </c>
    </row>
    <row r="535" spans="1:6" x14ac:dyDescent="0.2">
      <c r="A535">
        <v>534</v>
      </c>
      <c r="B535" t="s">
        <v>1369</v>
      </c>
      <c r="C535" t="s">
        <v>1370</v>
      </c>
      <c r="D535" s="2">
        <v>17795697993</v>
      </c>
      <c r="E535" s="1">
        <v>44964.611840277779</v>
      </c>
      <c r="F535" s="1">
        <v>44964.611840277779</v>
      </c>
    </row>
    <row r="536" spans="1:6" x14ac:dyDescent="0.2">
      <c r="A536">
        <v>535</v>
      </c>
      <c r="B536" t="s">
        <v>1371</v>
      </c>
      <c r="C536" t="s">
        <v>1372</v>
      </c>
      <c r="D536" t="s">
        <v>1373</v>
      </c>
      <c r="E536" s="1">
        <v>44964.611840277779</v>
      </c>
      <c r="F536" s="1">
        <v>44964.611840277779</v>
      </c>
    </row>
    <row r="537" spans="1:6" x14ac:dyDescent="0.2">
      <c r="A537">
        <v>536</v>
      </c>
      <c r="B537" t="s">
        <v>1374</v>
      </c>
      <c r="C537" t="s">
        <v>1375</v>
      </c>
      <c r="D537" t="s">
        <v>1376</v>
      </c>
      <c r="E537" s="1">
        <v>44964.611840277779</v>
      </c>
      <c r="F537" s="1">
        <v>44964.611840277779</v>
      </c>
    </row>
    <row r="538" spans="1:6" x14ac:dyDescent="0.2">
      <c r="A538">
        <v>537</v>
      </c>
      <c r="B538" t="s">
        <v>1377</v>
      </c>
      <c r="C538" t="s">
        <v>1378</v>
      </c>
      <c r="D538">
        <f>1-860-844-5535</f>
        <v>-7238</v>
      </c>
      <c r="E538" s="1">
        <v>44964.611840277779</v>
      </c>
      <c r="F538" s="1">
        <v>44964.611840277779</v>
      </c>
    </row>
    <row r="539" spans="1:6" x14ac:dyDescent="0.2">
      <c r="A539">
        <v>538</v>
      </c>
      <c r="B539" t="s">
        <v>1379</v>
      </c>
      <c r="C539" t="s">
        <v>1380</v>
      </c>
      <c r="D539" s="2">
        <v>13312325031</v>
      </c>
      <c r="E539" s="1">
        <v>44964.611840277779</v>
      </c>
      <c r="F539" s="1">
        <v>44964.611840277779</v>
      </c>
    </row>
    <row r="540" spans="1:6" x14ac:dyDescent="0.2">
      <c r="A540">
        <v>539</v>
      </c>
      <c r="B540" t="s">
        <v>1381</v>
      </c>
      <c r="C540" t="s">
        <v>1382</v>
      </c>
      <c r="D540" s="2">
        <v>5206338110</v>
      </c>
      <c r="E540" s="1">
        <v>44964.611840277779</v>
      </c>
      <c r="F540" s="1">
        <v>44964.611840277779</v>
      </c>
    </row>
    <row r="541" spans="1:6" x14ac:dyDescent="0.2">
      <c r="A541">
        <v>540</v>
      </c>
      <c r="B541" t="s">
        <v>1383</v>
      </c>
      <c r="C541" t="s">
        <v>1384</v>
      </c>
      <c r="D541">
        <v>12344254317</v>
      </c>
      <c r="E541" s="1">
        <v>44964.611840277779</v>
      </c>
      <c r="F541" s="1">
        <v>44964.611840277779</v>
      </c>
    </row>
    <row r="542" spans="1:6" x14ac:dyDescent="0.2">
      <c r="A542">
        <v>541</v>
      </c>
      <c r="B542" t="s">
        <v>1385</v>
      </c>
      <c r="C542" t="s">
        <v>1386</v>
      </c>
      <c r="D542" t="s">
        <v>1387</v>
      </c>
      <c r="E542" s="1">
        <v>44964.611840277779</v>
      </c>
      <c r="F542" s="1">
        <v>44964.611840277779</v>
      </c>
    </row>
    <row r="543" spans="1:6" x14ac:dyDescent="0.2">
      <c r="A543">
        <v>542</v>
      </c>
      <c r="B543" t="s">
        <v>1388</v>
      </c>
      <c r="C543" t="s">
        <v>1389</v>
      </c>
      <c r="D543">
        <f>1-940-963-4865</f>
        <v>-6767</v>
      </c>
      <c r="E543" s="1">
        <v>44964.611840277779</v>
      </c>
      <c r="F543" s="1">
        <v>44964.611840277779</v>
      </c>
    </row>
    <row r="544" spans="1:6" x14ac:dyDescent="0.2">
      <c r="A544">
        <v>543</v>
      </c>
      <c r="B544" t="s">
        <v>1390</v>
      </c>
      <c r="C544" t="s">
        <v>1391</v>
      </c>
      <c r="D544" t="s">
        <v>1392</v>
      </c>
      <c r="E544" s="1">
        <v>44964.611840277779</v>
      </c>
      <c r="F544" s="1">
        <v>44964.611840277779</v>
      </c>
    </row>
    <row r="545" spans="1:6" x14ac:dyDescent="0.2">
      <c r="A545">
        <v>544</v>
      </c>
      <c r="B545" t="s">
        <v>1393</v>
      </c>
      <c r="C545" t="s">
        <v>1394</v>
      </c>
      <c r="D545">
        <f>1-930-801-7648</f>
        <v>-9378</v>
      </c>
      <c r="E545" s="1">
        <v>44964.611840277779</v>
      </c>
      <c r="F545" s="1">
        <v>44964.611840277779</v>
      </c>
    </row>
    <row r="546" spans="1:6" x14ac:dyDescent="0.2">
      <c r="A546">
        <v>545</v>
      </c>
      <c r="B546" t="s">
        <v>1395</v>
      </c>
      <c r="C546" t="s">
        <v>1396</v>
      </c>
      <c r="D546" t="s">
        <v>1397</v>
      </c>
      <c r="E546" s="1">
        <v>44964.611840277779</v>
      </c>
      <c r="F546" s="1">
        <v>44964.611840277779</v>
      </c>
    </row>
    <row r="547" spans="1:6" x14ac:dyDescent="0.2">
      <c r="A547">
        <v>546</v>
      </c>
      <c r="B547" t="s">
        <v>1398</v>
      </c>
      <c r="C547" t="s">
        <v>1399</v>
      </c>
      <c r="D547" s="2">
        <v>6785851362</v>
      </c>
      <c r="E547" s="1">
        <v>44964.611840277779</v>
      </c>
      <c r="F547" s="1">
        <v>44964.611840277779</v>
      </c>
    </row>
    <row r="548" spans="1:6" x14ac:dyDescent="0.2">
      <c r="A548">
        <v>547</v>
      </c>
      <c r="B548" t="s">
        <v>1400</v>
      </c>
      <c r="C548" t="s">
        <v>1401</v>
      </c>
      <c r="D548" t="s">
        <v>1402</v>
      </c>
      <c r="E548" s="1">
        <v>44964.611840277779</v>
      </c>
      <c r="F548" s="1">
        <v>44964.611840277779</v>
      </c>
    </row>
    <row r="549" spans="1:6" x14ac:dyDescent="0.2">
      <c r="A549">
        <v>548</v>
      </c>
      <c r="B549" t="s">
        <v>1403</v>
      </c>
      <c r="C549" t="s">
        <v>1404</v>
      </c>
      <c r="D549" t="s">
        <v>1405</v>
      </c>
      <c r="E549" s="1">
        <v>44964.611840277779</v>
      </c>
      <c r="F549" s="1">
        <v>44964.611840277779</v>
      </c>
    </row>
    <row r="550" spans="1:6" x14ac:dyDescent="0.2">
      <c r="A550">
        <v>549</v>
      </c>
      <c r="B550" t="s">
        <v>1406</v>
      </c>
      <c r="C550" t="s">
        <v>1407</v>
      </c>
      <c r="D550" t="s">
        <v>1408</v>
      </c>
      <c r="E550" s="1">
        <v>44964.611840277779</v>
      </c>
      <c r="F550" s="1">
        <v>44964.611840277779</v>
      </c>
    </row>
    <row r="551" spans="1:6" x14ac:dyDescent="0.2">
      <c r="A551">
        <v>550</v>
      </c>
      <c r="B551" t="s">
        <v>1409</v>
      </c>
      <c r="C551" t="s">
        <v>1410</v>
      </c>
      <c r="D551" t="s">
        <v>1411</v>
      </c>
      <c r="E551" s="1">
        <v>44964.611840277779</v>
      </c>
      <c r="F551" s="1">
        <v>44964.611840277779</v>
      </c>
    </row>
    <row r="552" spans="1:6" x14ac:dyDescent="0.2">
      <c r="A552">
        <v>551</v>
      </c>
      <c r="B552" t="s">
        <v>1412</v>
      </c>
      <c r="C552" t="s">
        <v>1413</v>
      </c>
      <c r="D552">
        <f>1-312-627-4719</f>
        <v>-5657</v>
      </c>
      <c r="E552" s="1">
        <v>44964.611840277779</v>
      </c>
      <c r="F552" s="1">
        <v>44964.611840277779</v>
      </c>
    </row>
    <row r="553" spans="1:6" x14ac:dyDescent="0.2">
      <c r="A553">
        <v>552</v>
      </c>
      <c r="B553" t="s">
        <v>1414</v>
      </c>
      <c r="C553" t="s">
        <v>1415</v>
      </c>
      <c r="D553">
        <f>1-909-223-8472</f>
        <v>-9603</v>
      </c>
      <c r="E553" s="1">
        <v>44964.611840277779</v>
      </c>
      <c r="F553" s="1">
        <v>44964.611840277779</v>
      </c>
    </row>
    <row r="554" spans="1:6" x14ac:dyDescent="0.2">
      <c r="A554">
        <v>553</v>
      </c>
      <c r="B554" t="s">
        <v>1416</v>
      </c>
      <c r="C554" t="s">
        <v>1417</v>
      </c>
      <c r="D554" s="2">
        <v>4584865754</v>
      </c>
      <c r="E554" s="1">
        <v>44964.611840277779</v>
      </c>
      <c r="F554" s="1">
        <v>44964.611840277779</v>
      </c>
    </row>
    <row r="555" spans="1:6" x14ac:dyDescent="0.2">
      <c r="A555">
        <v>554</v>
      </c>
      <c r="B555" t="s">
        <v>1418</v>
      </c>
      <c r="C555" t="s">
        <v>1419</v>
      </c>
      <c r="D555" t="s">
        <v>1420</v>
      </c>
      <c r="E555" s="1">
        <v>44964.611840277779</v>
      </c>
      <c r="F555" s="1">
        <v>44964.611840277779</v>
      </c>
    </row>
    <row r="556" spans="1:6" x14ac:dyDescent="0.2">
      <c r="A556">
        <v>555</v>
      </c>
      <c r="B556" t="s">
        <v>1421</v>
      </c>
      <c r="C556" t="s">
        <v>1422</v>
      </c>
      <c r="D556" t="s">
        <v>1423</v>
      </c>
      <c r="E556" s="1">
        <v>44964.611840277779</v>
      </c>
      <c r="F556" s="1">
        <v>44964.611840277779</v>
      </c>
    </row>
    <row r="557" spans="1:6" x14ac:dyDescent="0.2">
      <c r="A557">
        <v>556</v>
      </c>
      <c r="B557" t="s">
        <v>1424</v>
      </c>
      <c r="C557" t="s">
        <v>1425</v>
      </c>
      <c r="D557" s="2">
        <v>9403862994</v>
      </c>
      <c r="E557" s="1">
        <v>44964.611840277779</v>
      </c>
      <c r="F557" s="1">
        <v>44964.611840277779</v>
      </c>
    </row>
    <row r="558" spans="1:6" x14ac:dyDescent="0.2">
      <c r="A558">
        <v>557</v>
      </c>
      <c r="B558" t="s">
        <v>1426</v>
      </c>
      <c r="C558" t="s">
        <v>1427</v>
      </c>
      <c r="D558" t="s">
        <v>1428</v>
      </c>
      <c r="E558" s="1">
        <v>44964.611840277779</v>
      </c>
      <c r="F558" s="1">
        <v>44964.611840277779</v>
      </c>
    </row>
    <row r="559" spans="1:6" x14ac:dyDescent="0.2">
      <c r="A559">
        <v>558</v>
      </c>
      <c r="B559" t="s">
        <v>1429</v>
      </c>
      <c r="C559" t="s">
        <v>1430</v>
      </c>
      <c r="D559" t="s">
        <v>1431</v>
      </c>
      <c r="E559" s="1">
        <v>44964.611840277779</v>
      </c>
      <c r="F559" s="1">
        <v>44964.611840277779</v>
      </c>
    </row>
    <row r="560" spans="1:6" x14ac:dyDescent="0.2">
      <c r="A560">
        <v>559</v>
      </c>
      <c r="B560" t="s">
        <v>1432</v>
      </c>
      <c r="C560" t="s">
        <v>1433</v>
      </c>
      <c r="D560" t="s">
        <v>1434</v>
      </c>
      <c r="E560" s="1">
        <v>44964.611840277779</v>
      </c>
      <c r="F560" s="1">
        <v>44964.611840277779</v>
      </c>
    </row>
    <row r="561" spans="1:6" x14ac:dyDescent="0.2">
      <c r="A561">
        <v>560</v>
      </c>
      <c r="B561" t="s">
        <v>1435</v>
      </c>
      <c r="C561" t="s">
        <v>1436</v>
      </c>
      <c r="D561" t="s">
        <v>1437</v>
      </c>
      <c r="E561" s="1">
        <v>44964.611840277779</v>
      </c>
      <c r="F561" s="1">
        <v>44964.611840277779</v>
      </c>
    </row>
    <row r="562" spans="1:6" x14ac:dyDescent="0.2">
      <c r="A562">
        <v>561</v>
      </c>
      <c r="B562" t="s">
        <v>1438</v>
      </c>
      <c r="C562" t="s">
        <v>1439</v>
      </c>
      <c r="D562">
        <v>12188726653</v>
      </c>
      <c r="E562" s="1">
        <v>44964.611840277779</v>
      </c>
      <c r="F562" s="1">
        <v>44964.611840277779</v>
      </c>
    </row>
    <row r="563" spans="1:6" x14ac:dyDescent="0.2">
      <c r="A563">
        <v>562</v>
      </c>
      <c r="B563" t="s">
        <v>1440</v>
      </c>
      <c r="C563" t="s">
        <v>1441</v>
      </c>
      <c r="D563" t="s">
        <v>1442</v>
      </c>
      <c r="E563" s="1">
        <v>44964.611840277779</v>
      </c>
      <c r="F563" s="1">
        <v>44964.611840277779</v>
      </c>
    </row>
    <row r="564" spans="1:6" x14ac:dyDescent="0.2">
      <c r="A564">
        <v>563</v>
      </c>
      <c r="B564" t="s">
        <v>1443</v>
      </c>
      <c r="C564" t="s">
        <v>1444</v>
      </c>
      <c r="D564" t="s">
        <v>1445</v>
      </c>
      <c r="E564" s="1">
        <v>44964.611840277779</v>
      </c>
      <c r="F564" s="1">
        <v>44964.611840277779</v>
      </c>
    </row>
    <row r="565" spans="1:6" x14ac:dyDescent="0.2">
      <c r="A565">
        <v>564</v>
      </c>
      <c r="B565" t="s">
        <v>1446</v>
      </c>
      <c r="C565" t="s">
        <v>1447</v>
      </c>
      <c r="D565" t="s">
        <v>1448</v>
      </c>
      <c r="E565" s="1">
        <v>44964.611840277779</v>
      </c>
      <c r="F565" s="1">
        <v>44964.611840277779</v>
      </c>
    </row>
    <row r="566" spans="1:6" x14ac:dyDescent="0.2">
      <c r="A566">
        <v>565</v>
      </c>
      <c r="B566" t="s">
        <v>1449</v>
      </c>
      <c r="C566" t="s">
        <v>1450</v>
      </c>
      <c r="D566" t="s">
        <v>1451</v>
      </c>
      <c r="E566" s="1">
        <v>44964.611840277779</v>
      </c>
      <c r="F566" s="1">
        <v>44964.611840277779</v>
      </c>
    </row>
    <row r="567" spans="1:6" x14ac:dyDescent="0.2">
      <c r="A567">
        <v>566</v>
      </c>
      <c r="B567" t="s">
        <v>1452</v>
      </c>
      <c r="C567" t="s">
        <v>1453</v>
      </c>
      <c r="D567" s="2">
        <v>12536190075</v>
      </c>
      <c r="E567" s="1">
        <v>44964.611840277779</v>
      </c>
      <c r="F567" s="1">
        <v>44964.611840277779</v>
      </c>
    </row>
    <row r="568" spans="1:6" x14ac:dyDescent="0.2">
      <c r="A568">
        <v>567</v>
      </c>
      <c r="B568" t="s">
        <v>1454</v>
      </c>
      <c r="C568" t="s">
        <v>1455</v>
      </c>
      <c r="D568" s="2">
        <v>4405452015</v>
      </c>
      <c r="E568" s="1">
        <v>44964.611840277779</v>
      </c>
      <c r="F568" s="1">
        <v>44964.611840277779</v>
      </c>
    </row>
    <row r="569" spans="1:6" x14ac:dyDescent="0.2">
      <c r="A569">
        <v>568</v>
      </c>
      <c r="B569" t="s">
        <v>1456</v>
      </c>
      <c r="C569" t="s">
        <v>1457</v>
      </c>
      <c r="D569" t="s">
        <v>1458</v>
      </c>
      <c r="E569" s="1">
        <v>44964.611840277779</v>
      </c>
      <c r="F569" s="1">
        <v>44964.611840277779</v>
      </c>
    </row>
    <row r="570" spans="1:6" x14ac:dyDescent="0.2">
      <c r="A570">
        <v>569</v>
      </c>
      <c r="B570" t="s">
        <v>1459</v>
      </c>
      <c r="C570" t="s">
        <v>1460</v>
      </c>
      <c r="D570">
        <f>1-872-219-4407</f>
        <v>-5497</v>
      </c>
      <c r="E570" s="1">
        <v>44964.611840277779</v>
      </c>
      <c r="F570" s="1">
        <v>44964.611840277779</v>
      </c>
    </row>
    <row r="571" spans="1:6" x14ac:dyDescent="0.2">
      <c r="A571">
        <v>570</v>
      </c>
      <c r="B571" t="s">
        <v>1461</v>
      </c>
      <c r="C571" t="s">
        <v>1462</v>
      </c>
      <c r="D571" s="2">
        <v>7038080634</v>
      </c>
      <c r="E571" s="1">
        <v>44964.611840277779</v>
      </c>
      <c r="F571" s="1">
        <v>44964.611840277779</v>
      </c>
    </row>
    <row r="572" spans="1:6" x14ac:dyDescent="0.2">
      <c r="A572">
        <v>571</v>
      </c>
      <c r="B572" t="s">
        <v>1463</v>
      </c>
      <c r="C572" t="s">
        <v>1464</v>
      </c>
      <c r="D572">
        <f>1-458-926-4909</f>
        <v>-6292</v>
      </c>
      <c r="E572" s="1">
        <v>44964.611840277779</v>
      </c>
      <c r="F572" s="1">
        <v>44964.611840277779</v>
      </c>
    </row>
    <row r="573" spans="1:6" x14ac:dyDescent="0.2">
      <c r="A573">
        <v>572</v>
      </c>
      <c r="B573" t="s">
        <v>1465</v>
      </c>
      <c r="C573" t="s">
        <v>1466</v>
      </c>
      <c r="D573">
        <f>1-901-403-9666</f>
        <v>-10969</v>
      </c>
      <c r="E573" s="1">
        <v>44964.611840277779</v>
      </c>
      <c r="F573" s="1">
        <v>44964.611840277779</v>
      </c>
    </row>
    <row r="574" spans="1:6" x14ac:dyDescent="0.2">
      <c r="A574">
        <v>573</v>
      </c>
      <c r="B574" t="s">
        <v>1467</v>
      </c>
      <c r="C574" t="s">
        <v>1468</v>
      </c>
      <c r="D574">
        <f>1-845-366-1957</f>
        <v>-3167</v>
      </c>
      <c r="E574" s="1">
        <v>44964.611840277779</v>
      </c>
      <c r="F574" s="1">
        <v>44964.611840277779</v>
      </c>
    </row>
    <row r="575" spans="1:6" x14ac:dyDescent="0.2">
      <c r="A575">
        <v>574</v>
      </c>
      <c r="B575" t="s">
        <v>1469</v>
      </c>
      <c r="C575" t="s">
        <v>1470</v>
      </c>
      <c r="D575" t="s">
        <v>1471</v>
      </c>
      <c r="E575" s="1">
        <v>44964.611840277779</v>
      </c>
      <c r="F575" s="1">
        <v>44964.611840277779</v>
      </c>
    </row>
    <row r="576" spans="1:6" x14ac:dyDescent="0.2">
      <c r="A576">
        <v>575</v>
      </c>
      <c r="B576" t="s">
        <v>1472</v>
      </c>
      <c r="C576" t="s">
        <v>1473</v>
      </c>
      <c r="D576" t="s">
        <v>1474</v>
      </c>
      <c r="E576" s="1">
        <v>44964.611840277779</v>
      </c>
      <c r="F576" s="1">
        <v>44964.611840277779</v>
      </c>
    </row>
    <row r="577" spans="1:6" x14ac:dyDescent="0.2">
      <c r="A577">
        <v>576</v>
      </c>
      <c r="B577" t="s">
        <v>1475</v>
      </c>
      <c r="C577" t="s">
        <v>1476</v>
      </c>
      <c r="D577">
        <f>1-419-788-1362</f>
        <v>-2568</v>
      </c>
      <c r="E577" s="1">
        <v>44964.611840277779</v>
      </c>
      <c r="F577" s="1">
        <v>44964.611840277779</v>
      </c>
    </row>
    <row r="578" spans="1:6" x14ac:dyDescent="0.2">
      <c r="A578">
        <v>577</v>
      </c>
      <c r="B578" t="s">
        <v>1477</v>
      </c>
      <c r="C578" t="s">
        <v>1478</v>
      </c>
      <c r="D578" s="2">
        <v>3522402107</v>
      </c>
      <c r="E578" s="1">
        <v>44964.611840277779</v>
      </c>
      <c r="F578" s="1">
        <v>44964.611840277779</v>
      </c>
    </row>
    <row r="579" spans="1:6" x14ac:dyDescent="0.2">
      <c r="A579">
        <v>578</v>
      </c>
      <c r="B579" t="s">
        <v>1479</v>
      </c>
      <c r="C579" t="s">
        <v>1480</v>
      </c>
      <c r="D579" s="2">
        <v>8202844224</v>
      </c>
      <c r="E579" s="1">
        <v>44964.611840277779</v>
      </c>
      <c r="F579" s="1">
        <v>44964.611840277779</v>
      </c>
    </row>
    <row r="580" spans="1:6" x14ac:dyDescent="0.2">
      <c r="A580">
        <v>579</v>
      </c>
      <c r="B580" t="s">
        <v>1481</v>
      </c>
      <c r="C580" t="s">
        <v>1482</v>
      </c>
      <c r="D580">
        <f>1-720-754-7112</f>
        <v>-8585</v>
      </c>
      <c r="E580" s="1">
        <v>44964.611840277779</v>
      </c>
      <c r="F580" s="1">
        <v>44964.611840277779</v>
      </c>
    </row>
    <row r="581" spans="1:6" x14ac:dyDescent="0.2">
      <c r="A581">
        <v>580</v>
      </c>
      <c r="B581" t="s">
        <v>1483</v>
      </c>
      <c r="C581" t="s">
        <v>1484</v>
      </c>
      <c r="D581" t="s">
        <v>1485</v>
      </c>
      <c r="E581" s="1">
        <v>44964.611840277779</v>
      </c>
      <c r="F581" s="1">
        <v>44964.611840277779</v>
      </c>
    </row>
    <row r="582" spans="1:6" x14ac:dyDescent="0.2">
      <c r="A582">
        <v>581</v>
      </c>
      <c r="B582" t="s">
        <v>1486</v>
      </c>
      <c r="C582" t="s">
        <v>1487</v>
      </c>
      <c r="D582" t="s">
        <v>1488</v>
      </c>
      <c r="E582" s="1">
        <v>44964.611840277779</v>
      </c>
      <c r="F582" s="1">
        <v>44964.611840277779</v>
      </c>
    </row>
    <row r="583" spans="1:6" x14ac:dyDescent="0.2">
      <c r="A583">
        <v>582</v>
      </c>
      <c r="B583" t="s">
        <v>1489</v>
      </c>
      <c r="C583" t="s">
        <v>1490</v>
      </c>
      <c r="D583" t="s">
        <v>1491</v>
      </c>
      <c r="E583" s="1">
        <v>44964.611840277779</v>
      </c>
      <c r="F583" s="1">
        <v>44964.611840277779</v>
      </c>
    </row>
    <row r="584" spans="1:6" x14ac:dyDescent="0.2">
      <c r="A584">
        <v>583</v>
      </c>
      <c r="B584" t="s">
        <v>1492</v>
      </c>
      <c r="C584" t="s">
        <v>1493</v>
      </c>
      <c r="D584" t="s">
        <v>1494</v>
      </c>
      <c r="E584" s="1">
        <v>44964.611840277779</v>
      </c>
      <c r="F584" s="1">
        <v>44964.611840277779</v>
      </c>
    </row>
    <row r="585" spans="1:6" x14ac:dyDescent="0.2">
      <c r="A585">
        <v>584</v>
      </c>
      <c r="B585" t="s">
        <v>1495</v>
      </c>
      <c r="C585" t="s">
        <v>1496</v>
      </c>
      <c r="D585" t="s">
        <v>1497</v>
      </c>
      <c r="E585" s="1">
        <v>44964.611840277779</v>
      </c>
      <c r="F585" s="1">
        <v>44964.611840277779</v>
      </c>
    </row>
    <row r="586" spans="1:6" x14ac:dyDescent="0.2">
      <c r="A586">
        <v>585</v>
      </c>
      <c r="B586" t="s">
        <v>1498</v>
      </c>
      <c r="C586" t="s">
        <v>1499</v>
      </c>
      <c r="D586">
        <f>1-930-524-7157</f>
        <v>-8610</v>
      </c>
      <c r="E586" s="1">
        <v>44964.611840277779</v>
      </c>
      <c r="F586" s="1">
        <v>44964.611840277779</v>
      </c>
    </row>
    <row r="587" spans="1:6" x14ac:dyDescent="0.2">
      <c r="A587">
        <v>586</v>
      </c>
      <c r="B587" t="s">
        <v>1500</v>
      </c>
      <c r="C587" t="s">
        <v>1501</v>
      </c>
      <c r="D587" t="s">
        <v>1502</v>
      </c>
      <c r="E587" s="1">
        <v>44964.611840277779</v>
      </c>
      <c r="F587" s="1">
        <v>44964.611840277779</v>
      </c>
    </row>
    <row r="588" spans="1:6" x14ac:dyDescent="0.2">
      <c r="A588">
        <v>587</v>
      </c>
      <c r="B588" t="s">
        <v>1503</v>
      </c>
      <c r="C588" t="s">
        <v>1504</v>
      </c>
      <c r="D588" t="s">
        <v>1505</v>
      </c>
      <c r="E588" s="1">
        <v>44964.611840277779</v>
      </c>
      <c r="F588" s="1">
        <v>44964.611840277779</v>
      </c>
    </row>
    <row r="589" spans="1:6" x14ac:dyDescent="0.2">
      <c r="A589">
        <v>588</v>
      </c>
      <c r="B589" t="s">
        <v>1506</v>
      </c>
      <c r="C589" t="s">
        <v>1507</v>
      </c>
      <c r="D589">
        <f>1-260-947-120</f>
        <v>-1326</v>
      </c>
      <c r="E589" s="1">
        <v>44964.611840277779</v>
      </c>
      <c r="F589" s="1">
        <v>44964.611840277779</v>
      </c>
    </row>
    <row r="590" spans="1:6" x14ac:dyDescent="0.2">
      <c r="A590">
        <v>589</v>
      </c>
      <c r="B590" t="s">
        <v>1508</v>
      </c>
      <c r="C590" t="s">
        <v>1509</v>
      </c>
      <c r="D590" t="s">
        <v>1510</v>
      </c>
      <c r="E590" s="1">
        <v>44964.611840277779</v>
      </c>
      <c r="F590" s="1">
        <v>44964.611840277779</v>
      </c>
    </row>
    <row r="591" spans="1:6" x14ac:dyDescent="0.2">
      <c r="A591">
        <v>590</v>
      </c>
      <c r="B591" t="s">
        <v>1511</v>
      </c>
      <c r="C591" t="s">
        <v>1512</v>
      </c>
      <c r="D591">
        <f>1-765-865-6149</f>
        <v>-7778</v>
      </c>
      <c r="E591" s="1">
        <v>44964.611840277779</v>
      </c>
      <c r="F591" s="1">
        <v>44964.611840277779</v>
      </c>
    </row>
    <row r="592" spans="1:6" x14ac:dyDescent="0.2">
      <c r="A592">
        <v>591</v>
      </c>
      <c r="B592" t="s">
        <v>1513</v>
      </c>
      <c r="C592" t="s">
        <v>1514</v>
      </c>
      <c r="D592" t="s">
        <v>1515</v>
      </c>
      <c r="E592" s="1">
        <v>44964.611840277779</v>
      </c>
      <c r="F592" s="1">
        <v>44964.611840277779</v>
      </c>
    </row>
    <row r="593" spans="1:6" x14ac:dyDescent="0.2">
      <c r="A593">
        <v>592</v>
      </c>
      <c r="B593" t="s">
        <v>1516</v>
      </c>
      <c r="C593" t="s">
        <v>1517</v>
      </c>
      <c r="D593" s="2">
        <v>2489109953</v>
      </c>
      <c r="E593" s="1">
        <v>44964.611840277779</v>
      </c>
      <c r="F593" s="1">
        <v>44964.611840277779</v>
      </c>
    </row>
    <row r="594" spans="1:6" x14ac:dyDescent="0.2">
      <c r="A594">
        <v>593</v>
      </c>
      <c r="B594" t="s">
        <v>1518</v>
      </c>
      <c r="C594" t="s">
        <v>1519</v>
      </c>
      <c r="D594" s="2">
        <v>9175894894</v>
      </c>
      <c r="E594" s="1">
        <v>44964.611840277779</v>
      </c>
      <c r="F594" s="1">
        <v>44964.611840277779</v>
      </c>
    </row>
    <row r="595" spans="1:6" x14ac:dyDescent="0.2">
      <c r="A595">
        <v>594</v>
      </c>
      <c r="B595" t="s">
        <v>1520</v>
      </c>
      <c r="C595" t="s">
        <v>1521</v>
      </c>
      <c r="D595" s="2">
        <v>7578340506</v>
      </c>
      <c r="E595" s="1">
        <v>44964.611840277779</v>
      </c>
      <c r="F595" s="1">
        <v>44964.611840277779</v>
      </c>
    </row>
    <row r="596" spans="1:6" x14ac:dyDescent="0.2">
      <c r="A596">
        <v>595</v>
      </c>
      <c r="B596" t="s">
        <v>1522</v>
      </c>
      <c r="C596" t="s">
        <v>1523</v>
      </c>
      <c r="D596">
        <f>1-689-858-9371</f>
        <v>-10917</v>
      </c>
      <c r="E596" s="1">
        <v>44964.611840277779</v>
      </c>
      <c r="F596" s="1">
        <v>44964.611840277779</v>
      </c>
    </row>
    <row r="597" spans="1:6" x14ac:dyDescent="0.2">
      <c r="A597">
        <v>596</v>
      </c>
      <c r="B597" t="s">
        <v>1524</v>
      </c>
      <c r="C597" t="s">
        <v>1525</v>
      </c>
      <c r="D597">
        <f>1-660-881-7839</f>
        <v>-9379</v>
      </c>
      <c r="E597" s="1">
        <v>44964.611840277779</v>
      </c>
      <c r="F597" s="1">
        <v>44964.611840277779</v>
      </c>
    </row>
    <row r="598" spans="1:6" x14ac:dyDescent="0.2">
      <c r="A598">
        <v>597</v>
      </c>
      <c r="B598" t="s">
        <v>1526</v>
      </c>
      <c r="C598" t="s">
        <v>1527</v>
      </c>
      <c r="D598" t="s">
        <v>1528</v>
      </c>
      <c r="E598" s="1">
        <v>44964.611840277779</v>
      </c>
      <c r="F598" s="1">
        <v>44964.611840277779</v>
      </c>
    </row>
    <row r="599" spans="1:6" x14ac:dyDescent="0.2">
      <c r="A599">
        <v>598</v>
      </c>
      <c r="B599" t="s">
        <v>1529</v>
      </c>
      <c r="C599" t="s">
        <v>1530</v>
      </c>
      <c r="D599" t="s">
        <v>1531</v>
      </c>
      <c r="E599" s="1">
        <v>44964.611840277779</v>
      </c>
      <c r="F599" s="1">
        <v>44964.611840277779</v>
      </c>
    </row>
    <row r="600" spans="1:6" x14ac:dyDescent="0.2">
      <c r="A600">
        <v>599</v>
      </c>
      <c r="B600" t="s">
        <v>1532</v>
      </c>
      <c r="C600" t="s">
        <v>1533</v>
      </c>
      <c r="D600" t="s">
        <v>1534</v>
      </c>
      <c r="E600" s="1">
        <v>44964.611840277779</v>
      </c>
      <c r="F600" s="1">
        <v>44964.611840277779</v>
      </c>
    </row>
    <row r="601" spans="1:6" x14ac:dyDescent="0.2">
      <c r="A601">
        <v>600</v>
      </c>
      <c r="B601" t="s">
        <v>1535</v>
      </c>
      <c r="C601" t="s">
        <v>1536</v>
      </c>
      <c r="D601" t="s">
        <v>1537</v>
      </c>
      <c r="E601" s="1">
        <v>44964.611840277779</v>
      </c>
      <c r="F601" s="1">
        <v>44964.611840277779</v>
      </c>
    </row>
    <row r="602" spans="1:6" x14ac:dyDescent="0.2">
      <c r="A602">
        <v>601</v>
      </c>
      <c r="B602" t="s">
        <v>1538</v>
      </c>
      <c r="C602" t="s">
        <v>1539</v>
      </c>
      <c r="D602">
        <f>1-606-412-6969</f>
        <v>-7986</v>
      </c>
      <c r="E602" s="1">
        <v>44964.611840277779</v>
      </c>
      <c r="F602" s="1">
        <v>44964.611840277779</v>
      </c>
    </row>
    <row r="603" spans="1:6" x14ac:dyDescent="0.2">
      <c r="A603">
        <v>602</v>
      </c>
      <c r="B603" t="s">
        <v>1540</v>
      </c>
      <c r="C603" t="s">
        <v>1541</v>
      </c>
      <c r="D603" s="2">
        <v>8658789751</v>
      </c>
      <c r="E603" s="1">
        <v>44964.611840277779</v>
      </c>
      <c r="F603" s="1">
        <v>44964.611840277779</v>
      </c>
    </row>
    <row r="604" spans="1:6" x14ac:dyDescent="0.2">
      <c r="A604">
        <v>603</v>
      </c>
      <c r="B604" t="s">
        <v>1542</v>
      </c>
      <c r="C604" t="s">
        <v>1543</v>
      </c>
      <c r="D604" t="s">
        <v>1544</v>
      </c>
      <c r="E604" s="1">
        <v>44964.611840277779</v>
      </c>
      <c r="F604" s="1">
        <v>44964.611840277779</v>
      </c>
    </row>
    <row r="605" spans="1:6" x14ac:dyDescent="0.2">
      <c r="A605">
        <v>604</v>
      </c>
      <c r="B605" t="s">
        <v>1545</v>
      </c>
      <c r="C605" t="s">
        <v>1546</v>
      </c>
      <c r="D605">
        <f>1-229-867-2741</f>
        <v>-3836</v>
      </c>
      <c r="E605" s="1">
        <v>44964.611840277779</v>
      </c>
      <c r="F605" s="1">
        <v>44964.611840277779</v>
      </c>
    </row>
    <row r="606" spans="1:6" x14ac:dyDescent="0.2">
      <c r="A606">
        <v>605</v>
      </c>
      <c r="B606" t="s">
        <v>1547</v>
      </c>
      <c r="C606" t="s">
        <v>1548</v>
      </c>
      <c r="D606">
        <v>17372224516</v>
      </c>
      <c r="E606" s="1">
        <v>44964.611840277779</v>
      </c>
      <c r="F606" s="1">
        <v>44964.611840277779</v>
      </c>
    </row>
    <row r="607" spans="1:6" x14ac:dyDescent="0.2">
      <c r="A607">
        <v>606</v>
      </c>
      <c r="B607" t="s">
        <v>1549</v>
      </c>
      <c r="C607" t="s">
        <v>1550</v>
      </c>
      <c r="D607" t="s">
        <v>1551</v>
      </c>
      <c r="E607" s="1">
        <v>44964.611840277779</v>
      </c>
      <c r="F607" s="1">
        <v>44964.611840277779</v>
      </c>
    </row>
    <row r="608" spans="1:6" x14ac:dyDescent="0.2">
      <c r="A608">
        <v>607</v>
      </c>
      <c r="B608" t="s">
        <v>1552</v>
      </c>
      <c r="C608" t="s">
        <v>1553</v>
      </c>
      <c r="D608" t="s">
        <v>1554</v>
      </c>
      <c r="E608" s="1">
        <v>44964.611840277779</v>
      </c>
      <c r="F608" s="1">
        <v>44964.611840277779</v>
      </c>
    </row>
    <row r="609" spans="1:6" x14ac:dyDescent="0.2">
      <c r="A609">
        <v>608</v>
      </c>
      <c r="B609" t="s">
        <v>1555</v>
      </c>
      <c r="C609" t="s">
        <v>1556</v>
      </c>
      <c r="D609" t="s">
        <v>1557</v>
      </c>
      <c r="E609" s="1">
        <v>44964.611840277779</v>
      </c>
      <c r="F609" s="1">
        <v>44964.611840277779</v>
      </c>
    </row>
    <row r="610" spans="1:6" x14ac:dyDescent="0.2">
      <c r="A610">
        <v>609</v>
      </c>
      <c r="B610" t="s">
        <v>1558</v>
      </c>
      <c r="C610" t="s">
        <v>1559</v>
      </c>
      <c r="D610" t="s">
        <v>1560</v>
      </c>
      <c r="E610" s="1">
        <v>44964.611840277779</v>
      </c>
      <c r="F610" s="1">
        <v>44964.611840277779</v>
      </c>
    </row>
    <row r="611" spans="1:6" x14ac:dyDescent="0.2">
      <c r="A611">
        <v>610</v>
      </c>
      <c r="B611" t="s">
        <v>1561</v>
      </c>
      <c r="C611" t="s">
        <v>1562</v>
      </c>
      <c r="D611" t="s">
        <v>1563</v>
      </c>
      <c r="E611" s="1">
        <v>44964.611840277779</v>
      </c>
      <c r="F611" s="1">
        <v>44964.611840277779</v>
      </c>
    </row>
    <row r="612" spans="1:6" x14ac:dyDescent="0.2">
      <c r="A612">
        <v>611</v>
      </c>
      <c r="B612" t="s">
        <v>1564</v>
      </c>
      <c r="C612" t="s">
        <v>1565</v>
      </c>
      <c r="D612" t="s">
        <v>1566</v>
      </c>
      <c r="E612" s="1">
        <v>44964.611840277779</v>
      </c>
      <c r="F612" s="1">
        <v>44964.611840277779</v>
      </c>
    </row>
    <row r="613" spans="1:6" x14ac:dyDescent="0.2">
      <c r="A613">
        <v>612</v>
      </c>
      <c r="B613" t="s">
        <v>1567</v>
      </c>
      <c r="C613" t="s">
        <v>1568</v>
      </c>
      <c r="D613" t="s">
        <v>1569</v>
      </c>
      <c r="E613" s="1">
        <v>44964.611840277779</v>
      </c>
      <c r="F613" s="1">
        <v>44964.611840277779</v>
      </c>
    </row>
    <row r="614" spans="1:6" x14ac:dyDescent="0.2">
      <c r="A614">
        <v>613</v>
      </c>
      <c r="B614" t="s">
        <v>1570</v>
      </c>
      <c r="C614" t="s">
        <v>1571</v>
      </c>
      <c r="D614" s="2">
        <v>8644180419</v>
      </c>
      <c r="E614" s="1">
        <v>44964.611840277779</v>
      </c>
      <c r="F614" s="1">
        <v>44964.611840277779</v>
      </c>
    </row>
    <row r="615" spans="1:6" x14ac:dyDescent="0.2">
      <c r="A615">
        <v>614</v>
      </c>
      <c r="B615" t="s">
        <v>1572</v>
      </c>
      <c r="C615" t="s">
        <v>1573</v>
      </c>
      <c r="D615" t="s">
        <v>1574</v>
      </c>
      <c r="E615" s="1">
        <v>44964.611840277779</v>
      </c>
      <c r="F615" s="1">
        <v>44964.611840277779</v>
      </c>
    </row>
    <row r="616" spans="1:6" x14ac:dyDescent="0.2">
      <c r="A616">
        <v>615</v>
      </c>
      <c r="B616" t="s">
        <v>1575</v>
      </c>
      <c r="C616" t="s">
        <v>1576</v>
      </c>
      <c r="D616">
        <v>16607773005</v>
      </c>
      <c r="E616" s="1">
        <v>44964.611840277779</v>
      </c>
      <c r="F616" s="1">
        <v>44964.611840277779</v>
      </c>
    </row>
    <row r="617" spans="1:6" x14ac:dyDescent="0.2">
      <c r="A617">
        <v>616</v>
      </c>
      <c r="B617" t="s">
        <v>1577</v>
      </c>
      <c r="C617" t="s">
        <v>1578</v>
      </c>
      <c r="D617">
        <f>1-417-719-6883</f>
        <v>-8018</v>
      </c>
      <c r="E617" s="1">
        <v>44964.611840277779</v>
      </c>
      <c r="F617" s="1">
        <v>44964.611840277779</v>
      </c>
    </row>
    <row r="618" spans="1:6" x14ac:dyDescent="0.2">
      <c r="A618">
        <v>617</v>
      </c>
      <c r="B618" t="s">
        <v>1579</v>
      </c>
      <c r="C618" t="s">
        <v>1580</v>
      </c>
      <c r="D618" s="2">
        <v>3806706137</v>
      </c>
      <c r="E618" s="1">
        <v>44964.611840277779</v>
      </c>
      <c r="F618" s="1">
        <v>44964.611840277779</v>
      </c>
    </row>
    <row r="619" spans="1:6" x14ac:dyDescent="0.2">
      <c r="A619">
        <v>618</v>
      </c>
      <c r="B619" t="s">
        <v>1581</v>
      </c>
      <c r="C619" t="s">
        <v>1582</v>
      </c>
      <c r="D619" t="s">
        <v>1583</v>
      </c>
      <c r="E619" s="1">
        <v>44964.611840277779</v>
      </c>
      <c r="F619" s="1">
        <v>44964.611840277779</v>
      </c>
    </row>
    <row r="620" spans="1:6" x14ac:dyDescent="0.2">
      <c r="A620">
        <v>619</v>
      </c>
      <c r="B620" t="s">
        <v>1584</v>
      </c>
      <c r="C620" t="s">
        <v>1585</v>
      </c>
      <c r="D620" t="s">
        <v>1586</v>
      </c>
      <c r="E620" s="1">
        <v>44964.611840277779</v>
      </c>
      <c r="F620" s="1">
        <v>44964.611840277779</v>
      </c>
    </row>
    <row r="621" spans="1:6" x14ac:dyDescent="0.2">
      <c r="A621">
        <v>620</v>
      </c>
      <c r="B621" t="s">
        <v>1587</v>
      </c>
      <c r="C621" t="s">
        <v>1588</v>
      </c>
      <c r="D621">
        <f>1-740-380-683</f>
        <v>-1802</v>
      </c>
      <c r="E621" s="1">
        <v>44964.611840277779</v>
      </c>
      <c r="F621" s="1">
        <v>44964.611840277779</v>
      </c>
    </row>
    <row r="622" spans="1:6" x14ac:dyDescent="0.2">
      <c r="A622">
        <v>621</v>
      </c>
      <c r="B622" t="s">
        <v>1589</v>
      </c>
      <c r="C622" t="s">
        <v>1590</v>
      </c>
      <c r="D622">
        <v>17735487628</v>
      </c>
      <c r="E622" s="1">
        <v>44964.611840277779</v>
      </c>
      <c r="F622" s="1">
        <v>44964.611840277779</v>
      </c>
    </row>
    <row r="623" spans="1:6" x14ac:dyDescent="0.2">
      <c r="A623">
        <v>622</v>
      </c>
      <c r="B623" t="s">
        <v>1591</v>
      </c>
      <c r="C623" t="s">
        <v>1592</v>
      </c>
      <c r="D623">
        <v>17014281935</v>
      </c>
      <c r="E623" s="1">
        <v>44964.611840277779</v>
      </c>
      <c r="F623" s="1">
        <v>44964.611840277779</v>
      </c>
    </row>
    <row r="624" spans="1:6" x14ac:dyDescent="0.2">
      <c r="A624">
        <v>623</v>
      </c>
      <c r="B624" t="s">
        <v>1593</v>
      </c>
      <c r="C624" t="s">
        <v>1594</v>
      </c>
      <c r="D624" s="2">
        <v>18025516208</v>
      </c>
      <c r="E624" s="1">
        <v>44964.611840277779</v>
      </c>
      <c r="F624" s="1">
        <v>44964.611840277779</v>
      </c>
    </row>
    <row r="625" spans="1:6" x14ac:dyDescent="0.2">
      <c r="A625">
        <v>624</v>
      </c>
      <c r="B625" t="s">
        <v>1595</v>
      </c>
      <c r="C625" t="s">
        <v>1596</v>
      </c>
      <c r="D625">
        <f>1-860-288-8981</f>
        <v>-10128</v>
      </c>
      <c r="E625" s="1">
        <v>44964.611840277779</v>
      </c>
      <c r="F625" s="1">
        <v>44964.611840277779</v>
      </c>
    </row>
    <row r="626" spans="1:6" x14ac:dyDescent="0.2">
      <c r="A626">
        <v>625</v>
      </c>
      <c r="B626" t="s">
        <v>1597</v>
      </c>
      <c r="C626" t="s">
        <v>1598</v>
      </c>
      <c r="D626" t="s">
        <v>1599</v>
      </c>
      <c r="E626" s="1">
        <v>44964.611840277779</v>
      </c>
      <c r="F626" s="1">
        <v>44964.611840277779</v>
      </c>
    </row>
    <row r="627" spans="1:6" x14ac:dyDescent="0.2">
      <c r="A627">
        <v>626</v>
      </c>
      <c r="B627" t="s">
        <v>1600</v>
      </c>
      <c r="C627" t="s">
        <v>1601</v>
      </c>
      <c r="D627" t="s">
        <v>1602</v>
      </c>
      <c r="E627" s="1">
        <v>44964.611840277779</v>
      </c>
      <c r="F627" s="1">
        <v>44964.611840277779</v>
      </c>
    </row>
    <row r="628" spans="1:6" x14ac:dyDescent="0.2">
      <c r="A628">
        <v>627</v>
      </c>
      <c r="B628" t="s">
        <v>1603</v>
      </c>
      <c r="C628" t="s">
        <v>1604</v>
      </c>
      <c r="D628" t="s">
        <v>1605</v>
      </c>
      <c r="E628" s="1">
        <v>44964.611840277779</v>
      </c>
      <c r="F628" s="1">
        <v>44964.611840277779</v>
      </c>
    </row>
    <row r="629" spans="1:6" x14ac:dyDescent="0.2">
      <c r="A629">
        <v>628</v>
      </c>
      <c r="B629" t="s">
        <v>1606</v>
      </c>
      <c r="C629" t="s">
        <v>1607</v>
      </c>
      <c r="D629" t="s">
        <v>1608</v>
      </c>
      <c r="E629" s="1">
        <v>44964.611840277779</v>
      </c>
      <c r="F629" s="1">
        <v>44964.611840277779</v>
      </c>
    </row>
    <row r="630" spans="1:6" x14ac:dyDescent="0.2">
      <c r="A630">
        <v>629</v>
      </c>
      <c r="B630" t="s">
        <v>1609</v>
      </c>
      <c r="C630" t="s">
        <v>1610</v>
      </c>
      <c r="D630" t="s">
        <v>1611</v>
      </c>
      <c r="E630" s="1">
        <v>44964.611840277779</v>
      </c>
      <c r="F630" s="1">
        <v>44964.611840277779</v>
      </c>
    </row>
    <row r="631" spans="1:6" x14ac:dyDescent="0.2">
      <c r="A631">
        <v>630</v>
      </c>
      <c r="B631" t="s">
        <v>1612</v>
      </c>
      <c r="C631" t="s">
        <v>1613</v>
      </c>
      <c r="D631" t="s">
        <v>1614</v>
      </c>
      <c r="E631" s="1">
        <v>44964.611840277779</v>
      </c>
      <c r="F631" s="1">
        <v>44964.611840277779</v>
      </c>
    </row>
    <row r="632" spans="1:6" x14ac:dyDescent="0.2">
      <c r="A632">
        <v>631</v>
      </c>
      <c r="B632" t="s">
        <v>1615</v>
      </c>
      <c r="C632" t="s">
        <v>1616</v>
      </c>
      <c r="D632" t="s">
        <v>1617</v>
      </c>
      <c r="E632" s="1">
        <v>44964.611840277779</v>
      </c>
      <c r="F632" s="1">
        <v>44964.611840277779</v>
      </c>
    </row>
    <row r="633" spans="1:6" x14ac:dyDescent="0.2">
      <c r="A633">
        <v>632</v>
      </c>
      <c r="B633" t="s">
        <v>1618</v>
      </c>
      <c r="C633" t="s">
        <v>1619</v>
      </c>
      <c r="D633" t="s">
        <v>1620</v>
      </c>
      <c r="E633" s="1">
        <v>44964.611840277779</v>
      </c>
      <c r="F633" s="1">
        <v>44964.611840277779</v>
      </c>
    </row>
    <row r="634" spans="1:6" x14ac:dyDescent="0.2">
      <c r="A634">
        <v>633</v>
      </c>
      <c r="B634" t="s">
        <v>1621</v>
      </c>
      <c r="C634" t="s">
        <v>1622</v>
      </c>
      <c r="D634">
        <f>1-772-426-8832</f>
        <v>-10029</v>
      </c>
      <c r="E634" s="1">
        <v>44964.611840277779</v>
      </c>
      <c r="F634" s="1">
        <v>44964.611840277779</v>
      </c>
    </row>
    <row r="635" spans="1:6" x14ac:dyDescent="0.2">
      <c r="A635">
        <v>634</v>
      </c>
      <c r="B635" t="s">
        <v>1623</v>
      </c>
      <c r="C635" t="s">
        <v>1624</v>
      </c>
      <c r="D635" t="s">
        <v>1625</v>
      </c>
      <c r="E635" s="1">
        <v>44964.611840277779</v>
      </c>
      <c r="F635" s="1">
        <v>44964.611840277779</v>
      </c>
    </row>
    <row r="636" spans="1:6" x14ac:dyDescent="0.2">
      <c r="A636">
        <v>635</v>
      </c>
      <c r="B636" t="s">
        <v>1626</v>
      </c>
      <c r="C636" t="s">
        <v>1627</v>
      </c>
      <c r="D636" t="s">
        <v>1628</v>
      </c>
      <c r="E636" s="1">
        <v>44964.611840277779</v>
      </c>
      <c r="F636" s="1">
        <v>44964.611840277779</v>
      </c>
    </row>
    <row r="637" spans="1:6" x14ac:dyDescent="0.2">
      <c r="A637">
        <v>636</v>
      </c>
      <c r="B637" t="s">
        <v>1629</v>
      </c>
      <c r="C637" t="s">
        <v>1630</v>
      </c>
      <c r="D637" t="s">
        <v>1631</v>
      </c>
      <c r="E637" s="1">
        <v>44964.611840277779</v>
      </c>
      <c r="F637" s="1">
        <v>44964.611840277779</v>
      </c>
    </row>
    <row r="638" spans="1:6" x14ac:dyDescent="0.2">
      <c r="A638">
        <v>637</v>
      </c>
      <c r="B638" t="s">
        <v>1632</v>
      </c>
      <c r="C638" t="s">
        <v>1633</v>
      </c>
      <c r="D638" t="s">
        <v>1634</v>
      </c>
      <c r="E638" s="1">
        <v>44964.611840277779</v>
      </c>
      <c r="F638" s="1">
        <v>44964.611840277779</v>
      </c>
    </row>
    <row r="639" spans="1:6" x14ac:dyDescent="0.2">
      <c r="A639">
        <v>638</v>
      </c>
      <c r="B639" t="s">
        <v>1635</v>
      </c>
      <c r="C639" t="s">
        <v>1636</v>
      </c>
      <c r="D639">
        <f>1-734-768-1634</f>
        <v>-3135</v>
      </c>
      <c r="E639" s="1">
        <v>44964.611840277779</v>
      </c>
      <c r="F639" s="1">
        <v>44964.611840277779</v>
      </c>
    </row>
    <row r="640" spans="1:6" x14ac:dyDescent="0.2">
      <c r="A640">
        <v>639</v>
      </c>
      <c r="B640" t="s">
        <v>1637</v>
      </c>
      <c r="C640" t="s">
        <v>1638</v>
      </c>
      <c r="D640" s="2">
        <v>5757996890</v>
      </c>
      <c r="E640" s="1">
        <v>44964.611840277779</v>
      </c>
      <c r="F640" s="1">
        <v>44964.611840277779</v>
      </c>
    </row>
    <row r="641" spans="1:6" x14ac:dyDescent="0.2">
      <c r="A641">
        <v>640</v>
      </c>
      <c r="B641" t="s">
        <v>1639</v>
      </c>
      <c r="C641" t="s">
        <v>1640</v>
      </c>
      <c r="D641">
        <f>1-858-813-5607</f>
        <v>-7277</v>
      </c>
      <c r="E641" s="1">
        <v>44964.611840277779</v>
      </c>
      <c r="F641" s="1">
        <v>44964.611840277779</v>
      </c>
    </row>
    <row r="642" spans="1:6" x14ac:dyDescent="0.2">
      <c r="A642">
        <v>641</v>
      </c>
      <c r="B642" t="s">
        <v>1641</v>
      </c>
      <c r="C642" t="s">
        <v>1642</v>
      </c>
      <c r="D642" t="s">
        <v>1643</v>
      </c>
      <c r="E642" s="1">
        <v>44964.611840277779</v>
      </c>
      <c r="F642" s="1">
        <v>44964.611840277779</v>
      </c>
    </row>
    <row r="643" spans="1:6" x14ac:dyDescent="0.2">
      <c r="A643">
        <v>642</v>
      </c>
      <c r="B643" t="s">
        <v>1644</v>
      </c>
      <c r="C643" t="s">
        <v>1645</v>
      </c>
      <c r="D643">
        <f>1-856-776-6803</f>
        <v>-8434</v>
      </c>
      <c r="E643" s="1">
        <v>44964.611840277779</v>
      </c>
      <c r="F643" s="1">
        <v>44964.611840277779</v>
      </c>
    </row>
    <row r="644" spans="1:6" x14ac:dyDescent="0.2">
      <c r="A644">
        <v>643</v>
      </c>
      <c r="B644" t="s">
        <v>1646</v>
      </c>
      <c r="C644" t="s">
        <v>1647</v>
      </c>
      <c r="D644" t="s">
        <v>1648</v>
      </c>
      <c r="E644" s="1">
        <v>44964.611840277779</v>
      </c>
      <c r="F644" s="1">
        <v>44964.611840277779</v>
      </c>
    </row>
    <row r="645" spans="1:6" x14ac:dyDescent="0.2">
      <c r="A645">
        <v>644</v>
      </c>
      <c r="B645" t="s">
        <v>1649</v>
      </c>
      <c r="C645" t="s">
        <v>1650</v>
      </c>
      <c r="D645" t="s">
        <v>1651</v>
      </c>
      <c r="E645" s="1">
        <v>44964.611840277779</v>
      </c>
      <c r="F645" s="1">
        <v>44964.611840277779</v>
      </c>
    </row>
    <row r="646" spans="1:6" x14ac:dyDescent="0.2">
      <c r="A646">
        <v>645</v>
      </c>
      <c r="B646" t="s">
        <v>1652</v>
      </c>
      <c r="C646" t="s">
        <v>1653</v>
      </c>
      <c r="D646" t="s">
        <v>1654</v>
      </c>
      <c r="E646" s="1">
        <v>44964.611840277779</v>
      </c>
      <c r="F646" s="1">
        <v>44964.611840277779</v>
      </c>
    </row>
    <row r="647" spans="1:6" x14ac:dyDescent="0.2">
      <c r="A647">
        <v>646</v>
      </c>
      <c r="B647" t="s">
        <v>1655</v>
      </c>
      <c r="C647" t="s">
        <v>1656</v>
      </c>
      <c r="D647" t="s">
        <v>1657</v>
      </c>
      <c r="E647" s="1">
        <v>44964.611840277779</v>
      </c>
      <c r="F647" s="1">
        <v>44964.611840277779</v>
      </c>
    </row>
    <row r="648" spans="1:6" x14ac:dyDescent="0.2">
      <c r="A648">
        <v>647</v>
      </c>
      <c r="B648" t="s">
        <v>1658</v>
      </c>
      <c r="C648" t="s">
        <v>1659</v>
      </c>
      <c r="D648" t="s">
        <v>1660</v>
      </c>
      <c r="E648" s="1">
        <v>44964.611840277779</v>
      </c>
      <c r="F648" s="1">
        <v>44964.611840277779</v>
      </c>
    </row>
    <row r="649" spans="1:6" x14ac:dyDescent="0.2">
      <c r="A649">
        <v>648</v>
      </c>
      <c r="B649" t="s">
        <v>1661</v>
      </c>
      <c r="C649" t="s">
        <v>1662</v>
      </c>
      <c r="D649">
        <f>1-813-947-8974</f>
        <v>-10733</v>
      </c>
      <c r="E649" s="1">
        <v>44964.611840277779</v>
      </c>
      <c r="F649" s="1">
        <v>44964.611840277779</v>
      </c>
    </row>
    <row r="650" spans="1:6" x14ac:dyDescent="0.2">
      <c r="A650">
        <v>649</v>
      </c>
      <c r="B650" t="s">
        <v>1663</v>
      </c>
      <c r="C650" t="s">
        <v>1664</v>
      </c>
      <c r="D650" t="s">
        <v>1665</v>
      </c>
      <c r="E650" s="1">
        <v>44964.611840277779</v>
      </c>
      <c r="F650" s="1">
        <v>44964.611840277779</v>
      </c>
    </row>
    <row r="651" spans="1:6" x14ac:dyDescent="0.2">
      <c r="A651">
        <v>650</v>
      </c>
      <c r="B651" t="s">
        <v>1666</v>
      </c>
      <c r="C651" t="s">
        <v>1667</v>
      </c>
      <c r="D651" t="s">
        <v>1668</v>
      </c>
      <c r="E651" s="1">
        <v>44964.611840277779</v>
      </c>
      <c r="F651" s="1">
        <v>44964.611840277779</v>
      </c>
    </row>
    <row r="652" spans="1:6" x14ac:dyDescent="0.2">
      <c r="A652">
        <v>651</v>
      </c>
      <c r="B652" t="s">
        <v>1669</v>
      </c>
      <c r="C652" t="s">
        <v>1670</v>
      </c>
      <c r="D652">
        <v>18204901703</v>
      </c>
      <c r="E652" s="1">
        <v>44964.611840277779</v>
      </c>
      <c r="F652" s="1">
        <v>44964.611840277779</v>
      </c>
    </row>
    <row r="653" spans="1:6" x14ac:dyDescent="0.2">
      <c r="A653">
        <v>652</v>
      </c>
      <c r="B653" t="s">
        <v>1671</v>
      </c>
      <c r="C653" t="s">
        <v>1672</v>
      </c>
      <c r="D653" s="2">
        <v>7127195164</v>
      </c>
      <c r="E653" s="1">
        <v>44964.611840277779</v>
      </c>
      <c r="F653" s="1">
        <v>44964.611840277779</v>
      </c>
    </row>
    <row r="654" spans="1:6" x14ac:dyDescent="0.2">
      <c r="A654">
        <v>653</v>
      </c>
      <c r="B654" t="s">
        <v>1673</v>
      </c>
      <c r="C654" t="s">
        <v>1674</v>
      </c>
      <c r="D654" t="s">
        <v>1675</v>
      </c>
      <c r="E654" s="1">
        <v>44964.611840277779</v>
      </c>
      <c r="F654" s="1">
        <v>44964.611840277779</v>
      </c>
    </row>
    <row r="655" spans="1:6" x14ac:dyDescent="0.2">
      <c r="A655">
        <v>654</v>
      </c>
      <c r="B655" t="s">
        <v>1676</v>
      </c>
      <c r="C655" t="s">
        <v>1677</v>
      </c>
      <c r="D655">
        <v>17573573607</v>
      </c>
      <c r="E655" s="1">
        <v>44964.611840277779</v>
      </c>
      <c r="F655" s="1">
        <v>44964.611840277779</v>
      </c>
    </row>
    <row r="656" spans="1:6" x14ac:dyDescent="0.2">
      <c r="A656">
        <v>655</v>
      </c>
      <c r="B656" t="s">
        <v>1678</v>
      </c>
      <c r="C656" t="s">
        <v>1679</v>
      </c>
      <c r="D656" t="s">
        <v>1680</v>
      </c>
      <c r="E656" s="1">
        <v>44964.611840277779</v>
      </c>
      <c r="F656" s="1">
        <v>44964.611840277779</v>
      </c>
    </row>
    <row r="657" spans="1:6" x14ac:dyDescent="0.2">
      <c r="A657">
        <v>656</v>
      </c>
      <c r="B657" t="s">
        <v>1681</v>
      </c>
      <c r="C657" t="s">
        <v>1682</v>
      </c>
      <c r="D657" t="s">
        <v>1683</v>
      </c>
      <c r="E657" s="1">
        <v>44964.611840277779</v>
      </c>
      <c r="F657" s="1">
        <v>44964.611840277779</v>
      </c>
    </row>
    <row r="658" spans="1:6" x14ac:dyDescent="0.2">
      <c r="A658">
        <v>657</v>
      </c>
      <c r="B658" t="s">
        <v>1684</v>
      </c>
      <c r="C658" t="s">
        <v>1685</v>
      </c>
      <c r="D658" s="2">
        <v>9525671398</v>
      </c>
      <c r="E658" s="1">
        <v>44964.611840277779</v>
      </c>
      <c r="F658" s="1">
        <v>44964.611840277779</v>
      </c>
    </row>
    <row r="659" spans="1:6" x14ac:dyDescent="0.2">
      <c r="A659">
        <v>658</v>
      </c>
      <c r="B659" t="s">
        <v>1686</v>
      </c>
      <c r="C659" t="s">
        <v>1687</v>
      </c>
      <c r="D659" s="2">
        <v>4024584319</v>
      </c>
      <c r="E659" s="1">
        <v>44964.611840277779</v>
      </c>
      <c r="F659" s="1">
        <v>44964.611840277779</v>
      </c>
    </row>
    <row r="660" spans="1:6" x14ac:dyDescent="0.2">
      <c r="A660">
        <v>659</v>
      </c>
      <c r="B660" t="s">
        <v>1688</v>
      </c>
      <c r="C660" t="s">
        <v>1689</v>
      </c>
      <c r="D660" t="s">
        <v>1690</v>
      </c>
      <c r="E660" s="1">
        <v>44964.611840277779</v>
      </c>
      <c r="F660" s="1">
        <v>44964.611840277779</v>
      </c>
    </row>
    <row r="661" spans="1:6" x14ac:dyDescent="0.2">
      <c r="A661">
        <v>660</v>
      </c>
      <c r="B661" t="s">
        <v>1691</v>
      </c>
      <c r="C661" t="s">
        <v>1692</v>
      </c>
      <c r="D661">
        <f>1-970-357-100</f>
        <v>-1426</v>
      </c>
      <c r="E661" s="1">
        <v>44964.611840277779</v>
      </c>
      <c r="F661" s="1">
        <v>44964.611840277779</v>
      </c>
    </row>
    <row r="662" spans="1:6" x14ac:dyDescent="0.2">
      <c r="A662">
        <v>661</v>
      </c>
      <c r="B662" t="s">
        <v>1693</v>
      </c>
      <c r="C662" t="s">
        <v>1694</v>
      </c>
      <c r="D662" s="2">
        <v>9785971251</v>
      </c>
      <c r="E662" s="1">
        <v>44964.611840277779</v>
      </c>
      <c r="F662" s="1">
        <v>44964.611840277779</v>
      </c>
    </row>
    <row r="663" spans="1:6" x14ac:dyDescent="0.2">
      <c r="A663">
        <v>662</v>
      </c>
      <c r="B663" t="s">
        <v>1695</v>
      </c>
      <c r="C663" t="s">
        <v>1696</v>
      </c>
      <c r="D663" t="s">
        <v>1697</v>
      </c>
      <c r="E663" s="1">
        <v>44964.611840277779</v>
      </c>
      <c r="F663" s="1">
        <v>44964.611840277779</v>
      </c>
    </row>
    <row r="664" spans="1:6" x14ac:dyDescent="0.2">
      <c r="A664">
        <v>663</v>
      </c>
      <c r="B664" t="s">
        <v>1698</v>
      </c>
      <c r="C664" t="s">
        <v>1699</v>
      </c>
      <c r="D664" t="s">
        <v>1700</v>
      </c>
      <c r="E664" s="1">
        <v>44964.611840277779</v>
      </c>
      <c r="F664" s="1">
        <v>44964.611840277779</v>
      </c>
    </row>
    <row r="665" spans="1:6" x14ac:dyDescent="0.2">
      <c r="A665">
        <v>664</v>
      </c>
      <c r="B665" t="s">
        <v>1701</v>
      </c>
      <c r="C665" t="s">
        <v>1702</v>
      </c>
      <c r="D665">
        <f>1-281-481-3718</f>
        <v>-4479</v>
      </c>
      <c r="E665" s="1">
        <v>44964.611840277779</v>
      </c>
      <c r="F665" s="1">
        <v>44964.611840277779</v>
      </c>
    </row>
    <row r="666" spans="1:6" x14ac:dyDescent="0.2">
      <c r="A666">
        <v>665</v>
      </c>
      <c r="B666" t="s">
        <v>1703</v>
      </c>
      <c r="C666" t="s">
        <v>1704</v>
      </c>
      <c r="D666" t="s">
        <v>1705</v>
      </c>
      <c r="E666" s="1">
        <v>44964.611840277779</v>
      </c>
      <c r="F666" s="1">
        <v>44964.611840277779</v>
      </c>
    </row>
    <row r="667" spans="1:6" x14ac:dyDescent="0.2">
      <c r="A667">
        <v>666</v>
      </c>
      <c r="B667" t="s">
        <v>1706</v>
      </c>
      <c r="C667" t="s">
        <v>1707</v>
      </c>
      <c r="D667">
        <f>1-904-481-7476</f>
        <v>-8860</v>
      </c>
      <c r="E667" s="1">
        <v>44964.611840277779</v>
      </c>
      <c r="F667" s="1">
        <v>44964.611840277779</v>
      </c>
    </row>
    <row r="668" spans="1:6" x14ac:dyDescent="0.2">
      <c r="A668">
        <v>667</v>
      </c>
      <c r="B668" t="s">
        <v>1708</v>
      </c>
      <c r="C668" t="s">
        <v>1709</v>
      </c>
      <c r="D668" t="s">
        <v>1710</v>
      </c>
      <c r="E668" s="1">
        <v>44964.611840277779</v>
      </c>
      <c r="F668" s="1">
        <v>44964.611840277779</v>
      </c>
    </row>
    <row r="669" spans="1:6" x14ac:dyDescent="0.2">
      <c r="A669">
        <v>668</v>
      </c>
      <c r="B669" t="s">
        <v>1711</v>
      </c>
      <c r="C669" t="s">
        <v>1712</v>
      </c>
      <c r="D669" t="s">
        <v>1713</v>
      </c>
      <c r="E669" s="1">
        <v>44964.611840277779</v>
      </c>
      <c r="F669" s="1">
        <v>44964.611840277779</v>
      </c>
    </row>
    <row r="670" spans="1:6" x14ac:dyDescent="0.2">
      <c r="A670">
        <v>669</v>
      </c>
      <c r="B670" t="s">
        <v>1714</v>
      </c>
      <c r="C670" t="s">
        <v>1715</v>
      </c>
      <c r="D670" s="2">
        <v>4698811169</v>
      </c>
      <c r="E670" s="1">
        <v>44964.611840277779</v>
      </c>
      <c r="F670" s="1">
        <v>44964.611840277779</v>
      </c>
    </row>
    <row r="671" spans="1:6" x14ac:dyDescent="0.2">
      <c r="A671">
        <v>670</v>
      </c>
      <c r="B671" t="s">
        <v>1716</v>
      </c>
      <c r="C671" t="s">
        <v>1717</v>
      </c>
      <c r="D671" t="s">
        <v>1718</v>
      </c>
      <c r="E671" s="1">
        <v>44964.611840277779</v>
      </c>
      <c r="F671" s="1">
        <v>44964.611840277779</v>
      </c>
    </row>
    <row r="672" spans="1:6" x14ac:dyDescent="0.2">
      <c r="A672">
        <v>671</v>
      </c>
      <c r="B672" t="s">
        <v>1719</v>
      </c>
      <c r="C672" t="s">
        <v>1720</v>
      </c>
      <c r="D672">
        <f>1-281-347-4887</f>
        <v>-5514</v>
      </c>
      <c r="E672" s="1">
        <v>44964.611840277779</v>
      </c>
      <c r="F672" s="1">
        <v>44964.611840277779</v>
      </c>
    </row>
    <row r="673" spans="1:6" x14ac:dyDescent="0.2">
      <c r="A673">
        <v>672</v>
      </c>
      <c r="B673" t="s">
        <v>1721</v>
      </c>
      <c r="C673" t="s">
        <v>1722</v>
      </c>
      <c r="D673">
        <v>13254390404</v>
      </c>
      <c r="E673" s="1">
        <v>44964.611840277779</v>
      </c>
      <c r="F673" s="1">
        <v>44964.611840277779</v>
      </c>
    </row>
    <row r="674" spans="1:6" x14ac:dyDescent="0.2">
      <c r="A674">
        <v>673</v>
      </c>
      <c r="B674" t="s">
        <v>1723</v>
      </c>
      <c r="C674" t="s">
        <v>1724</v>
      </c>
      <c r="D674" t="s">
        <v>1725</v>
      </c>
      <c r="E674" s="1">
        <v>44964.611840277779</v>
      </c>
      <c r="F674" s="1">
        <v>44964.611840277779</v>
      </c>
    </row>
    <row r="675" spans="1:6" x14ac:dyDescent="0.2">
      <c r="A675">
        <v>674</v>
      </c>
      <c r="B675" t="s">
        <v>1726</v>
      </c>
      <c r="C675" t="s">
        <v>1727</v>
      </c>
      <c r="D675" t="s">
        <v>1728</v>
      </c>
      <c r="E675" s="1">
        <v>44964.611840277779</v>
      </c>
      <c r="F675" s="1">
        <v>44964.611840277779</v>
      </c>
    </row>
    <row r="676" spans="1:6" x14ac:dyDescent="0.2">
      <c r="A676">
        <v>675</v>
      </c>
      <c r="B676" t="s">
        <v>1729</v>
      </c>
      <c r="C676" t="s">
        <v>1730</v>
      </c>
      <c r="D676" s="2">
        <v>17378966599</v>
      </c>
      <c r="E676" s="1">
        <v>44964.611840277779</v>
      </c>
      <c r="F676" s="1">
        <v>44964.611840277779</v>
      </c>
    </row>
    <row r="677" spans="1:6" x14ac:dyDescent="0.2">
      <c r="A677">
        <v>676</v>
      </c>
      <c r="B677" t="s">
        <v>1731</v>
      </c>
      <c r="C677" t="s">
        <v>1732</v>
      </c>
      <c r="D677" t="s">
        <v>1733</v>
      </c>
      <c r="E677" s="1">
        <v>44964.611840277779</v>
      </c>
      <c r="F677" s="1">
        <v>44964.611840277779</v>
      </c>
    </row>
    <row r="678" spans="1:6" x14ac:dyDescent="0.2">
      <c r="A678">
        <v>677</v>
      </c>
      <c r="B678" t="s">
        <v>1734</v>
      </c>
      <c r="C678" t="s">
        <v>1735</v>
      </c>
      <c r="D678" t="s">
        <v>1736</v>
      </c>
      <c r="E678" s="1">
        <v>44964.611840277779</v>
      </c>
      <c r="F678" s="1">
        <v>44964.611840277779</v>
      </c>
    </row>
    <row r="679" spans="1:6" x14ac:dyDescent="0.2">
      <c r="A679">
        <v>678</v>
      </c>
      <c r="B679" t="s">
        <v>1737</v>
      </c>
      <c r="C679" t="s">
        <v>1738</v>
      </c>
      <c r="D679" t="s">
        <v>1739</v>
      </c>
      <c r="E679" s="1">
        <v>44964.611840277779</v>
      </c>
      <c r="F679" s="1">
        <v>44964.611840277779</v>
      </c>
    </row>
    <row r="680" spans="1:6" x14ac:dyDescent="0.2">
      <c r="A680">
        <v>679</v>
      </c>
      <c r="B680" t="s">
        <v>1740</v>
      </c>
      <c r="C680" t="s">
        <v>1741</v>
      </c>
      <c r="D680">
        <f>1-970-681-233</f>
        <v>-1883</v>
      </c>
      <c r="E680" s="1">
        <v>44964.611840277779</v>
      </c>
      <c r="F680" s="1">
        <v>44964.611840277779</v>
      </c>
    </row>
    <row r="681" spans="1:6" x14ac:dyDescent="0.2">
      <c r="A681">
        <v>680</v>
      </c>
      <c r="B681" t="s">
        <v>1742</v>
      </c>
      <c r="C681" t="s">
        <v>1743</v>
      </c>
      <c r="D681" t="s">
        <v>1744</v>
      </c>
      <c r="E681" s="1">
        <v>44964.611840277779</v>
      </c>
      <c r="F681" s="1">
        <v>44964.611840277779</v>
      </c>
    </row>
    <row r="682" spans="1:6" x14ac:dyDescent="0.2">
      <c r="A682">
        <v>681</v>
      </c>
      <c r="B682" t="s">
        <v>1745</v>
      </c>
      <c r="C682" t="s">
        <v>1746</v>
      </c>
      <c r="D682">
        <f>1-947-767-7551</f>
        <v>-9264</v>
      </c>
      <c r="E682" s="1">
        <v>44964.611840277779</v>
      </c>
      <c r="F682" s="1">
        <v>44964.611840277779</v>
      </c>
    </row>
    <row r="683" spans="1:6" x14ac:dyDescent="0.2">
      <c r="A683">
        <v>682</v>
      </c>
      <c r="B683" t="s">
        <v>1747</v>
      </c>
      <c r="C683" t="s">
        <v>1748</v>
      </c>
      <c r="D683">
        <v>12233428272</v>
      </c>
      <c r="E683" s="1">
        <v>44964.611840277779</v>
      </c>
      <c r="F683" s="1">
        <v>44964.611840277779</v>
      </c>
    </row>
    <row r="684" spans="1:6" x14ac:dyDescent="0.2">
      <c r="A684">
        <v>683</v>
      </c>
      <c r="B684" t="s">
        <v>1749</v>
      </c>
      <c r="C684" t="s">
        <v>1750</v>
      </c>
      <c r="D684" s="2">
        <v>16363954555</v>
      </c>
      <c r="E684" s="1">
        <v>44964.611840277779</v>
      </c>
      <c r="F684" s="1">
        <v>44964.611840277779</v>
      </c>
    </row>
    <row r="685" spans="1:6" x14ac:dyDescent="0.2">
      <c r="A685">
        <v>684</v>
      </c>
      <c r="B685" t="s">
        <v>1751</v>
      </c>
      <c r="C685" t="s">
        <v>1752</v>
      </c>
      <c r="D685" t="s">
        <v>1753</v>
      </c>
      <c r="E685" s="1">
        <v>44964.611840277779</v>
      </c>
      <c r="F685" s="1">
        <v>44964.611840277779</v>
      </c>
    </row>
    <row r="686" spans="1:6" x14ac:dyDescent="0.2">
      <c r="A686">
        <v>685</v>
      </c>
      <c r="B686" t="s">
        <v>1754</v>
      </c>
      <c r="C686" t="s">
        <v>1755</v>
      </c>
      <c r="D686" s="2">
        <v>14634011952</v>
      </c>
      <c r="E686" s="1">
        <v>44964.611840277779</v>
      </c>
      <c r="F686" s="1">
        <v>44964.611840277779</v>
      </c>
    </row>
    <row r="687" spans="1:6" x14ac:dyDescent="0.2">
      <c r="A687">
        <v>686</v>
      </c>
      <c r="B687" t="s">
        <v>1756</v>
      </c>
      <c r="C687" t="s">
        <v>1757</v>
      </c>
      <c r="D687" t="s">
        <v>1758</v>
      </c>
      <c r="E687" s="1">
        <v>44964.611840277779</v>
      </c>
      <c r="F687" s="1">
        <v>44964.611840277779</v>
      </c>
    </row>
    <row r="688" spans="1:6" x14ac:dyDescent="0.2">
      <c r="A688">
        <v>687</v>
      </c>
      <c r="B688" t="s">
        <v>1759</v>
      </c>
      <c r="C688" t="s">
        <v>1760</v>
      </c>
      <c r="D688" s="2">
        <v>2568728205</v>
      </c>
      <c r="E688" s="1">
        <v>44964.611840277779</v>
      </c>
      <c r="F688" s="1">
        <v>44964.611840277779</v>
      </c>
    </row>
    <row r="689" spans="1:6" x14ac:dyDescent="0.2">
      <c r="A689">
        <v>688</v>
      </c>
      <c r="B689" t="s">
        <v>1761</v>
      </c>
      <c r="C689" t="s">
        <v>1762</v>
      </c>
      <c r="D689" t="s">
        <v>1763</v>
      </c>
      <c r="E689" s="1">
        <v>44964.611840277779</v>
      </c>
      <c r="F689" s="1">
        <v>44964.611840277779</v>
      </c>
    </row>
    <row r="690" spans="1:6" x14ac:dyDescent="0.2">
      <c r="A690">
        <v>689</v>
      </c>
      <c r="B690" t="s">
        <v>1764</v>
      </c>
      <c r="C690" t="s">
        <v>1765</v>
      </c>
      <c r="D690" s="2">
        <v>3516688982</v>
      </c>
      <c r="E690" s="1">
        <v>44964.611840277779</v>
      </c>
      <c r="F690" s="1">
        <v>44964.611840277779</v>
      </c>
    </row>
    <row r="691" spans="1:6" x14ac:dyDescent="0.2">
      <c r="A691">
        <v>690</v>
      </c>
      <c r="B691" t="s">
        <v>1766</v>
      </c>
      <c r="C691" t="s">
        <v>1767</v>
      </c>
      <c r="D691" t="s">
        <v>1768</v>
      </c>
      <c r="E691" s="1">
        <v>44964.611840277779</v>
      </c>
      <c r="F691" s="1">
        <v>44964.611840277779</v>
      </c>
    </row>
    <row r="692" spans="1:6" x14ac:dyDescent="0.2">
      <c r="A692">
        <v>691</v>
      </c>
      <c r="B692" t="s">
        <v>1769</v>
      </c>
      <c r="C692" t="s">
        <v>1770</v>
      </c>
      <c r="D692" s="2">
        <v>13868576589</v>
      </c>
      <c r="E692" s="1">
        <v>44964.611840277779</v>
      </c>
      <c r="F692" s="1">
        <v>44964.611840277779</v>
      </c>
    </row>
    <row r="693" spans="1:6" x14ac:dyDescent="0.2">
      <c r="A693">
        <v>692</v>
      </c>
      <c r="B693" t="s">
        <v>1771</v>
      </c>
      <c r="C693" t="s">
        <v>1772</v>
      </c>
      <c r="D693" t="s">
        <v>1773</v>
      </c>
      <c r="E693" s="1">
        <v>44964.611840277779</v>
      </c>
      <c r="F693" s="1">
        <v>44964.611840277779</v>
      </c>
    </row>
    <row r="694" spans="1:6" x14ac:dyDescent="0.2">
      <c r="A694">
        <v>693</v>
      </c>
      <c r="B694" t="s">
        <v>1774</v>
      </c>
      <c r="C694" t="s">
        <v>1775</v>
      </c>
      <c r="D694" t="s">
        <v>1776</v>
      </c>
      <c r="E694" s="1">
        <v>44964.611840277779</v>
      </c>
      <c r="F694" s="1">
        <v>44964.611840277779</v>
      </c>
    </row>
    <row r="695" spans="1:6" x14ac:dyDescent="0.2">
      <c r="A695">
        <v>694</v>
      </c>
      <c r="B695" t="s">
        <v>1777</v>
      </c>
      <c r="C695" t="s">
        <v>1778</v>
      </c>
      <c r="D695" t="s">
        <v>1779</v>
      </c>
      <c r="E695" s="1">
        <v>44964.611840277779</v>
      </c>
      <c r="F695" s="1">
        <v>44964.611840277779</v>
      </c>
    </row>
    <row r="696" spans="1:6" x14ac:dyDescent="0.2">
      <c r="A696">
        <v>695</v>
      </c>
      <c r="B696" t="s">
        <v>1780</v>
      </c>
      <c r="C696" t="s">
        <v>1781</v>
      </c>
      <c r="D696" t="s">
        <v>1782</v>
      </c>
      <c r="E696" s="1">
        <v>44964.611840277779</v>
      </c>
      <c r="F696" s="1">
        <v>44964.611840277779</v>
      </c>
    </row>
    <row r="697" spans="1:6" x14ac:dyDescent="0.2">
      <c r="A697">
        <v>696</v>
      </c>
      <c r="B697" t="s">
        <v>1783</v>
      </c>
      <c r="C697" t="s">
        <v>1784</v>
      </c>
      <c r="D697" t="s">
        <v>1785</v>
      </c>
      <c r="E697" s="1">
        <v>44964.611840277779</v>
      </c>
      <c r="F697" s="1">
        <v>44964.611840277779</v>
      </c>
    </row>
    <row r="698" spans="1:6" x14ac:dyDescent="0.2">
      <c r="A698">
        <v>697</v>
      </c>
      <c r="B698" t="s">
        <v>1786</v>
      </c>
      <c r="C698" t="s">
        <v>1787</v>
      </c>
      <c r="D698" t="s">
        <v>1788</v>
      </c>
      <c r="E698" s="1">
        <v>44964.611840277779</v>
      </c>
      <c r="F698" s="1">
        <v>44964.611840277779</v>
      </c>
    </row>
    <row r="699" spans="1:6" x14ac:dyDescent="0.2">
      <c r="A699">
        <v>698</v>
      </c>
      <c r="B699" t="s">
        <v>1789</v>
      </c>
      <c r="C699" t="s">
        <v>1790</v>
      </c>
      <c r="D699" t="s">
        <v>1791</v>
      </c>
      <c r="E699" s="1">
        <v>44964.611840277779</v>
      </c>
      <c r="F699" s="1">
        <v>44964.611840277779</v>
      </c>
    </row>
    <row r="700" spans="1:6" x14ac:dyDescent="0.2">
      <c r="A700">
        <v>699</v>
      </c>
      <c r="B700" t="s">
        <v>1792</v>
      </c>
      <c r="C700" t="s">
        <v>1793</v>
      </c>
      <c r="D700" t="s">
        <v>1794</v>
      </c>
      <c r="E700" s="1">
        <v>44964.611840277779</v>
      </c>
      <c r="F700" s="1">
        <v>44964.611840277779</v>
      </c>
    </row>
    <row r="701" spans="1:6" x14ac:dyDescent="0.2">
      <c r="A701">
        <v>700</v>
      </c>
      <c r="B701" t="s">
        <v>1795</v>
      </c>
      <c r="C701" t="s">
        <v>1796</v>
      </c>
      <c r="D701" s="2">
        <v>5624576661</v>
      </c>
      <c r="E701" s="1">
        <v>44964.611840277779</v>
      </c>
      <c r="F701" s="1">
        <v>44964.611840277779</v>
      </c>
    </row>
    <row r="702" spans="1:6" x14ac:dyDescent="0.2">
      <c r="A702">
        <v>701</v>
      </c>
      <c r="B702" t="s">
        <v>1797</v>
      </c>
      <c r="C702" t="s">
        <v>1798</v>
      </c>
      <c r="D702">
        <v>15517368056</v>
      </c>
      <c r="E702" s="1">
        <v>44964.611840277779</v>
      </c>
      <c r="F702" s="1">
        <v>44964.611840277779</v>
      </c>
    </row>
    <row r="703" spans="1:6" x14ac:dyDescent="0.2">
      <c r="A703">
        <v>702</v>
      </c>
      <c r="B703" t="s">
        <v>1799</v>
      </c>
      <c r="C703" t="s">
        <v>1800</v>
      </c>
      <c r="D703">
        <f>1-332-674-884</f>
        <v>-1889</v>
      </c>
      <c r="E703" s="1">
        <v>44964.611840277779</v>
      </c>
      <c r="F703" s="1">
        <v>44964.611840277779</v>
      </c>
    </row>
    <row r="704" spans="1:6" x14ac:dyDescent="0.2">
      <c r="A704">
        <v>703</v>
      </c>
      <c r="B704" t="s">
        <v>1801</v>
      </c>
      <c r="C704" t="s">
        <v>1802</v>
      </c>
      <c r="D704">
        <f>1-385-666-3869</f>
        <v>-4919</v>
      </c>
      <c r="E704" s="1">
        <v>44964.611840277779</v>
      </c>
      <c r="F704" s="1">
        <v>44964.611840277779</v>
      </c>
    </row>
    <row r="705" spans="1:6" x14ac:dyDescent="0.2">
      <c r="A705">
        <v>704</v>
      </c>
      <c r="B705" t="s">
        <v>1803</v>
      </c>
      <c r="C705" t="s">
        <v>1804</v>
      </c>
      <c r="D705" s="2">
        <v>14584302726</v>
      </c>
      <c r="E705" s="1">
        <v>44964.611840277779</v>
      </c>
      <c r="F705" s="1">
        <v>44964.611840277779</v>
      </c>
    </row>
    <row r="706" spans="1:6" x14ac:dyDescent="0.2">
      <c r="A706">
        <v>705</v>
      </c>
      <c r="B706" t="s">
        <v>1805</v>
      </c>
      <c r="C706" t="s">
        <v>1806</v>
      </c>
      <c r="D706">
        <f>1-503-238-1444</f>
        <v>-2184</v>
      </c>
      <c r="E706" s="1">
        <v>44964.611840277779</v>
      </c>
      <c r="F706" s="1">
        <v>44964.611840277779</v>
      </c>
    </row>
    <row r="707" spans="1:6" x14ac:dyDescent="0.2">
      <c r="A707">
        <v>706</v>
      </c>
      <c r="B707" t="s">
        <v>1807</v>
      </c>
      <c r="C707" t="s">
        <v>1808</v>
      </c>
      <c r="D707" s="2">
        <v>6152885289</v>
      </c>
      <c r="E707" s="1">
        <v>44964.611840277779</v>
      </c>
      <c r="F707" s="1">
        <v>44964.611840277779</v>
      </c>
    </row>
    <row r="708" spans="1:6" x14ac:dyDescent="0.2">
      <c r="A708">
        <v>707</v>
      </c>
      <c r="B708" t="s">
        <v>1809</v>
      </c>
      <c r="C708" t="s">
        <v>1810</v>
      </c>
      <c r="D708" t="s">
        <v>1811</v>
      </c>
      <c r="E708" s="1">
        <v>44964.611840277779</v>
      </c>
      <c r="F708" s="1">
        <v>44964.611840277779</v>
      </c>
    </row>
    <row r="709" spans="1:6" x14ac:dyDescent="0.2">
      <c r="A709">
        <v>708</v>
      </c>
      <c r="B709" t="s">
        <v>1812</v>
      </c>
      <c r="C709" t="s">
        <v>1813</v>
      </c>
      <c r="D709" t="s">
        <v>1814</v>
      </c>
      <c r="E709" s="1">
        <v>44964.611840277779</v>
      </c>
      <c r="F709" s="1">
        <v>44964.611840277779</v>
      </c>
    </row>
    <row r="710" spans="1:6" x14ac:dyDescent="0.2">
      <c r="A710">
        <v>709</v>
      </c>
      <c r="B710" t="s">
        <v>1815</v>
      </c>
      <c r="C710" t="s">
        <v>1816</v>
      </c>
      <c r="D710" t="s">
        <v>1817</v>
      </c>
      <c r="E710" s="1">
        <v>44964.611840277779</v>
      </c>
      <c r="F710" s="1">
        <v>44964.611840277779</v>
      </c>
    </row>
    <row r="711" spans="1:6" x14ac:dyDescent="0.2">
      <c r="A711">
        <v>710</v>
      </c>
      <c r="B711" t="s">
        <v>1818</v>
      </c>
      <c r="C711" t="s">
        <v>1819</v>
      </c>
      <c r="D711">
        <v>15735012461</v>
      </c>
      <c r="E711" s="1">
        <v>44964.611840277779</v>
      </c>
      <c r="F711" s="1">
        <v>44964.611840277779</v>
      </c>
    </row>
    <row r="712" spans="1:6" x14ac:dyDescent="0.2">
      <c r="A712">
        <v>711</v>
      </c>
      <c r="B712" t="s">
        <v>1820</v>
      </c>
      <c r="C712" t="s">
        <v>1821</v>
      </c>
      <c r="D712" t="s">
        <v>1822</v>
      </c>
      <c r="E712" s="1">
        <v>44964.611840277779</v>
      </c>
      <c r="F712" s="1">
        <v>44964.611840277779</v>
      </c>
    </row>
    <row r="713" spans="1:6" x14ac:dyDescent="0.2">
      <c r="A713">
        <v>712</v>
      </c>
      <c r="B713" t="s">
        <v>1823</v>
      </c>
      <c r="C713" t="s">
        <v>1824</v>
      </c>
      <c r="D713" t="s">
        <v>1825</v>
      </c>
      <c r="E713" s="1">
        <v>44964.611840277779</v>
      </c>
      <c r="F713" s="1">
        <v>44964.611840277779</v>
      </c>
    </row>
    <row r="714" spans="1:6" x14ac:dyDescent="0.2">
      <c r="A714">
        <v>713</v>
      </c>
      <c r="B714" t="s">
        <v>1826</v>
      </c>
      <c r="C714" t="s">
        <v>1827</v>
      </c>
      <c r="D714" t="s">
        <v>1828</v>
      </c>
      <c r="E714" s="1">
        <v>44964.611840277779</v>
      </c>
      <c r="F714" s="1">
        <v>44964.611840277779</v>
      </c>
    </row>
    <row r="715" spans="1:6" x14ac:dyDescent="0.2">
      <c r="A715">
        <v>714</v>
      </c>
      <c r="B715" t="s">
        <v>1829</v>
      </c>
      <c r="C715" t="s">
        <v>1830</v>
      </c>
      <c r="D715" t="s">
        <v>1831</v>
      </c>
      <c r="E715" s="1">
        <v>44964.611840277779</v>
      </c>
      <c r="F715" s="1">
        <v>44964.611840277779</v>
      </c>
    </row>
    <row r="716" spans="1:6" x14ac:dyDescent="0.2">
      <c r="A716">
        <v>715</v>
      </c>
      <c r="B716" t="s">
        <v>1832</v>
      </c>
      <c r="C716" t="s">
        <v>1833</v>
      </c>
      <c r="D716" t="s">
        <v>1834</v>
      </c>
      <c r="E716" s="1">
        <v>44964.611840277779</v>
      </c>
      <c r="F716" s="1">
        <v>44964.611840277779</v>
      </c>
    </row>
    <row r="717" spans="1:6" x14ac:dyDescent="0.2">
      <c r="A717">
        <v>716</v>
      </c>
      <c r="B717" t="s">
        <v>1835</v>
      </c>
      <c r="C717" t="s">
        <v>1836</v>
      </c>
      <c r="D717">
        <v>14759122589</v>
      </c>
      <c r="E717" s="1">
        <v>44964.611840277779</v>
      </c>
      <c r="F717" s="1">
        <v>44964.611840277779</v>
      </c>
    </row>
    <row r="718" spans="1:6" x14ac:dyDescent="0.2">
      <c r="A718">
        <v>717</v>
      </c>
      <c r="B718" t="s">
        <v>1837</v>
      </c>
      <c r="C718" t="s">
        <v>1838</v>
      </c>
      <c r="D718" s="2">
        <v>13526058539</v>
      </c>
      <c r="E718" s="1">
        <v>44964.611840277779</v>
      </c>
      <c r="F718" s="1">
        <v>44964.611840277779</v>
      </c>
    </row>
    <row r="719" spans="1:6" x14ac:dyDescent="0.2">
      <c r="A719">
        <v>718</v>
      </c>
      <c r="B719" t="s">
        <v>1839</v>
      </c>
      <c r="C719" t="s">
        <v>1840</v>
      </c>
      <c r="D719" t="s">
        <v>1841</v>
      </c>
      <c r="E719" s="1">
        <v>44964.611840277779</v>
      </c>
      <c r="F719" s="1">
        <v>44964.611840277779</v>
      </c>
    </row>
    <row r="720" spans="1:6" x14ac:dyDescent="0.2">
      <c r="A720">
        <v>719</v>
      </c>
      <c r="B720" t="s">
        <v>1842</v>
      </c>
      <c r="C720" t="s">
        <v>1843</v>
      </c>
      <c r="D720" s="2">
        <v>18103455402</v>
      </c>
      <c r="E720" s="1">
        <v>44964.611840277779</v>
      </c>
      <c r="F720" s="1">
        <v>44964.611840277779</v>
      </c>
    </row>
    <row r="721" spans="1:6" x14ac:dyDescent="0.2">
      <c r="A721">
        <v>720</v>
      </c>
      <c r="B721" t="s">
        <v>1844</v>
      </c>
      <c r="C721" t="s">
        <v>1845</v>
      </c>
      <c r="D721" t="s">
        <v>1846</v>
      </c>
      <c r="E721" s="1">
        <v>44964.611840277779</v>
      </c>
      <c r="F721" s="1">
        <v>44964.611840277779</v>
      </c>
    </row>
    <row r="722" spans="1:6" x14ac:dyDescent="0.2">
      <c r="A722">
        <v>721</v>
      </c>
      <c r="B722" t="s">
        <v>1847</v>
      </c>
      <c r="C722" t="s">
        <v>1848</v>
      </c>
      <c r="D722" t="s">
        <v>1849</v>
      </c>
      <c r="E722" s="1">
        <v>44964.611840277779</v>
      </c>
      <c r="F722" s="1">
        <v>44964.611840277779</v>
      </c>
    </row>
    <row r="723" spans="1:6" x14ac:dyDescent="0.2">
      <c r="A723">
        <v>722</v>
      </c>
      <c r="B723" t="s">
        <v>1850</v>
      </c>
      <c r="C723" t="s">
        <v>1851</v>
      </c>
      <c r="D723" s="2">
        <v>3616278595</v>
      </c>
      <c r="E723" s="1">
        <v>44964.611840277779</v>
      </c>
      <c r="F723" s="1">
        <v>44964.611840277779</v>
      </c>
    </row>
    <row r="724" spans="1:6" x14ac:dyDescent="0.2">
      <c r="A724">
        <v>723</v>
      </c>
      <c r="B724" t="s">
        <v>1852</v>
      </c>
      <c r="C724" t="s">
        <v>1853</v>
      </c>
      <c r="D724" t="s">
        <v>1854</v>
      </c>
      <c r="E724" s="1">
        <v>44964.611840277779</v>
      </c>
      <c r="F724" s="1">
        <v>44964.611840277779</v>
      </c>
    </row>
    <row r="725" spans="1:6" x14ac:dyDescent="0.2">
      <c r="A725">
        <v>724</v>
      </c>
      <c r="B725" t="s">
        <v>1855</v>
      </c>
      <c r="C725" t="s">
        <v>1856</v>
      </c>
      <c r="D725" t="s">
        <v>1857</v>
      </c>
      <c r="E725" s="1">
        <v>44964.611840277779</v>
      </c>
      <c r="F725" s="1">
        <v>44964.611840277779</v>
      </c>
    </row>
    <row r="726" spans="1:6" x14ac:dyDescent="0.2">
      <c r="A726">
        <v>725</v>
      </c>
      <c r="B726" t="s">
        <v>1858</v>
      </c>
      <c r="C726" t="s">
        <v>1859</v>
      </c>
      <c r="D726" s="2">
        <v>13866245900</v>
      </c>
      <c r="E726" s="1">
        <v>44964.611840277779</v>
      </c>
      <c r="F726" s="1">
        <v>44964.611840277779</v>
      </c>
    </row>
    <row r="727" spans="1:6" x14ac:dyDescent="0.2">
      <c r="A727">
        <v>726</v>
      </c>
      <c r="B727" t="s">
        <v>1860</v>
      </c>
      <c r="C727" t="s">
        <v>1861</v>
      </c>
      <c r="D727" t="s">
        <v>1862</v>
      </c>
      <c r="E727" s="1">
        <v>44964.611840277779</v>
      </c>
      <c r="F727" s="1">
        <v>44964.611840277779</v>
      </c>
    </row>
    <row r="728" spans="1:6" x14ac:dyDescent="0.2">
      <c r="A728">
        <v>727</v>
      </c>
      <c r="B728" t="s">
        <v>1863</v>
      </c>
      <c r="C728" t="s">
        <v>1864</v>
      </c>
      <c r="D728" t="s">
        <v>1865</v>
      </c>
      <c r="E728" s="1">
        <v>44964.611840277779</v>
      </c>
      <c r="F728" s="1">
        <v>44964.611840277779</v>
      </c>
    </row>
    <row r="729" spans="1:6" x14ac:dyDescent="0.2">
      <c r="A729">
        <v>728</v>
      </c>
      <c r="B729" t="s">
        <v>1866</v>
      </c>
      <c r="C729" t="s">
        <v>1867</v>
      </c>
      <c r="D729" t="s">
        <v>1868</v>
      </c>
      <c r="E729" s="1">
        <v>44964.611840277779</v>
      </c>
      <c r="F729" s="1">
        <v>44964.611840277779</v>
      </c>
    </row>
    <row r="730" spans="1:6" x14ac:dyDescent="0.2">
      <c r="A730">
        <v>729</v>
      </c>
      <c r="B730" t="s">
        <v>1869</v>
      </c>
      <c r="C730" t="s">
        <v>1870</v>
      </c>
      <c r="D730" s="2">
        <v>14302726411</v>
      </c>
      <c r="E730" s="1">
        <v>44964.611840277779</v>
      </c>
      <c r="F730" s="1">
        <v>44964.611840277779</v>
      </c>
    </row>
    <row r="731" spans="1:6" x14ac:dyDescent="0.2">
      <c r="A731">
        <v>730</v>
      </c>
      <c r="B731" t="s">
        <v>1871</v>
      </c>
      <c r="C731" t="s">
        <v>1872</v>
      </c>
      <c r="D731" t="s">
        <v>1873</v>
      </c>
      <c r="E731" s="1">
        <v>44964.611840277779</v>
      </c>
      <c r="F731" s="1">
        <v>44964.611840277779</v>
      </c>
    </row>
    <row r="732" spans="1:6" x14ac:dyDescent="0.2">
      <c r="A732">
        <v>731</v>
      </c>
      <c r="B732" t="s">
        <v>1874</v>
      </c>
      <c r="C732" t="s">
        <v>1875</v>
      </c>
      <c r="D732" t="s">
        <v>1876</v>
      </c>
      <c r="E732" s="1">
        <v>44964.611840277779</v>
      </c>
      <c r="F732" s="1">
        <v>44964.611840277779</v>
      </c>
    </row>
    <row r="733" spans="1:6" x14ac:dyDescent="0.2">
      <c r="A733">
        <v>732</v>
      </c>
      <c r="B733" t="s">
        <v>1877</v>
      </c>
      <c r="C733" t="s">
        <v>1878</v>
      </c>
      <c r="D733">
        <v>19316382408</v>
      </c>
      <c r="E733" s="1">
        <v>44964.611840277779</v>
      </c>
      <c r="F733" s="1">
        <v>44964.611840277779</v>
      </c>
    </row>
    <row r="734" spans="1:6" x14ac:dyDescent="0.2">
      <c r="A734">
        <v>733</v>
      </c>
      <c r="B734" t="s">
        <v>1879</v>
      </c>
      <c r="C734" t="s">
        <v>1880</v>
      </c>
      <c r="D734" t="s">
        <v>1881</v>
      </c>
      <c r="E734" s="1">
        <v>44964.611840277779</v>
      </c>
      <c r="F734" s="1">
        <v>44964.611840277779</v>
      </c>
    </row>
    <row r="735" spans="1:6" x14ac:dyDescent="0.2">
      <c r="A735">
        <v>734</v>
      </c>
      <c r="B735" t="s">
        <v>1882</v>
      </c>
      <c r="C735" t="s">
        <v>1883</v>
      </c>
      <c r="D735">
        <v>13616222176</v>
      </c>
      <c r="E735" s="1">
        <v>44964.611840277779</v>
      </c>
      <c r="F735" s="1">
        <v>44964.611840277779</v>
      </c>
    </row>
    <row r="736" spans="1:6" x14ac:dyDescent="0.2">
      <c r="A736">
        <v>735</v>
      </c>
      <c r="B736" t="s">
        <v>1884</v>
      </c>
      <c r="C736" t="s">
        <v>1885</v>
      </c>
      <c r="D736" t="s">
        <v>1886</v>
      </c>
      <c r="E736" s="1">
        <v>44964.611840277779</v>
      </c>
      <c r="F736" s="1">
        <v>44964.611840277779</v>
      </c>
    </row>
    <row r="737" spans="1:6" x14ac:dyDescent="0.2">
      <c r="A737">
        <v>736</v>
      </c>
      <c r="B737" t="s">
        <v>1887</v>
      </c>
      <c r="C737" t="s">
        <v>1888</v>
      </c>
      <c r="D737" t="s">
        <v>1889</v>
      </c>
      <c r="E737" s="1">
        <v>44964.611840277779</v>
      </c>
      <c r="F737" s="1">
        <v>44964.611840277779</v>
      </c>
    </row>
    <row r="738" spans="1:6" x14ac:dyDescent="0.2">
      <c r="A738">
        <v>737</v>
      </c>
      <c r="B738" t="s">
        <v>1890</v>
      </c>
      <c r="C738" t="s">
        <v>1891</v>
      </c>
      <c r="D738">
        <v>17044273129</v>
      </c>
      <c r="E738" s="1">
        <v>44964.611840277779</v>
      </c>
      <c r="F738" s="1">
        <v>44964.611840277779</v>
      </c>
    </row>
    <row r="739" spans="1:6" x14ac:dyDescent="0.2">
      <c r="A739">
        <v>738</v>
      </c>
      <c r="B739" t="s">
        <v>1892</v>
      </c>
      <c r="C739" t="s">
        <v>1893</v>
      </c>
      <c r="D739">
        <f>1-754-312-5303</f>
        <v>-6368</v>
      </c>
      <c r="E739" s="1">
        <v>44964.611840277779</v>
      </c>
      <c r="F739" s="1">
        <v>44964.611840277779</v>
      </c>
    </row>
    <row r="740" spans="1:6" x14ac:dyDescent="0.2">
      <c r="A740">
        <v>739</v>
      </c>
      <c r="B740" t="s">
        <v>1894</v>
      </c>
      <c r="C740" t="s">
        <v>1895</v>
      </c>
      <c r="D740" t="s">
        <v>1896</v>
      </c>
      <c r="E740" s="1">
        <v>44964.611840277779</v>
      </c>
      <c r="F740" s="1">
        <v>44964.611840277779</v>
      </c>
    </row>
    <row r="741" spans="1:6" x14ac:dyDescent="0.2">
      <c r="A741">
        <v>740</v>
      </c>
      <c r="B741" t="s">
        <v>1897</v>
      </c>
      <c r="C741" t="s">
        <v>1898</v>
      </c>
      <c r="D741">
        <f>1-267-827-4558</f>
        <v>-5651</v>
      </c>
      <c r="E741" s="1">
        <v>44964.611840277779</v>
      </c>
      <c r="F741" s="1">
        <v>44964.611840277779</v>
      </c>
    </row>
    <row r="742" spans="1:6" x14ac:dyDescent="0.2">
      <c r="A742">
        <v>741</v>
      </c>
      <c r="B742" t="s">
        <v>1899</v>
      </c>
      <c r="C742" t="s">
        <v>1900</v>
      </c>
      <c r="D742" s="2">
        <v>16199868030</v>
      </c>
      <c r="E742" s="1">
        <v>44964.611840277779</v>
      </c>
      <c r="F742" s="1">
        <v>44964.611840277779</v>
      </c>
    </row>
    <row r="743" spans="1:6" x14ac:dyDescent="0.2">
      <c r="A743">
        <v>742</v>
      </c>
      <c r="B743" t="s">
        <v>1901</v>
      </c>
      <c r="C743" t="s">
        <v>1902</v>
      </c>
      <c r="D743">
        <f>1-917-825-5872</f>
        <v>-7613</v>
      </c>
      <c r="E743" s="1">
        <v>44964.611840277779</v>
      </c>
      <c r="F743" s="1">
        <v>44964.611840277779</v>
      </c>
    </row>
    <row r="744" spans="1:6" x14ac:dyDescent="0.2">
      <c r="A744">
        <v>743</v>
      </c>
      <c r="B744" t="s">
        <v>1903</v>
      </c>
      <c r="C744" t="s">
        <v>1904</v>
      </c>
      <c r="D744" s="2">
        <v>2567936380</v>
      </c>
      <c r="E744" s="1">
        <v>44964.611840277779</v>
      </c>
      <c r="F744" s="1">
        <v>44964.611840277779</v>
      </c>
    </row>
    <row r="745" spans="1:6" x14ac:dyDescent="0.2">
      <c r="A745">
        <v>744</v>
      </c>
      <c r="B745" t="s">
        <v>1905</v>
      </c>
      <c r="C745" t="s">
        <v>1906</v>
      </c>
      <c r="D745" t="s">
        <v>1907</v>
      </c>
      <c r="E745" s="1">
        <v>44964.611840277779</v>
      </c>
      <c r="F745" s="1">
        <v>44964.611840277779</v>
      </c>
    </row>
    <row r="746" spans="1:6" x14ac:dyDescent="0.2">
      <c r="A746">
        <v>745</v>
      </c>
      <c r="B746" t="s">
        <v>1908</v>
      </c>
      <c r="C746" t="s">
        <v>1909</v>
      </c>
      <c r="D746">
        <v>15639824920</v>
      </c>
      <c r="E746" s="1">
        <v>44964.611840277779</v>
      </c>
      <c r="F746" s="1">
        <v>44964.611840277779</v>
      </c>
    </row>
    <row r="747" spans="1:6" x14ac:dyDescent="0.2">
      <c r="A747">
        <v>746</v>
      </c>
      <c r="B747" t="s">
        <v>1910</v>
      </c>
      <c r="C747" t="s">
        <v>1911</v>
      </c>
      <c r="D747" t="s">
        <v>1912</v>
      </c>
      <c r="E747" s="1">
        <v>44964.611840277779</v>
      </c>
      <c r="F747" s="1">
        <v>44964.611840277779</v>
      </c>
    </row>
    <row r="748" spans="1:6" x14ac:dyDescent="0.2">
      <c r="A748">
        <v>747</v>
      </c>
      <c r="B748" t="s">
        <v>1913</v>
      </c>
      <c r="C748" t="s">
        <v>1914</v>
      </c>
      <c r="D748" s="2">
        <v>8704307939</v>
      </c>
      <c r="E748" s="1">
        <v>44964.611840277779</v>
      </c>
      <c r="F748" s="1">
        <v>44964.611840277779</v>
      </c>
    </row>
    <row r="749" spans="1:6" x14ac:dyDescent="0.2">
      <c r="A749">
        <v>748</v>
      </c>
      <c r="B749" t="s">
        <v>1915</v>
      </c>
      <c r="C749" t="s">
        <v>1916</v>
      </c>
      <c r="D749" t="s">
        <v>1917</v>
      </c>
      <c r="E749" s="1">
        <v>44964.611840277779</v>
      </c>
      <c r="F749" s="1">
        <v>44964.611840277779</v>
      </c>
    </row>
    <row r="750" spans="1:6" x14ac:dyDescent="0.2">
      <c r="A750">
        <v>749</v>
      </c>
      <c r="B750" t="s">
        <v>1918</v>
      </c>
      <c r="C750" t="s">
        <v>1919</v>
      </c>
      <c r="D750" t="s">
        <v>1920</v>
      </c>
      <c r="E750" s="1">
        <v>44964.611840277779</v>
      </c>
      <c r="F750" s="1">
        <v>44964.611840277779</v>
      </c>
    </row>
    <row r="751" spans="1:6" x14ac:dyDescent="0.2">
      <c r="A751">
        <v>750</v>
      </c>
      <c r="B751" t="s">
        <v>1921</v>
      </c>
      <c r="C751" t="s">
        <v>1922</v>
      </c>
      <c r="D751" t="s">
        <v>1923</v>
      </c>
      <c r="E751" s="1">
        <v>44964.611840277779</v>
      </c>
      <c r="F751" s="1">
        <v>44964.611840277779</v>
      </c>
    </row>
    <row r="752" spans="1:6" x14ac:dyDescent="0.2">
      <c r="A752">
        <v>751</v>
      </c>
      <c r="B752" t="s">
        <v>1924</v>
      </c>
      <c r="C752" t="s">
        <v>1925</v>
      </c>
      <c r="D752" s="2">
        <v>2608628240</v>
      </c>
      <c r="E752" s="1">
        <v>44964.611840277779</v>
      </c>
      <c r="F752" s="1">
        <v>44964.611840277779</v>
      </c>
    </row>
    <row r="753" spans="1:6" x14ac:dyDescent="0.2">
      <c r="A753">
        <v>752</v>
      </c>
      <c r="B753" t="s">
        <v>1926</v>
      </c>
      <c r="C753" t="s">
        <v>1927</v>
      </c>
      <c r="D753" t="s">
        <v>1928</v>
      </c>
      <c r="E753" s="1">
        <v>44964.611840277779</v>
      </c>
      <c r="F753" s="1">
        <v>44964.611840277779</v>
      </c>
    </row>
    <row r="754" spans="1:6" x14ac:dyDescent="0.2">
      <c r="A754">
        <v>753</v>
      </c>
      <c r="B754" t="s">
        <v>1929</v>
      </c>
      <c r="C754" t="s">
        <v>1930</v>
      </c>
      <c r="D754">
        <f>1-251-876-237</f>
        <v>-1363</v>
      </c>
      <c r="E754" s="1">
        <v>44964.611840277779</v>
      </c>
      <c r="F754" s="1">
        <v>44964.611840277779</v>
      </c>
    </row>
    <row r="755" spans="1:6" x14ac:dyDescent="0.2">
      <c r="A755">
        <v>754</v>
      </c>
      <c r="B755" t="s">
        <v>1931</v>
      </c>
      <c r="C755" t="s">
        <v>1932</v>
      </c>
      <c r="D755" s="2">
        <v>3368984826</v>
      </c>
      <c r="E755" s="1">
        <v>44964.611840277779</v>
      </c>
      <c r="F755" s="1">
        <v>44964.611840277779</v>
      </c>
    </row>
    <row r="756" spans="1:6" x14ac:dyDescent="0.2">
      <c r="A756">
        <v>755</v>
      </c>
      <c r="B756" t="s">
        <v>1933</v>
      </c>
      <c r="C756" t="s">
        <v>1934</v>
      </c>
      <c r="D756" t="s">
        <v>1935</v>
      </c>
      <c r="E756" s="1">
        <v>44964.611840277779</v>
      </c>
      <c r="F756" s="1">
        <v>44964.611840277779</v>
      </c>
    </row>
    <row r="757" spans="1:6" x14ac:dyDescent="0.2">
      <c r="A757">
        <v>756</v>
      </c>
      <c r="B757" t="s">
        <v>1936</v>
      </c>
      <c r="C757" t="s">
        <v>1937</v>
      </c>
      <c r="D757" s="2">
        <v>4695201032</v>
      </c>
      <c r="E757" s="1">
        <v>44964.611840277779</v>
      </c>
      <c r="F757" s="1">
        <v>44964.611840277779</v>
      </c>
    </row>
    <row r="758" spans="1:6" x14ac:dyDescent="0.2">
      <c r="A758">
        <v>757</v>
      </c>
      <c r="B758" t="s">
        <v>1938</v>
      </c>
      <c r="C758" t="s">
        <v>1939</v>
      </c>
      <c r="D758" s="2">
        <v>4138804262</v>
      </c>
      <c r="E758" s="1">
        <v>44964.611840277779</v>
      </c>
      <c r="F758" s="1">
        <v>44964.611840277779</v>
      </c>
    </row>
    <row r="759" spans="1:6" x14ac:dyDescent="0.2">
      <c r="A759">
        <v>758</v>
      </c>
      <c r="B759" t="s">
        <v>1940</v>
      </c>
      <c r="C759" t="s">
        <v>1941</v>
      </c>
      <c r="D759" t="s">
        <v>1942</v>
      </c>
      <c r="E759" s="1">
        <v>44964.611840277779</v>
      </c>
      <c r="F759" s="1">
        <v>44964.611840277779</v>
      </c>
    </row>
    <row r="760" spans="1:6" x14ac:dyDescent="0.2">
      <c r="A760">
        <v>759</v>
      </c>
      <c r="B760" t="s">
        <v>1943</v>
      </c>
      <c r="C760" t="s">
        <v>1944</v>
      </c>
      <c r="D760" t="s">
        <v>1945</v>
      </c>
      <c r="E760" s="1">
        <v>44964.611840277779</v>
      </c>
      <c r="F760" s="1">
        <v>44964.611840277779</v>
      </c>
    </row>
    <row r="761" spans="1:6" x14ac:dyDescent="0.2">
      <c r="A761">
        <v>760</v>
      </c>
      <c r="B761" t="s">
        <v>1946</v>
      </c>
      <c r="C761" t="s">
        <v>1947</v>
      </c>
      <c r="D761" s="2">
        <v>8639006889</v>
      </c>
      <c r="E761" s="1">
        <v>44964.611840277779</v>
      </c>
      <c r="F761" s="1">
        <v>44964.611840277779</v>
      </c>
    </row>
    <row r="762" spans="1:6" x14ac:dyDescent="0.2">
      <c r="A762">
        <v>761</v>
      </c>
      <c r="B762" t="s">
        <v>1948</v>
      </c>
      <c r="C762" t="s">
        <v>1949</v>
      </c>
      <c r="D762" t="s">
        <v>1950</v>
      </c>
      <c r="E762" s="1">
        <v>44964.611840277779</v>
      </c>
      <c r="F762" s="1">
        <v>44964.611840277779</v>
      </c>
    </row>
    <row r="763" spans="1:6" x14ac:dyDescent="0.2">
      <c r="A763">
        <v>762</v>
      </c>
      <c r="B763" t="s">
        <v>1951</v>
      </c>
      <c r="C763" t="s">
        <v>1952</v>
      </c>
      <c r="D763">
        <f>1-231-399-364</f>
        <v>-993</v>
      </c>
      <c r="E763" s="1">
        <v>44964.611840277779</v>
      </c>
      <c r="F763" s="1">
        <v>44964.611840277779</v>
      </c>
    </row>
    <row r="764" spans="1:6" x14ac:dyDescent="0.2">
      <c r="A764">
        <v>763</v>
      </c>
      <c r="B764" t="s">
        <v>1953</v>
      </c>
      <c r="C764" t="s">
        <v>1954</v>
      </c>
      <c r="D764" s="2">
        <v>15207608529</v>
      </c>
      <c r="E764" s="1">
        <v>44964.611840277779</v>
      </c>
      <c r="F764" s="1">
        <v>44964.611840277779</v>
      </c>
    </row>
    <row r="765" spans="1:6" x14ac:dyDescent="0.2">
      <c r="A765">
        <v>764</v>
      </c>
      <c r="B765" t="s">
        <v>1955</v>
      </c>
      <c r="C765" t="s">
        <v>1956</v>
      </c>
      <c r="D765" t="s">
        <v>1957</v>
      </c>
      <c r="E765" s="1">
        <v>44964.611840277779</v>
      </c>
      <c r="F765" s="1">
        <v>44964.611840277779</v>
      </c>
    </row>
    <row r="766" spans="1:6" x14ac:dyDescent="0.2">
      <c r="A766">
        <v>765</v>
      </c>
      <c r="B766" t="s">
        <v>1958</v>
      </c>
      <c r="C766" t="s">
        <v>1959</v>
      </c>
      <c r="D766" s="2">
        <v>14093203624</v>
      </c>
      <c r="E766" s="1">
        <v>44964.611840277779</v>
      </c>
      <c r="F766" s="1">
        <v>44964.611840277779</v>
      </c>
    </row>
    <row r="767" spans="1:6" x14ac:dyDescent="0.2">
      <c r="A767">
        <v>766</v>
      </c>
      <c r="B767" t="s">
        <v>1960</v>
      </c>
      <c r="C767" t="s">
        <v>1961</v>
      </c>
      <c r="D767" t="s">
        <v>1962</v>
      </c>
      <c r="E767" s="1">
        <v>44964.611840277779</v>
      </c>
      <c r="F767" s="1">
        <v>44964.611840277779</v>
      </c>
    </row>
    <row r="768" spans="1:6" x14ac:dyDescent="0.2">
      <c r="A768">
        <v>767</v>
      </c>
      <c r="B768" t="s">
        <v>1963</v>
      </c>
      <c r="C768" t="s">
        <v>1964</v>
      </c>
      <c r="D768">
        <f>1-445-902-2569</f>
        <v>-3915</v>
      </c>
      <c r="E768" s="1">
        <v>44964.611840277779</v>
      </c>
      <c r="F768" s="1">
        <v>44964.611840277779</v>
      </c>
    </row>
    <row r="769" spans="1:6" x14ac:dyDescent="0.2">
      <c r="A769">
        <v>768</v>
      </c>
      <c r="B769" t="s">
        <v>1965</v>
      </c>
      <c r="C769" t="s">
        <v>1966</v>
      </c>
      <c r="D769" t="s">
        <v>1967</v>
      </c>
      <c r="E769" s="1">
        <v>44964.611840277779</v>
      </c>
      <c r="F769" s="1">
        <v>44964.611840277779</v>
      </c>
    </row>
    <row r="770" spans="1:6" x14ac:dyDescent="0.2">
      <c r="A770">
        <v>769</v>
      </c>
      <c r="B770" t="s">
        <v>1968</v>
      </c>
      <c r="C770" t="s">
        <v>1969</v>
      </c>
      <c r="D770" t="s">
        <v>1970</v>
      </c>
      <c r="E770" s="1">
        <v>44964.611840277779</v>
      </c>
      <c r="F770" s="1">
        <v>44964.611840277779</v>
      </c>
    </row>
    <row r="771" spans="1:6" x14ac:dyDescent="0.2">
      <c r="A771">
        <v>770</v>
      </c>
      <c r="B771" t="s">
        <v>1971</v>
      </c>
      <c r="C771" t="s">
        <v>1972</v>
      </c>
      <c r="D771" s="2">
        <v>19295042036</v>
      </c>
      <c r="E771" s="1">
        <v>44964.611840277779</v>
      </c>
      <c r="F771" s="1">
        <v>44964.611840277779</v>
      </c>
    </row>
    <row r="772" spans="1:6" x14ac:dyDescent="0.2">
      <c r="A772">
        <v>771</v>
      </c>
      <c r="B772" t="s">
        <v>1973</v>
      </c>
      <c r="C772" t="s">
        <v>1974</v>
      </c>
      <c r="D772" t="s">
        <v>1975</v>
      </c>
      <c r="E772" s="1">
        <v>44964.611840277779</v>
      </c>
      <c r="F772" s="1">
        <v>44964.611840277779</v>
      </c>
    </row>
    <row r="773" spans="1:6" x14ac:dyDescent="0.2">
      <c r="A773">
        <v>772</v>
      </c>
      <c r="B773" t="s">
        <v>1976</v>
      </c>
      <c r="C773" t="s">
        <v>1977</v>
      </c>
      <c r="D773">
        <f>1-480-356-6756</f>
        <v>-7591</v>
      </c>
      <c r="E773" s="1">
        <v>44964.611840277779</v>
      </c>
      <c r="F773" s="1">
        <v>44964.611840277779</v>
      </c>
    </row>
    <row r="774" spans="1:6" x14ac:dyDescent="0.2">
      <c r="A774">
        <v>773</v>
      </c>
      <c r="B774" t="s">
        <v>1978</v>
      </c>
      <c r="C774" t="s">
        <v>1979</v>
      </c>
      <c r="D774" t="s">
        <v>1980</v>
      </c>
      <c r="E774" s="1">
        <v>44964.611840277779</v>
      </c>
      <c r="F774" s="1">
        <v>44964.611840277779</v>
      </c>
    </row>
    <row r="775" spans="1:6" x14ac:dyDescent="0.2">
      <c r="A775">
        <v>774</v>
      </c>
      <c r="B775" t="s">
        <v>1981</v>
      </c>
      <c r="C775" t="s">
        <v>1982</v>
      </c>
      <c r="D775" t="s">
        <v>1983</v>
      </c>
      <c r="E775" s="1">
        <v>44964.611840277779</v>
      </c>
      <c r="F775" s="1">
        <v>44964.611840277779</v>
      </c>
    </row>
    <row r="776" spans="1:6" x14ac:dyDescent="0.2">
      <c r="A776">
        <v>775</v>
      </c>
      <c r="B776" t="s">
        <v>1984</v>
      </c>
      <c r="C776" t="s">
        <v>1985</v>
      </c>
      <c r="D776" t="s">
        <v>1986</v>
      </c>
      <c r="E776" s="1">
        <v>44964.611840277779</v>
      </c>
      <c r="F776" s="1">
        <v>44964.611840277779</v>
      </c>
    </row>
    <row r="777" spans="1:6" x14ac:dyDescent="0.2">
      <c r="A777">
        <v>776</v>
      </c>
      <c r="B777" t="s">
        <v>1987</v>
      </c>
      <c r="C777" t="s">
        <v>1988</v>
      </c>
      <c r="D777" t="s">
        <v>1989</v>
      </c>
      <c r="E777" s="1">
        <v>44964.611840277779</v>
      </c>
      <c r="F777" s="1">
        <v>44964.611840277779</v>
      </c>
    </row>
    <row r="778" spans="1:6" x14ac:dyDescent="0.2">
      <c r="A778">
        <v>777</v>
      </c>
      <c r="B778" t="s">
        <v>1990</v>
      </c>
      <c r="C778" t="s">
        <v>1991</v>
      </c>
      <c r="D778" t="s">
        <v>1992</v>
      </c>
      <c r="E778" s="1">
        <v>44964.611840277779</v>
      </c>
      <c r="F778" s="1">
        <v>44964.611840277779</v>
      </c>
    </row>
    <row r="779" spans="1:6" x14ac:dyDescent="0.2">
      <c r="A779">
        <v>778</v>
      </c>
      <c r="B779" t="s">
        <v>1993</v>
      </c>
      <c r="C779" t="s">
        <v>1994</v>
      </c>
      <c r="D779" t="s">
        <v>1995</v>
      </c>
      <c r="E779" s="1">
        <v>44964.611840277779</v>
      </c>
      <c r="F779" s="1">
        <v>44964.611840277779</v>
      </c>
    </row>
    <row r="780" spans="1:6" x14ac:dyDescent="0.2">
      <c r="A780">
        <v>779</v>
      </c>
      <c r="B780" t="s">
        <v>1996</v>
      </c>
      <c r="C780" t="s">
        <v>1997</v>
      </c>
      <c r="D780">
        <v>18433735362</v>
      </c>
      <c r="E780" s="1">
        <v>44964.611840277779</v>
      </c>
      <c r="F780" s="1">
        <v>44964.611840277779</v>
      </c>
    </row>
    <row r="781" spans="1:6" x14ac:dyDescent="0.2">
      <c r="A781">
        <v>780</v>
      </c>
      <c r="B781" t="s">
        <v>1998</v>
      </c>
      <c r="C781" t="s">
        <v>1999</v>
      </c>
      <c r="D781" t="s">
        <v>2000</v>
      </c>
      <c r="E781" s="1">
        <v>44964.611840277779</v>
      </c>
      <c r="F781" s="1">
        <v>44964.611840277779</v>
      </c>
    </row>
    <row r="782" spans="1:6" x14ac:dyDescent="0.2">
      <c r="A782">
        <v>781</v>
      </c>
      <c r="B782" t="s">
        <v>2001</v>
      </c>
      <c r="C782" t="s">
        <v>2002</v>
      </c>
      <c r="D782" t="s">
        <v>2003</v>
      </c>
      <c r="E782" s="1">
        <v>44964.611840277779</v>
      </c>
      <c r="F782" s="1">
        <v>44964.611840277779</v>
      </c>
    </row>
    <row r="783" spans="1:6" x14ac:dyDescent="0.2">
      <c r="A783">
        <v>782</v>
      </c>
      <c r="B783" t="s">
        <v>2004</v>
      </c>
      <c r="C783" t="s">
        <v>2005</v>
      </c>
      <c r="D783" s="2">
        <v>2209993681</v>
      </c>
      <c r="E783" s="1">
        <v>44964.611840277779</v>
      </c>
      <c r="F783" s="1">
        <v>44964.611840277779</v>
      </c>
    </row>
    <row r="784" spans="1:6" x14ac:dyDescent="0.2">
      <c r="A784">
        <v>783</v>
      </c>
      <c r="B784" t="s">
        <v>2006</v>
      </c>
      <c r="C784" t="s">
        <v>2007</v>
      </c>
      <c r="D784">
        <f>1-478-591-3375</f>
        <v>-4443</v>
      </c>
      <c r="E784" s="1">
        <v>44964.611840277779</v>
      </c>
      <c r="F784" s="1">
        <v>44964.611840277779</v>
      </c>
    </row>
    <row r="785" spans="1:6" x14ac:dyDescent="0.2">
      <c r="A785">
        <v>784</v>
      </c>
      <c r="B785" t="s">
        <v>2008</v>
      </c>
      <c r="C785" t="s">
        <v>2009</v>
      </c>
      <c r="D785" s="2">
        <v>17605199718</v>
      </c>
      <c r="E785" s="1">
        <v>44964.611840277779</v>
      </c>
      <c r="F785" s="1">
        <v>44964.611840277779</v>
      </c>
    </row>
    <row r="786" spans="1:6" x14ac:dyDescent="0.2">
      <c r="A786">
        <v>785</v>
      </c>
      <c r="B786" t="s">
        <v>2010</v>
      </c>
      <c r="C786" t="s">
        <v>2011</v>
      </c>
      <c r="D786" t="s">
        <v>2012</v>
      </c>
      <c r="E786" s="1">
        <v>44964.611840277779</v>
      </c>
      <c r="F786" s="1">
        <v>44964.611840277779</v>
      </c>
    </row>
    <row r="787" spans="1:6" x14ac:dyDescent="0.2">
      <c r="A787">
        <v>786</v>
      </c>
      <c r="B787" t="s">
        <v>2013</v>
      </c>
      <c r="C787" t="s">
        <v>2014</v>
      </c>
      <c r="D787">
        <f>1-707-785-8424</f>
        <v>-9915</v>
      </c>
      <c r="E787" s="1">
        <v>44964.611840277779</v>
      </c>
      <c r="F787" s="1">
        <v>44964.611840277779</v>
      </c>
    </row>
    <row r="788" spans="1:6" x14ac:dyDescent="0.2">
      <c r="A788">
        <v>787</v>
      </c>
      <c r="B788" t="s">
        <v>2015</v>
      </c>
      <c r="C788" t="s">
        <v>2016</v>
      </c>
      <c r="D788">
        <v>14637042357</v>
      </c>
      <c r="E788" s="1">
        <v>44964.611840277779</v>
      </c>
      <c r="F788" s="1">
        <v>44964.611840277779</v>
      </c>
    </row>
    <row r="789" spans="1:6" x14ac:dyDescent="0.2">
      <c r="A789">
        <v>788</v>
      </c>
      <c r="B789" t="s">
        <v>2017</v>
      </c>
      <c r="C789" t="s">
        <v>2018</v>
      </c>
      <c r="D789">
        <f>1-828-733-6141</f>
        <v>-7701</v>
      </c>
      <c r="E789" s="1">
        <v>44964.611840277779</v>
      </c>
      <c r="F789" s="1">
        <v>44964.611840277779</v>
      </c>
    </row>
    <row r="790" spans="1:6" x14ac:dyDescent="0.2">
      <c r="A790">
        <v>789</v>
      </c>
      <c r="B790" t="s">
        <v>2019</v>
      </c>
      <c r="C790" t="s">
        <v>2020</v>
      </c>
      <c r="D790" t="s">
        <v>2021</v>
      </c>
      <c r="E790" s="1">
        <v>44964.611840277779</v>
      </c>
      <c r="F790" s="1">
        <v>44964.611840277779</v>
      </c>
    </row>
    <row r="791" spans="1:6" x14ac:dyDescent="0.2">
      <c r="A791">
        <v>790</v>
      </c>
      <c r="B791" t="s">
        <v>2022</v>
      </c>
      <c r="C791" t="s">
        <v>2023</v>
      </c>
      <c r="D791" t="s">
        <v>2024</v>
      </c>
      <c r="E791" s="1">
        <v>44964.611840277779</v>
      </c>
      <c r="F791" s="1">
        <v>44964.611840277779</v>
      </c>
    </row>
    <row r="792" spans="1:6" x14ac:dyDescent="0.2">
      <c r="A792">
        <v>791</v>
      </c>
      <c r="B792" t="s">
        <v>2025</v>
      </c>
      <c r="C792" t="s">
        <v>2026</v>
      </c>
      <c r="D792" t="s">
        <v>2027</v>
      </c>
      <c r="E792" s="1">
        <v>44964.611840277779</v>
      </c>
      <c r="F792" s="1">
        <v>44964.611840277779</v>
      </c>
    </row>
    <row r="793" spans="1:6" x14ac:dyDescent="0.2">
      <c r="A793">
        <v>792</v>
      </c>
      <c r="B793" t="s">
        <v>2028</v>
      </c>
      <c r="C793" t="s">
        <v>2029</v>
      </c>
      <c r="D793" s="2">
        <v>12812513950</v>
      </c>
      <c r="E793" s="1">
        <v>44964.611840277779</v>
      </c>
      <c r="F793" s="1">
        <v>44964.611840277779</v>
      </c>
    </row>
    <row r="794" spans="1:6" x14ac:dyDescent="0.2">
      <c r="A794">
        <v>793</v>
      </c>
      <c r="B794" t="s">
        <v>2030</v>
      </c>
      <c r="C794" t="s">
        <v>2031</v>
      </c>
      <c r="D794">
        <f>1-405-283-6711</f>
        <v>-7398</v>
      </c>
      <c r="E794" s="1">
        <v>44964.611840277779</v>
      </c>
      <c r="F794" s="1">
        <v>44964.611840277779</v>
      </c>
    </row>
    <row r="795" spans="1:6" x14ac:dyDescent="0.2">
      <c r="A795">
        <v>794</v>
      </c>
      <c r="B795" t="s">
        <v>2032</v>
      </c>
      <c r="C795" t="s">
        <v>2033</v>
      </c>
      <c r="D795">
        <f>1-947-945-5546</f>
        <v>-7437</v>
      </c>
      <c r="E795" s="1">
        <v>44964.611840277779</v>
      </c>
      <c r="F795" s="1">
        <v>44964.611840277779</v>
      </c>
    </row>
    <row r="796" spans="1:6" x14ac:dyDescent="0.2">
      <c r="A796">
        <v>795</v>
      </c>
      <c r="B796" t="s">
        <v>2034</v>
      </c>
      <c r="C796" t="s">
        <v>2035</v>
      </c>
      <c r="D796" t="s">
        <v>2036</v>
      </c>
      <c r="E796" s="1">
        <v>44964.611840277779</v>
      </c>
      <c r="F796" s="1">
        <v>44964.611840277779</v>
      </c>
    </row>
    <row r="797" spans="1:6" x14ac:dyDescent="0.2">
      <c r="A797">
        <v>796</v>
      </c>
      <c r="B797" t="s">
        <v>2037</v>
      </c>
      <c r="C797" t="s">
        <v>2038</v>
      </c>
      <c r="D797" s="2">
        <v>4585168690</v>
      </c>
      <c r="E797" s="1">
        <v>44964.611840277779</v>
      </c>
      <c r="F797" s="1">
        <v>44964.611840277779</v>
      </c>
    </row>
    <row r="798" spans="1:6" x14ac:dyDescent="0.2">
      <c r="A798">
        <v>797</v>
      </c>
      <c r="B798" t="s">
        <v>2039</v>
      </c>
      <c r="C798" t="s">
        <v>2040</v>
      </c>
      <c r="D798" s="2">
        <v>7067570665</v>
      </c>
      <c r="E798" s="1">
        <v>44964.611840277779</v>
      </c>
      <c r="F798" s="1">
        <v>44964.611840277779</v>
      </c>
    </row>
    <row r="799" spans="1:6" x14ac:dyDescent="0.2">
      <c r="A799">
        <v>798</v>
      </c>
      <c r="B799" t="s">
        <v>2041</v>
      </c>
      <c r="C799" t="s">
        <v>2042</v>
      </c>
      <c r="D799" t="s">
        <v>2043</v>
      </c>
      <c r="E799" s="1">
        <v>44964.611840277779</v>
      </c>
      <c r="F799" s="1">
        <v>44964.611840277779</v>
      </c>
    </row>
    <row r="800" spans="1:6" x14ac:dyDescent="0.2">
      <c r="A800">
        <v>799</v>
      </c>
      <c r="B800" t="s">
        <v>2044</v>
      </c>
      <c r="C800" t="s">
        <v>2045</v>
      </c>
      <c r="D800">
        <f>1-231-572-8642</f>
        <v>-9444</v>
      </c>
      <c r="E800" s="1">
        <v>44964.611840277779</v>
      </c>
      <c r="F800" s="1">
        <v>44964.611840277779</v>
      </c>
    </row>
    <row r="801" spans="1:6" x14ac:dyDescent="0.2">
      <c r="A801">
        <v>800</v>
      </c>
      <c r="B801" t="s">
        <v>2046</v>
      </c>
      <c r="C801" t="s">
        <v>2047</v>
      </c>
      <c r="D801" t="s">
        <v>2048</v>
      </c>
      <c r="E801" s="1">
        <v>44964.611840277779</v>
      </c>
      <c r="F801" s="1">
        <v>44964.611840277779</v>
      </c>
    </row>
    <row r="802" spans="1:6" x14ac:dyDescent="0.2">
      <c r="A802">
        <v>801</v>
      </c>
      <c r="B802" t="s">
        <v>2049</v>
      </c>
      <c r="C802" t="s">
        <v>2050</v>
      </c>
      <c r="D802">
        <v>18472932183</v>
      </c>
      <c r="E802" s="1">
        <v>44964.611840277779</v>
      </c>
      <c r="F802" s="1">
        <v>44964.611840277779</v>
      </c>
    </row>
    <row r="803" spans="1:6" x14ac:dyDescent="0.2">
      <c r="A803">
        <v>802</v>
      </c>
      <c r="B803" t="s">
        <v>2051</v>
      </c>
      <c r="C803" t="s">
        <v>2052</v>
      </c>
      <c r="D803" t="s">
        <v>2053</v>
      </c>
      <c r="E803" s="1">
        <v>44964.611840277779</v>
      </c>
      <c r="F803" s="1">
        <v>44964.611840277779</v>
      </c>
    </row>
    <row r="804" spans="1:6" x14ac:dyDescent="0.2">
      <c r="A804">
        <v>803</v>
      </c>
      <c r="B804" t="s">
        <v>2054</v>
      </c>
      <c r="C804" t="s">
        <v>2055</v>
      </c>
      <c r="D804" s="2">
        <v>15092379199</v>
      </c>
      <c r="E804" s="1">
        <v>44964.611840277779</v>
      </c>
      <c r="F804" s="1">
        <v>44964.611840277779</v>
      </c>
    </row>
    <row r="805" spans="1:6" x14ac:dyDescent="0.2">
      <c r="A805">
        <v>804</v>
      </c>
      <c r="B805" t="s">
        <v>2056</v>
      </c>
      <c r="C805" t="s">
        <v>2057</v>
      </c>
      <c r="D805" t="s">
        <v>2058</v>
      </c>
      <c r="E805" s="1">
        <v>44964.611840277779</v>
      </c>
      <c r="F805" s="1">
        <v>44964.611840277779</v>
      </c>
    </row>
    <row r="806" spans="1:6" x14ac:dyDescent="0.2">
      <c r="A806">
        <v>805</v>
      </c>
      <c r="B806" t="s">
        <v>2059</v>
      </c>
      <c r="C806" t="s">
        <v>2060</v>
      </c>
      <c r="D806" t="s">
        <v>2061</v>
      </c>
      <c r="E806" s="1">
        <v>44964.611840277779</v>
      </c>
      <c r="F806" s="1">
        <v>44964.611840277779</v>
      </c>
    </row>
    <row r="807" spans="1:6" x14ac:dyDescent="0.2">
      <c r="A807">
        <v>806</v>
      </c>
      <c r="B807" t="s">
        <v>2062</v>
      </c>
      <c r="C807" t="s">
        <v>2063</v>
      </c>
      <c r="D807" t="s">
        <v>2064</v>
      </c>
      <c r="E807" s="1">
        <v>44964.611840277779</v>
      </c>
      <c r="F807" s="1">
        <v>44964.611840277779</v>
      </c>
    </row>
    <row r="808" spans="1:6" x14ac:dyDescent="0.2">
      <c r="A808">
        <v>807</v>
      </c>
      <c r="B808" t="s">
        <v>2065</v>
      </c>
      <c r="C808" t="s">
        <v>2066</v>
      </c>
      <c r="D808" t="s">
        <v>2067</v>
      </c>
      <c r="E808" s="1">
        <v>44964.611840277779</v>
      </c>
      <c r="F808" s="1">
        <v>44964.611840277779</v>
      </c>
    </row>
    <row r="809" spans="1:6" x14ac:dyDescent="0.2">
      <c r="A809">
        <v>808</v>
      </c>
      <c r="B809" t="s">
        <v>2068</v>
      </c>
      <c r="C809" t="s">
        <v>2069</v>
      </c>
      <c r="D809" t="s">
        <v>2070</v>
      </c>
      <c r="E809" s="1">
        <v>44964.611840277779</v>
      </c>
      <c r="F809" s="1">
        <v>44964.611840277779</v>
      </c>
    </row>
    <row r="810" spans="1:6" x14ac:dyDescent="0.2">
      <c r="A810">
        <v>809</v>
      </c>
      <c r="B810" t="s">
        <v>2071</v>
      </c>
      <c r="C810" t="s">
        <v>2072</v>
      </c>
      <c r="D810">
        <v>18602797357</v>
      </c>
      <c r="E810" s="1">
        <v>44964.611840277779</v>
      </c>
      <c r="F810" s="1">
        <v>44964.611840277779</v>
      </c>
    </row>
    <row r="811" spans="1:6" x14ac:dyDescent="0.2">
      <c r="A811">
        <v>810</v>
      </c>
      <c r="B811" t="s">
        <v>2073</v>
      </c>
      <c r="C811" t="s">
        <v>2074</v>
      </c>
      <c r="D811">
        <v>16817420622</v>
      </c>
      <c r="E811" s="1">
        <v>44964.611840277779</v>
      </c>
      <c r="F811" s="1">
        <v>44964.611840277779</v>
      </c>
    </row>
    <row r="812" spans="1:6" x14ac:dyDescent="0.2">
      <c r="A812">
        <v>811</v>
      </c>
      <c r="B812" t="s">
        <v>2075</v>
      </c>
      <c r="C812" t="s">
        <v>2076</v>
      </c>
      <c r="D812">
        <f>1-716-493-6015</f>
        <v>-7223</v>
      </c>
      <c r="E812" s="1">
        <v>44964.611840277779</v>
      </c>
      <c r="F812" s="1">
        <v>44964.611840277779</v>
      </c>
    </row>
    <row r="813" spans="1:6" x14ac:dyDescent="0.2">
      <c r="A813">
        <v>812</v>
      </c>
      <c r="B813" t="s">
        <v>2077</v>
      </c>
      <c r="C813" t="s">
        <v>2078</v>
      </c>
      <c r="D813">
        <f>1-972-499-6958</f>
        <v>-8428</v>
      </c>
      <c r="E813" s="1">
        <v>44964.611840277779</v>
      </c>
      <c r="F813" s="1">
        <v>44964.611840277779</v>
      </c>
    </row>
    <row r="814" spans="1:6" x14ac:dyDescent="0.2">
      <c r="A814">
        <v>813</v>
      </c>
      <c r="B814" t="s">
        <v>2079</v>
      </c>
      <c r="C814" t="s">
        <v>2080</v>
      </c>
      <c r="D814">
        <v>16318012117</v>
      </c>
      <c r="E814" s="1">
        <v>44964.611840277779</v>
      </c>
      <c r="F814" s="1">
        <v>44964.611840277779</v>
      </c>
    </row>
    <row r="815" spans="1:6" x14ac:dyDescent="0.2">
      <c r="A815">
        <v>814</v>
      </c>
      <c r="B815" t="s">
        <v>2081</v>
      </c>
      <c r="C815" t="s">
        <v>2082</v>
      </c>
      <c r="D815" t="s">
        <v>2083</v>
      </c>
      <c r="E815" s="1">
        <v>44964.611840277779</v>
      </c>
      <c r="F815" s="1">
        <v>44964.611840277779</v>
      </c>
    </row>
    <row r="816" spans="1:6" x14ac:dyDescent="0.2">
      <c r="A816">
        <v>815</v>
      </c>
      <c r="B816" t="s">
        <v>2084</v>
      </c>
      <c r="C816" t="s">
        <v>2085</v>
      </c>
      <c r="D816" t="s">
        <v>2086</v>
      </c>
      <c r="E816" s="1">
        <v>44964.611840277779</v>
      </c>
      <c r="F816" s="1">
        <v>44964.611840277779</v>
      </c>
    </row>
    <row r="817" spans="1:6" x14ac:dyDescent="0.2">
      <c r="A817">
        <v>816</v>
      </c>
      <c r="B817" t="s">
        <v>2087</v>
      </c>
      <c r="C817" t="s">
        <v>2088</v>
      </c>
      <c r="D817" s="2">
        <v>7254270820</v>
      </c>
      <c r="E817" s="1">
        <v>44964.611840277779</v>
      </c>
      <c r="F817" s="1">
        <v>44964.611840277779</v>
      </c>
    </row>
    <row r="818" spans="1:6" x14ac:dyDescent="0.2">
      <c r="A818">
        <v>817</v>
      </c>
      <c r="B818" t="s">
        <v>2089</v>
      </c>
      <c r="C818" t="s">
        <v>2090</v>
      </c>
      <c r="D818" s="2">
        <v>3807722565</v>
      </c>
      <c r="E818" s="1">
        <v>44964.611840277779</v>
      </c>
      <c r="F818" s="1">
        <v>44964.611840277779</v>
      </c>
    </row>
    <row r="819" spans="1:6" x14ac:dyDescent="0.2">
      <c r="A819">
        <v>818</v>
      </c>
      <c r="B819" t="s">
        <v>2091</v>
      </c>
      <c r="C819" t="s">
        <v>2092</v>
      </c>
      <c r="D819" t="s">
        <v>2093</v>
      </c>
      <c r="E819" s="1">
        <v>44964.611840277779</v>
      </c>
      <c r="F819" s="1">
        <v>44964.611840277779</v>
      </c>
    </row>
    <row r="820" spans="1:6" x14ac:dyDescent="0.2">
      <c r="A820">
        <v>819</v>
      </c>
      <c r="B820" t="s">
        <v>2094</v>
      </c>
      <c r="C820" t="s">
        <v>2095</v>
      </c>
      <c r="D820" t="s">
        <v>2096</v>
      </c>
      <c r="E820" s="1">
        <v>44964.611840277779</v>
      </c>
      <c r="F820" s="1">
        <v>44964.611840277779</v>
      </c>
    </row>
    <row r="821" spans="1:6" x14ac:dyDescent="0.2">
      <c r="A821">
        <v>820</v>
      </c>
      <c r="B821" t="s">
        <v>2097</v>
      </c>
      <c r="C821" t="s">
        <v>2098</v>
      </c>
      <c r="D821">
        <v>13059890922</v>
      </c>
      <c r="E821" s="1">
        <v>44964.611840277779</v>
      </c>
      <c r="F821" s="1">
        <v>44964.611840277779</v>
      </c>
    </row>
    <row r="822" spans="1:6" x14ac:dyDescent="0.2">
      <c r="A822">
        <v>821</v>
      </c>
      <c r="B822" t="s">
        <v>2099</v>
      </c>
      <c r="C822" t="s">
        <v>2100</v>
      </c>
      <c r="D822" t="s">
        <v>2101</v>
      </c>
      <c r="E822" s="1">
        <v>44964.611840277779</v>
      </c>
      <c r="F822" s="1">
        <v>44964.611840277779</v>
      </c>
    </row>
    <row r="823" spans="1:6" x14ac:dyDescent="0.2">
      <c r="A823">
        <v>822</v>
      </c>
      <c r="B823" t="s">
        <v>2102</v>
      </c>
      <c r="C823" t="s">
        <v>2103</v>
      </c>
      <c r="D823" s="2">
        <v>6505294812</v>
      </c>
      <c r="E823" s="1">
        <v>44964.611840277779</v>
      </c>
      <c r="F823" s="1">
        <v>44964.611840277779</v>
      </c>
    </row>
    <row r="824" spans="1:6" x14ac:dyDescent="0.2">
      <c r="A824">
        <v>823</v>
      </c>
      <c r="B824" t="s">
        <v>2104</v>
      </c>
      <c r="C824" t="s">
        <v>2105</v>
      </c>
      <c r="D824" t="s">
        <v>2106</v>
      </c>
      <c r="E824" s="1">
        <v>44964.611840277779</v>
      </c>
      <c r="F824" s="1">
        <v>44964.611840277779</v>
      </c>
    </row>
    <row r="825" spans="1:6" x14ac:dyDescent="0.2">
      <c r="A825">
        <v>824</v>
      </c>
      <c r="B825" t="s">
        <v>2107</v>
      </c>
      <c r="C825" t="s">
        <v>2108</v>
      </c>
      <c r="D825" t="s">
        <v>2109</v>
      </c>
      <c r="E825" s="1">
        <v>44964.611840277779</v>
      </c>
      <c r="F825" s="1">
        <v>44964.611840277779</v>
      </c>
    </row>
    <row r="826" spans="1:6" x14ac:dyDescent="0.2">
      <c r="A826">
        <v>825</v>
      </c>
      <c r="B826" t="s">
        <v>2110</v>
      </c>
      <c r="C826" t="s">
        <v>2111</v>
      </c>
      <c r="D826" s="2">
        <v>9144749294</v>
      </c>
      <c r="E826" s="1">
        <v>44964.611840277779</v>
      </c>
      <c r="F826" s="1">
        <v>44964.611840277779</v>
      </c>
    </row>
    <row r="827" spans="1:6" x14ac:dyDescent="0.2">
      <c r="A827">
        <v>826</v>
      </c>
      <c r="B827" t="s">
        <v>2112</v>
      </c>
      <c r="C827" t="s">
        <v>2113</v>
      </c>
      <c r="D827" t="s">
        <v>2114</v>
      </c>
      <c r="E827" s="1">
        <v>44964.611840277779</v>
      </c>
      <c r="F827" s="1">
        <v>44964.611840277779</v>
      </c>
    </row>
    <row r="828" spans="1:6" x14ac:dyDescent="0.2">
      <c r="A828">
        <v>827</v>
      </c>
      <c r="B828" t="s">
        <v>2115</v>
      </c>
      <c r="C828" t="s">
        <v>2116</v>
      </c>
      <c r="D828" t="s">
        <v>2117</v>
      </c>
      <c r="E828" s="1">
        <v>44964.611840277779</v>
      </c>
      <c r="F828" s="1">
        <v>44964.611840277779</v>
      </c>
    </row>
    <row r="829" spans="1:6" x14ac:dyDescent="0.2">
      <c r="A829">
        <v>828</v>
      </c>
      <c r="B829" t="s">
        <v>2118</v>
      </c>
      <c r="C829" t="s">
        <v>2119</v>
      </c>
      <c r="D829" t="s">
        <v>2120</v>
      </c>
      <c r="E829" s="1">
        <v>44964.611840277779</v>
      </c>
      <c r="F829" s="1">
        <v>44964.611840277779</v>
      </c>
    </row>
    <row r="830" spans="1:6" x14ac:dyDescent="0.2">
      <c r="A830">
        <v>829</v>
      </c>
      <c r="B830" t="s">
        <v>2121</v>
      </c>
      <c r="C830" t="s">
        <v>2122</v>
      </c>
      <c r="D830" t="s">
        <v>2123</v>
      </c>
      <c r="E830" s="1">
        <v>44964.611840277779</v>
      </c>
      <c r="F830" s="1">
        <v>44964.611840277779</v>
      </c>
    </row>
    <row r="831" spans="1:6" x14ac:dyDescent="0.2">
      <c r="A831">
        <v>830</v>
      </c>
      <c r="B831" t="s">
        <v>2124</v>
      </c>
      <c r="C831" t="s">
        <v>2125</v>
      </c>
      <c r="D831">
        <f>1-870-593-7863</f>
        <v>-9325</v>
      </c>
      <c r="E831" s="1">
        <v>44964.611840277779</v>
      </c>
      <c r="F831" s="1">
        <v>44964.611840277779</v>
      </c>
    </row>
    <row r="832" spans="1:6" x14ac:dyDescent="0.2">
      <c r="A832">
        <v>831</v>
      </c>
      <c r="B832" t="s">
        <v>2126</v>
      </c>
      <c r="C832" t="s">
        <v>2127</v>
      </c>
      <c r="D832">
        <v>18724343265</v>
      </c>
      <c r="E832" s="1">
        <v>44964.611840277779</v>
      </c>
      <c r="F832" s="1">
        <v>44964.611840277779</v>
      </c>
    </row>
    <row r="833" spans="1:6" x14ac:dyDescent="0.2">
      <c r="A833">
        <v>832</v>
      </c>
      <c r="B833" t="s">
        <v>2128</v>
      </c>
      <c r="C833" t="s">
        <v>2129</v>
      </c>
      <c r="D833">
        <f>1-561-945-2461</f>
        <v>-3966</v>
      </c>
      <c r="E833" s="1">
        <v>44964.611840277779</v>
      </c>
      <c r="F833" s="1">
        <v>44964.611840277779</v>
      </c>
    </row>
    <row r="834" spans="1:6" x14ac:dyDescent="0.2">
      <c r="A834">
        <v>833</v>
      </c>
      <c r="B834" t="s">
        <v>2130</v>
      </c>
      <c r="C834" t="s">
        <v>2131</v>
      </c>
      <c r="D834">
        <v>17262569260</v>
      </c>
      <c r="E834" s="1">
        <v>44964.611840277779</v>
      </c>
      <c r="F834" s="1">
        <v>44964.611840277779</v>
      </c>
    </row>
    <row r="835" spans="1:6" x14ac:dyDescent="0.2">
      <c r="A835">
        <v>834</v>
      </c>
      <c r="B835" t="s">
        <v>2132</v>
      </c>
      <c r="C835" t="s">
        <v>2133</v>
      </c>
      <c r="D835" t="s">
        <v>2134</v>
      </c>
      <c r="E835" s="1">
        <v>44964.611840277779</v>
      </c>
      <c r="F835" s="1">
        <v>44964.611840277779</v>
      </c>
    </row>
    <row r="836" spans="1:6" x14ac:dyDescent="0.2">
      <c r="A836">
        <v>835</v>
      </c>
      <c r="B836" t="s">
        <v>2135</v>
      </c>
      <c r="C836" t="s">
        <v>2136</v>
      </c>
      <c r="D836" t="s">
        <v>2137</v>
      </c>
      <c r="E836" s="1">
        <v>44964.611840277779</v>
      </c>
      <c r="F836" s="1">
        <v>44964.611840277779</v>
      </c>
    </row>
    <row r="837" spans="1:6" x14ac:dyDescent="0.2">
      <c r="A837">
        <v>836</v>
      </c>
      <c r="B837" t="s">
        <v>2138</v>
      </c>
      <c r="C837" t="s">
        <v>2139</v>
      </c>
      <c r="D837" s="2">
        <v>19542912880</v>
      </c>
      <c r="E837" s="1">
        <v>44964.611840277779</v>
      </c>
      <c r="F837" s="1">
        <v>44964.611840277779</v>
      </c>
    </row>
    <row r="838" spans="1:6" x14ac:dyDescent="0.2">
      <c r="A838">
        <v>837</v>
      </c>
      <c r="B838" t="s">
        <v>2140</v>
      </c>
      <c r="C838" t="s">
        <v>2141</v>
      </c>
      <c r="D838" t="s">
        <v>2142</v>
      </c>
      <c r="E838" s="1">
        <v>44964.611840277779</v>
      </c>
      <c r="F838" s="1">
        <v>44964.611840277779</v>
      </c>
    </row>
    <row r="839" spans="1:6" x14ac:dyDescent="0.2">
      <c r="A839">
        <v>838</v>
      </c>
      <c r="B839" t="s">
        <v>2143</v>
      </c>
      <c r="C839" t="s">
        <v>2144</v>
      </c>
      <c r="D839" s="2">
        <v>3416819291</v>
      </c>
      <c r="E839" s="1">
        <v>44964.611840277779</v>
      </c>
      <c r="F839" s="1">
        <v>44964.611840277779</v>
      </c>
    </row>
    <row r="840" spans="1:6" x14ac:dyDescent="0.2">
      <c r="A840">
        <v>839</v>
      </c>
      <c r="B840" t="s">
        <v>2145</v>
      </c>
      <c r="C840" t="s">
        <v>2146</v>
      </c>
      <c r="D840" t="s">
        <v>2147</v>
      </c>
      <c r="E840" s="1">
        <v>44964.611840277779</v>
      </c>
      <c r="F840" s="1">
        <v>44964.611840277779</v>
      </c>
    </row>
    <row r="841" spans="1:6" x14ac:dyDescent="0.2">
      <c r="A841">
        <v>840</v>
      </c>
      <c r="B841" t="s">
        <v>2148</v>
      </c>
      <c r="C841" t="s">
        <v>2149</v>
      </c>
      <c r="D841" t="s">
        <v>2150</v>
      </c>
      <c r="E841" s="1">
        <v>44964.611840277779</v>
      </c>
      <c r="F841" s="1">
        <v>44964.611840277779</v>
      </c>
    </row>
    <row r="842" spans="1:6" x14ac:dyDescent="0.2">
      <c r="A842">
        <v>841</v>
      </c>
      <c r="B842" t="s">
        <v>2151</v>
      </c>
      <c r="C842" t="s">
        <v>2152</v>
      </c>
      <c r="D842">
        <v>15639223432</v>
      </c>
      <c r="E842" s="1">
        <v>44964.611840277779</v>
      </c>
      <c r="F842" s="1">
        <v>44964.611840277779</v>
      </c>
    </row>
    <row r="843" spans="1:6" x14ac:dyDescent="0.2">
      <c r="A843">
        <v>842</v>
      </c>
      <c r="B843" t="s">
        <v>2153</v>
      </c>
      <c r="C843" t="s">
        <v>2154</v>
      </c>
      <c r="D843" t="s">
        <v>2155</v>
      </c>
      <c r="E843" s="1">
        <v>44964.611840277779</v>
      </c>
      <c r="F843" s="1">
        <v>44964.611840277779</v>
      </c>
    </row>
    <row r="844" spans="1:6" x14ac:dyDescent="0.2">
      <c r="A844">
        <v>843</v>
      </c>
      <c r="B844" t="s">
        <v>2156</v>
      </c>
      <c r="C844" t="s">
        <v>2157</v>
      </c>
      <c r="D844">
        <f>1-979-844-9897</f>
        <v>-11719</v>
      </c>
      <c r="E844" s="1">
        <v>44964.611840277779</v>
      </c>
      <c r="F844" s="1">
        <v>44964.611840277779</v>
      </c>
    </row>
    <row r="845" spans="1:6" x14ac:dyDescent="0.2">
      <c r="A845">
        <v>844</v>
      </c>
      <c r="B845" t="s">
        <v>2158</v>
      </c>
      <c r="C845" t="s">
        <v>2159</v>
      </c>
      <c r="D845" t="s">
        <v>2160</v>
      </c>
      <c r="E845" s="1">
        <v>44964.611840277779</v>
      </c>
      <c r="F845" s="1">
        <v>44964.611840277779</v>
      </c>
    </row>
    <row r="846" spans="1:6" x14ac:dyDescent="0.2">
      <c r="A846">
        <v>845</v>
      </c>
      <c r="B846" t="s">
        <v>2161</v>
      </c>
      <c r="C846" t="s">
        <v>2162</v>
      </c>
      <c r="D846" t="s">
        <v>2163</v>
      </c>
      <c r="E846" s="1">
        <v>44964.611840277779</v>
      </c>
      <c r="F846" s="1">
        <v>44964.611840277779</v>
      </c>
    </row>
    <row r="847" spans="1:6" x14ac:dyDescent="0.2">
      <c r="A847">
        <v>846</v>
      </c>
      <c r="B847" t="s">
        <v>2164</v>
      </c>
      <c r="C847" t="s">
        <v>2165</v>
      </c>
      <c r="D847" t="s">
        <v>2166</v>
      </c>
      <c r="E847" s="1">
        <v>44964.611840277779</v>
      </c>
      <c r="F847" s="1">
        <v>44964.611840277779</v>
      </c>
    </row>
    <row r="848" spans="1:6" x14ac:dyDescent="0.2">
      <c r="A848">
        <v>847</v>
      </c>
      <c r="B848" t="s">
        <v>2167</v>
      </c>
      <c r="C848" t="s">
        <v>2168</v>
      </c>
      <c r="D848" t="s">
        <v>2169</v>
      </c>
      <c r="E848" s="1">
        <v>44964.611840277779</v>
      </c>
      <c r="F848" s="1">
        <v>44964.611840277779</v>
      </c>
    </row>
    <row r="849" spans="1:6" x14ac:dyDescent="0.2">
      <c r="A849">
        <v>848</v>
      </c>
      <c r="B849" t="s">
        <v>2170</v>
      </c>
      <c r="C849" t="s">
        <v>2171</v>
      </c>
      <c r="D849">
        <v>18788175141</v>
      </c>
      <c r="E849" s="1">
        <v>44964.611840277779</v>
      </c>
      <c r="F849" s="1">
        <v>44964.611840277779</v>
      </c>
    </row>
    <row r="850" spans="1:6" x14ac:dyDescent="0.2">
      <c r="A850">
        <v>849</v>
      </c>
      <c r="B850" t="s">
        <v>2172</v>
      </c>
      <c r="C850" t="s">
        <v>2173</v>
      </c>
      <c r="D850" t="s">
        <v>2174</v>
      </c>
      <c r="E850" s="1">
        <v>44964.611840277779</v>
      </c>
      <c r="F850" s="1">
        <v>44964.611840277779</v>
      </c>
    </row>
    <row r="851" spans="1:6" x14ac:dyDescent="0.2">
      <c r="A851">
        <v>850</v>
      </c>
      <c r="B851" t="s">
        <v>2175</v>
      </c>
      <c r="C851" t="s">
        <v>2176</v>
      </c>
      <c r="D851" s="2">
        <v>19096791733</v>
      </c>
      <c r="E851" s="1">
        <v>44964.611840277779</v>
      </c>
      <c r="F851" s="1">
        <v>44964.611840277779</v>
      </c>
    </row>
    <row r="852" spans="1:6" x14ac:dyDescent="0.2">
      <c r="A852">
        <v>851</v>
      </c>
      <c r="B852" t="s">
        <v>2177</v>
      </c>
      <c r="C852" t="s">
        <v>2178</v>
      </c>
      <c r="D852" t="s">
        <v>2179</v>
      </c>
      <c r="E852" s="1">
        <v>44964.611840277779</v>
      </c>
      <c r="F852" s="1">
        <v>44964.611840277779</v>
      </c>
    </row>
    <row r="853" spans="1:6" x14ac:dyDescent="0.2">
      <c r="A853">
        <v>852</v>
      </c>
      <c r="B853" t="s">
        <v>2180</v>
      </c>
      <c r="C853" t="s">
        <v>2181</v>
      </c>
      <c r="D853" s="2">
        <v>6086609781</v>
      </c>
      <c r="E853" s="1">
        <v>44964.611840277779</v>
      </c>
      <c r="F853" s="1">
        <v>44964.611840277779</v>
      </c>
    </row>
    <row r="854" spans="1:6" x14ac:dyDescent="0.2">
      <c r="A854">
        <v>853</v>
      </c>
      <c r="B854" t="s">
        <v>2182</v>
      </c>
      <c r="C854" t="s">
        <v>2183</v>
      </c>
      <c r="D854" t="s">
        <v>2184</v>
      </c>
      <c r="E854" s="1">
        <v>44964.611840277779</v>
      </c>
      <c r="F854" s="1">
        <v>44964.611840277779</v>
      </c>
    </row>
    <row r="855" spans="1:6" x14ac:dyDescent="0.2">
      <c r="A855">
        <v>854</v>
      </c>
      <c r="B855" t="s">
        <v>2185</v>
      </c>
      <c r="C855" t="s">
        <v>2186</v>
      </c>
      <c r="D855" t="s">
        <v>2187</v>
      </c>
      <c r="E855" s="1">
        <v>44964.611840277779</v>
      </c>
      <c r="F855" s="1">
        <v>44964.611840277779</v>
      </c>
    </row>
    <row r="856" spans="1:6" x14ac:dyDescent="0.2">
      <c r="A856">
        <v>855</v>
      </c>
      <c r="B856" t="s">
        <v>2188</v>
      </c>
      <c r="C856" t="s">
        <v>2189</v>
      </c>
      <c r="D856" s="2">
        <v>17438005249</v>
      </c>
      <c r="E856" s="1">
        <v>44964.611840277779</v>
      </c>
      <c r="F856" s="1">
        <v>44964.611840277779</v>
      </c>
    </row>
    <row r="857" spans="1:6" x14ac:dyDescent="0.2">
      <c r="A857">
        <v>856</v>
      </c>
      <c r="B857" t="s">
        <v>2190</v>
      </c>
      <c r="C857" t="s">
        <v>2191</v>
      </c>
      <c r="D857" t="s">
        <v>2192</v>
      </c>
      <c r="E857" s="1">
        <v>44964.611840277779</v>
      </c>
      <c r="F857" s="1">
        <v>44964.611840277779</v>
      </c>
    </row>
    <row r="858" spans="1:6" x14ac:dyDescent="0.2">
      <c r="A858">
        <v>857</v>
      </c>
      <c r="B858" t="s">
        <v>2193</v>
      </c>
      <c r="C858" t="s">
        <v>2194</v>
      </c>
      <c r="D858" t="s">
        <v>2195</v>
      </c>
      <c r="E858" s="1">
        <v>44964.611840277779</v>
      </c>
      <c r="F858" s="1">
        <v>44964.611840277779</v>
      </c>
    </row>
    <row r="859" spans="1:6" x14ac:dyDescent="0.2">
      <c r="A859">
        <v>858</v>
      </c>
      <c r="B859" t="s">
        <v>2196</v>
      </c>
      <c r="C859" t="s">
        <v>2197</v>
      </c>
      <c r="D859" t="s">
        <v>2198</v>
      </c>
      <c r="E859" s="1">
        <v>44964.611840277779</v>
      </c>
      <c r="F859" s="1">
        <v>44964.611840277779</v>
      </c>
    </row>
    <row r="860" spans="1:6" x14ac:dyDescent="0.2">
      <c r="A860">
        <v>859</v>
      </c>
      <c r="B860" t="s">
        <v>2199</v>
      </c>
      <c r="C860" t="s">
        <v>2200</v>
      </c>
      <c r="D860" t="s">
        <v>2201</v>
      </c>
      <c r="E860" s="1">
        <v>44964.611840277779</v>
      </c>
      <c r="F860" s="1">
        <v>44964.611840277779</v>
      </c>
    </row>
    <row r="861" spans="1:6" x14ac:dyDescent="0.2">
      <c r="A861">
        <v>860</v>
      </c>
      <c r="B861" t="s">
        <v>2202</v>
      </c>
      <c r="C861" t="s">
        <v>2203</v>
      </c>
      <c r="D861">
        <f>1-864-402-3717</f>
        <v>-4982</v>
      </c>
      <c r="E861" s="1">
        <v>44964.611840277779</v>
      </c>
      <c r="F861" s="1">
        <v>44964.611840277779</v>
      </c>
    </row>
    <row r="862" spans="1:6" x14ac:dyDescent="0.2">
      <c r="A862">
        <v>861</v>
      </c>
      <c r="B862" t="s">
        <v>2204</v>
      </c>
      <c r="C862" t="s">
        <v>2205</v>
      </c>
      <c r="D862" s="2">
        <v>9389551006</v>
      </c>
      <c r="E862" s="1">
        <v>44964.611840277779</v>
      </c>
      <c r="F862" s="1">
        <v>44964.611840277779</v>
      </c>
    </row>
    <row r="863" spans="1:6" x14ac:dyDescent="0.2">
      <c r="A863">
        <v>862</v>
      </c>
      <c r="B863" t="s">
        <v>2206</v>
      </c>
      <c r="C863" t="s">
        <v>2207</v>
      </c>
      <c r="D863" t="s">
        <v>2208</v>
      </c>
      <c r="E863" s="1">
        <v>44964.611840277779</v>
      </c>
      <c r="F863" s="1">
        <v>44964.611840277779</v>
      </c>
    </row>
    <row r="864" spans="1:6" x14ac:dyDescent="0.2">
      <c r="A864">
        <v>863</v>
      </c>
      <c r="B864" t="s">
        <v>2209</v>
      </c>
      <c r="C864" t="s">
        <v>2210</v>
      </c>
      <c r="D864" t="s">
        <v>2211</v>
      </c>
      <c r="E864" s="1">
        <v>44964.611840277779</v>
      </c>
      <c r="F864" s="1">
        <v>44964.611840277779</v>
      </c>
    </row>
    <row r="865" spans="1:6" x14ac:dyDescent="0.2">
      <c r="A865">
        <v>864</v>
      </c>
      <c r="B865" t="s">
        <v>2212</v>
      </c>
      <c r="C865" t="s">
        <v>2213</v>
      </c>
      <c r="D865">
        <v>15413969236</v>
      </c>
      <c r="E865" s="1">
        <v>44964.611840277779</v>
      </c>
      <c r="F865" s="1">
        <v>44964.611840277779</v>
      </c>
    </row>
    <row r="866" spans="1:6" x14ac:dyDescent="0.2">
      <c r="A866">
        <v>865</v>
      </c>
      <c r="B866" t="s">
        <v>2214</v>
      </c>
      <c r="C866" t="s">
        <v>2215</v>
      </c>
      <c r="D866" t="s">
        <v>2216</v>
      </c>
      <c r="E866" s="1">
        <v>44964.611840277779</v>
      </c>
      <c r="F866" s="1">
        <v>44964.611840277779</v>
      </c>
    </row>
    <row r="867" spans="1:6" x14ac:dyDescent="0.2">
      <c r="A867">
        <v>866</v>
      </c>
      <c r="B867" t="s">
        <v>2217</v>
      </c>
      <c r="C867" t="s">
        <v>2218</v>
      </c>
      <c r="D867" t="s">
        <v>2219</v>
      </c>
      <c r="E867" s="1">
        <v>44964.611840277779</v>
      </c>
      <c r="F867" s="1">
        <v>44964.611840277779</v>
      </c>
    </row>
    <row r="868" spans="1:6" x14ac:dyDescent="0.2">
      <c r="A868">
        <v>867</v>
      </c>
      <c r="B868" t="s">
        <v>2220</v>
      </c>
      <c r="C868" t="s">
        <v>2221</v>
      </c>
      <c r="D868" t="s">
        <v>2222</v>
      </c>
      <c r="E868" s="1">
        <v>44964.611840277779</v>
      </c>
      <c r="F868" s="1">
        <v>44964.611840277779</v>
      </c>
    </row>
    <row r="869" spans="1:6" x14ac:dyDescent="0.2">
      <c r="A869">
        <v>868</v>
      </c>
      <c r="B869" t="s">
        <v>2223</v>
      </c>
      <c r="C869" t="s">
        <v>2224</v>
      </c>
      <c r="D869" t="s">
        <v>2225</v>
      </c>
      <c r="E869" s="1">
        <v>44964.611840277779</v>
      </c>
      <c r="F869" s="1">
        <v>44964.611840277779</v>
      </c>
    </row>
    <row r="870" spans="1:6" x14ac:dyDescent="0.2">
      <c r="A870">
        <v>869</v>
      </c>
      <c r="B870" t="s">
        <v>2226</v>
      </c>
      <c r="C870" t="s">
        <v>2227</v>
      </c>
      <c r="D870" s="2">
        <v>9128088901</v>
      </c>
      <c r="E870" s="1">
        <v>44964.611840277779</v>
      </c>
      <c r="F870" s="1">
        <v>44964.611840277779</v>
      </c>
    </row>
    <row r="871" spans="1:6" x14ac:dyDescent="0.2">
      <c r="A871">
        <v>870</v>
      </c>
      <c r="B871" t="s">
        <v>2228</v>
      </c>
      <c r="C871" t="s">
        <v>2229</v>
      </c>
      <c r="D871">
        <f>1-386-863-4741</f>
        <v>-5989</v>
      </c>
      <c r="E871" s="1">
        <v>44964.611840277779</v>
      </c>
      <c r="F871" s="1">
        <v>44964.611840277779</v>
      </c>
    </row>
    <row r="872" spans="1:6" x14ac:dyDescent="0.2">
      <c r="A872">
        <v>871</v>
      </c>
      <c r="B872" t="s">
        <v>2230</v>
      </c>
      <c r="C872" t="s">
        <v>2231</v>
      </c>
      <c r="D872" t="s">
        <v>2232</v>
      </c>
      <c r="E872" s="1">
        <v>44964.611840277779</v>
      </c>
      <c r="F872" s="1">
        <v>44964.611840277779</v>
      </c>
    </row>
    <row r="873" spans="1:6" x14ac:dyDescent="0.2">
      <c r="A873">
        <v>872</v>
      </c>
      <c r="B873" t="s">
        <v>2233</v>
      </c>
      <c r="C873" t="s">
        <v>2234</v>
      </c>
      <c r="D873">
        <f>1-931-884-4166</f>
        <v>-5980</v>
      </c>
      <c r="E873" s="1">
        <v>44964.611840277779</v>
      </c>
      <c r="F873" s="1">
        <v>44964.611840277779</v>
      </c>
    </row>
    <row r="874" spans="1:6" x14ac:dyDescent="0.2">
      <c r="A874">
        <v>873</v>
      </c>
      <c r="B874" t="s">
        <v>2235</v>
      </c>
      <c r="C874" t="s">
        <v>2236</v>
      </c>
      <c r="D874" s="2">
        <v>6672995279</v>
      </c>
      <c r="E874" s="1">
        <v>44964.611840277779</v>
      </c>
      <c r="F874" s="1">
        <v>44964.611840277779</v>
      </c>
    </row>
    <row r="875" spans="1:6" x14ac:dyDescent="0.2">
      <c r="A875">
        <v>874</v>
      </c>
      <c r="B875" t="s">
        <v>2237</v>
      </c>
      <c r="C875" t="s">
        <v>2238</v>
      </c>
      <c r="D875" t="s">
        <v>2239</v>
      </c>
      <c r="E875" s="1">
        <v>44964.611840277779</v>
      </c>
      <c r="F875" s="1">
        <v>44964.611840277779</v>
      </c>
    </row>
    <row r="876" spans="1:6" x14ac:dyDescent="0.2">
      <c r="A876">
        <v>875</v>
      </c>
      <c r="B876" t="s">
        <v>2240</v>
      </c>
      <c r="C876" t="s">
        <v>2241</v>
      </c>
      <c r="D876">
        <v>17082886280</v>
      </c>
      <c r="E876" s="1">
        <v>44964.611840277779</v>
      </c>
      <c r="F876" s="1">
        <v>44964.611840277779</v>
      </c>
    </row>
    <row r="877" spans="1:6" x14ac:dyDescent="0.2">
      <c r="A877">
        <v>876</v>
      </c>
      <c r="B877" t="s">
        <v>2242</v>
      </c>
      <c r="C877" t="s">
        <v>2243</v>
      </c>
      <c r="D877" s="2">
        <v>3469155711</v>
      </c>
      <c r="E877" s="1">
        <v>44964.611840277779</v>
      </c>
      <c r="F877" s="1">
        <v>44964.611840277779</v>
      </c>
    </row>
    <row r="878" spans="1:6" x14ac:dyDescent="0.2">
      <c r="A878">
        <v>877</v>
      </c>
      <c r="B878" t="s">
        <v>2244</v>
      </c>
      <c r="C878" t="s">
        <v>2245</v>
      </c>
      <c r="D878">
        <f>1-409-772-2507</f>
        <v>-3687</v>
      </c>
      <c r="E878" s="1">
        <v>44964.611840277779</v>
      </c>
      <c r="F878" s="1">
        <v>44964.611840277779</v>
      </c>
    </row>
    <row r="879" spans="1:6" x14ac:dyDescent="0.2">
      <c r="A879">
        <v>878</v>
      </c>
      <c r="B879" t="s">
        <v>2246</v>
      </c>
      <c r="C879" t="s">
        <v>2247</v>
      </c>
      <c r="D879">
        <f>1-304-550-4753</f>
        <v>-5606</v>
      </c>
      <c r="E879" s="1">
        <v>44964.611840277779</v>
      </c>
      <c r="F879" s="1">
        <v>44964.611840277779</v>
      </c>
    </row>
    <row r="880" spans="1:6" x14ac:dyDescent="0.2">
      <c r="A880">
        <v>879</v>
      </c>
      <c r="B880" t="s">
        <v>2248</v>
      </c>
      <c r="C880" t="s">
        <v>2249</v>
      </c>
      <c r="D880">
        <v>13645905345</v>
      </c>
      <c r="E880" s="1">
        <v>44964.611840277779</v>
      </c>
      <c r="F880" s="1">
        <v>44964.611840277779</v>
      </c>
    </row>
    <row r="881" spans="1:6" x14ac:dyDescent="0.2">
      <c r="A881">
        <v>880</v>
      </c>
      <c r="B881" t="s">
        <v>2250</v>
      </c>
      <c r="C881" t="s">
        <v>2251</v>
      </c>
      <c r="D881" t="s">
        <v>2252</v>
      </c>
      <c r="E881" s="1">
        <v>44964.611840277779</v>
      </c>
      <c r="F881" s="1">
        <v>44964.611840277779</v>
      </c>
    </row>
    <row r="882" spans="1:6" x14ac:dyDescent="0.2">
      <c r="A882">
        <v>881</v>
      </c>
      <c r="B882" t="s">
        <v>2253</v>
      </c>
      <c r="C882" t="s">
        <v>2254</v>
      </c>
      <c r="D882">
        <f>1-520-689-9509</f>
        <v>-10717</v>
      </c>
      <c r="E882" s="1">
        <v>44964.611840277779</v>
      </c>
      <c r="F882" s="1">
        <v>44964.611840277779</v>
      </c>
    </row>
    <row r="883" spans="1:6" x14ac:dyDescent="0.2">
      <c r="A883">
        <v>882</v>
      </c>
      <c r="B883" t="s">
        <v>2255</v>
      </c>
      <c r="C883" t="s">
        <v>2256</v>
      </c>
      <c r="D883" t="s">
        <v>2257</v>
      </c>
      <c r="E883" s="1">
        <v>44964.611840277779</v>
      </c>
      <c r="F883" s="1">
        <v>44964.611840277779</v>
      </c>
    </row>
    <row r="884" spans="1:6" x14ac:dyDescent="0.2">
      <c r="A884">
        <v>883</v>
      </c>
      <c r="B884" t="s">
        <v>2258</v>
      </c>
      <c r="C884" t="s">
        <v>2259</v>
      </c>
      <c r="D884" t="s">
        <v>2260</v>
      </c>
      <c r="E884" s="1">
        <v>44964.611840277779</v>
      </c>
      <c r="F884" s="1">
        <v>44964.611840277779</v>
      </c>
    </row>
    <row r="885" spans="1:6" x14ac:dyDescent="0.2">
      <c r="A885">
        <v>884</v>
      </c>
      <c r="B885" t="s">
        <v>2261</v>
      </c>
      <c r="C885" t="s">
        <v>2262</v>
      </c>
      <c r="D885" t="s">
        <v>2263</v>
      </c>
      <c r="E885" s="1">
        <v>44964.611840277779</v>
      </c>
      <c r="F885" s="1">
        <v>44964.611840277779</v>
      </c>
    </row>
    <row r="886" spans="1:6" x14ac:dyDescent="0.2">
      <c r="A886">
        <v>885</v>
      </c>
      <c r="B886" t="s">
        <v>2264</v>
      </c>
      <c r="C886" t="s">
        <v>2265</v>
      </c>
      <c r="D886" s="2">
        <v>6403088742</v>
      </c>
      <c r="E886" s="1">
        <v>44964.611840277779</v>
      </c>
      <c r="F886" s="1">
        <v>44964.611840277779</v>
      </c>
    </row>
    <row r="887" spans="1:6" x14ac:dyDescent="0.2">
      <c r="A887">
        <v>886</v>
      </c>
      <c r="B887" t="s">
        <v>2266</v>
      </c>
      <c r="C887" t="s">
        <v>2267</v>
      </c>
      <c r="D887" t="s">
        <v>2268</v>
      </c>
      <c r="E887" s="1">
        <v>44964.611840277779</v>
      </c>
      <c r="F887" s="1">
        <v>44964.611840277779</v>
      </c>
    </row>
    <row r="888" spans="1:6" x14ac:dyDescent="0.2">
      <c r="A888">
        <v>887</v>
      </c>
      <c r="B888" t="s">
        <v>2269</v>
      </c>
      <c r="C888" t="s">
        <v>2270</v>
      </c>
      <c r="D888">
        <f>1-929-363-524</f>
        <v>-1815</v>
      </c>
      <c r="E888" s="1">
        <v>44964.611840277779</v>
      </c>
      <c r="F888" s="1">
        <v>44964.611840277779</v>
      </c>
    </row>
    <row r="889" spans="1:6" x14ac:dyDescent="0.2">
      <c r="A889">
        <v>888</v>
      </c>
      <c r="B889" t="s">
        <v>2271</v>
      </c>
      <c r="C889" t="s">
        <v>2272</v>
      </c>
      <c r="D889" t="s">
        <v>2273</v>
      </c>
      <c r="E889" s="1">
        <v>44964.611840277779</v>
      </c>
      <c r="F889" s="1">
        <v>44964.611840277779</v>
      </c>
    </row>
    <row r="890" spans="1:6" x14ac:dyDescent="0.2">
      <c r="A890">
        <v>889</v>
      </c>
      <c r="B890" t="s">
        <v>2274</v>
      </c>
      <c r="C890" t="s">
        <v>2275</v>
      </c>
      <c r="D890" t="s">
        <v>2276</v>
      </c>
      <c r="E890" s="1">
        <v>44964.611840277779</v>
      </c>
      <c r="F890" s="1">
        <v>44964.611840277779</v>
      </c>
    </row>
    <row r="891" spans="1:6" x14ac:dyDescent="0.2">
      <c r="A891">
        <v>890</v>
      </c>
      <c r="B891" t="s">
        <v>2277</v>
      </c>
      <c r="C891" t="s">
        <v>2278</v>
      </c>
      <c r="D891" s="2">
        <v>8588073753</v>
      </c>
      <c r="E891" s="1">
        <v>44964.611840277779</v>
      </c>
      <c r="F891" s="1">
        <v>44964.611840277779</v>
      </c>
    </row>
    <row r="892" spans="1:6" x14ac:dyDescent="0.2">
      <c r="A892">
        <v>891</v>
      </c>
      <c r="B892" t="s">
        <v>2279</v>
      </c>
      <c r="C892" t="s">
        <v>2280</v>
      </c>
      <c r="D892" t="s">
        <v>2281</v>
      </c>
      <c r="E892" s="1">
        <v>44964.611840277779</v>
      </c>
      <c r="F892" s="1">
        <v>44964.611840277779</v>
      </c>
    </row>
    <row r="893" spans="1:6" x14ac:dyDescent="0.2">
      <c r="A893">
        <v>892</v>
      </c>
      <c r="B893" t="s">
        <v>2282</v>
      </c>
      <c r="C893" t="s">
        <v>2283</v>
      </c>
      <c r="D893" t="s">
        <v>2284</v>
      </c>
      <c r="E893" s="1">
        <v>44964.611840277779</v>
      </c>
      <c r="F893" s="1">
        <v>44964.611840277779</v>
      </c>
    </row>
    <row r="894" spans="1:6" x14ac:dyDescent="0.2">
      <c r="A894">
        <v>893</v>
      </c>
      <c r="B894" t="s">
        <v>2285</v>
      </c>
      <c r="C894" t="s">
        <v>2286</v>
      </c>
      <c r="D894" t="s">
        <v>2287</v>
      </c>
      <c r="E894" s="1">
        <v>44964.611840277779</v>
      </c>
      <c r="F894" s="1">
        <v>44964.611840277779</v>
      </c>
    </row>
    <row r="895" spans="1:6" x14ac:dyDescent="0.2">
      <c r="A895">
        <v>894</v>
      </c>
      <c r="B895" t="s">
        <v>2288</v>
      </c>
      <c r="C895" t="s">
        <v>2289</v>
      </c>
      <c r="D895" t="s">
        <v>2290</v>
      </c>
      <c r="E895" s="1">
        <v>44964.611840277779</v>
      </c>
      <c r="F895" s="1">
        <v>44964.611840277779</v>
      </c>
    </row>
    <row r="896" spans="1:6" x14ac:dyDescent="0.2">
      <c r="A896">
        <v>895</v>
      </c>
      <c r="B896" t="s">
        <v>2291</v>
      </c>
      <c r="C896" t="s">
        <v>2292</v>
      </c>
      <c r="D896" s="2">
        <v>6892023200</v>
      </c>
      <c r="E896" s="1">
        <v>44964.611840277779</v>
      </c>
      <c r="F896" s="1">
        <v>44964.611840277779</v>
      </c>
    </row>
    <row r="897" spans="1:6" x14ac:dyDescent="0.2">
      <c r="A897">
        <v>896</v>
      </c>
      <c r="B897" t="s">
        <v>2293</v>
      </c>
      <c r="C897" t="s">
        <v>2294</v>
      </c>
      <c r="D897" t="s">
        <v>2295</v>
      </c>
      <c r="E897" s="1">
        <v>44964.611840277779</v>
      </c>
      <c r="F897" s="1">
        <v>44964.611840277779</v>
      </c>
    </row>
    <row r="898" spans="1:6" x14ac:dyDescent="0.2">
      <c r="A898">
        <v>897</v>
      </c>
      <c r="B898" t="s">
        <v>2296</v>
      </c>
      <c r="C898" t="s">
        <v>2297</v>
      </c>
      <c r="D898" s="2">
        <v>14805502403</v>
      </c>
      <c r="E898" s="1">
        <v>44964.611840277779</v>
      </c>
      <c r="F898" s="1">
        <v>44964.611840277779</v>
      </c>
    </row>
    <row r="899" spans="1:6" x14ac:dyDescent="0.2">
      <c r="A899">
        <v>898</v>
      </c>
      <c r="B899" t="s">
        <v>2298</v>
      </c>
      <c r="C899" t="s">
        <v>2299</v>
      </c>
      <c r="D899" t="s">
        <v>2300</v>
      </c>
      <c r="E899" s="1">
        <v>44964.611840277779</v>
      </c>
      <c r="F899" s="1">
        <v>44964.611840277779</v>
      </c>
    </row>
    <row r="900" spans="1:6" x14ac:dyDescent="0.2">
      <c r="A900">
        <v>899</v>
      </c>
      <c r="B900" t="s">
        <v>2301</v>
      </c>
      <c r="C900" t="s">
        <v>2302</v>
      </c>
      <c r="D900" t="s">
        <v>2303</v>
      </c>
      <c r="E900" s="1">
        <v>44964.611840277779</v>
      </c>
      <c r="F900" s="1">
        <v>44964.611840277779</v>
      </c>
    </row>
    <row r="901" spans="1:6" x14ac:dyDescent="0.2">
      <c r="A901">
        <v>900</v>
      </c>
      <c r="B901" t="s">
        <v>2304</v>
      </c>
      <c r="C901" t="s">
        <v>2305</v>
      </c>
      <c r="D901">
        <f>1-651-726-3837</f>
        <v>-5213</v>
      </c>
      <c r="E901" s="1">
        <v>44964.611840277779</v>
      </c>
      <c r="F901" s="1">
        <v>44964.611840277779</v>
      </c>
    </row>
    <row r="902" spans="1:6" x14ac:dyDescent="0.2">
      <c r="A902">
        <v>901</v>
      </c>
      <c r="B902" t="s">
        <v>2306</v>
      </c>
      <c r="C902" t="s">
        <v>2307</v>
      </c>
      <c r="D902" t="s">
        <v>2308</v>
      </c>
      <c r="E902" s="1">
        <v>44964.611840277779</v>
      </c>
      <c r="F902" s="1">
        <v>44964.611840277779</v>
      </c>
    </row>
    <row r="903" spans="1:6" x14ac:dyDescent="0.2">
      <c r="A903">
        <v>902</v>
      </c>
      <c r="B903" t="s">
        <v>2309</v>
      </c>
      <c r="C903" t="s">
        <v>2310</v>
      </c>
      <c r="D903" s="2">
        <v>6059706762</v>
      </c>
      <c r="E903" s="1">
        <v>44964.611840277779</v>
      </c>
      <c r="F903" s="1">
        <v>44964.611840277779</v>
      </c>
    </row>
    <row r="904" spans="1:6" x14ac:dyDescent="0.2">
      <c r="A904">
        <v>903</v>
      </c>
      <c r="B904" t="s">
        <v>2311</v>
      </c>
      <c r="C904" t="s">
        <v>2312</v>
      </c>
      <c r="D904" t="s">
        <v>2313</v>
      </c>
      <c r="E904" s="1">
        <v>44964.611840277779</v>
      </c>
      <c r="F904" s="1">
        <v>44964.611840277779</v>
      </c>
    </row>
    <row r="905" spans="1:6" x14ac:dyDescent="0.2">
      <c r="A905">
        <v>904</v>
      </c>
      <c r="B905" t="s">
        <v>2314</v>
      </c>
      <c r="C905" t="s">
        <v>2315</v>
      </c>
      <c r="D905" t="s">
        <v>2316</v>
      </c>
      <c r="E905" s="1">
        <v>44964.611840277779</v>
      </c>
      <c r="F905" s="1">
        <v>44964.611840277779</v>
      </c>
    </row>
    <row r="906" spans="1:6" x14ac:dyDescent="0.2">
      <c r="A906">
        <v>905</v>
      </c>
      <c r="B906" t="s">
        <v>2317</v>
      </c>
      <c r="C906" t="s">
        <v>2318</v>
      </c>
      <c r="D906" s="2">
        <v>5855549171</v>
      </c>
      <c r="E906" s="1">
        <v>44964.611840277779</v>
      </c>
      <c r="F906" s="1">
        <v>44964.611840277779</v>
      </c>
    </row>
    <row r="907" spans="1:6" x14ac:dyDescent="0.2">
      <c r="A907">
        <v>906</v>
      </c>
      <c r="B907" t="s">
        <v>2319</v>
      </c>
      <c r="C907" t="s">
        <v>2320</v>
      </c>
      <c r="D907" t="s">
        <v>2321</v>
      </c>
      <c r="E907" s="1">
        <v>44964.611840277779</v>
      </c>
      <c r="F907" s="1">
        <v>44964.611840277779</v>
      </c>
    </row>
    <row r="908" spans="1:6" x14ac:dyDescent="0.2">
      <c r="A908">
        <v>907</v>
      </c>
      <c r="B908" t="s">
        <v>2322</v>
      </c>
      <c r="C908" t="s">
        <v>2323</v>
      </c>
      <c r="D908" s="2">
        <v>12485272977</v>
      </c>
      <c r="E908" s="1">
        <v>44964.611840277779</v>
      </c>
      <c r="F908" s="1">
        <v>44964.611840277779</v>
      </c>
    </row>
    <row r="909" spans="1:6" x14ac:dyDescent="0.2">
      <c r="A909">
        <v>908</v>
      </c>
      <c r="B909" t="s">
        <v>2324</v>
      </c>
      <c r="C909" t="s">
        <v>2325</v>
      </c>
      <c r="D909" t="s">
        <v>2326</v>
      </c>
      <c r="E909" s="1">
        <v>44964.611840277779</v>
      </c>
      <c r="F909" s="1">
        <v>44964.611840277779</v>
      </c>
    </row>
    <row r="910" spans="1:6" x14ac:dyDescent="0.2">
      <c r="A910">
        <v>909</v>
      </c>
      <c r="B910" t="s">
        <v>2327</v>
      </c>
      <c r="C910" t="s">
        <v>2328</v>
      </c>
      <c r="D910" t="s">
        <v>2329</v>
      </c>
      <c r="E910" s="1">
        <v>44964.611840277779</v>
      </c>
      <c r="F910" s="1">
        <v>44964.611840277779</v>
      </c>
    </row>
    <row r="911" spans="1:6" x14ac:dyDescent="0.2">
      <c r="A911">
        <v>910</v>
      </c>
      <c r="B911" t="s">
        <v>2330</v>
      </c>
      <c r="C911" t="s">
        <v>2331</v>
      </c>
      <c r="D911" t="s">
        <v>2332</v>
      </c>
      <c r="E911" s="1">
        <v>44964.611840277779</v>
      </c>
      <c r="F911" s="1">
        <v>44964.611840277779</v>
      </c>
    </row>
    <row r="912" spans="1:6" x14ac:dyDescent="0.2">
      <c r="A912">
        <v>911</v>
      </c>
      <c r="B912" t="s">
        <v>2333</v>
      </c>
      <c r="C912" t="s">
        <v>2334</v>
      </c>
      <c r="D912">
        <f>1-540-534-4288</f>
        <v>-5361</v>
      </c>
      <c r="E912" s="1">
        <v>44964.611840277779</v>
      </c>
      <c r="F912" s="1">
        <v>44964.611840277779</v>
      </c>
    </row>
    <row r="913" spans="1:6" x14ac:dyDescent="0.2">
      <c r="A913">
        <v>912</v>
      </c>
      <c r="B913" t="s">
        <v>2335</v>
      </c>
      <c r="C913" t="s">
        <v>2336</v>
      </c>
      <c r="D913">
        <v>14635694735</v>
      </c>
      <c r="E913" s="1">
        <v>44964.611840277779</v>
      </c>
      <c r="F913" s="1">
        <v>44964.611840277779</v>
      </c>
    </row>
    <row r="914" spans="1:6" x14ac:dyDescent="0.2">
      <c r="A914">
        <v>913</v>
      </c>
      <c r="B914" t="s">
        <v>2337</v>
      </c>
      <c r="C914" t="s">
        <v>2338</v>
      </c>
      <c r="D914" t="s">
        <v>2339</v>
      </c>
      <c r="E914" s="1">
        <v>44964.611840277779</v>
      </c>
      <c r="F914" s="1">
        <v>44964.611840277779</v>
      </c>
    </row>
    <row r="915" spans="1:6" x14ac:dyDescent="0.2">
      <c r="A915">
        <v>914</v>
      </c>
      <c r="B915" t="s">
        <v>2340</v>
      </c>
      <c r="C915" t="s">
        <v>2341</v>
      </c>
      <c r="D915">
        <f>1-661-646-6388</f>
        <v>-7694</v>
      </c>
      <c r="E915" s="1">
        <v>44964.611840277779</v>
      </c>
      <c r="F915" s="1">
        <v>44964.611840277779</v>
      </c>
    </row>
    <row r="916" spans="1:6" x14ac:dyDescent="0.2">
      <c r="A916">
        <v>915</v>
      </c>
      <c r="B916" t="s">
        <v>2342</v>
      </c>
      <c r="C916" t="s">
        <v>2343</v>
      </c>
      <c r="D916" s="2">
        <v>3016871749</v>
      </c>
      <c r="E916" s="1">
        <v>44964.611840277779</v>
      </c>
      <c r="F916" s="1">
        <v>44964.611840277779</v>
      </c>
    </row>
    <row r="917" spans="1:6" x14ac:dyDescent="0.2">
      <c r="A917">
        <v>916</v>
      </c>
      <c r="B917" t="s">
        <v>2344</v>
      </c>
      <c r="C917" t="s">
        <v>2345</v>
      </c>
      <c r="D917" s="2">
        <v>5804837497</v>
      </c>
      <c r="E917" s="1">
        <v>44964.611840277779</v>
      </c>
      <c r="F917" s="1">
        <v>44964.611840277779</v>
      </c>
    </row>
    <row r="918" spans="1:6" x14ac:dyDescent="0.2">
      <c r="A918">
        <v>917</v>
      </c>
      <c r="B918" t="s">
        <v>2346</v>
      </c>
      <c r="C918" t="s">
        <v>2347</v>
      </c>
      <c r="D918" s="2">
        <v>4697783933</v>
      </c>
      <c r="E918" s="1">
        <v>44964.611840277779</v>
      </c>
      <c r="F918" s="1">
        <v>44964.611840277779</v>
      </c>
    </row>
    <row r="919" spans="1:6" x14ac:dyDescent="0.2">
      <c r="A919">
        <v>918</v>
      </c>
      <c r="B919" t="s">
        <v>2348</v>
      </c>
      <c r="C919" t="s">
        <v>2349</v>
      </c>
      <c r="D919" t="s">
        <v>2350</v>
      </c>
      <c r="E919" s="1">
        <v>44964.611840277779</v>
      </c>
      <c r="F919" s="1">
        <v>44964.611840277779</v>
      </c>
    </row>
    <row r="920" spans="1:6" x14ac:dyDescent="0.2">
      <c r="A920">
        <v>919</v>
      </c>
      <c r="B920" t="s">
        <v>2351</v>
      </c>
      <c r="C920" t="s">
        <v>2352</v>
      </c>
      <c r="D920" t="s">
        <v>2353</v>
      </c>
      <c r="E920" s="1">
        <v>44964.611840277779</v>
      </c>
      <c r="F920" s="1">
        <v>44964.611840277779</v>
      </c>
    </row>
    <row r="921" spans="1:6" x14ac:dyDescent="0.2">
      <c r="A921">
        <v>920</v>
      </c>
      <c r="B921" t="s">
        <v>2354</v>
      </c>
      <c r="C921" t="s">
        <v>2355</v>
      </c>
      <c r="D921">
        <f>1-681-371-1154</f>
        <v>-2205</v>
      </c>
      <c r="E921" s="1">
        <v>44964.611840277779</v>
      </c>
      <c r="F921" s="1">
        <v>44964.611840277779</v>
      </c>
    </row>
    <row r="922" spans="1:6" x14ac:dyDescent="0.2">
      <c r="A922">
        <v>921</v>
      </c>
      <c r="B922" t="s">
        <v>2356</v>
      </c>
      <c r="C922" t="s">
        <v>2357</v>
      </c>
      <c r="D922">
        <f>1-947-695-3269</f>
        <v>-4910</v>
      </c>
      <c r="E922" s="1">
        <v>44964.611840277779</v>
      </c>
      <c r="F922" s="1">
        <v>44964.611840277779</v>
      </c>
    </row>
    <row r="923" spans="1:6" x14ac:dyDescent="0.2">
      <c r="A923">
        <v>922</v>
      </c>
      <c r="B923" t="s">
        <v>2358</v>
      </c>
      <c r="C923" t="s">
        <v>2359</v>
      </c>
      <c r="D923" s="2">
        <v>2544039830</v>
      </c>
      <c r="E923" s="1">
        <v>44964.611840277779</v>
      </c>
      <c r="F923" s="1">
        <v>44964.611840277779</v>
      </c>
    </row>
    <row r="924" spans="1:6" x14ac:dyDescent="0.2">
      <c r="A924">
        <v>923</v>
      </c>
      <c r="B924" t="s">
        <v>2360</v>
      </c>
      <c r="C924" t="s">
        <v>2361</v>
      </c>
      <c r="D924">
        <f>1-678-367-2848</f>
        <v>-3892</v>
      </c>
      <c r="E924" s="1">
        <v>44964.611840277779</v>
      </c>
      <c r="F924" s="1">
        <v>44964.611840277779</v>
      </c>
    </row>
    <row r="925" spans="1:6" x14ac:dyDescent="0.2">
      <c r="A925">
        <v>924</v>
      </c>
      <c r="B925" t="s">
        <v>2362</v>
      </c>
      <c r="C925" t="s">
        <v>2363</v>
      </c>
      <c r="D925" s="2">
        <v>19737640144</v>
      </c>
      <c r="E925" s="1">
        <v>44964.611840277779</v>
      </c>
      <c r="F925" s="1">
        <v>44964.611840277779</v>
      </c>
    </row>
    <row r="926" spans="1:6" x14ac:dyDescent="0.2">
      <c r="A926">
        <v>925</v>
      </c>
      <c r="B926" t="s">
        <v>2364</v>
      </c>
      <c r="C926" t="s">
        <v>2365</v>
      </c>
      <c r="D926" t="s">
        <v>2366</v>
      </c>
      <c r="E926" s="1">
        <v>44964.611840277779</v>
      </c>
      <c r="F926" s="1">
        <v>44964.611840277779</v>
      </c>
    </row>
    <row r="927" spans="1:6" x14ac:dyDescent="0.2">
      <c r="A927">
        <v>926</v>
      </c>
      <c r="B927" t="s">
        <v>2367</v>
      </c>
      <c r="C927" t="s">
        <v>2368</v>
      </c>
      <c r="D927" s="2">
        <v>13218260933</v>
      </c>
      <c r="E927" s="1">
        <v>44964.611840277779</v>
      </c>
      <c r="F927" s="1">
        <v>44964.611840277779</v>
      </c>
    </row>
    <row r="928" spans="1:6" x14ac:dyDescent="0.2">
      <c r="A928">
        <v>927</v>
      </c>
      <c r="B928" t="s">
        <v>2369</v>
      </c>
      <c r="C928" t="s">
        <v>2370</v>
      </c>
      <c r="D928">
        <f>1-316-968-2155</f>
        <v>-3438</v>
      </c>
      <c r="E928" s="1">
        <v>44964.611840277779</v>
      </c>
      <c r="F928" s="1">
        <v>44964.611840277779</v>
      </c>
    </row>
    <row r="929" spans="1:6" x14ac:dyDescent="0.2">
      <c r="A929">
        <v>928</v>
      </c>
      <c r="B929" t="s">
        <v>2371</v>
      </c>
      <c r="C929" t="s">
        <v>2372</v>
      </c>
      <c r="D929">
        <f>1-959-998-6373</f>
        <v>-8329</v>
      </c>
      <c r="E929" s="1">
        <v>44964.611840277779</v>
      </c>
      <c r="F929" s="1">
        <v>44964.611840277779</v>
      </c>
    </row>
    <row r="930" spans="1:6" x14ac:dyDescent="0.2">
      <c r="A930">
        <v>929</v>
      </c>
      <c r="B930" t="s">
        <v>2373</v>
      </c>
      <c r="C930" t="s">
        <v>2374</v>
      </c>
      <c r="D930">
        <v>13364486152</v>
      </c>
      <c r="E930" s="1">
        <v>44964.611840277779</v>
      </c>
      <c r="F930" s="1">
        <v>44964.611840277779</v>
      </c>
    </row>
    <row r="931" spans="1:6" x14ac:dyDescent="0.2">
      <c r="A931">
        <v>930</v>
      </c>
      <c r="B931" t="s">
        <v>2375</v>
      </c>
      <c r="C931" t="s">
        <v>2376</v>
      </c>
      <c r="D931" t="s">
        <v>2377</v>
      </c>
      <c r="E931" s="1">
        <v>44964.611840277779</v>
      </c>
      <c r="F931" s="1">
        <v>44964.611840277779</v>
      </c>
    </row>
    <row r="932" spans="1:6" x14ac:dyDescent="0.2">
      <c r="A932">
        <v>931</v>
      </c>
      <c r="B932" t="s">
        <v>2378</v>
      </c>
      <c r="C932" t="s">
        <v>2379</v>
      </c>
      <c r="D932">
        <f>1-480-422-6491</f>
        <v>-7392</v>
      </c>
      <c r="E932" s="1">
        <v>44964.611840277779</v>
      </c>
      <c r="F932" s="1">
        <v>44964.611840277779</v>
      </c>
    </row>
    <row r="933" spans="1:6" x14ac:dyDescent="0.2">
      <c r="A933">
        <v>932</v>
      </c>
      <c r="B933" t="s">
        <v>2380</v>
      </c>
      <c r="C933" t="s">
        <v>2381</v>
      </c>
      <c r="D933">
        <v>13105569302</v>
      </c>
      <c r="E933" s="1">
        <v>44964.611840277779</v>
      </c>
      <c r="F933" s="1">
        <v>44964.611840277779</v>
      </c>
    </row>
    <row r="934" spans="1:6" x14ac:dyDescent="0.2">
      <c r="A934">
        <v>933</v>
      </c>
      <c r="B934" t="s">
        <v>2382</v>
      </c>
      <c r="C934" t="s">
        <v>2383</v>
      </c>
      <c r="D934" t="s">
        <v>2384</v>
      </c>
      <c r="E934" s="1">
        <v>44964.611840277779</v>
      </c>
      <c r="F934" s="1">
        <v>44964.611840277779</v>
      </c>
    </row>
    <row r="935" spans="1:6" x14ac:dyDescent="0.2">
      <c r="A935">
        <v>934</v>
      </c>
      <c r="B935" t="s">
        <v>2385</v>
      </c>
      <c r="C935" t="s">
        <v>2386</v>
      </c>
      <c r="D935">
        <v>18729808342</v>
      </c>
      <c r="E935" s="1">
        <v>44964.611840277779</v>
      </c>
      <c r="F935" s="1">
        <v>44964.611840277779</v>
      </c>
    </row>
    <row r="936" spans="1:6" x14ac:dyDescent="0.2">
      <c r="A936">
        <v>935</v>
      </c>
      <c r="B936" t="s">
        <v>2387</v>
      </c>
      <c r="C936" t="s">
        <v>2388</v>
      </c>
      <c r="D936" s="2">
        <v>9259518373</v>
      </c>
      <c r="E936" s="1">
        <v>44964.611840277779</v>
      </c>
      <c r="F936" s="1">
        <v>44964.611840277779</v>
      </c>
    </row>
    <row r="937" spans="1:6" x14ac:dyDescent="0.2">
      <c r="A937">
        <v>936</v>
      </c>
      <c r="B937" t="s">
        <v>2389</v>
      </c>
      <c r="C937" t="s">
        <v>2390</v>
      </c>
      <c r="D937" s="2">
        <v>13619618423</v>
      </c>
      <c r="E937" s="1">
        <v>44964.611840277779</v>
      </c>
      <c r="F937" s="1">
        <v>44964.611840277779</v>
      </c>
    </row>
    <row r="938" spans="1:6" x14ac:dyDescent="0.2">
      <c r="A938">
        <v>937</v>
      </c>
      <c r="B938" t="s">
        <v>2391</v>
      </c>
      <c r="C938" t="s">
        <v>2392</v>
      </c>
      <c r="D938" s="2">
        <v>14847831117</v>
      </c>
      <c r="E938" s="1">
        <v>44964.611840277779</v>
      </c>
      <c r="F938" s="1">
        <v>44964.611840277779</v>
      </c>
    </row>
    <row r="939" spans="1:6" x14ac:dyDescent="0.2">
      <c r="A939">
        <v>938</v>
      </c>
      <c r="B939" t="s">
        <v>2393</v>
      </c>
      <c r="C939" t="s">
        <v>2394</v>
      </c>
      <c r="D939" t="s">
        <v>2395</v>
      </c>
      <c r="E939" s="1">
        <v>44964.611840277779</v>
      </c>
      <c r="F939" s="1">
        <v>44964.611840277779</v>
      </c>
    </row>
    <row r="940" spans="1:6" x14ac:dyDescent="0.2">
      <c r="A940">
        <v>939</v>
      </c>
      <c r="B940" t="s">
        <v>2396</v>
      </c>
      <c r="C940" t="s">
        <v>2397</v>
      </c>
      <c r="D940" t="s">
        <v>2398</v>
      </c>
      <c r="E940" s="1">
        <v>44964.611840277779</v>
      </c>
      <c r="F940" s="1">
        <v>44964.611840277779</v>
      </c>
    </row>
    <row r="941" spans="1:6" x14ac:dyDescent="0.2">
      <c r="A941">
        <v>940</v>
      </c>
      <c r="B941" t="s">
        <v>2399</v>
      </c>
      <c r="C941" t="s">
        <v>2400</v>
      </c>
      <c r="D941" t="s">
        <v>2401</v>
      </c>
      <c r="E941" s="1">
        <v>44964.611840277779</v>
      </c>
      <c r="F941" s="1">
        <v>44964.611840277779</v>
      </c>
    </row>
    <row r="942" spans="1:6" x14ac:dyDescent="0.2">
      <c r="A942">
        <v>941</v>
      </c>
      <c r="B942" t="s">
        <v>2402</v>
      </c>
      <c r="C942" t="s">
        <v>2403</v>
      </c>
      <c r="D942">
        <f>1-240-929-4533</f>
        <v>-5701</v>
      </c>
      <c r="E942" s="1">
        <v>44964.611840277779</v>
      </c>
      <c r="F942" s="1">
        <v>44964.611840277779</v>
      </c>
    </row>
    <row r="943" spans="1:6" x14ac:dyDescent="0.2">
      <c r="A943">
        <v>942</v>
      </c>
      <c r="B943" t="s">
        <v>2404</v>
      </c>
      <c r="C943" t="s">
        <v>2405</v>
      </c>
      <c r="D943" s="2">
        <v>9364934918</v>
      </c>
      <c r="E943" s="1">
        <v>44964.611840277779</v>
      </c>
      <c r="F943" s="1">
        <v>44964.611840277779</v>
      </c>
    </row>
    <row r="944" spans="1:6" x14ac:dyDescent="0.2">
      <c r="A944">
        <v>943</v>
      </c>
      <c r="B944" t="s">
        <v>2406</v>
      </c>
      <c r="C944" t="s">
        <v>2407</v>
      </c>
      <c r="D944" t="s">
        <v>2408</v>
      </c>
      <c r="E944" s="1">
        <v>44964.611840277779</v>
      </c>
      <c r="F944" s="1">
        <v>44964.611840277779</v>
      </c>
    </row>
    <row r="945" spans="1:6" x14ac:dyDescent="0.2">
      <c r="A945">
        <v>944</v>
      </c>
      <c r="B945" t="s">
        <v>2409</v>
      </c>
      <c r="C945" t="s">
        <v>2410</v>
      </c>
      <c r="D945" t="s">
        <v>2411</v>
      </c>
      <c r="E945" s="1">
        <v>44964.611840277779</v>
      </c>
      <c r="F945" s="1">
        <v>44964.611840277779</v>
      </c>
    </row>
    <row r="946" spans="1:6" x14ac:dyDescent="0.2">
      <c r="A946">
        <v>945</v>
      </c>
      <c r="B946" t="s">
        <v>2412</v>
      </c>
      <c r="C946" t="s">
        <v>2413</v>
      </c>
      <c r="D946" s="2">
        <v>4634802168</v>
      </c>
      <c r="E946" s="1">
        <v>44964.611840277779</v>
      </c>
      <c r="F946" s="1">
        <v>44964.611840277779</v>
      </c>
    </row>
    <row r="947" spans="1:6" x14ac:dyDescent="0.2">
      <c r="A947">
        <v>946</v>
      </c>
      <c r="B947" t="s">
        <v>2414</v>
      </c>
      <c r="C947" t="s">
        <v>2415</v>
      </c>
      <c r="D947">
        <f>1-248-489-7982</f>
        <v>-8718</v>
      </c>
      <c r="E947" s="1">
        <v>44964.611840277779</v>
      </c>
      <c r="F947" s="1">
        <v>44964.611840277779</v>
      </c>
    </row>
    <row r="948" spans="1:6" x14ac:dyDescent="0.2">
      <c r="A948">
        <v>947</v>
      </c>
      <c r="B948" t="s">
        <v>2416</v>
      </c>
      <c r="C948" t="s">
        <v>2417</v>
      </c>
      <c r="D948" t="s">
        <v>2418</v>
      </c>
      <c r="E948" s="1">
        <v>44964.611840277779</v>
      </c>
      <c r="F948" s="1">
        <v>44964.611840277779</v>
      </c>
    </row>
    <row r="949" spans="1:6" x14ac:dyDescent="0.2">
      <c r="A949">
        <v>948</v>
      </c>
      <c r="B949" t="s">
        <v>2419</v>
      </c>
      <c r="C949" t="s">
        <v>2420</v>
      </c>
      <c r="D949">
        <f>1-702-846-9496</f>
        <v>-11043</v>
      </c>
      <c r="E949" s="1">
        <v>44964.611840277779</v>
      </c>
      <c r="F949" s="1">
        <v>44964.611840277779</v>
      </c>
    </row>
    <row r="950" spans="1:6" x14ac:dyDescent="0.2">
      <c r="A950">
        <v>949</v>
      </c>
      <c r="B950" t="s">
        <v>2421</v>
      </c>
      <c r="C950" t="s">
        <v>2422</v>
      </c>
      <c r="D950" t="s">
        <v>2423</v>
      </c>
      <c r="E950" s="1">
        <v>44964.611840277779</v>
      </c>
      <c r="F950" s="1">
        <v>44964.611840277779</v>
      </c>
    </row>
    <row r="951" spans="1:6" x14ac:dyDescent="0.2">
      <c r="A951">
        <v>950</v>
      </c>
      <c r="B951" t="s">
        <v>2424</v>
      </c>
      <c r="C951" t="s">
        <v>2425</v>
      </c>
      <c r="D951">
        <f>1-949-933-4815</f>
        <v>-6696</v>
      </c>
      <c r="E951" s="1">
        <v>44964.611840277779</v>
      </c>
      <c r="F951" s="1">
        <v>44964.611840277779</v>
      </c>
    </row>
    <row r="952" spans="1:6" x14ac:dyDescent="0.2">
      <c r="A952">
        <v>951</v>
      </c>
      <c r="B952" t="s">
        <v>2426</v>
      </c>
      <c r="C952" t="s">
        <v>2427</v>
      </c>
      <c r="D952" s="2">
        <v>2546042992</v>
      </c>
      <c r="E952" s="1">
        <v>44964.611840277779</v>
      </c>
      <c r="F952" s="1">
        <v>44964.611840277779</v>
      </c>
    </row>
    <row r="953" spans="1:6" x14ac:dyDescent="0.2">
      <c r="A953">
        <v>952</v>
      </c>
      <c r="B953" t="s">
        <v>2428</v>
      </c>
      <c r="C953" t="s">
        <v>2429</v>
      </c>
      <c r="D953" t="s">
        <v>2430</v>
      </c>
      <c r="E953" s="1">
        <v>44964.611840277779</v>
      </c>
      <c r="F953" s="1">
        <v>44964.611840277779</v>
      </c>
    </row>
    <row r="954" spans="1:6" x14ac:dyDescent="0.2">
      <c r="A954">
        <v>953</v>
      </c>
      <c r="B954" t="s">
        <v>2431</v>
      </c>
      <c r="C954" t="s">
        <v>2432</v>
      </c>
      <c r="D954">
        <v>13254425845</v>
      </c>
      <c r="E954" s="1">
        <v>44964.611840277779</v>
      </c>
      <c r="F954" s="1">
        <v>44964.611840277779</v>
      </c>
    </row>
    <row r="955" spans="1:6" x14ac:dyDescent="0.2">
      <c r="A955">
        <v>954</v>
      </c>
      <c r="B955" t="s">
        <v>2433</v>
      </c>
      <c r="C955" t="s">
        <v>2434</v>
      </c>
      <c r="D955">
        <v>14437324717</v>
      </c>
      <c r="E955" s="1">
        <v>44964.611840277779</v>
      </c>
      <c r="F955" s="1">
        <v>44964.611840277779</v>
      </c>
    </row>
    <row r="956" spans="1:6" x14ac:dyDescent="0.2">
      <c r="A956">
        <v>955</v>
      </c>
      <c r="B956" t="s">
        <v>2435</v>
      </c>
      <c r="C956" t="s">
        <v>2436</v>
      </c>
      <c r="D956">
        <f>1-541-847-6022</f>
        <v>-7409</v>
      </c>
      <c r="E956" s="1">
        <v>44964.611840277779</v>
      </c>
      <c r="F956" s="1">
        <v>44964.611840277779</v>
      </c>
    </row>
    <row r="957" spans="1:6" x14ac:dyDescent="0.2">
      <c r="A957">
        <v>956</v>
      </c>
      <c r="B957" t="s">
        <v>2437</v>
      </c>
      <c r="C957" t="s">
        <v>2438</v>
      </c>
      <c r="D957" t="s">
        <v>2439</v>
      </c>
      <c r="E957" s="1">
        <v>44964.611840277779</v>
      </c>
      <c r="F957" s="1">
        <v>44964.611840277779</v>
      </c>
    </row>
    <row r="958" spans="1:6" x14ac:dyDescent="0.2">
      <c r="A958">
        <v>957</v>
      </c>
      <c r="B958" t="s">
        <v>2440</v>
      </c>
      <c r="C958" t="s">
        <v>2441</v>
      </c>
      <c r="D958">
        <v>15406426415</v>
      </c>
      <c r="E958" s="1">
        <v>44964.611840277779</v>
      </c>
      <c r="F958" s="1">
        <v>44964.611840277779</v>
      </c>
    </row>
    <row r="959" spans="1:6" x14ac:dyDescent="0.2">
      <c r="A959">
        <v>958</v>
      </c>
      <c r="B959" t="s">
        <v>2442</v>
      </c>
      <c r="C959" t="s">
        <v>2443</v>
      </c>
      <c r="D959" t="s">
        <v>2444</v>
      </c>
      <c r="E959" s="1">
        <v>44964.611840277779</v>
      </c>
      <c r="F959" s="1">
        <v>44964.611840277779</v>
      </c>
    </row>
    <row r="960" spans="1:6" x14ac:dyDescent="0.2">
      <c r="A960">
        <v>959</v>
      </c>
      <c r="B960" t="s">
        <v>2445</v>
      </c>
      <c r="C960" t="s">
        <v>2446</v>
      </c>
      <c r="D960" s="2">
        <v>4244823927</v>
      </c>
      <c r="E960" s="1">
        <v>44964.611840277779</v>
      </c>
      <c r="F960" s="1">
        <v>44964.611840277779</v>
      </c>
    </row>
    <row r="961" spans="1:6" x14ac:dyDescent="0.2">
      <c r="A961">
        <v>960</v>
      </c>
      <c r="B961" t="s">
        <v>2447</v>
      </c>
      <c r="C961" t="s">
        <v>2448</v>
      </c>
      <c r="D961" s="2">
        <v>6232604288</v>
      </c>
      <c r="E961" s="1">
        <v>44964.611840277779</v>
      </c>
      <c r="F961" s="1">
        <v>44964.611840277779</v>
      </c>
    </row>
    <row r="962" spans="1:6" x14ac:dyDescent="0.2">
      <c r="A962">
        <v>961</v>
      </c>
      <c r="B962" t="s">
        <v>2449</v>
      </c>
      <c r="C962" t="s">
        <v>2450</v>
      </c>
      <c r="D962">
        <f>1-719-656-1194</f>
        <v>-2568</v>
      </c>
      <c r="E962" s="1">
        <v>44964.611840277779</v>
      </c>
      <c r="F962" s="1">
        <v>44964.611840277779</v>
      </c>
    </row>
    <row r="963" spans="1:6" x14ac:dyDescent="0.2">
      <c r="A963">
        <v>962</v>
      </c>
      <c r="B963" t="s">
        <v>2451</v>
      </c>
      <c r="C963" t="s">
        <v>2452</v>
      </c>
      <c r="D963" t="s">
        <v>2453</v>
      </c>
      <c r="E963" s="1">
        <v>44964.611840277779</v>
      </c>
      <c r="F963" s="1">
        <v>44964.611840277779</v>
      </c>
    </row>
    <row r="964" spans="1:6" x14ac:dyDescent="0.2">
      <c r="A964">
        <v>963</v>
      </c>
      <c r="B964" t="s">
        <v>2454</v>
      </c>
      <c r="C964" t="s">
        <v>2455</v>
      </c>
      <c r="D964" t="s">
        <v>2456</v>
      </c>
      <c r="E964" s="1">
        <v>44964.611840277779</v>
      </c>
      <c r="F964" s="1">
        <v>44964.611840277779</v>
      </c>
    </row>
    <row r="965" spans="1:6" x14ac:dyDescent="0.2">
      <c r="A965">
        <v>964</v>
      </c>
      <c r="B965" t="s">
        <v>2457</v>
      </c>
      <c r="C965" t="s">
        <v>2458</v>
      </c>
      <c r="D965" t="s">
        <v>2459</v>
      </c>
      <c r="E965" s="1">
        <v>44964.611840277779</v>
      </c>
      <c r="F965" s="1">
        <v>44964.611840277779</v>
      </c>
    </row>
    <row r="966" spans="1:6" x14ac:dyDescent="0.2">
      <c r="A966">
        <v>965</v>
      </c>
      <c r="B966" t="s">
        <v>2460</v>
      </c>
      <c r="C966" t="s">
        <v>2461</v>
      </c>
      <c r="D966">
        <v>17137507790</v>
      </c>
      <c r="E966" s="1">
        <v>44964.611840277779</v>
      </c>
      <c r="F966" s="1">
        <v>44964.611840277779</v>
      </c>
    </row>
    <row r="967" spans="1:6" x14ac:dyDescent="0.2">
      <c r="A967">
        <v>966</v>
      </c>
      <c r="B967" t="s">
        <v>2462</v>
      </c>
      <c r="C967" t="s">
        <v>2463</v>
      </c>
      <c r="D967" t="s">
        <v>2464</v>
      </c>
      <c r="E967" s="1">
        <v>44964.611840277779</v>
      </c>
      <c r="F967" s="1">
        <v>44964.611840277779</v>
      </c>
    </row>
    <row r="968" spans="1:6" x14ac:dyDescent="0.2">
      <c r="A968">
        <v>967</v>
      </c>
      <c r="B968" t="s">
        <v>2465</v>
      </c>
      <c r="C968" t="s">
        <v>2466</v>
      </c>
      <c r="D968" t="s">
        <v>2467</v>
      </c>
      <c r="E968" s="1">
        <v>44964.611840277779</v>
      </c>
      <c r="F968" s="1">
        <v>44964.611840277779</v>
      </c>
    </row>
    <row r="969" spans="1:6" x14ac:dyDescent="0.2">
      <c r="A969">
        <v>968</v>
      </c>
      <c r="B969" t="s">
        <v>2468</v>
      </c>
      <c r="C969" t="s">
        <v>2469</v>
      </c>
      <c r="D969" s="2">
        <v>3477186419</v>
      </c>
      <c r="E969" s="1">
        <v>44964.611840277779</v>
      </c>
      <c r="F969" s="1">
        <v>44964.611840277779</v>
      </c>
    </row>
    <row r="970" spans="1:6" x14ac:dyDescent="0.2">
      <c r="A970">
        <v>969</v>
      </c>
      <c r="B970" t="s">
        <v>2470</v>
      </c>
      <c r="C970" t="s">
        <v>2471</v>
      </c>
      <c r="D970" t="s">
        <v>2472</v>
      </c>
      <c r="E970" s="1">
        <v>44964.611840277779</v>
      </c>
      <c r="F970" s="1">
        <v>44964.611840277779</v>
      </c>
    </row>
    <row r="971" spans="1:6" x14ac:dyDescent="0.2">
      <c r="A971">
        <v>970</v>
      </c>
      <c r="B971" t="s">
        <v>2473</v>
      </c>
      <c r="C971" t="s">
        <v>2474</v>
      </c>
      <c r="D971" t="s">
        <v>2475</v>
      </c>
      <c r="E971" s="1">
        <v>44964.611840277779</v>
      </c>
      <c r="F971" s="1">
        <v>44964.611840277779</v>
      </c>
    </row>
    <row r="972" spans="1:6" x14ac:dyDescent="0.2">
      <c r="A972">
        <v>971</v>
      </c>
      <c r="B972" t="s">
        <v>2476</v>
      </c>
      <c r="C972" t="s">
        <v>2477</v>
      </c>
      <c r="D972" s="2">
        <v>4692575214</v>
      </c>
      <c r="E972" s="1">
        <v>44964.611840277779</v>
      </c>
      <c r="F972" s="1">
        <v>44964.611840277779</v>
      </c>
    </row>
    <row r="973" spans="1:6" x14ac:dyDescent="0.2">
      <c r="A973">
        <v>972</v>
      </c>
      <c r="B973" t="s">
        <v>2478</v>
      </c>
      <c r="C973" t="s">
        <v>2479</v>
      </c>
      <c r="D973" s="2">
        <v>4633554685</v>
      </c>
      <c r="E973" s="1">
        <v>44964.611840277779</v>
      </c>
      <c r="F973" s="1">
        <v>44964.611840277779</v>
      </c>
    </row>
    <row r="974" spans="1:6" x14ac:dyDescent="0.2">
      <c r="A974">
        <v>973</v>
      </c>
      <c r="B974" t="s">
        <v>2480</v>
      </c>
      <c r="C974" t="s">
        <v>2481</v>
      </c>
      <c r="D974" s="2">
        <v>8507407581</v>
      </c>
      <c r="E974" s="1">
        <v>44964.611840277779</v>
      </c>
      <c r="F974" s="1">
        <v>44964.611840277779</v>
      </c>
    </row>
    <row r="975" spans="1:6" x14ac:dyDescent="0.2">
      <c r="A975">
        <v>974</v>
      </c>
      <c r="B975" t="s">
        <v>2482</v>
      </c>
      <c r="C975" t="s">
        <v>2483</v>
      </c>
      <c r="D975" t="s">
        <v>2484</v>
      </c>
      <c r="E975" s="1">
        <v>44964.611840277779</v>
      </c>
      <c r="F975" s="1">
        <v>44964.611840277779</v>
      </c>
    </row>
    <row r="976" spans="1:6" x14ac:dyDescent="0.2">
      <c r="A976">
        <v>975</v>
      </c>
      <c r="B976" t="s">
        <v>2485</v>
      </c>
      <c r="C976" t="s">
        <v>2486</v>
      </c>
      <c r="D976" t="s">
        <v>2487</v>
      </c>
      <c r="E976" s="1">
        <v>44964.611840277779</v>
      </c>
      <c r="F976" s="1">
        <v>44964.611840277779</v>
      </c>
    </row>
    <row r="977" spans="1:6" x14ac:dyDescent="0.2">
      <c r="A977">
        <v>976</v>
      </c>
      <c r="B977" t="s">
        <v>2488</v>
      </c>
      <c r="C977" t="s">
        <v>2489</v>
      </c>
      <c r="D977" t="s">
        <v>2490</v>
      </c>
      <c r="E977" s="1">
        <v>44964.611840277779</v>
      </c>
      <c r="F977" s="1">
        <v>44964.611840277779</v>
      </c>
    </row>
    <row r="978" spans="1:6" x14ac:dyDescent="0.2">
      <c r="A978">
        <v>977</v>
      </c>
      <c r="B978" t="s">
        <v>2491</v>
      </c>
      <c r="C978" t="s">
        <v>2492</v>
      </c>
      <c r="D978" t="s">
        <v>2493</v>
      </c>
      <c r="E978" s="1">
        <v>44964.611840277779</v>
      </c>
      <c r="F978" s="1">
        <v>44964.611840277779</v>
      </c>
    </row>
    <row r="979" spans="1:6" x14ac:dyDescent="0.2">
      <c r="A979">
        <v>978</v>
      </c>
      <c r="B979" t="s">
        <v>2494</v>
      </c>
      <c r="C979" t="s">
        <v>2495</v>
      </c>
      <c r="D979" t="s">
        <v>2496</v>
      </c>
      <c r="E979" s="1">
        <v>44964.611840277779</v>
      </c>
      <c r="F979" s="1">
        <v>44964.611840277779</v>
      </c>
    </row>
    <row r="980" spans="1:6" x14ac:dyDescent="0.2">
      <c r="A980">
        <v>979</v>
      </c>
      <c r="B980" t="s">
        <v>2497</v>
      </c>
      <c r="C980" t="s">
        <v>2498</v>
      </c>
      <c r="D980" t="s">
        <v>2499</v>
      </c>
      <c r="E980" s="1">
        <v>44964.611840277779</v>
      </c>
      <c r="F980" s="1">
        <v>44964.611840277779</v>
      </c>
    </row>
    <row r="981" spans="1:6" x14ac:dyDescent="0.2">
      <c r="A981">
        <v>980</v>
      </c>
      <c r="B981" t="s">
        <v>2500</v>
      </c>
      <c r="C981" t="s">
        <v>2501</v>
      </c>
      <c r="D981" t="s">
        <v>2502</v>
      </c>
      <c r="E981" s="1">
        <v>44964.611840277779</v>
      </c>
      <c r="F981" s="1">
        <v>44964.611840277779</v>
      </c>
    </row>
    <row r="982" spans="1:6" x14ac:dyDescent="0.2">
      <c r="A982">
        <v>981</v>
      </c>
      <c r="B982" t="s">
        <v>2503</v>
      </c>
      <c r="C982" t="s">
        <v>2504</v>
      </c>
      <c r="D982" s="2">
        <v>13516361122</v>
      </c>
      <c r="E982" s="1">
        <v>44964.611840277779</v>
      </c>
      <c r="F982" s="1">
        <v>44964.611840277779</v>
      </c>
    </row>
    <row r="983" spans="1:6" x14ac:dyDescent="0.2">
      <c r="A983">
        <v>982</v>
      </c>
      <c r="B983" t="s">
        <v>2505</v>
      </c>
      <c r="C983" t="s">
        <v>2506</v>
      </c>
      <c r="D983">
        <f>1-202-436-1091</f>
        <v>-1728</v>
      </c>
      <c r="E983" s="1">
        <v>44964.611840277779</v>
      </c>
      <c r="F983" s="1">
        <v>44964.611840277779</v>
      </c>
    </row>
    <row r="984" spans="1:6" x14ac:dyDescent="0.2">
      <c r="A984">
        <v>983</v>
      </c>
      <c r="B984" t="s">
        <v>2507</v>
      </c>
      <c r="C984" t="s">
        <v>2508</v>
      </c>
      <c r="D984" t="s">
        <v>2509</v>
      </c>
      <c r="E984" s="1">
        <v>44964.611840277779</v>
      </c>
      <c r="F984" s="1">
        <v>44964.611840277779</v>
      </c>
    </row>
    <row r="985" spans="1:6" x14ac:dyDescent="0.2">
      <c r="A985">
        <v>984</v>
      </c>
      <c r="B985" t="s">
        <v>2510</v>
      </c>
      <c r="C985" t="s">
        <v>2511</v>
      </c>
      <c r="D985" s="2">
        <v>5672419122</v>
      </c>
      <c r="E985" s="1">
        <v>44964.611840277779</v>
      </c>
      <c r="F985" s="1">
        <v>44964.611840277779</v>
      </c>
    </row>
    <row r="986" spans="1:6" x14ac:dyDescent="0.2">
      <c r="A986">
        <v>985</v>
      </c>
      <c r="B986" t="s">
        <v>2512</v>
      </c>
      <c r="C986" t="s">
        <v>2513</v>
      </c>
      <c r="D986" s="2">
        <v>13648981668</v>
      </c>
      <c r="E986" s="1">
        <v>44964.611840277779</v>
      </c>
      <c r="F986" s="1">
        <v>44964.611840277779</v>
      </c>
    </row>
    <row r="987" spans="1:6" x14ac:dyDescent="0.2">
      <c r="A987">
        <v>986</v>
      </c>
      <c r="B987" t="s">
        <v>2514</v>
      </c>
      <c r="C987" t="s">
        <v>2515</v>
      </c>
      <c r="D987" t="s">
        <v>2516</v>
      </c>
      <c r="E987" s="1">
        <v>44964.611840277779</v>
      </c>
      <c r="F987" s="1">
        <v>44964.611840277779</v>
      </c>
    </row>
    <row r="988" spans="1:6" x14ac:dyDescent="0.2">
      <c r="A988">
        <v>987</v>
      </c>
      <c r="B988" t="s">
        <v>2517</v>
      </c>
      <c r="C988" t="s">
        <v>2518</v>
      </c>
      <c r="D988" t="s">
        <v>2519</v>
      </c>
      <c r="E988" s="1">
        <v>44964.611840277779</v>
      </c>
      <c r="F988" s="1">
        <v>44964.611840277779</v>
      </c>
    </row>
    <row r="989" spans="1:6" x14ac:dyDescent="0.2">
      <c r="A989">
        <v>988</v>
      </c>
      <c r="B989" t="s">
        <v>2520</v>
      </c>
      <c r="C989" t="s">
        <v>2521</v>
      </c>
      <c r="D989">
        <f>1-720-369-4559</f>
        <v>-5647</v>
      </c>
      <c r="E989" s="1">
        <v>44964.611840277779</v>
      </c>
      <c r="F989" s="1">
        <v>44964.611840277779</v>
      </c>
    </row>
    <row r="990" spans="1:6" x14ac:dyDescent="0.2">
      <c r="A990">
        <v>989</v>
      </c>
      <c r="B990" t="s">
        <v>2522</v>
      </c>
      <c r="C990" t="s">
        <v>2523</v>
      </c>
      <c r="D990" t="s">
        <v>2524</v>
      </c>
      <c r="E990" s="1">
        <v>44964.611840277779</v>
      </c>
      <c r="F990" s="1">
        <v>44964.611840277779</v>
      </c>
    </row>
    <row r="991" spans="1:6" x14ac:dyDescent="0.2">
      <c r="A991">
        <v>990</v>
      </c>
      <c r="B991" t="s">
        <v>2525</v>
      </c>
      <c r="C991" t="s">
        <v>2526</v>
      </c>
      <c r="D991" t="s">
        <v>2527</v>
      </c>
      <c r="E991" s="1">
        <v>44964.611840277779</v>
      </c>
      <c r="F991" s="1">
        <v>44964.611840277779</v>
      </c>
    </row>
    <row r="992" spans="1:6" x14ac:dyDescent="0.2">
      <c r="A992">
        <v>991</v>
      </c>
      <c r="B992" t="s">
        <v>2528</v>
      </c>
      <c r="C992" t="s">
        <v>2529</v>
      </c>
      <c r="D992">
        <f>1-219-724-5081</f>
        <v>-6023</v>
      </c>
      <c r="E992" s="1">
        <v>44964.611840277779</v>
      </c>
      <c r="F992" s="1">
        <v>44964.611840277779</v>
      </c>
    </row>
    <row r="993" spans="1:6" x14ac:dyDescent="0.2">
      <c r="A993">
        <v>992</v>
      </c>
      <c r="B993" t="s">
        <v>2530</v>
      </c>
      <c r="C993" t="s">
        <v>2531</v>
      </c>
      <c r="D993" t="s">
        <v>2532</v>
      </c>
      <c r="E993" s="1">
        <v>44964.611840277779</v>
      </c>
      <c r="F993" s="1">
        <v>44964.611840277779</v>
      </c>
    </row>
    <row r="994" spans="1:6" x14ac:dyDescent="0.2">
      <c r="A994">
        <v>993</v>
      </c>
      <c r="B994" t="s">
        <v>2533</v>
      </c>
      <c r="C994" t="s">
        <v>2534</v>
      </c>
      <c r="D994" t="s">
        <v>2535</v>
      </c>
      <c r="E994" s="1">
        <v>44964.611840277779</v>
      </c>
      <c r="F994" s="1">
        <v>44964.611840277779</v>
      </c>
    </row>
    <row r="995" spans="1:6" x14ac:dyDescent="0.2">
      <c r="A995">
        <v>994</v>
      </c>
      <c r="B995" t="s">
        <v>2536</v>
      </c>
      <c r="C995" t="s">
        <v>2537</v>
      </c>
      <c r="D995" t="s">
        <v>2538</v>
      </c>
      <c r="E995" s="1">
        <v>44964.611840277779</v>
      </c>
      <c r="F995" s="1">
        <v>44964.611840277779</v>
      </c>
    </row>
    <row r="996" spans="1:6" x14ac:dyDescent="0.2">
      <c r="A996">
        <v>995</v>
      </c>
      <c r="B996" t="s">
        <v>2539</v>
      </c>
      <c r="C996" t="s">
        <v>2540</v>
      </c>
      <c r="D996">
        <f>1-571-614-677</f>
        <v>-1861</v>
      </c>
      <c r="E996" s="1">
        <v>44964.611840277779</v>
      </c>
      <c r="F996" s="1">
        <v>44964.611840277779</v>
      </c>
    </row>
    <row r="997" spans="1:6" x14ac:dyDescent="0.2">
      <c r="A997">
        <v>996</v>
      </c>
      <c r="B997" t="s">
        <v>2541</v>
      </c>
      <c r="C997" t="s">
        <v>2542</v>
      </c>
      <c r="D997" t="s">
        <v>2543</v>
      </c>
      <c r="E997" s="1">
        <v>44964.611840277779</v>
      </c>
      <c r="F997" s="1">
        <v>44964.611840277779</v>
      </c>
    </row>
    <row r="998" spans="1:6" x14ac:dyDescent="0.2">
      <c r="A998">
        <v>997</v>
      </c>
      <c r="B998" t="s">
        <v>2544</v>
      </c>
      <c r="C998" t="s">
        <v>2545</v>
      </c>
      <c r="D998" t="s">
        <v>2546</v>
      </c>
      <c r="E998" s="1">
        <v>44964.611840277779</v>
      </c>
      <c r="F998" s="1">
        <v>44964.611840277779</v>
      </c>
    </row>
    <row r="999" spans="1:6" x14ac:dyDescent="0.2">
      <c r="A999">
        <v>998</v>
      </c>
      <c r="B999" t="s">
        <v>2547</v>
      </c>
      <c r="C999" t="s">
        <v>2548</v>
      </c>
      <c r="D999" t="s">
        <v>2549</v>
      </c>
      <c r="E999" s="1">
        <v>44964.611840277779</v>
      </c>
      <c r="F999" s="1">
        <v>44964.611840277779</v>
      </c>
    </row>
    <row r="1000" spans="1:6" x14ac:dyDescent="0.2">
      <c r="A1000">
        <v>999</v>
      </c>
      <c r="B1000" t="s">
        <v>2550</v>
      </c>
      <c r="C1000" t="s">
        <v>2551</v>
      </c>
      <c r="D1000" t="s">
        <v>2552</v>
      </c>
      <c r="E1000" s="1">
        <v>44964.611840277779</v>
      </c>
      <c r="F1000" s="1">
        <v>44964.611840277779</v>
      </c>
    </row>
    <row r="1001" spans="1:6" x14ac:dyDescent="0.2">
      <c r="A1001">
        <v>1000</v>
      </c>
      <c r="B1001" t="s">
        <v>2553</v>
      </c>
      <c r="C1001" t="s">
        <v>2554</v>
      </c>
      <c r="D1001" t="s">
        <v>2555</v>
      </c>
      <c r="E1001" s="1">
        <v>44964.611840277779</v>
      </c>
      <c r="F1001" s="1">
        <v>44964.611840277779</v>
      </c>
    </row>
    <row r="1002" spans="1:6" x14ac:dyDescent="0.2">
      <c r="A1002">
        <v>1001</v>
      </c>
      <c r="B1002" t="s">
        <v>2556</v>
      </c>
      <c r="C1002" t="s">
        <v>2557</v>
      </c>
      <c r="D1002" s="2">
        <v>5022491788</v>
      </c>
      <c r="E1002" s="1">
        <v>44964.611840277779</v>
      </c>
      <c r="F1002" s="1">
        <v>44964.611840277779</v>
      </c>
    </row>
    <row r="1003" spans="1:6" x14ac:dyDescent="0.2">
      <c r="A1003">
        <v>1002</v>
      </c>
      <c r="B1003" t="s">
        <v>2558</v>
      </c>
      <c r="C1003" t="s">
        <v>2559</v>
      </c>
      <c r="D1003" t="s">
        <v>2560</v>
      </c>
      <c r="E1003" s="1">
        <v>44964.611840277779</v>
      </c>
      <c r="F1003" s="1">
        <v>44964.611840277779</v>
      </c>
    </row>
    <row r="1004" spans="1:6" x14ac:dyDescent="0.2">
      <c r="A1004">
        <v>1003</v>
      </c>
      <c r="B1004" t="s">
        <v>2561</v>
      </c>
      <c r="C1004" t="s">
        <v>2562</v>
      </c>
      <c r="D1004" t="s">
        <v>2563</v>
      </c>
      <c r="E1004" s="1">
        <v>44964.611840277779</v>
      </c>
      <c r="F1004" s="1">
        <v>44964.611840277779</v>
      </c>
    </row>
    <row r="1005" spans="1:6" x14ac:dyDescent="0.2">
      <c r="A1005">
        <v>1004</v>
      </c>
      <c r="B1005" t="s">
        <v>2564</v>
      </c>
      <c r="C1005" t="s">
        <v>2565</v>
      </c>
      <c r="D1005" t="s">
        <v>2566</v>
      </c>
      <c r="E1005" s="1">
        <v>44964.611840277779</v>
      </c>
      <c r="F1005" s="1">
        <v>44964.611840277779</v>
      </c>
    </row>
    <row r="1006" spans="1:6" x14ac:dyDescent="0.2">
      <c r="A1006">
        <v>1005</v>
      </c>
      <c r="B1006" t="s">
        <v>2567</v>
      </c>
      <c r="C1006" t="s">
        <v>2568</v>
      </c>
      <c r="D1006" s="2">
        <v>18012244704</v>
      </c>
      <c r="E1006" s="1">
        <v>44964.611840277779</v>
      </c>
      <c r="F1006" s="1">
        <v>44964.611840277779</v>
      </c>
    </row>
    <row r="1007" spans="1:6" x14ac:dyDescent="0.2">
      <c r="A1007">
        <v>1006</v>
      </c>
      <c r="B1007" t="s">
        <v>2569</v>
      </c>
      <c r="C1007" t="s">
        <v>2570</v>
      </c>
      <c r="D1007" s="2">
        <v>15596096365</v>
      </c>
      <c r="E1007" s="1">
        <v>44964.611840277779</v>
      </c>
      <c r="F1007" s="1">
        <v>44964.611840277779</v>
      </c>
    </row>
    <row r="1008" spans="1:6" x14ac:dyDescent="0.2">
      <c r="A1008">
        <v>1007</v>
      </c>
      <c r="B1008" t="s">
        <v>2571</v>
      </c>
      <c r="C1008" t="s">
        <v>2572</v>
      </c>
      <c r="D1008" t="s">
        <v>2573</v>
      </c>
      <c r="E1008" s="1">
        <v>44964.611840277779</v>
      </c>
      <c r="F1008" s="1">
        <v>44964.611840277779</v>
      </c>
    </row>
    <row r="1009" spans="1:6" x14ac:dyDescent="0.2">
      <c r="A1009">
        <v>1008</v>
      </c>
      <c r="B1009" t="s">
        <v>2574</v>
      </c>
      <c r="C1009" t="s">
        <v>2575</v>
      </c>
      <c r="D1009">
        <f>1-409-564-3569</f>
        <v>-4541</v>
      </c>
      <c r="E1009" s="1">
        <v>44964.611840277779</v>
      </c>
      <c r="F1009" s="1">
        <v>44964.611840277779</v>
      </c>
    </row>
    <row r="1010" spans="1:6" x14ac:dyDescent="0.2">
      <c r="A1010">
        <v>1009</v>
      </c>
      <c r="B1010" t="s">
        <v>2576</v>
      </c>
      <c r="C1010" t="s">
        <v>2577</v>
      </c>
      <c r="D1010" t="s">
        <v>2578</v>
      </c>
      <c r="E1010" s="1">
        <v>44964.611840277779</v>
      </c>
      <c r="F1010" s="1">
        <v>44964.611840277779</v>
      </c>
    </row>
    <row r="1011" spans="1:6" x14ac:dyDescent="0.2">
      <c r="A1011">
        <v>1010</v>
      </c>
      <c r="B1011" t="s">
        <v>2579</v>
      </c>
      <c r="C1011" t="s">
        <v>2580</v>
      </c>
      <c r="D1011" t="s">
        <v>2581</v>
      </c>
      <c r="E1011" s="1">
        <v>44964.611840277779</v>
      </c>
      <c r="F1011" s="1">
        <v>44964.611840277779</v>
      </c>
    </row>
    <row r="1012" spans="1:6" x14ac:dyDescent="0.2">
      <c r="A1012">
        <v>1011</v>
      </c>
      <c r="B1012" t="s">
        <v>2582</v>
      </c>
      <c r="C1012" t="s">
        <v>2583</v>
      </c>
      <c r="D1012">
        <f>1-862-761-1035</f>
        <v>-2657</v>
      </c>
      <c r="E1012" s="1">
        <v>44964.611840277779</v>
      </c>
      <c r="F1012" s="1">
        <v>44964.611840277779</v>
      </c>
    </row>
    <row r="1013" spans="1:6" x14ac:dyDescent="0.2">
      <c r="A1013">
        <v>1012</v>
      </c>
      <c r="B1013" t="s">
        <v>2584</v>
      </c>
      <c r="C1013" t="s">
        <v>2585</v>
      </c>
      <c r="D1013" t="s">
        <v>2586</v>
      </c>
      <c r="E1013" s="1">
        <v>44964.611840277779</v>
      </c>
      <c r="F1013" s="1">
        <v>44964.611840277779</v>
      </c>
    </row>
    <row r="1014" spans="1:6" x14ac:dyDescent="0.2">
      <c r="A1014">
        <v>1013</v>
      </c>
      <c r="B1014" t="s">
        <v>2587</v>
      </c>
      <c r="C1014" t="s">
        <v>2588</v>
      </c>
      <c r="D1014" t="s">
        <v>2589</v>
      </c>
      <c r="E1014" s="1">
        <v>44964.611840277779</v>
      </c>
      <c r="F1014" s="1">
        <v>44964.611840277779</v>
      </c>
    </row>
    <row r="1015" spans="1:6" x14ac:dyDescent="0.2">
      <c r="A1015">
        <v>1014</v>
      </c>
      <c r="B1015" t="s">
        <v>2590</v>
      </c>
      <c r="C1015" t="s">
        <v>2591</v>
      </c>
      <c r="D1015" t="s">
        <v>2592</v>
      </c>
      <c r="E1015" s="1">
        <v>44964.611840277779</v>
      </c>
      <c r="F1015" s="1">
        <v>44964.611840277779</v>
      </c>
    </row>
    <row r="1016" spans="1:6" x14ac:dyDescent="0.2">
      <c r="A1016">
        <v>1015</v>
      </c>
      <c r="B1016" t="s">
        <v>2593</v>
      </c>
      <c r="C1016" t="s">
        <v>2594</v>
      </c>
      <c r="D1016">
        <v>12516830965</v>
      </c>
      <c r="E1016" s="1">
        <v>44964.611840277779</v>
      </c>
      <c r="F1016" s="1">
        <v>44964.611840277779</v>
      </c>
    </row>
    <row r="1017" spans="1:6" x14ac:dyDescent="0.2">
      <c r="A1017">
        <v>1016</v>
      </c>
      <c r="B1017" t="s">
        <v>2595</v>
      </c>
      <c r="C1017" t="s">
        <v>2596</v>
      </c>
      <c r="D1017" t="s">
        <v>2597</v>
      </c>
      <c r="E1017" s="1">
        <v>44964.611840277779</v>
      </c>
      <c r="F1017" s="1">
        <v>44964.611840277779</v>
      </c>
    </row>
    <row r="1018" spans="1:6" x14ac:dyDescent="0.2">
      <c r="A1018">
        <v>1017</v>
      </c>
      <c r="B1018" t="s">
        <v>2598</v>
      </c>
      <c r="C1018" t="s">
        <v>2599</v>
      </c>
      <c r="D1018" t="s">
        <v>2600</v>
      </c>
      <c r="E1018" s="1">
        <v>44964.611840277779</v>
      </c>
      <c r="F1018" s="1">
        <v>44964.611840277779</v>
      </c>
    </row>
    <row r="1019" spans="1:6" x14ac:dyDescent="0.2">
      <c r="A1019">
        <v>1018</v>
      </c>
      <c r="B1019" t="s">
        <v>2601</v>
      </c>
      <c r="C1019" t="s">
        <v>2602</v>
      </c>
      <c r="D1019" s="2">
        <v>6298979641</v>
      </c>
      <c r="E1019" s="1">
        <v>44964.611840277779</v>
      </c>
      <c r="F1019" s="1">
        <v>44964.611840277779</v>
      </c>
    </row>
    <row r="1020" spans="1:6" x14ac:dyDescent="0.2">
      <c r="A1020">
        <v>1019</v>
      </c>
      <c r="B1020" t="s">
        <v>2603</v>
      </c>
      <c r="C1020" t="s">
        <v>2604</v>
      </c>
      <c r="D1020">
        <f>1-641-634-9646</f>
        <v>-10920</v>
      </c>
      <c r="E1020" s="1">
        <v>44964.611840277779</v>
      </c>
      <c r="F1020" s="1">
        <v>44964.611840277779</v>
      </c>
    </row>
    <row r="1021" spans="1:6" x14ac:dyDescent="0.2">
      <c r="A1021">
        <v>1020</v>
      </c>
      <c r="B1021" t="s">
        <v>2605</v>
      </c>
      <c r="C1021" t="s">
        <v>2606</v>
      </c>
      <c r="D1021" t="s">
        <v>2607</v>
      </c>
      <c r="E1021" s="1">
        <v>44964.611840277779</v>
      </c>
      <c r="F1021" s="1">
        <v>44964.611840277779</v>
      </c>
    </row>
    <row r="1022" spans="1:6" x14ac:dyDescent="0.2">
      <c r="A1022">
        <v>1021</v>
      </c>
      <c r="B1022" t="s">
        <v>2608</v>
      </c>
      <c r="C1022" t="s">
        <v>2609</v>
      </c>
      <c r="D1022" t="s">
        <v>2610</v>
      </c>
      <c r="E1022" s="1">
        <v>44964.611840277779</v>
      </c>
      <c r="F1022" s="1">
        <v>44964.611840277779</v>
      </c>
    </row>
    <row r="1023" spans="1:6" x14ac:dyDescent="0.2">
      <c r="A1023">
        <v>1022</v>
      </c>
      <c r="B1023" t="s">
        <v>2611</v>
      </c>
      <c r="C1023" t="s">
        <v>2612</v>
      </c>
      <c r="D1023">
        <f>1-480-367-7125</f>
        <v>-7971</v>
      </c>
      <c r="E1023" s="1">
        <v>44964.611840277779</v>
      </c>
      <c r="F1023" s="1">
        <v>44964.611840277779</v>
      </c>
    </row>
    <row r="1024" spans="1:6" x14ac:dyDescent="0.2">
      <c r="A1024">
        <v>1023</v>
      </c>
      <c r="B1024" t="s">
        <v>2613</v>
      </c>
      <c r="C1024" t="s">
        <v>2614</v>
      </c>
      <c r="D1024" s="2">
        <v>8167165487</v>
      </c>
      <c r="E1024" s="1">
        <v>44964.611840277779</v>
      </c>
      <c r="F1024" s="1">
        <v>44964.611840277779</v>
      </c>
    </row>
    <row r="1025" spans="1:6" x14ac:dyDescent="0.2">
      <c r="A1025">
        <v>1024</v>
      </c>
      <c r="B1025" t="s">
        <v>2615</v>
      </c>
      <c r="C1025" t="s">
        <v>2616</v>
      </c>
      <c r="D1025" s="2">
        <v>15613026534</v>
      </c>
      <c r="E1025" s="1">
        <v>44964.611840277779</v>
      </c>
      <c r="F1025" s="1">
        <v>44964.611840277779</v>
      </c>
    </row>
    <row r="1026" spans="1:6" x14ac:dyDescent="0.2">
      <c r="A1026">
        <v>1025</v>
      </c>
      <c r="B1026" t="s">
        <v>2617</v>
      </c>
      <c r="C1026" t="s">
        <v>2618</v>
      </c>
      <c r="D1026" t="s">
        <v>2619</v>
      </c>
      <c r="E1026" s="1">
        <v>44964.611840277779</v>
      </c>
      <c r="F1026" s="1">
        <v>44964.611840277779</v>
      </c>
    </row>
    <row r="1027" spans="1:6" x14ac:dyDescent="0.2">
      <c r="A1027">
        <v>1026</v>
      </c>
      <c r="B1027" t="s">
        <v>2620</v>
      </c>
      <c r="C1027" t="s">
        <v>2621</v>
      </c>
      <c r="D1027">
        <f>1-239-673-2952</f>
        <v>-3863</v>
      </c>
      <c r="E1027" s="1">
        <v>44964.611840277779</v>
      </c>
      <c r="F1027" s="1">
        <v>44964.611840277779</v>
      </c>
    </row>
    <row r="1028" spans="1:6" x14ac:dyDescent="0.2">
      <c r="A1028">
        <v>1027</v>
      </c>
      <c r="B1028" t="s">
        <v>2622</v>
      </c>
      <c r="C1028" t="s">
        <v>2623</v>
      </c>
      <c r="D1028" s="2">
        <v>6235128628</v>
      </c>
      <c r="E1028" s="1">
        <v>44964.611840277779</v>
      </c>
      <c r="F1028" s="1">
        <v>44964.611840277779</v>
      </c>
    </row>
    <row r="1029" spans="1:6" x14ac:dyDescent="0.2">
      <c r="A1029">
        <v>1028</v>
      </c>
      <c r="B1029" t="s">
        <v>2624</v>
      </c>
      <c r="C1029" t="s">
        <v>2625</v>
      </c>
      <c r="D1029">
        <v>12103976793</v>
      </c>
      <c r="E1029" s="1">
        <v>44964.611840277779</v>
      </c>
      <c r="F1029" s="1">
        <v>44964.611840277779</v>
      </c>
    </row>
    <row r="1030" spans="1:6" x14ac:dyDescent="0.2">
      <c r="A1030">
        <v>1029</v>
      </c>
      <c r="B1030" t="s">
        <v>2626</v>
      </c>
      <c r="C1030" t="s">
        <v>2627</v>
      </c>
      <c r="D1030" s="2">
        <v>2139079387</v>
      </c>
      <c r="E1030" s="1">
        <v>44964.611840277779</v>
      </c>
      <c r="F1030" s="1">
        <v>44964.611840277779</v>
      </c>
    </row>
    <row r="1031" spans="1:6" x14ac:dyDescent="0.2">
      <c r="A1031">
        <v>1030</v>
      </c>
      <c r="B1031" t="s">
        <v>2628</v>
      </c>
      <c r="C1031" t="s">
        <v>2629</v>
      </c>
      <c r="D1031" t="s">
        <v>2630</v>
      </c>
      <c r="E1031" s="1">
        <v>44964.611840277779</v>
      </c>
      <c r="F1031" s="1">
        <v>44964.611840277779</v>
      </c>
    </row>
    <row r="1032" spans="1:6" x14ac:dyDescent="0.2">
      <c r="A1032">
        <v>1031</v>
      </c>
      <c r="B1032" t="s">
        <v>2631</v>
      </c>
      <c r="C1032" t="s">
        <v>2632</v>
      </c>
      <c r="D1032">
        <v>17815043223</v>
      </c>
      <c r="E1032" s="1">
        <v>44964.611840277779</v>
      </c>
      <c r="F1032" s="1">
        <v>44964.611840277779</v>
      </c>
    </row>
    <row r="1033" spans="1:6" x14ac:dyDescent="0.2">
      <c r="A1033">
        <v>1032</v>
      </c>
      <c r="B1033" t="s">
        <v>2633</v>
      </c>
      <c r="C1033" t="s">
        <v>2634</v>
      </c>
      <c r="D1033">
        <v>15055705059</v>
      </c>
      <c r="E1033" s="1">
        <v>44964.611840277779</v>
      </c>
      <c r="F1033" s="1">
        <v>44964.611840277779</v>
      </c>
    </row>
    <row r="1034" spans="1:6" x14ac:dyDescent="0.2">
      <c r="A1034">
        <v>1033</v>
      </c>
      <c r="B1034" t="s">
        <v>2635</v>
      </c>
      <c r="C1034" t="s">
        <v>2636</v>
      </c>
      <c r="D1034" t="s">
        <v>2637</v>
      </c>
      <c r="E1034" s="1">
        <v>44964.611840277779</v>
      </c>
      <c r="F1034" s="1">
        <v>44964.611840277779</v>
      </c>
    </row>
    <row r="1035" spans="1:6" x14ac:dyDescent="0.2">
      <c r="A1035">
        <v>1034</v>
      </c>
      <c r="B1035" t="s">
        <v>2638</v>
      </c>
      <c r="C1035" t="s">
        <v>2639</v>
      </c>
      <c r="D1035" t="s">
        <v>2640</v>
      </c>
      <c r="E1035" s="1">
        <v>44964.611840277779</v>
      </c>
      <c r="F1035" s="1">
        <v>44964.611840277779</v>
      </c>
    </row>
    <row r="1036" spans="1:6" x14ac:dyDescent="0.2">
      <c r="A1036">
        <v>1035</v>
      </c>
      <c r="B1036" t="s">
        <v>2641</v>
      </c>
      <c r="C1036" t="s">
        <v>2642</v>
      </c>
      <c r="D1036" t="s">
        <v>2643</v>
      </c>
      <c r="E1036" s="1">
        <v>44964.611840277779</v>
      </c>
      <c r="F1036" s="1">
        <v>44964.611840277779</v>
      </c>
    </row>
    <row r="1037" spans="1:6" x14ac:dyDescent="0.2">
      <c r="A1037">
        <v>1036</v>
      </c>
      <c r="B1037" t="s">
        <v>2644</v>
      </c>
      <c r="C1037" t="s">
        <v>2645</v>
      </c>
      <c r="D1037" s="2">
        <v>6613333399</v>
      </c>
      <c r="E1037" s="1">
        <v>44964.611840277779</v>
      </c>
      <c r="F1037" s="1">
        <v>44964.611840277779</v>
      </c>
    </row>
    <row r="1038" spans="1:6" x14ac:dyDescent="0.2">
      <c r="A1038">
        <v>1037</v>
      </c>
      <c r="B1038" t="s">
        <v>2646</v>
      </c>
      <c r="C1038" t="s">
        <v>2647</v>
      </c>
      <c r="D1038" t="s">
        <v>2648</v>
      </c>
      <c r="E1038" s="1">
        <v>44964.611840277779</v>
      </c>
      <c r="F1038" s="1">
        <v>44964.611840277779</v>
      </c>
    </row>
    <row r="1039" spans="1:6" x14ac:dyDescent="0.2">
      <c r="A1039">
        <v>1038</v>
      </c>
      <c r="B1039" t="s">
        <v>2649</v>
      </c>
      <c r="C1039" t="s">
        <v>2650</v>
      </c>
      <c r="D1039">
        <f>1-240-285-1222</f>
        <v>-1746</v>
      </c>
      <c r="E1039" s="1">
        <v>44964.611840277779</v>
      </c>
      <c r="F1039" s="1">
        <v>44964.611840277779</v>
      </c>
    </row>
    <row r="1040" spans="1:6" x14ac:dyDescent="0.2">
      <c r="A1040">
        <v>1039</v>
      </c>
      <c r="B1040" t="s">
        <v>2651</v>
      </c>
      <c r="C1040" t="s">
        <v>2652</v>
      </c>
      <c r="D1040" t="s">
        <v>2653</v>
      </c>
      <c r="E1040" s="1">
        <v>44964.611840277779</v>
      </c>
      <c r="F1040" s="1">
        <v>44964.611840277779</v>
      </c>
    </row>
    <row r="1041" spans="1:6" x14ac:dyDescent="0.2">
      <c r="A1041">
        <v>1040</v>
      </c>
      <c r="B1041" t="s">
        <v>2654</v>
      </c>
      <c r="C1041" t="s">
        <v>2655</v>
      </c>
      <c r="D1041" s="2">
        <v>5313898301</v>
      </c>
      <c r="E1041" s="1">
        <v>44964.611840277779</v>
      </c>
      <c r="F1041" s="1">
        <v>44964.611840277779</v>
      </c>
    </row>
    <row r="1042" spans="1:6" x14ac:dyDescent="0.2">
      <c r="A1042">
        <v>1041</v>
      </c>
      <c r="B1042" t="s">
        <v>2656</v>
      </c>
      <c r="C1042" t="s">
        <v>2657</v>
      </c>
      <c r="D1042" t="s">
        <v>2658</v>
      </c>
      <c r="E1042" s="1">
        <v>44964.611840277779</v>
      </c>
      <c r="F1042" s="1">
        <v>44964.611840277779</v>
      </c>
    </row>
    <row r="1043" spans="1:6" x14ac:dyDescent="0.2">
      <c r="A1043">
        <v>1042</v>
      </c>
      <c r="B1043" t="s">
        <v>2659</v>
      </c>
      <c r="C1043" t="s">
        <v>2660</v>
      </c>
      <c r="D1043" t="s">
        <v>2661</v>
      </c>
      <c r="E1043" s="1">
        <v>44964.611840277779</v>
      </c>
      <c r="F1043" s="1">
        <v>44964.611840277779</v>
      </c>
    </row>
    <row r="1044" spans="1:6" x14ac:dyDescent="0.2">
      <c r="A1044">
        <v>1043</v>
      </c>
      <c r="B1044" t="s">
        <v>2662</v>
      </c>
      <c r="C1044" t="s">
        <v>2663</v>
      </c>
      <c r="D1044">
        <f>1-239-563-7506</f>
        <v>-8307</v>
      </c>
      <c r="E1044" s="1">
        <v>44964.611840277779</v>
      </c>
      <c r="F1044" s="1">
        <v>44964.611840277779</v>
      </c>
    </row>
    <row r="1045" spans="1:6" x14ac:dyDescent="0.2">
      <c r="A1045">
        <v>1044</v>
      </c>
      <c r="B1045" t="s">
        <v>2664</v>
      </c>
      <c r="C1045" t="s">
        <v>2665</v>
      </c>
      <c r="D1045" t="s">
        <v>2666</v>
      </c>
      <c r="E1045" s="1">
        <v>44964.611840277779</v>
      </c>
      <c r="F1045" s="1">
        <v>44964.611840277779</v>
      </c>
    </row>
    <row r="1046" spans="1:6" x14ac:dyDescent="0.2">
      <c r="A1046">
        <v>1045</v>
      </c>
      <c r="B1046" t="s">
        <v>2667</v>
      </c>
      <c r="C1046" t="s">
        <v>2668</v>
      </c>
      <c r="D1046" s="2">
        <v>5406228783</v>
      </c>
      <c r="E1046" s="1">
        <v>44964.611840277779</v>
      </c>
      <c r="F1046" s="1">
        <v>44964.611840277779</v>
      </c>
    </row>
    <row r="1047" spans="1:6" x14ac:dyDescent="0.2">
      <c r="A1047">
        <v>1046</v>
      </c>
      <c r="B1047" t="s">
        <v>2669</v>
      </c>
      <c r="C1047" t="s">
        <v>2670</v>
      </c>
      <c r="D1047" t="s">
        <v>2671</v>
      </c>
      <c r="E1047" s="1">
        <v>44964.611840277779</v>
      </c>
      <c r="F1047" s="1">
        <v>44964.611840277779</v>
      </c>
    </row>
    <row r="1048" spans="1:6" x14ac:dyDescent="0.2">
      <c r="A1048">
        <v>1047</v>
      </c>
      <c r="B1048" t="s">
        <v>2672</v>
      </c>
      <c r="C1048" t="s">
        <v>2673</v>
      </c>
      <c r="D1048">
        <f>1-502-453-862</f>
        <v>-1816</v>
      </c>
      <c r="E1048" s="1">
        <v>44964.611840277779</v>
      </c>
      <c r="F1048" s="1">
        <v>44964.611840277779</v>
      </c>
    </row>
    <row r="1049" spans="1:6" x14ac:dyDescent="0.2">
      <c r="A1049">
        <v>1048</v>
      </c>
      <c r="B1049" t="s">
        <v>2674</v>
      </c>
      <c r="C1049" t="s">
        <v>2675</v>
      </c>
      <c r="D1049" t="s">
        <v>2676</v>
      </c>
      <c r="E1049" s="1">
        <v>44964.611840277779</v>
      </c>
      <c r="F1049" s="1">
        <v>44964.611840277779</v>
      </c>
    </row>
    <row r="1050" spans="1:6" x14ac:dyDescent="0.2">
      <c r="A1050">
        <v>1049</v>
      </c>
      <c r="B1050" t="s">
        <v>2677</v>
      </c>
      <c r="C1050" t="s">
        <v>2678</v>
      </c>
      <c r="D1050" t="s">
        <v>2679</v>
      </c>
      <c r="E1050" s="1">
        <v>44964.611840277779</v>
      </c>
      <c r="F1050" s="1">
        <v>44964.611840277779</v>
      </c>
    </row>
    <row r="1051" spans="1:6" x14ac:dyDescent="0.2">
      <c r="A1051">
        <v>1050</v>
      </c>
      <c r="B1051" t="s">
        <v>2680</v>
      </c>
      <c r="C1051" t="s">
        <v>2681</v>
      </c>
      <c r="D1051">
        <v>19207947629</v>
      </c>
      <c r="E1051" s="1">
        <v>44964.611840277779</v>
      </c>
      <c r="F1051" s="1">
        <v>44964.611840277779</v>
      </c>
    </row>
    <row r="1052" spans="1:6" x14ac:dyDescent="0.2">
      <c r="A1052">
        <v>1051</v>
      </c>
      <c r="B1052" t="s">
        <v>2682</v>
      </c>
      <c r="C1052" t="s">
        <v>2683</v>
      </c>
      <c r="D1052" t="s">
        <v>2684</v>
      </c>
      <c r="E1052" s="1">
        <v>44964.611840277779</v>
      </c>
      <c r="F1052" s="1">
        <v>44964.611840277779</v>
      </c>
    </row>
    <row r="1053" spans="1:6" x14ac:dyDescent="0.2">
      <c r="A1053">
        <v>1052</v>
      </c>
      <c r="B1053" t="s">
        <v>2685</v>
      </c>
      <c r="C1053" t="s">
        <v>2686</v>
      </c>
      <c r="D1053">
        <f>1-559-334-9106</f>
        <v>-9998</v>
      </c>
      <c r="E1053" s="1">
        <v>44964.611840277779</v>
      </c>
      <c r="F1053" s="1">
        <v>44964.611840277779</v>
      </c>
    </row>
    <row r="1054" spans="1:6" x14ac:dyDescent="0.2">
      <c r="A1054">
        <v>1053</v>
      </c>
      <c r="B1054" t="s">
        <v>2687</v>
      </c>
      <c r="C1054" t="s">
        <v>2688</v>
      </c>
      <c r="D1054" t="s">
        <v>2689</v>
      </c>
      <c r="E1054" s="1">
        <v>44964.611840277779</v>
      </c>
      <c r="F1054" s="1">
        <v>44964.611840277779</v>
      </c>
    </row>
    <row r="1055" spans="1:6" x14ac:dyDescent="0.2">
      <c r="A1055">
        <v>1054</v>
      </c>
      <c r="B1055" t="s">
        <v>2690</v>
      </c>
      <c r="C1055" t="s">
        <v>2691</v>
      </c>
      <c r="D1055" s="2">
        <v>2608012968</v>
      </c>
      <c r="E1055" s="1">
        <v>44964.611840277779</v>
      </c>
      <c r="F1055" s="1">
        <v>44964.611840277779</v>
      </c>
    </row>
    <row r="1056" spans="1:6" x14ac:dyDescent="0.2">
      <c r="A1056">
        <v>1055</v>
      </c>
      <c r="B1056" t="s">
        <v>2692</v>
      </c>
      <c r="C1056" t="s">
        <v>2693</v>
      </c>
      <c r="D1056" t="s">
        <v>2694</v>
      </c>
      <c r="E1056" s="1">
        <v>44964.611840277779</v>
      </c>
      <c r="F1056" s="1">
        <v>44964.611840277779</v>
      </c>
    </row>
    <row r="1057" spans="1:6" x14ac:dyDescent="0.2">
      <c r="A1057">
        <v>1056</v>
      </c>
      <c r="B1057" t="s">
        <v>2695</v>
      </c>
      <c r="C1057" t="s">
        <v>2696</v>
      </c>
      <c r="D1057">
        <f>1-239-267-6410</f>
        <v>-6915</v>
      </c>
      <c r="E1057" s="1">
        <v>44964.611840277779</v>
      </c>
      <c r="F1057" s="1">
        <v>44964.611840277779</v>
      </c>
    </row>
    <row r="1058" spans="1:6" x14ac:dyDescent="0.2">
      <c r="A1058">
        <v>1057</v>
      </c>
      <c r="B1058" t="s">
        <v>2697</v>
      </c>
      <c r="C1058" t="s">
        <v>2698</v>
      </c>
      <c r="D1058" t="s">
        <v>2699</v>
      </c>
      <c r="E1058" s="1">
        <v>44964.611840277779</v>
      </c>
      <c r="F1058" s="1">
        <v>44964.611840277779</v>
      </c>
    </row>
    <row r="1059" spans="1:6" x14ac:dyDescent="0.2">
      <c r="A1059">
        <v>1058</v>
      </c>
      <c r="B1059" t="s">
        <v>2700</v>
      </c>
      <c r="C1059" t="s">
        <v>2701</v>
      </c>
      <c r="D1059">
        <v>19299731433</v>
      </c>
      <c r="E1059" s="1">
        <v>44964.611840277779</v>
      </c>
      <c r="F1059" s="1">
        <v>44964.611840277779</v>
      </c>
    </row>
    <row r="1060" spans="1:6" x14ac:dyDescent="0.2">
      <c r="A1060">
        <v>1059</v>
      </c>
      <c r="B1060" t="s">
        <v>2702</v>
      </c>
      <c r="C1060" t="s">
        <v>2703</v>
      </c>
      <c r="D1060" s="2">
        <v>6695864152</v>
      </c>
      <c r="E1060" s="1">
        <v>44964.611840277779</v>
      </c>
      <c r="F1060" s="1">
        <v>44964.611840277779</v>
      </c>
    </row>
    <row r="1061" spans="1:6" x14ac:dyDescent="0.2">
      <c r="A1061">
        <v>1060</v>
      </c>
      <c r="B1061" t="s">
        <v>2704</v>
      </c>
      <c r="C1061" t="s">
        <v>2705</v>
      </c>
      <c r="D1061" t="s">
        <v>2706</v>
      </c>
      <c r="E1061" s="1">
        <v>44964.611840277779</v>
      </c>
      <c r="F1061" s="1">
        <v>44964.611840277779</v>
      </c>
    </row>
    <row r="1062" spans="1:6" x14ac:dyDescent="0.2">
      <c r="A1062">
        <v>1061</v>
      </c>
      <c r="B1062" t="s">
        <v>2707</v>
      </c>
      <c r="C1062" t="s">
        <v>2708</v>
      </c>
      <c r="D1062" t="s">
        <v>2709</v>
      </c>
      <c r="E1062" s="1">
        <v>44964.611840277779</v>
      </c>
      <c r="F1062" s="1">
        <v>44964.611840277779</v>
      </c>
    </row>
    <row r="1063" spans="1:6" x14ac:dyDescent="0.2">
      <c r="A1063">
        <v>1062</v>
      </c>
      <c r="B1063" t="s">
        <v>2710</v>
      </c>
      <c r="C1063" t="s">
        <v>2711</v>
      </c>
      <c r="D1063" t="s">
        <v>2712</v>
      </c>
      <c r="E1063" s="1">
        <v>44964.611840277779</v>
      </c>
      <c r="F1063" s="1">
        <v>44964.611840277779</v>
      </c>
    </row>
    <row r="1064" spans="1:6" x14ac:dyDescent="0.2">
      <c r="A1064">
        <v>1063</v>
      </c>
      <c r="B1064" t="s">
        <v>2713</v>
      </c>
      <c r="C1064" t="s">
        <v>2714</v>
      </c>
      <c r="D1064" t="s">
        <v>2715</v>
      </c>
      <c r="E1064" s="1">
        <v>44964.611840277779</v>
      </c>
      <c r="F1064" s="1">
        <v>44964.611840277779</v>
      </c>
    </row>
    <row r="1065" spans="1:6" x14ac:dyDescent="0.2">
      <c r="A1065">
        <v>1064</v>
      </c>
      <c r="B1065" t="s">
        <v>2716</v>
      </c>
      <c r="C1065" t="s">
        <v>2717</v>
      </c>
      <c r="D1065" t="s">
        <v>2718</v>
      </c>
      <c r="E1065" s="1">
        <v>44964.611840277779</v>
      </c>
      <c r="F1065" s="1">
        <v>44964.611840277779</v>
      </c>
    </row>
    <row r="1066" spans="1:6" x14ac:dyDescent="0.2">
      <c r="A1066">
        <v>1065</v>
      </c>
      <c r="B1066" t="s">
        <v>2719</v>
      </c>
      <c r="C1066" t="s">
        <v>2720</v>
      </c>
      <c r="D1066">
        <f>1-769-313-5729</f>
        <v>-6810</v>
      </c>
      <c r="E1066" s="1">
        <v>44964.611840277779</v>
      </c>
      <c r="F1066" s="1">
        <v>44964.611840277779</v>
      </c>
    </row>
    <row r="1067" spans="1:6" x14ac:dyDescent="0.2">
      <c r="A1067">
        <v>1066</v>
      </c>
      <c r="B1067" t="s">
        <v>2721</v>
      </c>
      <c r="C1067" t="s">
        <v>2722</v>
      </c>
      <c r="D1067">
        <v>17756913081</v>
      </c>
      <c r="E1067" s="1">
        <v>44964.611840277779</v>
      </c>
      <c r="F1067" s="1">
        <v>44964.611840277779</v>
      </c>
    </row>
    <row r="1068" spans="1:6" x14ac:dyDescent="0.2">
      <c r="A1068">
        <v>1067</v>
      </c>
      <c r="B1068" t="s">
        <v>2723</v>
      </c>
      <c r="C1068" t="s">
        <v>2724</v>
      </c>
      <c r="D1068" s="2">
        <v>9183979471</v>
      </c>
      <c r="E1068" s="1">
        <v>44964.611840277779</v>
      </c>
      <c r="F1068" s="1">
        <v>44964.611840277779</v>
      </c>
    </row>
    <row r="1069" spans="1:6" x14ac:dyDescent="0.2">
      <c r="A1069">
        <v>1068</v>
      </c>
      <c r="B1069" t="s">
        <v>2725</v>
      </c>
      <c r="C1069" t="s">
        <v>2726</v>
      </c>
      <c r="D1069" t="s">
        <v>2727</v>
      </c>
      <c r="E1069" s="1">
        <v>44964.611840277779</v>
      </c>
      <c r="F1069" s="1">
        <v>44964.611840277779</v>
      </c>
    </row>
    <row r="1070" spans="1:6" x14ac:dyDescent="0.2">
      <c r="A1070">
        <v>1069</v>
      </c>
      <c r="B1070" t="s">
        <v>2728</v>
      </c>
      <c r="C1070" t="s">
        <v>2729</v>
      </c>
      <c r="D1070" t="s">
        <v>2730</v>
      </c>
      <c r="E1070" s="1">
        <v>44964.611840277779</v>
      </c>
      <c r="F1070" s="1">
        <v>44964.611840277779</v>
      </c>
    </row>
    <row r="1071" spans="1:6" x14ac:dyDescent="0.2">
      <c r="A1071">
        <v>1070</v>
      </c>
      <c r="B1071" t="s">
        <v>2731</v>
      </c>
      <c r="C1071" t="s">
        <v>2732</v>
      </c>
      <c r="D1071" t="s">
        <v>2733</v>
      </c>
      <c r="E1071" s="1">
        <v>44964.611840277779</v>
      </c>
      <c r="F1071" s="1">
        <v>44964.611840277779</v>
      </c>
    </row>
    <row r="1072" spans="1:6" x14ac:dyDescent="0.2">
      <c r="A1072">
        <v>1071</v>
      </c>
      <c r="B1072" t="s">
        <v>2734</v>
      </c>
      <c r="C1072" t="s">
        <v>2735</v>
      </c>
      <c r="D1072">
        <v>14586564370</v>
      </c>
      <c r="E1072" s="1">
        <v>44964.611840277779</v>
      </c>
      <c r="F1072" s="1">
        <v>44964.611840277779</v>
      </c>
    </row>
    <row r="1073" spans="1:6" x14ac:dyDescent="0.2">
      <c r="A1073">
        <v>1072</v>
      </c>
      <c r="B1073" t="s">
        <v>2736</v>
      </c>
      <c r="C1073" t="s">
        <v>2737</v>
      </c>
      <c r="D1073" t="s">
        <v>2738</v>
      </c>
      <c r="E1073" s="1">
        <v>44964.611840277779</v>
      </c>
      <c r="F1073" s="1">
        <v>44964.611840277779</v>
      </c>
    </row>
    <row r="1074" spans="1:6" x14ac:dyDescent="0.2">
      <c r="A1074">
        <v>1073</v>
      </c>
      <c r="B1074" t="s">
        <v>2739</v>
      </c>
      <c r="C1074" t="s">
        <v>2740</v>
      </c>
      <c r="D1074" t="s">
        <v>2741</v>
      </c>
      <c r="E1074" s="1">
        <v>44964.611840277779</v>
      </c>
      <c r="F1074" s="1">
        <v>44964.611840277779</v>
      </c>
    </row>
    <row r="1075" spans="1:6" x14ac:dyDescent="0.2">
      <c r="A1075">
        <v>1074</v>
      </c>
      <c r="B1075" t="s">
        <v>2742</v>
      </c>
      <c r="C1075" t="s">
        <v>2743</v>
      </c>
      <c r="D1075" t="s">
        <v>2744</v>
      </c>
      <c r="E1075" s="1">
        <v>44964.611840277779</v>
      </c>
      <c r="F1075" s="1">
        <v>44964.611840277779</v>
      </c>
    </row>
    <row r="1076" spans="1:6" x14ac:dyDescent="0.2">
      <c r="A1076">
        <v>1075</v>
      </c>
      <c r="B1076" t="s">
        <v>2745</v>
      </c>
      <c r="C1076" t="s">
        <v>2746</v>
      </c>
      <c r="D1076" t="s">
        <v>2747</v>
      </c>
      <c r="E1076" s="1">
        <v>44964.611840277779</v>
      </c>
      <c r="F1076" s="1">
        <v>44964.611840277779</v>
      </c>
    </row>
    <row r="1077" spans="1:6" x14ac:dyDescent="0.2">
      <c r="A1077">
        <v>1076</v>
      </c>
      <c r="B1077" t="s">
        <v>2748</v>
      </c>
      <c r="C1077" t="s">
        <v>2749</v>
      </c>
      <c r="D1077">
        <f>1-361-405-4899</f>
        <v>-5664</v>
      </c>
      <c r="E1077" s="1">
        <v>44964.611840277779</v>
      </c>
      <c r="F1077" s="1">
        <v>44964.611840277779</v>
      </c>
    </row>
    <row r="1078" spans="1:6" x14ac:dyDescent="0.2">
      <c r="A1078">
        <v>1077</v>
      </c>
      <c r="B1078" t="s">
        <v>2750</v>
      </c>
      <c r="C1078" t="s">
        <v>2751</v>
      </c>
      <c r="D1078" t="s">
        <v>2752</v>
      </c>
      <c r="E1078" s="1">
        <v>44964.611840277779</v>
      </c>
      <c r="F1078" s="1">
        <v>44964.611840277779</v>
      </c>
    </row>
    <row r="1079" spans="1:6" x14ac:dyDescent="0.2">
      <c r="A1079">
        <v>1078</v>
      </c>
      <c r="B1079" t="s">
        <v>2753</v>
      </c>
      <c r="C1079" t="s">
        <v>2754</v>
      </c>
      <c r="D1079" t="s">
        <v>2755</v>
      </c>
      <c r="E1079" s="1">
        <v>44964.611840277779</v>
      </c>
      <c r="F1079" s="1">
        <v>44964.611840277779</v>
      </c>
    </row>
    <row r="1080" spans="1:6" x14ac:dyDescent="0.2">
      <c r="A1080">
        <v>1079</v>
      </c>
      <c r="B1080" t="s">
        <v>2756</v>
      </c>
      <c r="C1080" t="s">
        <v>2757</v>
      </c>
      <c r="D1080" t="s">
        <v>2758</v>
      </c>
      <c r="E1080" s="1">
        <v>44964.611840277779</v>
      </c>
      <c r="F1080" s="1">
        <v>44964.611840277779</v>
      </c>
    </row>
    <row r="1081" spans="1:6" x14ac:dyDescent="0.2">
      <c r="A1081">
        <v>1080</v>
      </c>
      <c r="B1081" t="s">
        <v>2759</v>
      </c>
      <c r="C1081" t="s">
        <v>2760</v>
      </c>
      <c r="D1081" t="s">
        <v>2761</v>
      </c>
      <c r="E1081" s="1">
        <v>44964.611840277779</v>
      </c>
      <c r="F1081" s="1">
        <v>44964.611840277779</v>
      </c>
    </row>
    <row r="1082" spans="1:6" x14ac:dyDescent="0.2">
      <c r="A1082">
        <v>1081</v>
      </c>
      <c r="B1082" t="s">
        <v>2762</v>
      </c>
      <c r="C1082" t="s">
        <v>2763</v>
      </c>
      <c r="D1082" t="s">
        <v>2764</v>
      </c>
      <c r="E1082" s="1">
        <v>44964.611840277779</v>
      </c>
      <c r="F1082" s="1">
        <v>44964.611840277779</v>
      </c>
    </row>
    <row r="1083" spans="1:6" x14ac:dyDescent="0.2">
      <c r="A1083">
        <v>1082</v>
      </c>
      <c r="B1083" t="s">
        <v>2765</v>
      </c>
      <c r="C1083" t="s">
        <v>2766</v>
      </c>
      <c r="D1083">
        <f>1-805-730-9105</f>
        <v>-10639</v>
      </c>
      <c r="E1083" s="1">
        <v>44964.611840277779</v>
      </c>
      <c r="F1083" s="1">
        <v>44964.611840277779</v>
      </c>
    </row>
    <row r="1084" spans="1:6" x14ac:dyDescent="0.2">
      <c r="A1084">
        <v>1083</v>
      </c>
      <c r="B1084" t="s">
        <v>2767</v>
      </c>
      <c r="C1084" t="s">
        <v>2768</v>
      </c>
      <c r="D1084" t="s">
        <v>2769</v>
      </c>
      <c r="E1084" s="1">
        <v>44964.611840277779</v>
      </c>
      <c r="F1084" s="1">
        <v>44964.611840277779</v>
      </c>
    </row>
    <row r="1085" spans="1:6" x14ac:dyDescent="0.2">
      <c r="A1085">
        <v>1084</v>
      </c>
      <c r="B1085" t="s">
        <v>2770</v>
      </c>
      <c r="C1085" t="s">
        <v>2771</v>
      </c>
      <c r="D1085" t="s">
        <v>2772</v>
      </c>
      <c r="E1085" s="1">
        <v>44964.611840277779</v>
      </c>
      <c r="F1085" s="1">
        <v>44964.611840277779</v>
      </c>
    </row>
    <row r="1086" spans="1:6" x14ac:dyDescent="0.2">
      <c r="A1086">
        <v>1085</v>
      </c>
      <c r="B1086" t="s">
        <v>2773</v>
      </c>
      <c r="C1086" t="s">
        <v>2774</v>
      </c>
      <c r="D1086" t="s">
        <v>2775</v>
      </c>
      <c r="E1086" s="1">
        <v>44964.611840277779</v>
      </c>
      <c r="F1086" s="1">
        <v>44964.611840277779</v>
      </c>
    </row>
    <row r="1087" spans="1:6" x14ac:dyDescent="0.2">
      <c r="A1087">
        <v>1086</v>
      </c>
      <c r="B1087" t="s">
        <v>2776</v>
      </c>
      <c r="C1087" t="s">
        <v>2777</v>
      </c>
      <c r="D1087" s="2">
        <v>3513886057</v>
      </c>
      <c r="E1087" s="1">
        <v>44964.611840277779</v>
      </c>
      <c r="F1087" s="1">
        <v>44964.611840277779</v>
      </c>
    </row>
    <row r="1088" spans="1:6" x14ac:dyDescent="0.2">
      <c r="A1088">
        <v>1087</v>
      </c>
      <c r="B1088" t="s">
        <v>2778</v>
      </c>
      <c r="C1088" t="s">
        <v>2779</v>
      </c>
      <c r="D1088" t="s">
        <v>2780</v>
      </c>
      <c r="E1088" s="1">
        <v>44964.611840277779</v>
      </c>
      <c r="F1088" s="1">
        <v>44964.611840277779</v>
      </c>
    </row>
    <row r="1089" spans="1:6" x14ac:dyDescent="0.2">
      <c r="A1089">
        <v>1088</v>
      </c>
      <c r="B1089" t="s">
        <v>2781</v>
      </c>
      <c r="C1089" t="s">
        <v>2782</v>
      </c>
      <c r="D1089" s="2">
        <v>9785287470</v>
      </c>
      <c r="E1089" s="1">
        <v>44964.611840277779</v>
      </c>
      <c r="F1089" s="1">
        <v>44964.611840277779</v>
      </c>
    </row>
    <row r="1090" spans="1:6" x14ac:dyDescent="0.2">
      <c r="A1090">
        <v>1089</v>
      </c>
      <c r="B1090" t="s">
        <v>2783</v>
      </c>
      <c r="C1090" t="s">
        <v>2784</v>
      </c>
      <c r="D1090" t="s">
        <v>2785</v>
      </c>
      <c r="E1090" s="1">
        <v>44964.611840277779</v>
      </c>
      <c r="F1090" s="1">
        <v>44964.611840277779</v>
      </c>
    </row>
    <row r="1091" spans="1:6" x14ac:dyDescent="0.2">
      <c r="A1091">
        <v>1090</v>
      </c>
      <c r="B1091" t="s">
        <v>2786</v>
      </c>
      <c r="C1091" t="s">
        <v>2787</v>
      </c>
      <c r="D1091" t="s">
        <v>2788</v>
      </c>
      <c r="E1091" s="1">
        <v>44964.611840277779</v>
      </c>
      <c r="F1091" s="1">
        <v>44964.611840277779</v>
      </c>
    </row>
    <row r="1092" spans="1:6" x14ac:dyDescent="0.2">
      <c r="A1092">
        <v>1091</v>
      </c>
      <c r="B1092" t="s">
        <v>2789</v>
      </c>
      <c r="C1092" t="s">
        <v>2790</v>
      </c>
      <c r="D1092" t="s">
        <v>2791</v>
      </c>
      <c r="E1092" s="1">
        <v>44964.611840277779</v>
      </c>
      <c r="F1092" s="1">
        <v>44964.611840277779</v>
      </c>
    </row>
    <row r="1093" spans="1:6" x14ac:dyDescent="0.2">
      <c r="A1093">
        <v>1092</v>
      </c>
      <c r="B1093" t="s">
        <v>2792</v>
      </c>
      <c r="C1093" t="s">
        <v>2793</v>
      </c>
      <c r="D1093" t="s">
        <v>2794</v>
      </c>
      <c r="E1093" s="1">
        <v>44964.611840277779</v>
      </c>
      <c r="F1093" s="1">
        <v>44964.611840277779</v>
      </c>
    </row>
    <row r="1094" spans="1:6" x14ac:dyDescent="0.2">
      <c r="A1094">
        <v>1093</v>
      </c>
      <c r="B1094" t="s">
        <v>2795</v>
      </c>
      <c r="C1094" t="s">
        <v>2796</v>
      </c>
      <c r="D1094" t="s">
        <v>2797</v>
      </c>
      <c r="E1094" s="1">
        <v>44964.611840277779</v>
      </c>
      <c r="F1094" s="1">
        <v>44964.611840277779</v>
      </c>
    </row>
    <row r="1095" spans="1:6" x14ac:dyDescent="0.2">
      <c r="A1095">
        <v>1094</v>
      </c>
      <c r="B1095" t="s">
        <v>2798</v>
      </c>
      <c r="C1095" t="s">
        <v>2799</v>
      </c>
      <c r="D1095" t="s">
        <v>2800</v>
      </c>
      <c r="E1095" s="1">
        <v>44964.611840277779</v>
      </c>
      <c r="F1095" s="1">
        <v>44964.611840277779</v>
      </c>
    </row>
    <row r="1096" spans="1:6" x14ac:dyDescent="0.2">
      <c r="A1096">
        <v>1095</v>
      </c>
      <c r="B1096" t="s">
        <v>2801</v>
      </c>
      <c r="C1096" t="s">
        <v>2802</v>
      </c>
      <c r="D1096" t="s">
        <v>2803</v>
      </c>
      <c r="E1096" s="1">
        <v>44964.611840277779</v>
      </c>
      <c r="F1096" s="1">
        <v>44964.611840277779</v>
      </c>
    </row>
    <row r="1097" spans="1:6" x14ac:dyDescent="0.2">
      <c r="A1097">
        <v>1096</v>
      </c>
      <c r="B1097" t="s">
        <v>2804</v>
      </c>
      <c r="C1097" t="s">
        <v>2805</v>
      </c>
      <c r="D1097" t="s">
        <v>2806</v>
      </c>
      <c r="E1097" s="1">
        <v>44964.611840277779</v>
      </c>
      <c r="F1097" s="1">
        <v>44964.611840277779</v>
      </c>
    </row>
    <row r="1098" spans="1:6" x14ac:dyDescent="0.2">
      <c r="A1098">
        <v>1097</v>
      </c>
      <c r="B1098" t="s">
        <v>2807</v>
      </c>
      <c r="C1098" t="s">
        <v>2808</v>
      </c>
      <c r="D1098">
        <f>1-917-532-3247</f>
        <v>-4695</v>
      </c>
      <c r="E1098" s="1">
        <v>44964.611840277779</v>
      </c>
      <c r="F1098" s="1">
        <v>44964.611840277779</v>
      </c>
    </row>
    <row r="1099" spans="1:6" x14ac:dyDescent="0.2">
      <c r="A1099">
        <v>1098</v>
      </c>
      <c r="B1099" t="s">
        <v>2809</v>
      </c>
      <c r="C1099" t="s">
        <v>2810</v>
      </c>
      <c r="D1099" t="s">
        <v>2811</v>
      </c>
      <c r="E1099" s="1">
        <v>44964.611840277779</v>
      </c>
      <c r="F1099" s="1">
        <v>44964.611840277779</v>
      </c>
    </row>
    <row r="1100" spans="1:6" x14ac:dyDescent="0.2">
      <c r="A1100">
        <v>1099</v>
      </c>
      <c r="B1100" t="s">
        <v>2812</v>
      </c>
      <c r="C1100" t="s">
        <v>2813</v>
      </c>
      <c r="D1100">
        <f>1-901-390-3776</f>
        <v>-5066</v>
      </c>
      <c r="E1100" s="1">
        <v>44964.611840277779</v>
      </c>
      <c r="F1100" s="1">
        <v>44964.611840277779</v>
      </c>
    </row>
    <row r="1101" spans="1:6" x14ac:dyDescent="0.2">
      <c r="A1101">
        <v>1100</v>
      </c>
      <c r="B1101" t="s">
        <v>2814</v>
      </c>
      <c r="C1101" t="s">
        <v>2815</v>
      </c>
      <c r="D1101">
        <f>1-903-678-2565</f>
        <v>-4145</v>
      </c>
      <c r="E1101" s="1">
        <v>44964.611840277779</v>
      </c>
      <c r="F1101" s="1">
        <v>44964.611840277779</v>
      </c>
    </row>
    <row r="1102" spans="1:6" x14ac:dyDescent="0.2">
      <c r="A1102">
        <v>1101</v>
      </c>
      <c r="B1102" t="s">
        <v>2816</v>
      </c>
      <c r="C1102" t="s">
        <v>2817</v>
      </c>
      <c r="D1102" t="s">
        <v>2818</v>
      </c>
      <c r="E1102" s="1">
        <v>44964.611840277779</v>
      </c>
      <c r="F1102" s="1">
        <v>44964.611840277779</v>
      </c>
    </row>
    <row r="1103" spans="1:6" x14ac:dyDescent="0.2">
      <c r="A1103">
        <v>1102</v>
      </c>
      <c r="B1103" t="s">
        <v>2819</v>
      </c>
      <c r="C1103" t="s">
        <v>2820</v>
      </c>
      <c r="D1103" t="s">
        <v>2821</v>
      </c>
      <c r="E1103" s="1">
        <v>44964.611840277779</v>
      </c>
      <c r="F1103" s="1">
        <v>44964.611840277779</v>
      </c>
    </row>
    <row r="1104" spans="1:6" x14ac:dyDescent="0.2">
      <c r="A1104">
        <v>1103</v>
      </c>
      <c r="B1104" t="s">
        <v>2822</v>
      </c>
      <c r="C1104" t="s">
        <v>2823</v>
      </c>
      <c r="D1104" t="s">
        <v>2824</v>
      </c>
      <c r="E1104" s="1">
        <v>44964.611840277779</v>
      </c>
      <c r="F1104" s="1">
        <v>44964.611840277779</v>
      </c>
    </row>
    <row r="1105" spans="1:6" x14ac:dyDescent="0.2">
      <c r="A1105">
        <v>1104</v>
      </c>
      <c r="B1105" t="s">
        <v>2825</v>
      </c>
      <c r="C1105" t="s">
        <v>2826</v>
      </c>
      <c r="D1105" t="s">
        <v>2827</v>
      </c>
      <c r="E1105" s="1">
        <v>44964.611840277779</v>
      </c>
      <c r="F1105" s="1">
        <v>44964.611840277779</v>
      </c>
    </row>
    <row r="1106" spans="1:6" x14ac:dyDescent="0.2">
      <c r="A1106">
        <v>1105</v>
      </c>
      <c r="B1106" t="s">
        <v>2828</v>
      </c>
      <c r="C1106" t="s">
        <v>2829</v>
      </c>
      <c r="D1106" s="2">
        <v>7738133971</v>
      </c>
      <c r="E1106" s="1">
        <v>44964.611840277779</v>
      </c>
      <c r="F1106" s="1">
        <v>44964.611840277779</v>
      </c>
    </row>
    <row r="1107" spans="1:6" x14ac:dyDescent="0.2">
      <c r="A1107">
        <v>1106</v>
      </c>
      <c r="B1107" t="s">
        <v>2830</v>
      </c>
      <c r="C1107" t="s">
        <v>2831</v>
      </c>
      <c r="D1107" t="s">
        <v>2832</v>
      </c>
      <c r="E1107" s="1">
        <v>44964.611840277779</v>
      </c>
      <c r="F1107" s="1">
        <v>44964.611840277779</v>
      </c>
    </row>
    <row r="1108" spans="1:6" x14ac:dyDescent="0.2">
      <c r="A1108">
        <v>1107</v>
      </c>
      <c r="B1108" t="s">
        <v>2833</v>
      </c>
      <c r="C1108" t="s">
        <v>2834</v>
      </c>
      <c r="D1108" s="2">
        <v>17756147459</v>
      </c>
      <c r="E1108" s="1">
        <v>44964.611840277779</v>
      </c>
      <c r="F1108" s="1">
        <v>44964.611840277779</v>
      </c>
    </row>
    <row r="1109" spans="1:6" x14ac:dyDescent="0.2">
      <c r="A1109">
        <v>1108</v>
      </c>
      <c r="B1109" t="s">
        <v>2835</v>
      </c>
      <c r="C1109" t="s">
        <v>2836</v>
      </c>
      <c r="D1109" t="s">
        <v>2837</v>
      </c>
      <c r="E1109" s="1">
        <v>44964.611840277779</v>
      </c>
      <c r="F1109" s="1">
        <v>44964.611840277779</v>
      </c>
    </row>
    <row r="1110" spans="1:6" x14ac:dyDescent="0.2">
      <c r="A1110">
        <v>1109</v>
      </c>
      <c r="B1110" t="s">
        <v>2838</v>
      </c>
      <c r="C1110" t="s">
        <v>2839</v>
      </c>
      <c r="D1110" s="2">
        <v>16265190718</v>
      </c>
      <c r="E1110" s="1">
        <v>44964.611840277779</v>
      </c>
      <c r="F1110" s="1">
        <v>44964.611840277779</v>
      </c>
    </row>
    <row r="1111" spans="1:6" x14ac:dyDescent="0.2">
      <c r="A1111">
        <v>1110</v>
      </c>
      <c r="B1111" t="s">
        <v>2840</v>
      </c>
      <c r="C1111" t="s">
        <v>2841</v>
      </c>
      <c r="D1111" s="2">
        <v>13365232397</v>
      </c>
      <c r="E1111" s="1">
        <v>44964.611840277779</v>
      </c>
      <c r="F1111" s="1">
        <v>44964.611840277779</v>
      </c>
    </row>
    <row r="1112" spans="1:6" x14ac:dyDescent="0.2">
      <c r="A1112">
        <v>1111</v>
      </c>
      <c r="B1112" t="s">
        <v>2842</v>
      </c>
      <c r="C1112" t="s">
        <v>2843</v>
      </c>
      <c r="D1112">
        <f>1-860-441-7591</f>
        <v>-8891</v>
      </c>
      <c r="E1112" s="1">
        <v>44964.611840277779</v>
      </c>
      <c r="F1112" s="1">
        <v>44964.611840277779</v>
      </c>
    </row>
    <row r="1113" spans="1:6" x14ac:dyDescent="0.2">
      <c r="A1113">
        <v>1112</v>
      </c>
      <c r="B1113" t="s">
        <v>2844</v>
      </c>
      <c r="C1113" t="s">
        <v>2845</v>
      </c>
      <c r="D1113">
        <f>1-959-845-6698</f>
        <v>-8501</v>
      </c>
      <c r="E1113" s="1">
        <v>44964.611840277779</v>
      </c>
      <c r="F1113" s="1">
        <v>44964.611840277779</v>
      </c>
    </row>
    <row r="1114" spans="1:6" x14ac:dyDescent="0.2">
      <c r="A1114">
        <v>1113</v>
      </c>
      <c r="B1114" t="s">
        <v>2846</v>
      </c>
      <c r="C1114" t="s">
        <v>2847</v>
      </c>
      <c r="D1114" t="s">
        <v>2848</v>
      </c>
      <c r="E1114" s="1">
        <v>44964.611840277779</v>
      </c>
      <c r="F1114" s="1">
        <v>44964.611840277779</v>
      </c>
    </row>
    <row r="1115" spans="1:6" x14ac:dyDescent="0.2">
      <c r="A1115">
        <v>1114</v>
      </c>
      <c r="B1115" t="s">
        <v>2849</v>
      </c>
      <c r="C1115" t="s">
        <v>2850</v>
      </c>
      <c r="D1115" t="s">
        <v>2851</v>
      </c>
      <c r="E1115" s="1">
        <v>44964.611840277779</v>
      </c>
      <c r="F1115" s="1">
        <v>44964.611840277779</v>
      </c>
    </row>
    <row r="1116" spans="1:6" x14ac:dyDescent="0.2">
      <c r="A1116">
        <v>1115</v>
      </c>
      <c r="B1116" t="s">
        <v>2852</v>
      </c>
      <c r="C1116" t="s">
        <v>2853</v>
      </c>
      <c r="D1116">
        <f>1-954-644-9698</f>
        <v>-11295</v>
      </c>
      <c r="E1116" s="1">
        <v>44964.611840277779</v>
      </c>
      <c r="F1116" s="1">
        <v>44964.611840277779</v>
      </c>
    </row>
    <row r="1117" spans="1:6" x14ac:dyDescent="0.2">
      <c r="A1117">
        <v>1116</v>
      </c>
      <c r="B1117" t="s">
        <v>2854</v>
      </c>
      <c r="C1117" t="s">
        <v>2855</v>
      </c>
      <c r="D1117" t="s">
        <v>2856</v>
      </c>
      <c r="E1117" s="1">
        <v>44964.611840277779</v>
      </c>
      <c r="F1117" s="1">
        <v>44964.611840277779</v>
      </c>
    </row>
    <row r="1118" spans="1:6" x14ac:dyDescent="0.2">
      <c r="A1118">
        <v>1117</v>
      </c>
      <c r="B1118" t="s">
        <v>2857</v>
      </c>
      <c r="C1118" t="s">
        <v>2858</v>
      </c>
      <c r="D1118">
        <f>1-321-371-7884</f>
        <v>-8575</v>
      </c>
      <c r="E1118" s="1">
        <v>44964.611840277779</v>
      </c>
      <c r="F1118" s="1">
        <v>44964.611840277779</v>
      </c>
    </row>
    <row r="1119" spans="1:6" x14ac:dyDescent="0.2">
      <c r="A1119">
        <v>1118</v>
      </c>
      <c r="B1119" t="s">
        <v>2859</v>
      </c>
      <c r="C1119" t="s">
        <v>2860</v>
      </c>
      <c r="D1119">
        <f>1-857-230-727</f>
        <v>-1813</v>
      </c>
      <c r="E1119" s="1">
        <v>44964.611840277779</v>
      </c>
      <c r="F1119" s="1">
        <v>44964.611840277779</v>
      </c>
    </row>
    <row r="1120" spans="1:6" x14ac:dyDescent="0.2">
      <c r="A1120">
        <v>1119</v>
      </c>
      <c r="B1120" t="s">
        <v>2861</v>
      </c>
      <c r="C1120" t="s">
        <v>2862</v>
      </c>
      <c r="D1120" s="2">
        <v>18286778269</v>
      </c>
      <c r="E1120" s="1">
        <v>44964.611840277779</v>
      </c>
      <c r="F1120" s="1">
        <v>44964.611840277779</v>
      </c>
    </row>
    <row r="1121" spans="1:6" x14ac:dyDescent="0.2">
      <c r="A1121">
        <v>1120</v>
      </c>
      <c r="B1121" t="s">
        <v>2863</v>
      </c>
      <c r="C1121" t="s">
        <v>2864</v>
      </c>
      <c r="D1121">
        <f>1-302-701-8611</f>
        <v>-9613</v>
      </c>
      <c r="E1121" s="1">
        <v>44964.611840277779</v>
      </c>
      <c r="F1121" s="1">
        <v>44964.611840277779</v>
      </c>
    </row>
    <row r="1122" spans="1:6" x14ac:dyDescent="0.2">
      <c r="A1122">
        <v>1121</v>
      </c>
      <c r="B1122" t="s">
        <v>2865</v>
      </c>
      <c r="C1122" t="s">
        <v>2866</v>
      </c>
      <c r="D1122">
        <v>14696422498</v>
      </c>
      <c r="E1122" s="1">
        <v>44964.611840277779</v>
      </c>
      <c r="F1122" s="1">
        <v>44964.611840277779</v>
      </c>
    </row>
    <row r="1123" spans="1:6" x14ac:dyDescent="0.2">
      <c r="A1123">
        <v>1122</v>
      </c>
      <c r="B1123" t="s">
        <v>2867</v>
      </c>
      <c r="C1123" t="s">
        <v>2868</v>
      </c>
      <c r="D1123" t="s">
        <v>2869</v>
      </c>
      <c r="E1123" s="1">
        <v>44964.611840277779</v>
      </c>
      <c r="F1123" s="1">
        <v>44964.611840277779</v>
      </c>
    </row>
    <row r="1124" spans="1:6" x14ac:dyDescent="0.2">
      <c r="A1124">
        <v>1123</v>
      </c>
      <c r="B1124" t="s">
        <v>2870</v>
      </c>
      <c r="C1124" t="s">
        <v>2871</v>
      </c>
      <c r="D1124" s="2">
        <v>13806815188</v>
      </c>
      <c r="E1124" s="1">
        <v>44964.611840277779</v>
      </c>
      <c r="F1124" s="1">
        <v>44964.611840277779</v>
      </c>
    </row>
    <row r="1125" spans="1:6" x14ac:dyDescent="0.2">
      <c r="A1125">
        <v>1124</v>
      </c>
      <c r="B1125" t="s">
        <v>2872</v>
      </c>
      <c r="C1125" t="s">
        <v>2873</v>
      </c>
      <c r="D1125" t="s">
        <v>2874</v>
      </c>
      <c r="E1125" s="1">
        <v>44964.611840277779</v>
      </c>
      <c r="F1125" s="1">
        <v>44964.611840277779</v>
      </c>
    </row>
    <row r="1126" spans="1:6" x14ac:dyDescent="0.2">
      <c r="A1126">
        <v>1125</v>
      </c>
      <c r="B1126" t="s">
        <v>2875</v>
      </c>
      <c r="C1126" t="s">
        <v>2876</v>
      </c>
      <c r="D1126">
        <f>1-725-482-8617</f>
        <v>-9823</v>
      </c>
      <c r="E1126" s="1">
        <v>44964.611840277779</v>
      </c>
      <c r="F1126" s="1">
        <v>44964.611840277779</v>
      </c>
    </row>
    <row r="1127" spans="1:6" x14ac:dyDescent="0.2">
      <c r="A1127">
        <v>1126</v>
      </c>
      <c r="B1127" t="s">
        <v>2877</v>
      </c>
      <c r="C1127" t="s">
        <v>2878</v>
      </c>
      <c r="D1127" t="s">
        <v>2879</v>
      </c>
      <c r="E1127" s="1">
        <v>44964.611840277779</v>
      </c>
      <c r="F1127" s="1">
        <v>44964.611840277779</v>
      </c>
    </row>
    <row r="1128" spans="1:6" x14ac:dyDescent="0.2">
      <c r="A1128">
        <v>1127</v>
      </c>
      <c r="B1128" t="s">
        <v>2880</v>
      </c>
      <c r="C1128" t="s">
        <v>2881</v>
      </c>
      <c r="D1128" s="2">
        <v>18387513234</v>
      </c>
      <c r="E1128" s="1">
        <v>44964.611840277779</v>
      </c>
      <c r="F1128" s="1">
        <v>44964.611840277779</v>
      </c>
    </row>
    <row r="1129" spans="1:6" x14ac:dyDescent="0.2">
      <c r="A1129">
        <v>1128</v>
      </c>
      <c r="B1129" t="s">
        <v>2882</v>
      </c>
      <c r="C1129" t="s">
        <v>2883</v>
      </c>
      <c r="D1129">
        <f>1-469-432-299</f>
        <v>-1199</v>
      </c>
      <c r="E1129" s="1">
        <v>44964.611840277779</v>
      </c>
      <c r="F1129" s="1">
        <v>44964.611840277779</v>
      </c>
    </row>
    <row r="1130" spans="1:6" x14ac:dyDescent="0.2">
      <c r="A1130">
        <v>1129</v>
      </c>
      <c r="B1130" t="s">
        <v>2884</v>
      </c>
      <c r="C1130" t="s">
        <v>2885</v>
      </c>
      <c r="D1130" t="s">
        <v>2886</v>
      </c>
      <c r="E1130" s="1">
        <v>44964.611840277779</v>
      </c>
      <c r="F1130" s="1">
        <v>44964.611840277779</v>
      </c>
    </row>
    <row r="1131" spans="1:6" x14ac:dyDescent="0.2">
      <c r="A1131">
        <v>1130</v>
      </c>
      <c r="B1131" t="s">
        <v>2887</v>
      </c>
      <c r="C1131" t="s">
        <v>2888</v>
      </c>
      <c r="D1131" t="s">
        <v>2889</v>
      </c>
      <c r="E1131" s="1">
        <v>44964.611840277779</v>
      </c>
      <c r="F1131" s="1">
        <v>44964.611840277779</v>
      </c>
    </row>
    <row r="1132" spans="1:6" x14ac:dyDescent="0.2">
      <c r="A1132">
        <v>1131</v>
      </c>
      <c r="B1132" t="s">
        <v>2890</v>
      </c>
      <c r="C1132" t="s">
        <v>2891</v>
      </c>
      <c r="D1132" s="2">
        <v>7478684314</v>
      </c>
      <c r="E1132" s="1">
        <v>44964.611840277779</v>
      </c>
      <c r="F1132" s="1">
        <v>44964.611840277779</v>
      </c>
    </row>
    <row r="1133" spans="1:6" x14ac:dyDescent="0.2">
      <c r="A1133">
        <v>1132</v>
      </c>
      <c r="B1133" t="s">
        <v>2892</v>
      </c>
      <c r="C1133" t="s">
        <v>2893</v>
      </c>
      <c r="D1133">
        <f>1-321-316-3953</f>
        <v>-4589</v>
      </c>
      <c r="E1133" s="1">
        <v>44964.611840277779</v>
      </c>
      <c r="F1133" s="1">
        <v>44964.611840277779</v>
      </c>
    </row>
    <row r="1134" spans="1:6" x14ac:dyDescent="0.2">
      <c r="A1134">
        <v>1133</v>
      </c>
      <c r="B1134" t="s">
        <v>2894</v>
      </c>
      <c r="C1134" t="s">
        <v>2895</v>
      </c>
      <c r="D1134">
        <f>1-662-581-9711</f>
        <v>-10953</v>
      </c>
      <c r="E1134" s="1">
        <v>44964.611840277779</v>
      </c>
      <c r="F1134" s="1">
        <v>44964.611840277779</v>
      </c>
    </row>
    <row r="1135" spans="1:6" x14ac:dyDescent="0.2">
      <c r="A1135">
        <v>1134</v>
      </c>
      <c r="B1135" t="s">
        <v>2896</v>
      </c>
      <c r="C1135" t="s">
        <v>2897</v>
      </c>
      <c r="D1135" t="s">
        <v>2898</v>
      </c>
      <c r="E1135" s="1">
        <v>44964.611840277779</v>
      </c>
      <c r="F1135" s="1">
        <v>44964.611840277779</v>
      </c>
    </row>
    <row r="1136" spans="1:6" x14ac:dyDescent="0.2">
      <c r="A1136">
        <v>1135</v>
      </c>
      <c r="B1136" t="s">
        <v>2899</v>
      </c>
      <c r="C1136" t="s">
        <v>2900</v>
      </c>
      <c r="D1136" t="s">
        <v>2901</v>
      </c>
      <c r="E1136" s="1">
        <v>44964.611840277779</v>
      </c>
      <c r="F1136" s="1">
        <v>44964.611840277779</v>
      </c>
    </row>
    <row r="1137" spans="1:6" x14ac:dyDescent="0.2">
      <c r="A1137">
        <v>1136</v>
      </c>
      <c r="B1137" t="s">
        <v>2902</v>
      </c>
      <c r="C1137" t="s">
        <v>2903</v>
      </c>
      <c r="D1137" t="s">
        <v>2904</v>
      </c>
      <c r="E1137" s="1">
        <v>44964.611840277779</v>
      </c>
      <c r="F1137" s="1">
        <v>44964.611840277779</v>
      </c>
    </row>
    <row r="1138" spans="1:6" x14ac:dyDescent="0.2">
      <c r="A1138">
        <v>1137</v>
      </c>
      <c r="B1138" t="s">
        <v>2905</v>
      </c>
      <c r="C1138" t="s">
        <v>2906</v>
      </c>
      <c r="D1138">
        <v>16319329998</v>
      </c>
      <c r="E1138" s="1">
        <v>44964.611840277779</v>
      </c>
      <c r="F1138" s="1">
        <v>44964.611840277779</v>
      </c>
    </row>
    <row r="1139" spans="1:6" x14ac:dyDescent="0.2">
      <c r="A1139">
        <v>1138</v>
      </c>
      <c r="B1139" t="s">
        <v>2907</v>
      </c>
      <c r="C1139" t="s">
        <v>2908</v>
      </c>
      <c r="D1139" t="s">
        <v>2909</v>
      </c>
      <c r="E1139" s="1">
        <v>44964.611840277779</v>
      </c>
      <c r="F1139" s="1">
        <v>44964.611840277779</v>
      </c>
    </row>
    <row r="1140" spans="1:6" x14ac:dyDescent="0.2">
      <c r="A1140">
        <v>1139</v>
      </c>
      <c r="B1140" t="s">
        <v>2910</v>
      </c>
      <c r="C1140" t="s">
        <v>2911</v>
      </c>
      <c r="D1140" s="2">
        <v>19895698445</v>
      </c>
      <c r="E1140" s="1">
        <v>44964.611840277779</v>
      </c>
      <c r="F1140" s="1">
        <v>44964.611840277779</v>
      </c>
    </row>
    <row r="1141" spans="1:6" x14ac:dyDescent="0.2">
      <c r="A1141">
        <v>1140</v>
      </c>
      <c r="B1141" t="s">
        <v>2912</v>
      </c>
      <c r="C1141" t="s">
        <v>2913</v>
      </c>
      <c r="D1141">
        <f>1-262-984-8456</f>
        <v>-9701</v>
      </c>
      <c r="E1141" s="1">
        <v>44964.611840277779</v>
      </c>
      <c r="F1141" s="1">
        <v>44964.611840277779</v>
      </c>
    </row>
    <row r="1142" spans="1:6" x14ac:dyDescent="0.2">
      <c r="A1142">
        <v>1141</v>
      </c>
      <c r="B1142" t="s">
        <v>2914</v>
      </c>
      <c r="C1142" t="s">
        <v>2915</v>
      </c>
      <c r="D1142" t="s">
        <v>2916</v>
      </c>
      <c r="E1142" s="1">
        <v>44964.611840277779</v>
      </c>
      <c r="F1142" s="1">
        <v>44964.611840277779</v>
      </c>
    </row>
    <row r="1143" spans="1:6" x14ac:dyDescent="0.2">
      <c r="A1143">
        <v>1142</v>
      </c>
      <c r="B1143" t="s">
        <v>2917</v>
      </c>
      <c r="C1143" t="s">
        <v>2918</v>
      </c>
      <c r="D1143" t="s">
        <v>2919</v>
      </c>
      <c r="E1143" s="1">
        <v>44964.611840277779</v>
      </c>
      <c r="F1143" s="1">
        <v>44964.611840277779</v>
      </c>
    </row>
    <row r="1144" spans="1:6" x14ac:dyDescent="0.2">
      <c r="A1144">
        <v>1143</v>
      </c>
      <c r="B1144" t="s">
        <v>2920</v>
      </c>
      <c r="C1144" t="s">
        <v>2921</v>
      </c>
      <c r="D1144" t="s">
        <v>2922</v>
      </c>
      <c r="E1144" s="1">
        <v>44964.611840277779</v>
      </c>
      <c r="F1144" s="1">
        <v>44964.611840277779</v>
      </c>
    </row>
    <row r="1145" spans="1:6" x14ac:dyDescent="0.2">
      <c r="A1145">
        <v>1144</v>
      </c>
      <c r="B1145" t="s">
        <v>2923</v>
      </c>
      <c r="C1145" t="s">
        <v>2924</v>
      </c>
      <c r="D1145" t="s">
        <v>2925</v>
      </c>
      <c r="E1145" s="1">
        <v>44964.611840277779</v>
      </c>
      <c r="F1145" s="1">
        <v>44964.611840277779</v>
      </c>
    </row>
    <row r="1146" spans="1:6" x14ac:dyDescent="0.2">
      <c r="A1146">
        <v>1145</v>
      </c>
      <c r="B1146" t="s">
        <v>2926</v>
      </c>
      <c r="C1146" t="s">
        <v>2927</v>
      </c>
      <c r="D1146" s="2">
        <v>5207746910</v>
      </c>
      <c r="E1146" s="1">
        <v>44964.611840277779</v>
      </c>
      <c r="F1146" s="1">
        <v>44964.611840277779</v>
      </c>
    </row>
    <row r="1147" spans="1:6" x14ac:dyDescent="0.2">
      <c r="A1147">
        <v>1146</v>
      </c>
      <c r="B1147" t="s">
        <v>2928</v>
      </c>
      <c r="C1147" t="s">
        <v>2929</v>
      </c>
      <c r="D1147" t="s">
        <v>2930</v>
      </c>
      <c r="E1147" s="1">
        <v>44964.611840277779</v>
      </c>
      <c r="F1147" s="1">
        <v>44964.611840277779</v>
      </c>
    </row>
    <row r="1148" spans="1:6" x14ac:dyDescent="0.2">
      <c r="A1148">
        <v>1147</v>
      </c>
      <c r="B1148" t="s">
        <v>2931</v>
      </c>
      <c r="C1148" t="s">
        <v>2932</v>
      </c>
      <c r="D1148" t="s">
        <v>2933</v>
      </c>
      <c r="E1148" s="1">
        <v>44964.611840277779</v>
      </c>
      <c r="F1148" s="1">
        <v>44964.611840277779</v>
      </c>
    </row>
    <row r="1149" spans="1:6" x14ac:dyDescent="0.2">
      <c r="A1149">
        <v>1148</v>
      </c>
      <c r="B1149" t="s">
        <v>2934</v>
      </c>
      <c r="C1149" t="s">
        <v>2935</v>
      </c>
      <c r="D1149" s="2">
        <v>2709152337</v>
      </c>
      <c r="E1149" s="1">
        <v>44964.611840277779</v>
      </c>
      <c r="F1149" s="1">
        <v>44964.611840277779</v>
      </c>
    </row>
    <row r="1150" spans="1:6" x14ac:dyDescent="0.2">
      <c r="A1150">
        <v>1149</v>
      </c>
      <c r="B1150" t="s">
        <v>2936</v>
      </c>
      <c r="C1150" t="s">
        <v>2937</v>
      </c>
      <c r="D1150">
        <f>1-313-672-7421</f>
        <v>-8405</v>
      </c>
      <c r="E1150" s="1">
        <v>44964.611840277779</v>
      </c>
      <c r="F1150" s="1">
        <v>44964.611840277779</v>
      </c>
    </row>
    <row r="1151" spans="1:6" x14ac:dyDescent="0.2">
      <c r="A1151">
        <v>1150</v>
      </c>
      <c r="B1151" t="s">
        <v>2938</v>
      </c>
      <c r="C1151" t="s">
        <v>2939</v>
      </c>
      <c r="D1151" t="s">
        <v>2940</v>
      </c>
      <c r="E1151" s="1">
        <v>44964.611840277779</v>
      </c>
      <c r="F1151" s="1">
        <v>44964.611840277779</v>
      </c>
    </row>
    <row r="1152" spans="1:6" x14ac:dyDescent="0.2">
      <c r="A1152">
        <v>1151</v>
      </c>
      <c r="B1152" t="s">
        <v>2941</v>
      </c>
      <c r="C1152" t="s">
        <v>2942</v>
      </c>
      <c r="D1152" t="s">
        <v>2943</v>
      </c>
      <c r="E1152" s="1">
        <v>44964.611840277779</v>
      </c>
      <c r="F1152" s="1">
        <v>44964.611840277779</v>
      </c>
    </row>
    <row r="1153" spans="1:6" x14ac:dyDescent="0.2">
      <c r="A1153">
        <v>1152</v>
      </c>
      <c r="B1153" t="s">
        <v>2944</v>
      </c>
      <c r="C1153" t="s">
        <v>2945</v>
      </c>
      <c r="D1153" s="2">
        <v>4424122425</v>
      </c>
      <c r="E1153" s="1">
        <v>44964.611840277779</v>
      </c>
      <c r="F1153" s="1">
        <v>44964.611840277779</v>
      </c>
    </row>
    <row r="1154" spans="1:6" x14ac:dyDescent="0.2">
      <c r="A1154">
        <v>1153</v>
      </c>
      <c r="B1154" t="s">
        <v>2946</v>
      </c>
      <c r="C1154" t="s">
        <v>2947</v>
      </c>
      <c r="D1154" t="s">
        <v>2948</v>
      </c>
      <c r="E1154" s="1">
        <v>44964.611840277779</v>
      </c>
      <c r="F1154" s="1">
        <v>44964.611840277779</v>
      </c>
    </row>
    <row r="1155" spans="1:6" x14ac:dyDescent="0.2">
      <c r="A1155">
        <v>1154</v>
      </c>
      <c r="B1155" t="s">
        <v>2949</v>
      </c>
      <c r="C1155" t="s">
        <v>2950</v>
      </c>
      <c r="D1155" t="s">
        <v>2951</v>
      </c>
      <c r="E1155" s="1">
        <v>44964.611840277779</v>
      </c>
      <c r="F1155" s="1">
        <v>44964.611840277779</v>
      </c>
    </row>
    <row r="1156" spans="1:6" x14ac:dyDescent="0.2">
      <c r="A1156">
        <v>1155</v>
      </c>
      <c r="B1156" t="s">
        <v>2952</v>
      </c>
      <c r="C1156" t="s">
        <v>2953</v>
      </c>
      <c r="D1156" t="s">
        <v>2954</v>
      </c>
      <c r="E1156" s="1">
        <v>44964.611840277779</v>
      </c>
      <c r="F1156" s="1">
        <v>44964.611840277779</v>
      </c>
    </row>
    <row r="1157" spans="1:6" x14ac:dyDescent="0.2">
      <c r="A1157">
        <v>1156</v>
      </c>
      <c r="B1157" t="s">
        <v>2955</v>
      </c>
      <c r="C1157" t="s">
        <v>2956</v>
      </c>
      <c r="D1157" t="s">
        <v>2957</v>
      </c>
      <c r="E1157" s="1">
        <v>44964.611840277779</v>
      </c>
      <c r="F1157" s="1">
        <v>44964.611840277779</v>
      </c>
    </row>
    <row r="1158" spans="1:6" x14ac:dyDescent="0.2">
      <c r="A1158">
        <v>1157</v>
      </c>
      <c r="B1158" t="s">
        <v>2958</v>
      </c>
      <c r="C1158" t="s">
        <v>2959</v>
      </c>
      <c r="D1158" s="2">
        <v>15407390166</v>
      </c>
      <c r="E1158" s="1">
        <v>44964.611840277779</v>
      </c>
      <c r="F1158" s="1">
        <v>44964.611840277779</v>
      </c>
    </row>
    <row r="1159" spans="1:6" x14ac:dyDescent="0.2">
      <c r="A1159">
        <v>1158</v>
      </c>
      <c r="B1159" t="s">
        <v>2960</v>
      </c>
      <c r="C1159" t="s">
        <v>2961</v>
      </c>
      <c r="D1159" t="s">
        <v>2962</v>
      </c>
      <c r="E1159" s="1">
        <v>44964.611840277779</v>
      </c>
      <c r="F1159" s="1">
        <v>44964.611840277779</v>
      </c>
    </row>
    <row r="1160" spans="1:6" x14ac:dyDescent="0.2">
      <c r="A1160">
        <v>1159</v>
      </c>
      <c r="B1160" t="s">
        <v>2963</v>
      </c>
      <c r="C1160" t="s">
        <v>2964</v>
      </c>
      <c r="D1160" s="2">
        <v>14325292815</v>
      </c>
      <c r="E1160" s="1">
        <v>44964.611840277779</v>
      </c>
      <c r="F1160" s="1">
        <v>44964.611840277779</v>
      </c>
    </row>
    <row r="1161" spans="1:6" x14ac:dyDescent="0.2">
      <c r="A1161">
        <v>1160</v>
      </c>
      <c r="B1161" t="s">
        <v>2965</v>
      </c>
      <c r="C1161" t="s">
        <v>2966</v>
      </c>
      <c r="D1161" s="2">
        <v>3614930159</v>
      </c>
      <c r="E1161" s="1">
        <v>44964.611840277779</v>
      </c>
      <c r="F1161" s="1">
        <v>44964.611840277779</v>
      </c>
    </row>
    <row r="1162" spans="1:6" x14ac:dyDescent="0.2">
      <c r="A1162">
        <v>1161</v>
      </c>
      <c r="B1162" t="s">
        <v>2967</v>
      </c>
      <c r="C1162" t="s">
        <v>2968</v>
      </c>
      <c r="D1162" s="2">
        <v>7756246935</v>
      </c>
      <c r="E1162" s="1">
        <v>44964.611840277779</v>
      </c>
      <c r="F1162" s="1">
        <v>44964.611840277779</v>
      </c>
    </row>
    <row r="1163" spans="1:6" x14ac:dyDescent="0.2">
      <c r="A1163">
        <v>1162</v>
      </c>
      <c r="B1163" t="s">
        <v>2969</v>
      </c>
      <c r="C1163" t="s">
        <v>2970</v>
      </c>
      <c r="D1163" s="2">
        <v>3343888890</v>
      </c>
      <c r="E1163" s="1">
        <v>44964.611840277779</v>
      </c>
      <c r="F1163" s="1">
        <v>44964.611840277779</v>
      </c>
    </row>
    <row r="1164" spans="1:6" x14ac:dyDescent="0.2">
      <c r="A1164">
        <v>1163</v>
      </c>
      <c r="B1164" t="s">
        <v>2971</v>
      </c>
      <c r="C1164" t="s">
        <v>2972</v>
      </c>
      <c r="D1164" s="2">
        <v>4437175858</v>
      </c>
      <c r="E1164" s="1">
        <v>44964.611840277779</v>
      </c>
      <c r="F1164" s="1">
        <v>44964.611840277779</v>
      </c>
    </row>
    <row r="1165" spans="1:6" x14ac:dyDescent="0.2">
      <c r="A1165">
        <v>1164</v>
      </c>
      <c r="B1165" t="s">
        <v>2973</v>
      </c>
      <c r="C1165" t="s">
        <v>2974</v>
      </c>
      <c r="D1165" s="2">
        <v>4803442300</v>
      </c>
      <c r="E1165" s="1">
        <v>44964.611840277779</v>
      </c>
      <c r="F1165" s="1">
        <v>44964.611840277779</v>
      </c>
    </row>
    <row r="1166" spans="1:6" x14ac:dyDescent="0.2">
      <c r="A1166">
        <v>1165</v>
      </c>
      <c r="B1166" t="s">
        <v>2975</v>
      </c>
      <c r="C1166" t="s">
        <v>2976</v>
      </c>
      <c r="D1166">
        <v>14327411190</v>
      </c>
      <c r="E1166" s="1">
        <v>44964.611840277779</v>
      </c>
      <c r="F1166" s="1">
        <v>44964.611840277779</v>
      </c>
    </row>
    <row r="1167" spans="1:6" x14ac:dyDescent="0.2">
      <c r="A1167">
        <v>1166</v>
      </c>
      <c r="B1167" t="s">
        <v>2977</v>
      </c>
      <c r="C1167" t="s">
        <v>2978</v>
      </c>
      <c r="D1167">
        <v>12563560869</v>
      </c>
      <c r="E1167" s="1">
        <v>44964.611840277779</v>
      </c>
      <c r="F1167" s="1">
        <v>44964.611840277779</v>
      </c>
    </row>
    <row r="1168" spans="1:6" x14ac:dyDescent="0.2">
      <c r="A1168">
        <v>1167</v>
      </c>
      <c r="B1168" t="s">
        <v>2979</v>
      </c>
      <c r="C1168" t="s">
        <v>2980</v>
      </c>
      <c r="D1168" t="s">
        <v>2981</v>
      </c>
      <c r="E1168" s="1">
        <v>44964.611840277779</v>
      </c>
      <c r="F1168" s="1">
        <v>44964.611840277779</v>
      </c>
    </row>
    <row r="1169" spans="1:6" x14ac:dyDescent="0.2">
      <c r="A1169">
        <v>1168</v>
      </c>
      <c r="B1169" t="s">
        <v>2982</v>
      </c>
      <c r="C1169" t="s">
        <v>2983</v>
      </c>
      <c r="D1169" t="s">
        <v>2984</v>
      </c>
      <c r="E1169" s="1">
        <v>44964.611840277779</v>
      </c>
      <c r="F1169" s="1">
        <v>44964.611840277779</v>
      </c>
    </row>
    <row r="1170" spans="1:6" x14ac:dyDescent="0.2">
      <c r="A1170">
        <v>1169</v>
      </c>
      <c r="B1170" t="s">
        <v>2985</v>
      </c>
      <c r="C1170" t="s">
        <v>2986</v>
      </c>
      <c r="D1170" t="s">
        <v>2987</v>
      </c>
      <c r="E1170" s="1">
        <v>44964.611840277779</v>
      </c>
      <c r="F1170" s="1">
        <v>44964.611840277779</v>
      </c>
    </row>
    <row r="1171" spans="1:6" x14ac:dyDescent="0.2">
      <c r="A1171">
        <v>1170</v>
      </c>
      <c r="B1171" t="s">
        <v>2988</v>
      </c>
      <c r="C1171" t="s">
        <v>2989</v>
      </c>
      <c r="D1171" s="2">
        <v>3473352435</v>
      </c>
      <c r="E1171" s="1">
        <v>44964.611840277779</v>
      </c>
      <c r="F1171" s="1">
        <v>44964.611840277779</v>
      </c>
    </row>
    <row r="1172" spans="1:6" x14ac:dyDescent="0.2">
      <c r="A1172">
        <v>1171</v>
      </c>
      <c r="B1172" t="s">
        <v>2990</v>
      </c>
      <c r="C1172" t="s">
        <v>2991</v>
      </c>
      <c r="D1172" s="2">
        <v>6268103244</v>
      </c>
      <c r="E1172" s="1">
        <v>44964.611840277779</v>
      </c>
      <c r="F1172" s="1">
        <v>44964.611840277779</v>
      </c>
    </row>
    <row r="1173" spans="1:6" x14ac:dyDescent="0.2">
      <c r="A1173">
        <v>1172</v>
      </c>
      <c r="B1173" t="s">
        <v>2992</v>
      </c>
      <c r="C1173" t="s">
        <v>2993</v>
      </c>
      <c r="D1173">
        <f>1-925-858-2207</f>
        <v>-3989</v>
      </c>
      <c r="E1173" s="1">
        <v>44964.611840277779</v>
      </c>
      <c r="F1173" s="1">
        <v>44964.611840277779</v>
      </c>
    </row>
    <row r="1174" spans="1:6" x14ac:dyDescent="0.2">
      <c r="A1174">
        <v>1173</v>
      </c>
      <c r="B1174" t="s">
        <v>2994</v>
      </c>
      <c r="C1174" t="s">
        <v>2995</v>
      </c>
      <c r="D1174">
        <f>1-865-964-7033</f>
        <v>-8861</v>
      </c>
      <c r="E1174" s="1">
        <v>44964.611840277779</v>
      </c>
      <c r="F1174" s="1">
        <v>44964.611840277779</v>
      </c>
    </row>
    <row r="1175" spans="1:6" x14ac:dyDescent="0.2">
      <c r="A1175">
        <v>1174</v>
      </c>
      <c r="B1175" t="s">
        <v>2996</v>
      </c>
      <c r="C1175" t="s">
        <v>2997</v>
      </c>
      <c r="D1175" t="s">
        <v>2998</v>
      </c>
      <c r="E1175" s="1">
        <v>44964.611840277779</v>
      </c>
      <c r="F1175" s="1">
        <v>44964.611840277779</v>
      </c>
    </row>
    <row r="1176" spans="1:6" x14ac:dyDescent="0.2">
      <c r="A1176">
        <v>1175</v>
      </c>
      <c r="B1176" t="s">
        <v>2999</v>
      </c>
      <c r="C1176" t="s">
        <v>3000</v>
      </c>
      <c r="D1176" s="2">
        <v>14634980428</v>
      </c>
      <c r="E1176" s="1">
        <v>44964.611840277779</v>
      </c>
      <c r="F1176" s="1">
        <v>44964.611840277779</v>
      </c>
    </row>
    <row r="1177" spans="1:6" x14ac:dyDescent="0.2">
      <c r="A1177">
        <v>1176</v>
      </c>
      <c r="B1177" t="s">
        <v>3001</v>
      </c>
      <c r="C1177" t="s">
        <v>3002</v>
      </c>
      <c r="D1177" t="s">
        <v>3003</v>
      </c>
      <c r="E1177" s="1">
        <v>44964.611840277779</v>
      </c>
      <c r="F1177" s="1">
        <v>44964.611840277779</v>
      </c>
    </row>
    <row r="1178" spans="1:6" x14ac:dyDescent="0.2">
      <c r="A1178">
        <v>1177</v>
      </c>
      <c r="B1178" t="s">
        <v>3004</v>
      </c>
      <c r="C1178" t="s">
        <v>3005</v>
      </c>
      <c r="D1178">
        <v>18506054127</v>
      </c>
      <c r="E1178" s="1">
        <v>44964.611840277779</v>
      </c>
      <c r="F1178" s="1">
        <v>44964.611840277779</v>
      </c>
    </row>
    <row r="1179" spans="1:6" x14ac:dyDescent="0.2">
      <c r="A1179">
        <v>1178</v>
      </c>
      <c r="B1179" t="s">
        <v>3006</v>
      </c>
      <c r="C1179" t="s">
        <v>3007</v>
      </c>
      <c r="D1179" t="s">
        <v>3008</v>
      </c>
      <c r="E1179" s="1">
        <v>44964.611840277779</v>
      </c>
      <c r="F1179" s="1">
        <v>44964.611840277779</v>
      </c>
    </row>
    <row r="1180" spans="1:6" x14ac:dyDescent="0.2">
      <c r="A1180">
        <v>1179</v>
      </c>
      <c r="B1180" t="s">
        <v>3009</v>
      </c>
      <c r="C1180" t="s">
        <v>3010</v>
      </c>
      <c r="D1180" t="s">
        <v>3011</v>
      </c>
      <c r="E1180" s="1">
        <v>44964.611840277779</v>
      </c>
      <c r="F1180" s="1">
        <v>44964.611840277779</v>
      </c>
    </row>
    <row r="1181" spans="1:6" x14ac:dyDescent="0.2">
      <c r="A1181">
        <v>1180</v>
      </c>
      <c r="B1181" t="s">
        <v>3012</v>
      </c>
      <c r="C1181" t="s">
        <v>3013</v>
      </c>
      <c r="D1181">
        <f>1-832-374-8112</f>
        <v>-9317</v>
      </c>
      <c r="E1181" s="1">
        <v>44964.611840277779</v>
      </c>
      <c r="F1181" s="1">
        <v>44964.611840277779</v>
      </c>
    </row>
    <row r="1182" spans="1:6" x14ac:dyDescent="0.2">
      <c r="A1182">
        <v>1181</v>
      </c>
      <c r="B1182" t="s">
        <v>3014</v>
      </c>
      <c r="C1182" t="s">
        <v>3015</v>
      </c>
      <c r="D1182" t="s">
        <v>3016</v>
      </c>
      <c r="E1182" s="1">
        <v>44964.611840277779</v>
      </c>
      <c r="F1182" s="1">
        <v>44964.611840277779</v>
      </c>
    </row>
    <row r="1183" spans="1:6" x14ac:dyDescent="0.2">
      <c r="A1183">
        <v>1182</v>
      </c>
      <c r="B1183" t="s">
        <v>3017</v>
      </c>
      <c r="C1183" t="s">
        <v>3018</v>
      </c>
      <c r="D1183" t="s">
        <v>3019</v>
      </c>
      <c r="E1183" s="1">
        <v>44964.611840277779</v>
      </c>
      <c r="F1183" s="1">
        <v>44964.611840277779</v>
      </c>
    </row>
    <row r="1184" spans="1:6" x14ac:dyDescent="0.2">
      <c r="A1184">
        <v>1183</v>
      </c>
      <c r="B1184" t="s">
        <v>3020</v>
      </c>
      <c r="C1184" t="s">
        <v>3021</v>
      </c>
      <c r="D1184" t="s">
        <v>3022</v>
      </c>
      <c r="E1184" s="1">
        <v>44964.611840277779</v>
      </c>
      <c r="F1184" s="1">
        <v>44964.611840277779</v>
      </c>
    </row>
    <row r="1185" spans="1:6" x14ac:dyDescent="0.2">
      <c r="A1185">
        <v>1184</v>
      </c>
      <c r="B1185" t="s">
        <v>3023</v>
      </c>
      <c r="C1185" t="s">
        <v>3024</v>
      </c>
      <c r="D1185" s="2">
        <v>5866167242</v>
      </c>
      <c r="E1185" s="1">
        <v>44964.611840277779</v>
      </c>
      <c r="F1185" s="1">
        <v>44964.611840277779</v>
      </c>
    </row>
    <row r="1186" spans="1:6" x14ac:dyDescent="0.2">
      <c r="A1186">
        <v>1185</v>
      </c>
      <c r="B1186" t="s">
        <v>3025</v>
      </c>
      <c r="C1186" t="s">
        <v>3026</v>
      </c>
      <c r="D1186" s="2">
        <v>17653193673</v>
      </c>
      <c r="E1186" s="1">
        <v>44964.611840277779</v>
      </c>
      <c r="F1186" s="1">
        <v>44964.611840277779</v>
      </c>
    </row>
    <row r="1187" spans="1:6" x14ac:dyDescent="0.2">
      <c r="A1187">
        <v>1186</v>
      </c>
      <c r="B1187" t="s">
        <v>3027</v>
      </c>
      <c r="C1187" t="s">
        <v>3028</v>
      </c>
      <c r="D1187">
        <v>16038917863</v>
      </c>
      <c r="E1187" s="1">
        <v>44964.611840277779</v>
      </c>
      <c r="F1187" s="1">
        <v>44964.611840277779</v>
      </c>
    </row>
    <row r="1188" spans="1:6" x14ac:dyDescent="0.2">
      <c r="A1188">
        <v>1187</v>
      </c>
      <c r="B1188" t="s">
        <v>3029</v>
      </c>
      <c r="C1188" t="s">
        <v>3030</v>
      </c>
      <c r="D1188">
        <f>1-276-784-568</f>
        <v>-1627</v>
      </c>
      <c r="E1188" s="1">
        <v>44964.611840277779</v>
      </c>
      <c r="F1188" s="1">
        <v>44964.611840277779</v>
      </c>
    </row>
    <row r="1189" spans="1:6" x14ac:dyDescent="0.2">
      <c r="A1189">
        <v>1188</v>
      </c>
      <c r="B1189" t="s">
        <v>3031</v>
      </c>
      <c r="C1189" t="s">
        <v>3032</v>
      </c>
      <c r="D1189" t="s">
        <v>3033</v>
      </c>
      <c r="E1189" s="1">
        <v>44964.611840277779</v>
      </c>
      <c r="F1189" s="1">
        <v>44964.611840277779</v>
      </c>
    </row>
    <row r="1190" spans="1:6" x14ac:dyDescent="0.2">
      <c r="A1190">
        <v>1189</v>
      </c>
      <c r="B1190" t="s">
        <v>3034</v>
      </c>
      <c r="C1190" t="s">
        <v>3035</v>
      </c>
      <c r="D1190" t="s">
        <v>3036</v>
      </c>
      <c r="E1190" s="1">
        <v>44964.611840277779</v>
      </c>
      <c r="F1190" s="1">
        <v>44964.611840277779</v>
      </c>
    </row>
    <row r="1191" spans="1:6" x14ac:dyDescent="0.2">
      <c r="A1191">
        <v>1190</v>
      </c>
      <c r="B1191" t="s">
        <v>3037</v>
      </c>
      <c r="C1191" t="s">
        <v>3038</v>
      </c>
      <c r="D1191" s="2">
        <v>16183798312</v>
      </c>
      <c r="E1191" s="1">
        <v>44964.611840277779</v>
      </c>
      <c r="F1191" s="1">
        <v>44964.611840277779</v>
      </c>
    </row>
    <row r="1192" spans="1:6" x14ac:dyDescent="0.2">
      <c r="A1192">
        <v>1191</v>
      </c>
      <c r="B1192" t="s">
        <v>3039</v>
      </c>
      <c r="C1192" t="s">
        <v>3040</v>
      </c>
      <c r="D1192" s="2">
        <v>5515245526</v>
      </c>
      <c r="E1192" s="1">
        <v>44964.611840277779</v>
      </c>
      <c r="F1192" s="1">
        <v>44964.611840277779</v>
      </c>
    </row>
    <row r="1193" spans="1:6" x14ac:dyDescent="0.2">
      <c r="A1193">
        <v>1192</v>
      </c>
      <c r="B1193" t="s">
        <v>3041</v>
      </c>
      <c r="C1193" t="s">
        <v>3042</v>
      </c>
      <c r="D1193" t="s">
        <v>3043</v>
      </c>
      <c r="E1193" s="1">
        <v>44964.611840277779</v>
      </c>
      <c r="F1193" s="1">
        <v>44964.611840277779</v>
      </c>
    </row>
    <row r="1194" spans="1:6" x14ac:dyDescent="0.2">
      <c r="A1194">
        <v>1193</v>
      </c>
      <c r="B1194" t="s">
        <v>3044</v>
      </c>
      <c r="C1194" t="s">
        <v>3045</v>
      </c>
      <c r="D1194" t="s">
        <v>3046</v>
      </c>
      <c r="E1194" s="1">
        <v>44964.611840277779</v>
      </c>
      <c r="F1194" s="1">
        <v>44964.611840277779</v>
      </c>
    </row>
    <row r="1195" spans="1:6" x14ac:dyDescent="0.2">
      <c r="A1195">
        <v>1194</v>
      </c>
      <c r="B1195" t="s">
        <v>3047</v>
      </c>
      <c r="C1195" t="s">
        <v>3048</v>
      </c>
      <c r="D1195" t="s">
        <v>3049</v>
      </c>
      <c r="E1195" s="1">
        <v>44964.611840277779</v>
      </c>
      <c r="F1195" s="1">
        <v>44964.611840277779</v>
      </c>
    </row>
    <row r="1196" spans="1:6" x14ac:dyDescent="0.2">
      <c r="A1196">
        <v>1195</v>
      </c>
      <c r="B1196" t="s">
        <v>3050</v>
      </c>
      <c r="C1196" t="s">
        <v>3051</v>
      </c>
      <c r="D1196" t="s">
        <v>3052</v>
      </c>
      <c r="E1196" s="1">
        <v>44964.611840277779</v>
      </c>
      <c r="F1196" s="1">
        <v>44964.611840277779</v>
      </c>
    </row>
    <row r="1197" spans="1:6" x14ac:dyDescent="0.2">
      <c r="A1197">
        <v>1196</v>
      </c>
      <c r="B1197" t="s">
        <v>3053</v>
      </c>
      <c r="C1197" t="s">
        <v>3054</v>
      </c>
      <c r="D1197">
        <f>1-857-897-6118</f>
        <v>-7871</v>
      </c>
      <c r="E1197" s="1">
        <v>44964.611840277779</v>
      </c>
      <c r="F1197" s="1">
        <v>44964.611840277779</v>
      </c>
    </row>
    <row r="1198" spans="1:6" x14ac:dyDescent="0.2">
      <c r="A1198">
        <v>1197</v>
      </c>
      <c r="B1198" t="s">
        <v>3055</v>
      </c>
      <c r="C1198" t="s">
        <v>3056</v>
      </c>
      <c r="D1198" t="s">
        <v>3057</v>
      </c>
      <c r="E1198" s="1">
        <v>44964.611840277779</v>
      </c>
      <c r="F1198" s="1">
        <v>44964.611840277779</v>
      </c>
    </row>
    <row r="1199" spans="1:6" x14ac:dyDescent="0.2">
      <c r="A1199">
        <v>1198</v>
      </c>
      <c r="B1199" t="s">
        <v>3058</v>
      </c>
      <c r="C1199" t="s">
        <v>3059</v>
      </c>
      <c r="D1199">
        <f>1-930-323-229</f>
        <v>-1481</v>
      </c>
      <c r="E1199" s="1">
        <v>44964.611840277779</v>
      </c>
      <c r="F1199" s="1">
        <v>44964.611840277779</v>
      </c>
    </row>
    <row r="1200" spans="1:6" x14ac:dyDescent="0.2">
      <c r="A1200">
        <v>1199</v>
      </c>
      <c r="B1200" t="s">
        <v>3060</v>
      </c>
      <c r="C1200" t="s">
        <v>3061</v>
      </c>
      <c r="D1200" t="s">
        <v>3062</v>
      </c>
      <c r="E1200" s="1">
        <v>44964.611840277779</v>
      </c>
      <c r="F1200" s="1">
        <v>44964.611840277779</v>
      </c>
    </row>
    <row r="1201" spans="1:6" x14ac:dyDescent="0.2">
      <c r="A1201">
        <v>1200</v>
      </c>
      <c r="B1201" t="s">
        <v>3063</v>
      </c>
      <c r="C1201" t="s">
        <v>3064</v>
      </c>
      <c r="D1201" t="s">
        <v>3065</v>
      </c>
      <c r="E1201" s="1">
        <v>44964.611840277779</v>
      </c>
      <c r="F1201" s="1">
        <v>44964.611840277779</v>
      </c>
    </row>
    <row r="1202" spans="1:6" x14ac:dyDescent="0.2">
      <c r="A1202">
        <v>1201</v>
      </c>
      <c r="B1202" t="s">
        <v>3066</v>
      </c>
      <c r="C1202" t="s">
        <v>3067</v>
      </c>
      <c r="D1202">
        <f>1-620-293-5635</f>
        <v>-6547</v>
      </c>
      <c r="E1202" s="1">
        <v>44964.611840277779</v>
      </c>
      <c r="F1202" s="1">
        <v>44964.611840277779</v>
      </c>
    </row>
    <row r="1203" spans="1:6" x14ac:dyDescent="0.2">
      <c r="A1203">
        <v>1202</v>
      </c>
      <c r="B1203" t="s">
        <v>3068</v>
      </c>
      <c r="C1203" t="s">
        <v>3069</v>
      </c>
      <c r="D1203">
        <f>1-283-860-618</f>
        <v>-1760</v>
      </c>
      <c r="E1203" s="1">
        <v>44964.611840277779</v>
      </c>
      <c r="F1203" s="1">
        <v>44964.611840277779</v>
      </c>
    </row>
    <row r="1204" spans="1:6" x14ac:dyDescent="0.2">
      <c r="A1204">
        <v>1203</v>
      </c>
      <c r="B1204" t="s">
        <v>3070</v>
      </c>
      <c r="C1204" t="s">
        <v>3071</v>
      </c>
      <c r="D1204" s="2">
        <v>13413831442</v>
      </c>
      <c r="E1204" s="1">
        <v>44964.611840277779</v>
      </c>
      <c r="F1204" s="1">
        <v>44964.611840277779</v>
      </c>
    </row>
    <row r="1205" spans="1:6" x14ac:dyDescent="0.2">
      <c r="A1205">
        <v>1204</v>
      </c>
      <c r="B1205" t="s">
        <v>3072</v>
      </c>
      <c r="C1205" t="s">
        <v>3073</v>
      </c>
      <c r="D1205">
        <f>1-571-616-3235</f>
        <v>-4421</v>
      </c>
      <c r="E1205" s="1">
        <v>44964.611840277779</v>
      </c>
      <c r="F1205" s="1">
        <v>44964.611840277779</v>
      </c>
    </row>
    <row r="1206" spans="1:6" x14ac:dyDescent="0.2">
      <c r="A1206">
        <v>1205</v>
      </c>
      <c r="B1206" t="s">
        <v>3074</v>
      </c>
      <c r="C1206" t="s">
        <v>3075</v>
      </c>
      <c r="D1206" t="s">
        <v>3076</v>
      </c>
      <c r="E1206" s="1">
        <v>44964.611840277779</v>
      </c>
      <c r="F1206" s="1">
        <v>44964.611840277779</v>
      </c>
    </row>
    <row r="1207" spans="1:6" x14ac:dyDescent="0.2">
      <c r="A1207">
        <v>1206</v>
      </c>
      <c r="B1207" t="s">
        <v>3077</v>
      </c>
      <c r="C1207" t="s">
        <v>3078</v>
      </c>
      <c r="D1207" t="s">
        <v>3079</v>
      </c>
      <c r="E1207" s="1">
        <v>44964.611840277779</v>
      </c>
      <c r="F1207" s="1">
        <v>44964.611840277779</v>
      </c>
    </row>
    <row r="1208" spans="1:6" x14ac:dyDescent="0.2">
      <c r="A1208">
        <v>1207</v>
      </c>
      <c r="B1208" t="s">
        <v>3080</v>
      </c>
      <c r="C1208" t="s">
        <v>3081</v>
      </c>
      <c r="D1208" t="s">
        <v>3082</v>
      </c>
      <c r="E1208" s="1">
        <v>44964.611840277779</v>
      </c>
      <c r="F1208" s="1">
        <v>44964.611840277779</v>
      </c>
    </row>
    <row r="1209" spans="1:6" x14ac:dyDescent="0.2">
      <c r="A1209">
        <v>1208</v>
      </c>
      <c r="B1209" t="s">
        <v>3083</v>
      </c>
      <c r="C1209" t="s">
        <v>3084</v>
      </c>
      <c r="D1209" t="s">
        <v>3085</v>
      </c>
      <c r="E1209" s="1">
        <v>44964.611840277779</v>
      </c>
      <c r="F1209" s="1">
        <v>44964.611840277779</v>
      </c>
    </row>
    <row r="1210" spans="1:6" x14ac:dyDescent="0.2">
      <c r="A1210">
        <v>1209</v>
      </c>
      <c r="B1210" t="s">
        <v>3086</v>
      </c>
      <c r="C1210" t="s">
        <v>3087</v>
      </c>
      <c r="D1210" t="s">
        <v>3088</v>
      </c>
      <c r="E1210" s="1">
        <v>44964.611840277779</v>
      </c>
      <c r="F1210" s="1">
        <v>44964.611840277779</v>
      </c>
    </row>
    <row r="1211" spans="1:6" x14ac:dyDescent="0.2">
      <c r="A1211">
        <v>1210</v>
      </c>
      <c r="B1211" t="s">
        <v>3089</v>
      </c>
      <c r="C1211" t="s">
        <v>3090</v>
      </c>
      <c r="D1211">
        <v>14457679778</v>
      </c>
      <c r="E1211" s="1">
        <v>44964.611840277779</v>
      </c>
      <c r="F1211" s="1">
        <v>44964.611840277779</v>
      </c>
    </row>
    <row r="1212" spans="1:6" x14ac:dyDescent="0.2">
      <c r="A1212">
        <v>1211</v>
      </c>
      <c r="B1212" t="s">
        <v>3091</v>
      </c>
      <c r="C1212" t="s">
        <v>3092</v>
      </c>
      <c r="D1212">
        <f>1-774-626-9500</f>
        <v>-10899</v>
      </c>
      <c r="E1212" s="1">
        <v>44964.611840277779</v>
      </c>
      <c r="F1212" s="1">
        <v>44964.611840277779</v>
      </c>
    </row>
    <row r="1213" spans="1:6" x14ac:dyDescent="0.2">
      <c r="A1213">
        <v>1212</v>
      </c>
      <c r="B1213" t="s">
        <v>3093</v>
      </c>
      <c r="C1213" t="s">
        <v>3094</v>
      </c>
      <c r="D1213" t="s">
        <v>3095</v>
      </c>
      <c r="E1213" s="1">
        <v>44964.611840277779</v>
      </c>
      <c r="F1213" s="1">
        <v>44964.611840277779</v>
      </c>
    </row>
    <row r="1214" spans="1:6" x14ac:dyDescent="0.2">
      <c r="A1214">
        <v>1213</v>
      </c>
      <c r="B1214" t="s">
        <v>3096</v>
      </c>
      <c r="C1214" t="s">
        <v>3097</v>
      </c>
      <c r="D1214" t="s">
        <v>3098</v>
      </c>
      <c r="E1214" s="1">
        <v>44964.611840277779</v>
      </c>
      <c r="F1214" s="1">
        <v>44964.611840277779</v>
      </c>
    </row>
    <row r="1215" spans="1:6" x14ac:dyDescent="0.2">
      <c r="A1215">
        <v>1214</v>
      </c>
      <c r="B1215" t="s">
        <v>3099</v>
      </c>
      <c r="C1215" t="s">
        <v>3100</v>
      </c>
      <c r="D1215" t="s">
        <v>3101</v>
      </c>
      <c r="E1215" s="1">
        <v>44964.611840277779</v>
      </c>
      <c r="F1215" s="1">
        <v>44964.611840277779</v>
      </c>
    </row>
    <row r="1216" spans="1:6" x14ac:dyDescent="0.2">
      <c r="A1216">
        <v>1215</v>
      </c>
      <c r="B1216" t="s">
        <v>3102</v>
      </c>
      <c r="C1216" t="s">
        <v>3103</v>
      </c>
      <c r="D1216" s="2">
        <v>5419888265</v>
      </c>
      <c r="E1216" s="1">
        <v>44964.611840277779</v>
      </c>
      <c r="F1216" s="1">
        <v>44964.611840277779</v>
      </c>
    </row>
    <row r="1217" spans="1:6" x14ac:dyDescent="0.2">
      <c r="A1217">
        <v>1216</v>
      </c>
      <c r="B1217" t="s">
        <v>3104</v>
      </c>
      <c r="C1217" t="s">
        <v>3105</v>
      </c>
      <c r="D1217">
        <f>1-563-480-8442</f>
        <v>-9484</v>
      </c>
      <c r="E1217" s="1">
        <v>44964.611840277779</v>
      </c>
      <c r="F1217" s="1">
        <v>44964.611840277779</v>
      </c>
    </row>
    <row r="1218" spans="1:6" x14ac:dyDescent="0.2">
      <c r="A1218">
        <v>1217</v>
      </c>
      <c r="B1218" t="s">
        <v>3106</v>
      </c>
      <c r="C1218" t="s">
        <v>3107</v>
      </c>
      <c r="D1218" t="s">
        <v>3108</v>
      </c>
      <c r="E1218" s="1">
        <v>44964.611840277779</v>
      </c>
      <c r="F1218" s="1">
        <v>44964.611840277779</v>
      </c>
    </row>
    <row r="1219" spans="1:6" x14ac:dyDescent="0.2">
      <c r="A1219">
        <v>1218</v>
      </c>
      <c r="B1219" t="s">
        <v>3109</v>
      </c>
      <c r="C1219" t="s">
        <v>3110</v>
      </c>
      <c r="D1219" t="s">
        <v>3111</v>
      </c>
      <c r="E1219" s="1">
        <v>44964.611840277779</v>
      </c>
      <c r="F1219" s="1">
        <v>44964.611840277779</v>
      </c>
    </row>
    <row r="1220" spans="1:6" x14ac:dyDescent="0.2">
      <c r="A1220">
        <v>1219</v>
      </c>
      <c r="B1220" t="s">
        <v>3112</v>
      </c>
      <c r="C1220" t="s">
        <v>3113</v>
      </c>
      <c r="D1220">
        <f>1-332-387-9013</f>
        <v>-9731</v>
      </c>
      <c r="E1220" s="1">
        <v>44964.611840277779</v>
      </c>
      <c r="F1220" s="1">
        <v>44964.611840277779</v>
      </c>
    </row>
    <row r="1221" spans="1:6" x14ac:dyDescent="0.2">
      <c r="A1221">
        <v>1220</v>
      </c>
      <c r="B1221" t="s">
        <v>3114</v>
      </c>
      <c r="C1221" t="s">
        <v>3115</v>
      </c>
      <c r="D1221">
        <f>1-251-341-6413</f>
        <v>-7004</v>
      </c>
      <c r="E1221" s="1">
        <v>44964.611840277779</v>
      </c>
      <c r="F1221" s="1">
        <v>44964.611840277779</v>
      </c>
    </row>
    <row r="1222" spans="1:6" x14ac:dyDescent="0.2">
      <c r="A1222">
        <v>1221</v>
      </c>
      <c r="B1222" t="s">
        <v>3116</v>
      </c>
      <c r="C1222" t="s">
        <v>3117</v>
      </c>
      <c r="D1222">
        <v>18322702251</v>
      </c>
      <c r="E1222" s="1">
        <v>44964.611840277779</v>
      </c>
      <c r="F1222" s="1">
        <v>44964.611840277779</v>
      </c>
    </row>
    <row r="1223" spans="1:6" x14ac:dyDescent="0.2">
      <c r="A1223">
        <v>1222</v>
      </c>
      <c r="B1223" t="s">
        <v>3118</v>
      </c>
      <c r="C1223" t="s">
        <v>3119</v>
      </c>
      <c r="D1223" s="2">
        <v>3258818626</v>
      </c>
      <c r="E1223" s="1">
        <v>44964.611840277779</v>
      </c>
      <c r="F1223" s="1">
        <v>44964.611840277779</v>
      </c>
    </row>
    <row r="1224" spans="1:6" x14ac:dyDescent="0.2">
      <c r="A1224">
        <v>1223</v>
      </c>
      <c r="B1224" t="s">
        <v>3120</v>
      </c>
      <c r="C1224" t="s">
        <v>3121</v>
      </c>
      <c r="D1224" t="s">
        <v>3122</v>
      </c>
      <c r="E1224" s="1">
        <v>44964.611840277779</v>
      </c>
      <c r="F1224" s="1">
        <v>44964.611840277779</v>
      </c>
    </row>
    <row r="1225" spans="1:6" x14ac:dyDescent="0.2">
      <c r="A1225">
        <v>1224</v>
      </c>
      <c r="B1225" t="s">
        <v>3123</v>
      </c>
      <c r="C1225" t="s">
        <v>3124</v>
      </c>
      <c r="D1225" t="s">
        <v>3125</v>
      </c>
      <c r="E1225" s="1">
        <v>44964.611840277779</v>
      </c>
      <c r="F1225" s="1">
        <v>44964.611840277779</v>
      </c>
    </row>
    <row r="1226" spans="1:6" x14ac:dyDescent="0.2">
      <c r="A1226">
        <v>1225</v>
      </c>
      <c r="B1226" t="s">
        <v>3126</v>
      </c>
      <c r="C1226" t="s">
        <v>3127</v>
      </c>
      <c r="D1226" t="s">
        <v>3128</v>
      </c>
      <c r="E1226" s="1">
        <v>44964.611840277779</v>
      </c>
      <c r="F1226" s="1">
        <v>44964.611840277779</v>
      </c>
    </row>
    <row r="1227" spans="1:6" x14ac:dyDescent="0.2">
      <c r="A1227">
        <v>1226</v>
      </c>
      <c r="B1227" t="s">
        <v>3129</v>
      </c>
      <c r="C1227" t="s">
        <v>3130</v>
      </c>
      <c r="D1227">
        <f>1-747-325-6287</f>
        <v>-7358</v>
      </c>
      <c r="E1227" s="1">
        <v>44964.611840277779</v>
      </c>
      <c r="F1227" s="1">
        <v>44964.611840277779</v>
      </c>
    </row>
    <row r="1228" spans="1:6" x14ac:dyDescent="0.2">
      <c r="A1228">
        <v>1227</v>
      </c>
      <c r="B1228" t="s">
        <v>3131</v>
      </c>
      <c r="C1228" t="s">
        <v>3132</v>
      </c>
      <c r="D1228" t="s">
        <v>3133</v>
      </c>
      <c r="E1228" s="1">
        <v>44964.611840277779</v>
      </c>
      <c r="F1228" s="1">
        <v>44964.611840277779</v>
      </c>
    </row>
    <row r="1229" spans="1:6" x14ac:dyDescent="0.2">
      <c r="A1229">
        <v>1228</v>
      </c>
      <c r="B1229" t="s">
        <v>3134</v>
      </c>
      <c r="C1229" t="s">
        <v>3135</v>
      </c>
      <c r="D1229" s="2">
        <v>6284195779</v>
      </c>
      <c r="E1229" s="1">
        <v>44964.611840277779</v>
      </c>
      <c r="F1229" s="1">
        <v>44964.611840277779</v>
      </c>
    </row>
    <row r="1230" spans="1:6" x14ac:dyDescent="0.2">
      <c r="A1230">
        <v>1229</v>
      </c>
      <c r="B1230" t="s">
        <v>3136</v>
      </c>
      <c r="C1230" t="s">
        <v>3137</v>
      </c>
      <c r="D1230" s="2">
        <v>9099645897</v>
      </c>
      <c r="E1230" s="1">
        <v>44964.611840277779</v>
      </c>
      <c r="F1230" s="1">
        <v>44964.611840277779</v>
      </c>
    </row>
    <row r="1231" spans="1:6" x14ac:dyDescent="0.2">
      <c r="A1231">
        <v>1230</v>
      </c>
      <c r="B1231" t="s">
        <v>3138</v>
      </c>
      <c r="C1231" t="s">
        <v>3139</v>
      </c>
      <c r="D1231">
        <f>1-361-863-2545</f>
        <v>-3768</v>
      </c>
      <c r="E1231" s="1">
        <v>44964.611840277779</v>
      </c>
      <c r="F1231" s="1">
        <v>44964.611840277779</v>
      </c>
    </row>
    <row r="1232" spans="1:6" x14ac:dyDescent="0.2">
      <c r="A1232">
        <v>1231</v>
      </c>
      <c r="B1232" t="s">
        <v>3140</v>
      </c>
      <c r="C1232" t="s">
        <v>3141</v>
      </c>
      <c r="D1232" t="s">
        <v>3142</v>
      </c>
      <c r="E1232" s="1">
        <v>44964.611840277779</v>
      </c>
      <c r="F1232" s="1">
        <v>44964.611840277779</v>
      </c>
    </row>
    <row r="1233" spans="1:6" x14ac:dyDescent="0.2">
      <c r="A1233">
        <v>1232</v>
      </c>
      <c r="B1233" t="s">
        <v>3143</v>
      </c>
      <c r="C1233" t="s">
        <v>3144</v>
      </c>
      <c r="D1233">
        <v>13866878408</v>
      </c>
      <c r="E1233" s="1">
        <v>44964.611840277779</v>
      </c>
      <c r="F1233" s="1">
        <v>44964.611840277779</v>
      </c>
    </row>
    <row r="1234" spans="1:6" x14ac:dyDescent="0.2">
      <c r="A1234">
        <v>1233</v>
      </c>
      <c r="B1234" t="s">
        <v>3145</v>
      </c>
      <c r="C1234" t="s">
        <v>3146</v>
      </c>
      <c r="D1234" t="s">
        <v>3147</v>
      </c>
      <c r="E1234" s="1">
        <v>44964.611840277779</v>
      </c>
      <c r="F1234" s="1">
        <v>44964.611840277779</v>
      </c>
    </row>
    <row r="1235" spans="1:6" x14ac:dyDescent="0.2">
      <c r="A1235">
        <v>1234</v>
      </c>
      <c r="B1235" t="s">
        <v>3148</v>
      </c>
      <c r="C1235" t="s">
        <v>3149</v>
      </c>
      <c r="D1235" t="s">
        <v>3150</v>
      </c>
      <c r="E1235" s="1">
        <v>44964.611840277779</v>
      </c>
      <c r="F1235" s="1">
        <v>44964.611840277779</v>
      </c>
    </row>
    <row r="1236" spans="1:6" x14ac:dyDescent="0.2">
      <c r="A1236">
        <v>1235</v>
      </c>
      <c r="B1236" t="s">
        <v>3151</v>
      </c>
      <c r="C1236" t="s">
        <v>3152</v>
      </c>
      <c r="D1236" t="s">
        <v>3153</v>
      </c>
      <c r="E1236" s="1">
        <v>44964.611840277779</v>
      </c>
      <c r="F1236" s="1">
        <v>44964.611840277779</v>
      </c>
    </row>
    <row r="1237" spans="1:6" x14ac:dyDescent="0.2">
      <c r="A1237">
        <v>1236</v>
      </c>
      <c r="B1237" t="s">
        <v>3154</v>
      </c>
      <c r="C1237" t="s">
        <v>3155</v>
      </c>
      <c r="D1237">
        <f>1-848-563-3787</f>
        <v>-5197</v>
      </c>
      <c r="E1237" s="1">
        <v>44964.611840277779</v>
      </c>
      <c r="F1237" s="1">
        <v>44964.611840277779</v>
      </c>
    </row>
    <row r="1238" spans="1:6" x14ac:dyDescent="0.2">
      <c r="A1238">
        <v>1237</v>
      </c>
      <c r="B1238" t="s">
        <v>3156</v>
      </c>
      <c r="C1238" t="s">
        <v>3157</v>
      </c>
      <c r="D1238" t="s">
        <v>3158</v>
      </c>
      <c r="E1238" s="1">
        <v>44964.611840277779</v>
      </c>
      <c r="F1238" s="1">
        <v>44964.611840277779</v>
      </c>
    </row>
    <row r="1239" spans="1:6" x14ac:dyDescent="0.2">
      <c r="A1239">
        <v>1238</v>
      </c>
      <c r="B1239" t="s">
        <v>3159</v>
      </c>
      <c r="C1239" t="s">
        <v>3160</v>
      </c>
      <c r="D1239">
        <v>19255808612</v>
      </c>
      <c r="E1239" s="1">
        <v>44964.611840277779</v>
      </c>
      <c r="F1239" s="1">
        <v>44964.611840277779</v>
      </c>
    </row>
    <row r="1240" spans="1:6" x14ac:dyDescent="0.2">
      <c r="A1240">
        <v>1239</v>
      </c>
      <c r="B1240" t="s">
        <v>3161</v>
      </c>
      <c r="C1240" t="s">
        <v>3162</v>
      </c>
      <c r="D1240" t="s">
        <v>3163</v>
      </c>
      <c r="E1240" s="1">
        <v>44964.611840277779</v>
      </c>
      <c r="F1240" s="1">
        <v>44964.611840277779</v>
      </c>
    </row>
    <row r="1241" spans="1:6" x14ac:dyDescent="0.2">
      <c r="A1241">
        <v>1240</v>
      </c>
      <c r="B1241" t="s">
        <v>3164</v>
      </c>
      <c r="C1241" t="s">
        <v>3165</v>
      </c>
      <c r="D1241" t="s">
        <v>3166</v>
      </c>
      <c r="E1241" s="1">
        <v>44964.611840277779</v>
      </c>
      <c r="F1241" s="1">
        <v>44964.611840277779</v>
      </c>
    </row>
    <row r="1242" spans="1:6" x14ac:dyDescent="0.2">
      <c r="A1242">
        <v>1241</v>
      </c>
      <c r="B1242" t="s">
        <v>3167</v>
      </c>
      <c r="C1242" t="s">
        <v>3168</v>
      </c>
      <c r="D1242" s="2">
        <v>16675780752</v>
      </c>
      <c r="E1242" s="1">
        <v>44964.611840277779</v>
      </c>
      <c r="F1242" s="1">
        <v>44964.611840277779</v>
      </c>
    </row>
    <row r="1243" spans="1:6" x14ac:dyDescent="0.2">
      <c r="A1243">
        <v>1242</v>
      </c>
      <c r="B1243" t="s">
        <v>3169</v>
      </c>
      <c r="C1243" t="s">
        <v>3170</v>
      </c>
      <c r="D1243" s="2">
        <v>8038994135</v>
      </c>
      <c r="E1243" s="1">
        <v>44964.611840277779</v>
      </c>
      <c r="F1243" s="1">
        <v>44964.611840277779</v>
      </c>
    </row>
    <row r="1244" spans="1:6" x14ac:dyDescent="0.2">
      <c r="A1244">
        <v>1243</v>
      </c>
      <c r="B1244" t="s">
        <v>3171</v>
      </c>
      <c r="C1244" t="s">
        <v>3172</v>
      </c>
      <c r="D1244" t="s">
        <v>3173</v>
      </c>
      <c r="E1244" s="1">
        <v>44964.611840277779</v>
      </c>
      <c r="F1244" s="1">
        <v>44964.611840277779</v>
      </c>
    </row>
    <row r="1245" spans="1:6" x14ac:dyDescent="0.2">
      <c r="A1245">
        <v>1244</v>
      </c>
      <c r="B1245" t="s">
        <v>3174</v>
      </c>
      <c r="C1245" t="s">
        <v>3175</v>
      </c>
      <c r="D1245" t="s">
        <v>3176</v>
      </c>
      <c r="E1245" s="1">
        <v>44964.611840277779</v>
      </c>
      <c r="F1245" s="1">
        <v>44964.611840277779</v>
      </c>
    </row>
    <row r="1246" spans="1:6" x14ac:dyDescent="0.2">
      <c r="A1246">
        <v>1245</v>
      </c>
      <c r="B1246" t="s">
        <v>3177</v>
      </c>
      <c r="C1246" t="s">
        <v>3178</v>
      </c>
      <c r="D1246" t="s">
        <v>3179</v>
      </c>
      <c r="E1246" s="1">
        <v>44964.611840277779</v>
      </c>
      <c r="F1246" s="1">
        <v>44964.611840277779</v>
      </c>
    </row>
    <row r="1247" spans="1:6" x14ac:dyDescent="0.2">
      <c r="A1247">
        <v>1246</v>
      </c>
      <c r="B1247" t="s">
        <v>3180</v>
      </c>
      <c r="C1247" t="s">
        <v>3181</v>
      </c>
      <c r="D1247">
        <v>17253208055</v>
      </c>
      <c r="E1247" s="1">
        <v>44964.611840277779</v>
      </c>
      <c r="F1247" s="1">
        <v>44964.611840277779</v>
      </c>
    </row>
    <row r="1248" spans="1:6" x14ac:dyDescent="0.2">
      <c r="A1248">
        <v>1247</v>
      </c>
      <c r="B1248" t="s">
        <v>3182</v>
      </c>
      <c r="C1248" t="s">
        <v>3183</v>
      </c>
      <c r="D1248" t="s">
        <v>3184</v>
      </c>
      <c r="E1248" s="1">
        <v>44964.611840277779</v>
      </c>
      <c r="F1248" s="1">
        <v>44964.611840277779</v>
      </c>
    </row>
    <row r="1249" spans="1:6" x14ac:dyDescent="0.2">
      <c r="A1249">
        <v>1248</v>
      </c>
      <c r="B1249" t="s">
        <v>3185</v>
      </c>
      <c r="C1249" t="s">
        <v>3186</v>
      </c>
      <c r="D1249">
        <v>16364354544</v>
      </c>
      <c r="E1249" s="1">
        <v>44964.611840277779</v>
      </c>
      <c r="F1249" s="1">
        <v>44964.611840277779</v>
      </c>
    </row>
    <row r="1250" spans="1:6" x14ac:dyDescent="0.2">
      <c r="A1250">
        <v>1249</v>
      </c>
      <c r="B1250" t="s">
        <v>3187</v>
      </c>
      <c r="C1250" t="s">
        <v>3188</v>
      </c>
      <c r="D1250" t="s">
        <v>3189</v>
      </c>
      <c r="E1250" s="1">
        <v>44964.611840277779</v>
      </c>
      <c r="F1250" s="1">
        <v>44964.611840277779</v>
      </c>
    </row>
    <row r="1251" spans="1:6" x14ac:dyDescent="0.2">
      <c r="A1251">
        <v>1250</v>
      </c>
      <c r="B1251" t="s">
        <v>3190</v>
      </c>
      <c r="C1251" t="s">
        <v>3191</v>
      </c>
      <c r="D1251" s="2">
        <v>7348236242</v>
      </c>
      <c r="E1251" s="1">
        <v>44964.611840277779</v>
      </c>
      <c r="F1251" s="1">
        <v>44964.611840277779</v>
      </c>
    </row>
    <row r="1252" spans="1:6" x14ac:dyDescent="0.2">
      <c r="A1252">
        <v>1251</v>
      </c>
      <c r="B1252" t="s">
        <v>3192</v>
      </c>
      <c r="C1252" t="s">
        <v>3193</v>
      </c>
      <c r="D1252" t="s">
        <v>3194</v>
      </c>
      <c r="E1252" s="1">
        <v>44964.611840277779</v>
      </c>
      <c r="F1252" s="1">
        <v>44964.611840277779</v>
      </c>
    </row>
    <row r="1253" spans="1:6" x14ac:dyDescent="0.2">
      <c r="A1253">
        <v>1252</v>
      </c>
      <c r="B1253" t="s">
        <v>3195</v>
      </c>
      <c r="C1253" t="s">
        <v>3196</v>
      </c>
      <c r="D1253">
        <f>1-351-649-4164</f>
        <v>-5163</v>
      </c>
      <c r="E1253" s="1">
        <v>44964.611840277779</v>
      </c>
      <c r="F1253" s="1">
        <v>44964.611840277779</v>
      </c>
    </row>
    <row r="1254" spans="1:6" x14ac:dyDescent="0.2">
      <c r="A1254">
        <v>1253</v>
      </c>
      <c r="B1254" t="s">
        <v>3197</v>
      </c>
      <c r="C1254" t="s">
        <v>3198</v>
      </c>
      <c r="D1254">
        <f>1-561-806-2914</f>
        <v>-4280</v>
      </c>
      <c r="E1254" s="1">
        <v>44964.611840277779</v>
      </c>
      <c r="F1254" s="1">
        <v>44964.611840277779</v>
      </c>
    </row>
    <row r="1255" spans="1:6" x14ac:dyDescent="0.2">
      <c r="A1255">
        <v>1254</v>
      </c>
      <c r="B1255" t="s">
        <v>3199</v>
      </c>
      <c r="C1255" t="s">
        <v>3200</v>
      </c>
      <c r="D1255">
        <v>14042599546</v>
      </c>
      <c r="E1255" s="1">
        <v>44964.611840277779</v>
      </c>
      <c r="F1255" s="1">
        <v>44964.611840277779</v>
      </c>
    </row>
    <row r="1256" spans="1:6" x14ac:dyDescent="0.2">
      <c r="A1256">
        <v>1255</v>
      </c>
      <c r="B1256" t="s">
        <v>3201</v>
      </c>
      <c r="C1256" t="s">
        <v>3202</v>
      </c>
      <c r="D1256">
        <v>13234471624</v>
      </c>
      <c r="E1256" s="1">
        <v>44964.611840277779</v>
      </c>
      <c r="F1256" s="1">
        <v>44964.611840277779</v>
      </c>
    </row>
    <row r="1257" spans="1:6" x14ac:dyDescent="0.2">
      <c r="A1257">
        <v>1256</v>
      </c>
      <c r="B1257" t="s">
        <v>3203</v>
      </c>
      <c r="C1257" t="s">
        <v>3204</v>
      </c>
      <c r="D1257" t="s">
        <v>3205</v>
      </c>
      <c r="E1257" s="1">
        <v>44964.611840277779</v>
      </c>
      <c r="F1257" s="1">
        <v>44964.611840277779</v>
      </c>
    </row>
    <row r="1258" spans="1:6" x14ac:dyDescent="0.2">
      <c r="A1258">
        <v>1257</v>
      </c>
      <c r="B1258" t="s">
        <v>3206</v>
      </c>
      <c r="C1258" t="s">
        <v>3207</v>
      </c>
      <c r="D1258" t="s">
        <v>3208</v>
      </c>
      <c r="E1258" s="1">
        <v>44964.611840277779</v>
      </c>
      <c r="F1258" s="1">
        <v>44964.611840277779</v>
      </c>
    </row>
    <row r="1259" spans="1:6" x14ac:dyDescent="0.2">
      <c r="A1259">
        <v>1258</v>
      </c>
      <c r="B1259" t="s">
        <v>3209</v>
      </c>
      <c r="C1259" t="s">
        <v>3210</v>
      </c>
      <c r="D1259">
        <v>17855740793</v>
      </c>
      <c r="E1259" s="1">
        <v>44964.611840277779</v>
      </c>
      <c r="F1259" s="1">
        <v>44964.611840277779</v>
      </c>
    </row>
    <row r="1260" spans="1:6" x14ac:dyDescent="0.2">
      <c r="A1260">
        <v>1259</v>
      </c>
      <c r="B1260" t="s">
        <v>3211</v>
      </c>
      <c r="C1260" t="s">
        <v>3212</v>
      </c>
      <c r="D1260">
        <f>1-253-329-7933</f>
        <v>-8514</v>
      </c>
      <c r="E1260" s="1">
        <v>44964.611840277779</v>
      </c>
      <c r="F1260" s="1">
        <v>44964.611840277779</v>
      </c>
    </row>
    <row r="1261" spans="1:6" x14ac:dyDescent="0.2">
      <c r="A1261">
        <v>1260</v>
      </c>
      <c r="B1261" t="s">
        <v>3213</v>
      </c>
      <c r="C1261" t="s">
        <v>3214</v>
      </c>
      <c r="D1261" t="s">
        <v>3215</v>
      </c>
      <c r="E1261" s="1">
        <v>44964.611840277779</v>
      </c>
      <c r="F1261" s="1">
        <v>44964.611840277779</v>
      </c>
    </row>
    <row r="1262" spans="1:6" x14ac:dyDescent="0.2">
      <c r="A1262">
        <v>1261</v>
      </c>
      <c r="B1262" t="s">
        <v>3216</v>
      </c>
      <c r="C1262" t="s">
        <v>3217</v>
      </c>
      <c r="D1262" s="2">
        <v>2603866796</v>
      </c>
      <c r="E1262" s="1">
        <v>44964.611840277779</v>
      </c>
      <c r="F1262" s="1">
        <v>44964.611840277779</v>
      </c>
    </row>
    <row r="1263" spans="1:6" x14ac:dyDescent="0.2">
      <c r="A1263">
        <v>1262</v>
      </c>
      <c r="B1263" t="s">
        <v>3218</v>
      </c>
      <c r="C1263" t="s">
        <v>3219</v>
      </c>
      <c r="D1263" t="s">
        <v>3220</v>
      </c>
      <c r="E1263" s="1">
        <v>44964.611840277779</v>
      </c>
      <c r="F1263" s="1">
        <v>44964.611840277779</v>
      </c>
    </row>
    <row r="1264" spans="1:6" x14ac:dyDescent="0.2">
      <c r="A1264">
        <v>1263</v>
      </c>
      <c r="B1264" t="s">
        <v>3221</v>
      </c>
      <c r="C1264" t="s">
        <v>3222</v>
      </c>
      <c r="D1264" t="s">
        <v>3223</v>
      </c>
      <c r="E1264" s="1">
        <v>44964.611840277779</v>
      </c>
      <c r="F1264" s="1">
        <v>44964.611840277779</v>
      </c>
    </row>
    <row r="1265" spans="1:6" x14ac:dyDescent="0.2">
      <c r="A1265">
        <v>1264</v>
      </c>
      <c r="B1265" t="s">
        <v>3224</v>
      </c>
      <c r="C1265" t="s">
        <v>3225</v>
      </c>
      <c r="D1265" t="s">
        <v>3226</v>
      </c>
      <c r="E1265" s="1">
        <v>44964.611840277779</v>
      </c>
      <c r="F1265" s="1">
        <v>44964.611840277779</v>
      </c>
    </row>
    <row r="1266" spans="1:6" x14ac:dyDescent="0.2">
      <c r="A1266">
        <v>1265</v>
      </c>
      <c r="B1266" t="s">
        <v>3227</v>
      </c>
      <c r="C1266" t="s">
        <v>3228</v>
      </c>
      <c r="D1266" t="s">
        <v>3229</v>
      </c>
      <c r="E1266" s="1">
        <v>44964.611840277779</v>
      </c>
      <c r="F1266" s="1">
        <v>44964.611840277779</v>
      </c>
    </row>
    <row r="1267" spans="1:6" x14ac:dyDescent="0.2">
      <c r="A1267">
        <v>1266</v>
      </c>
      <c r="B1267" t="s">
        <v>3230</v>
      </c>
      <c r="C1267" t="s">
        <v>3231</v>
      </c>
      <c r="D1267" t="s">
        <v>3232</v>
      </c>
      <c r="E1267" s="1">
        <v>44964.611840277779</v>
      </c>
      <c r="F1267" s="1">
        <v>44964.611840277779</v>
      </c>
    </row>
    <row r="1268" spans="1:6" x14ac:dyDescent="0.2">
      <c r="A1268">
        <v>1267</v>
      </c>
      <c r="B1268" t="s">
        <v>3233</v>
      </c>
      <c r="C1268" t="s">
        <v>3234</v>
      </c>
      <c r="D1268" t="s">
        <v>3235</v>
      </c>
      <c r="E1268" s="1">
        <v>44964.611840277779</v>
      </c>
      <c r="F1268" s="1">
        <v>44964.611840277779</v>
      </c>
    </row>
    <row r="1269" spans="1:6" x14ac:dyDescent="0.2">
      <c r="A1269">
        <v>1268</v>
      </c>
      <c r="B1269" t="s">
        <v>3236</v>
      </c>
      <c r="C1269" t="s">
        <v>3237</v>
      </c>
      <c r="D1269" t="s">
        <v>3238</v>
      </c>
      <c r="E1269" s="1">
        <v>44964.611840277779</v>
      </c>
      <c r="F1269" s="1">
        <v>44964.611840277779</v>
      </c>
    </row>
    <row r="1270" spans="1:6" x14ac:dyDescent="0.2">
      <c r="A1270">
        <v>1269</v>
      </c>
      <c r="B1270" t="s">
        <v>3239</v>
      </c>
      <c r="C1270" t="s">
        <v>3240</v>
      </c>
      <c r="D1270" t="s">
        <v>3241</v>
      </c>
      <c r="E1270" s="1">
        <v>44964.611840277779</v>
      </c>
      <c r="F1270" s="1">
        <v>44964.611840277779</v>
      </c>
    </row>
    <row r="1271" spans="1:6" x14ac:dyDescent="0.2">
      <c r="A1271">
        <v>1270</v>
      </c>
      <c r="B1271" t="s">
        <v>3242</v>
      </c>
      <c r="C1271" t="s">
        <v>3243</v>
      </c>
      <c r="D1271" t="s">
        <v>3244</v>
      </c>
      <c r="E1271" s="1">
        <v>44964.611840277779</v>
      </c>
      <c r="F1271" s="1">
        <v>44964.611840277779</v>
      </c>
    </row>
    <row r="1272" spans="1:6" x14ac:dyDescent="0.2">
      <c r="A1272">
        <v>1271</v>
      </c>
      <c r="B1272" t="s">
        <v>3245</v>
      </c>
      <c r="C1272" t="s">
        <v>3246</v>
      </c>
      <c r="D1272" s="2">
        <v>14584050679</v>
      </c>
      <c r="E1272" s="1">
        <v>44964.611840277779</v>
      </c>
      <c r="F1272" s="1">
        <v>44964.611840277779</v>
      </c>
    </row>
    <row r="1273" spans="1:6" x14ac:dyDescent="0.2">
      <c r="A1273">
        <v>1272</v>
      </c>
      <c r="B1273" t="s">
        <v>3247</v>
      </c>
      <c r="C1273" t="s">
        <v>3248</v>
      </c>
      <c r="D1273" s="2">
        <v>9196804735</v>
      </c>
      <c r="E1273" s="1">
        <v>44964.611840277779</v>
      </c>
      <c r="F1273" s="1">
        <v>44964.611840277779</v>
      </c>
    </row>
    <row r="1274" spans="1:6" x14ac:dyDescent="0.2">
      <c r="A1274">
        <v>1273</v>
      </c>
      <c r="B1274" t="s">
        <v>3249</v>
      </c>
      <c r="C1274" t="s">
        <v>3250</v>
      </c>
      <c r="D1274" t="s">
        <v>3251</v>
      </c>
      <c r="E1274" s="1">
        <v>44964.611840277779</v>
      </c>
      <c r="F1274" s="1">
        <v>44964.611840277779</v>
      </c>
    </row>
    <row r="1275" spans="1:6" x14ac:dyDescent="0.2">
      <c r="A1275">
        <v>1274</v>
      </c>
      <c r="B1275" t="s">
        <v>3252</v>
      </c>
      <c r="C1275" t="s">
        <v>3253</v>
      </c>
      <c r="D1275" t="s">
        <v>3254</v>
      </c>
      <c r="E1275" s="1">
        <v>44964.611840277779</v>
      </c>
      <c r="F1275" s="1">
        <v>44964.611840277779</v>
      </c>
    </row>
    <row r="1276" spans="1:6" x14ac:dyDescent="0.2">
      <c r="A1276">
        <v>1275</v>
      </c>
      <c r="B1276" t="s">
        <v>3255</v>
      </c>
      <c r="C1276" t="s">
        <v>3256</v>
      </c>
      <c r="D1276" s="2">
        <v>12796434951</v>
      </c>
      <c r="E1276" s="1">
        <v>44964.611840277779</v>
      </c>
      <c r="F1276" s="1">
        <v>44964.611840277779</v>
      </c>
    </row>
    <row r="1277" spans="1:6" x14ac:dyDescent="0.2">
      <c r="A1277">
        <v>1276</v>
      </c>
      <c r="B1277" t="s">
        <v>3257</v>
      </c>
      <c r="C1277" t="s">
        <v>3258</v>
      </c>
      <c r="D1277" t="s">
        <v>3259</v>
      </c>
      <c r="E1277" s="1">
        <v>44964.611840277779</v>
      </c>
      <c r="F1277" s="1">
        <v>44964.611840277779</v>
      </c>
    </row>
    <row r="1278" spans="1:6" x14ac:dyDescent="0.2">
      <c r="A1278">
        <v>1277</v>
      </c>
      <c r="B1278" t="s">
        <v>3260</v>
      </c>
      <c r="C1278" t="s">
        <v>3261</v>
      </c>
      <c r="D1278">
        <f>1-248-479-2974</f>
        <v>-3700</v>
      </c>
      <c r="E1278" s="1">
        <v>44964.611840277779</v>
      </c>
      <c r="F1278" s="1">
        <v>44964.611840277779</v>
      </c>
    </row>
    <row r="1279" spans="1:6" x14ac:dyDescent="0.2">
      <c r="A1279">
        <v>1278</v>
      </c>
      <c r="B1279" t="s">
        <v>3262</v>
      </c>
      <c r="C1279" t="s">
        <v>3263</v>
      </c>
      <c r="D1279">
        <f>1-612-893-3908</f>
        <v>-5412</v>
      </c>
      <c r="E1279" s="1">
        <v>44964.611840277779</v>
      </c>
      <c r="F1279" s="1">
        <v>44964.611840277779</v>
      </c>
    </row>
    <row r="1280" spans="1:6" x14ac:dyDescent="0.2">
      <c r="A1280">
        <v>1279</v>
      </c>
      <c r="B1280" t="s">
        <v>3264</v>
      </c>
      <c r="C1280" t="s">
        <v>3265</v>
      </c>
      <c r="D1280" t="s">
        <v>3266</v>
      </c>
      <c r="E1280" s="1">
        <v>44964.611840277779</v>
      </c>
      <c r="F1280" s="1">
        <v>44964.611840277779</v>
      </c>
    </row>
    <row r="1281" spans="1:6" x14ac:dyDescent="0.2">
      <c r="A1281">
        <v>1280</v>
      </c>
      <c r="B1281" t="s">
        <v>3267</v>
      </c>
      <c r="C1281" t="s">
        <v>3268</v>
      </c>
      <c r="D1281">
        <f>1-231-665-2271</f>
        <v>-3166</v>
      </c>
      <c r="E1281" s="1">
        <v>44964.611840277779</v>
      </c>
      <c r="F1281" s="1">
        <v>44964.611840277779</v>
      </c>
    </row>
    <row r="1282" spans="1:6" x14ac:dyDescent="0.2">
      <c r="A1282">
        <v>1281</v>
      </c>
      <c r="B1282" t="s">
        <v>3269</v>
      </c>
      <c r="C1282" t="s">
        <v>3270</v>
      </c>
      <c r="D1282">
        <f>1-929-498-6012</f>
        <v>-7438</v>
      </c>
      <c r="E1282" s="1">
        <v>44964.611840277779</v>
      </c>
      <c r="F1282" s="1">
        <v>44964.611840277779</v>
      </c>
    </row>
    <row r="1283" spans="1:6" x14ac:dyDescent="0.2">
      <c r="A1283">
        <v>1282</v>
      </c>
      <c r="B1283" t="s">
        <v>3271</v>
      </c>
      <c r="C1283" t="s">
        <v>3272</v>
      </c>
      <c r="D1283" t="s">
        <v>3273</v>
      </c>
      <c r="E1283" s="1">
        <v>44964.611840277779</v>
      </c>
      <c r="F1283" s="1">
        <v>44964.611840277779</v>
      </c>
    </row>
    <row r="1284" spans="1:6" x14ac:dyDescent="0.2">
      <c r="A1284">
        <v>1283</v>
      </c>
      <c r="B1284" t="s">
        <v>3274</v>
      </c>
      <c r="C1284" t="s">
        <v>3275</v>
      </c>
      <c r="D1284">
        <f>1-341-248-9193</f>
        <v>-9781</v>
      </c>
      <c r="E1284" s="1">
        <v>44964.611840277779</v>
      </c>
      <c r="F1284" s="1">
        <v>44964.611840277779</v>
      </c>
    </row>
    <row r="1285" spans="1:6" x14ac:dyDescent="0.2">
      <c r="A1285">
        <v>1284</v>
      </c>
      <c r="B1285" t="s">
        <v>3276</v>
      </c>
      <c r="C1285" t="s">
        <v>3277</v>
      </c>
      <c r="D1285" s="2">
        <v>14697729186</v>
      </c>
      <c r="E1285" s="1">
        <v>44964.611840277779</v>
      </c>
      <c r="F1285" s="1">
        <v>44964.611840277779</v>
      </c>
    </row>
    <row r="1286" spans="1:6" x14ac:dyDescent="0.2">
      <c r="A1286">
        <v>1285</v>
      </c>
      <c r="B1286" t="s">
        <v>3278</v>
      </c>
      <c r="C1286" t="s">
        <v>3279</v>
      </c>
      <c r="D1286" s="2">
        <v>3647864000</v>
      </c>
      <c r="E1286" s="1">
        <v>44964.611840277779</v>
      </c>
      <c r="F1286" s="1">
        <v>44964.611840277779</v>
      </c>
    </row>
    <row r="1287" spans="1:6" x14ac:dyDescent="0.2">
      <c r="A1287">
        <v>1286</v>
      </c>
      <c r="B1287" t="s">
        <v>3280</v>
      </c>
      <c r="C1287" t="s">
        <v>3281</v>
      </c>
      <c r="D1287" s="2">
        <v>8785853321</v>
      </c>
      <c r="E1287" s="1">
        <v>44964.611840277779</v>
      </c>
      <c r="F1287" s="1">
        <v>44964.611840277779</v>
      </c>
    </row>
    <row r="1288" spans="1:6" x14ac:dyDescent="0.2">
      <c r="A1288">
        <v>1287</v>
      </c>
      <c r="B1288" t="s">
        <v>3282</v>
      </c>
      <c r="C1288" t="s">
        <v>3283</v>
      </c>
      <c r="D1288" t="s">
        <v>3284</v>
      </c>
      <c r="E1288" s="1">
        <v>44964.611840277779</v>
      </c>
      <c r="F1288" s="1">
        <v>44964.611840277779</v>
      </c>
    </row>
    <row r="1289" spans="1:6" x14ac:dyDescent="0.2">
      <c r="A1289">
        <v>1288</v>
      </c>
      <c r="B1289" t="s">
        <v>3285</v>
      </c>
      <c r="C1289" t="s">
        <v>3286</v>
      </c>
      <c r="D1289" t="s">
        <v>3287</v>
      </c>
      <c r="E1289" s="1">
        <v>44964.611840277779</v>
      </c>
      <c r="F1289" s="1">
        <v>44964.611840277779</v>
      </c>
    </row>
    <row r="1290" spans="1:6" x14ac:dyDescent="0.2">
      <c r="A1290">
        <v>1289</v>
      </c>
      <c r="B1290" t="s">
        <v>3288</v>
      </c>
      <c r="C1290" t="s">
        <v>3289</v>
      </c>
      <c r="D1290" t="s">
        <v>3290</v>
      </c>
      <c r="E1290" s="1">
        <v>44964.611840277779</v>
      </c>
      <c r="F1290" s="1">
        <v>44964.611840277779</v>
      </c>
    </row>
    <row r="1291" spans="1:6" x14ac:dyDescent="0.2">
      <c r="A1291">
        <v>1290</v>
      </c>
      <c r="B1291" t="s">
        <v>3291</v>
      </c>
      <c r="C1291" t="s">
        <v>3292</v>
      </c>
      <c r="D1291" t="s">
        <v>3293</v>
      </c>
      <c r="E1291" s="1">
        <v>44964.611840277779</v>
      </c>
      <c r="F1291" s="1">
        <v>44964.611840277779</v>
      </c>
    </row>
    <row r="1292" spans="1:6" x14ac:dyDescent="0.2">
      <c r="A1292">
        <v>1291</v>
      </c>
      <c r="B1292" t="s">
        <v>3294</v>
      </c>
      <c r="C1292" t="s">
        <v>3295</v>
      </c>
      <c r="D1292" s="2">
        <v>7324343395</v>
      </c>
      <c r="E1292" s="1">
        <v>44964.611840277779</v>
      </c>
      <c r="F1292" s="1">
        <v>44964.611840277779</v>
      </c>
    </row>
    <row r="1293" spans="1:6" x14ac:dyDescent="0.2">
      <c r="A1293">
        <v>1292</v>
      </c>
      <c r="B1293" t="s">
        <v>3296</v>
      </c>
      <c r="C1293" t="s">
        <v>3297</v>
      </c>
      <c r="D1293" t="s">
        <v>3298</v>
      </c>
      <c r="E1293" s="1">
        <v>44964.611840277779</v>
      </c>
      <c r="F1293" s="1">
        <v>44964.611840277779</v>
      </c>
    </row>
    <row r="1294" spans="1:6" x14ac:dyDescent="0.2">
      <c r="A1294">
        <v>1293</v>
      </c>
      <c r="B1294" t="s">
        <v>3299</v>
      </c>
      <c r="C1294" t="s">
        <v>3300</v>
      </c>
      <c r="D1294" t="s">
        <v>3301</v>
      </c>
      <c r="E1294" s="1">
        <v>44964.611840277779</v>
      </c>
      <c r="F1294" s="1">
        <v>44964.611840277779</v>
      </c>
    </row>
    <row r="1295" spans="1:6" x14ac:dyDescent="0.2">
      <c r="A1295">
        <v>1294</v>
      </c>
      <c r="B1295" t="s">
        <v>3302</v>
      </c>
      <c r="C1295" t="s">
        <v>3303</v>
      </c>
      <c r="D1295" t="s">
        <v>3304</v>
      </c>
      <c r="E1295" s="1">
        <v>44964.611840277779</v>
      </c>
      <c r="F1295" s="1">
        <v>44964.611840277779</v>
      </c>
    </row>
    <row r="1296" spans="1:6" x14ac:dyDescent="0.2">
      <c r="A1296">
        <v>1295</v>
      </c>
      <c r="B1296" t="s">
        <v>3305</v>
      </c>
      <c r="C1296" t="s">
        <v>3306</v>
      </c>
      <c r="D1296" t="s">
        <v>3307</v>
      </c>
      <c r="E1296" s="1">
        <v>44964.611840277779</v>
      </c>
      <c r="F1296" s="1">
        <v>44964.611840277779</v>
      </c>
    </row>
    <row r="1297" spans="1:6" x14ac:dyDescent="0.2">
      <c r="A1297">
        <v>1296</v>
      </c>
      <c r="B1297" t="s">
        <v>3308</v>
      </c>
      <c r="C1297" t="s">
        <v>3309</v>
      </c>
      <c r="D1297" s="2">
        <v>12834124567</v>
      </c>
      <c r="E1297" s="1">
        <v>44964.611840277779</v>
      </c>
      <c r="F1297" s="1">
        <v>44964.611840277779</v>
      </c>
    </row>
    <row r="1298" spans="1:6" x14ac:dyDescent="0.2">
      <c r="A1298">
        <v>1297</v>
      </c>
      <c r="B1298" t="s">
        <v>3310</v>
      </c>
      <c r="C1298" t="s">
        <v>3311</v>
      </c>
      <c r="D1298" t="s">
        <v>3312</v>
      </c>
      <c r="E1298" s="1">
        <v>44964.611840277779</v>
      </c>
      <c r="F1298" s="1">
        <v>44964.611840277779</v>
      </c>
    </row>
    <row r="1299" spans="1:6" x14ac:dyDescent="0.2">
      <c r="A1299">
        <v>1298</v>
      </c>
      <c r="B1299" t="s">
        <v>3313</v>
      </c>
      <c r="C1299" t="s">
        <v>3314</v>
      </c>
      <c r="D1299">
        <f>1-410-316-1879</f>
        <v>-2604</v>
      </c>
      <c r="E1299" s="1">
        <v>44964.611840277779</v>
      </c>
      <c r="F1299" s="1">
        <v>44964.611840277779</v>
      </c>
    </row>
    <row r="1300" spans="1:6" x14ac:dyDescent="0.2">
      <c r="A1300">
        <v>1299</v>
      </c>
      <c r="B1300" t="s">
        <v>3315</v>
      </c>
      <c r="C1300" t="s">
        <v>3316</v>
      </c>
      <c r="D1300" t="s">
        <v>3317</v>
      </c>
      <c r="E1300" s="1">
        <v>44964.611840277779</v>
      </c>
      <c r="F1300" s="1">
        <v>44964.611840277779</v>
      </c>
    </row>
    <row r="1301" spans="1:6" x14ac:dyDescent="0.2">
      <c r="A1301">
        <v>1300</v>
      </c>
      <c r="B1301" t="s">
        <v>3318</v>
      </c>
      <c r="C1301" t="s">
        <v>3319</v>
      </c>
      <c r="D1301" t="s">
        <v>3320</v>
      </c>
      <c r="E1301" s="1">
        <v>44964.611840277779</v>
      </c>
      <c r="F1301" s="1">
        <v>44964.611840277779</v>
      </c>
    </row>
    <row r="1302" spans="1:6" x14ac:dyDescent="0.2">
      <c r="A1302">
        <v>1301</v>
      </c>
      <c r="B1302" t="s">
        <v>3321</v>
      </c>
      <c r="C1302" t="s">
        <v>3322</v>
      </c>
      <c r="D1302">
        <f>1-803-387-4563</f>
        <v>-5752</v>
      </c>
      <c r="E1302" s="1">
        <v>44964.611840277779</v>
      </c>
      <c r="F1302" s="1">
        <v>44964.611840277779</v>
      </c>
    </row>
    <row r="1303" spans="1:6" x14ac:dyDescent="0.2">
      <c r="A1303">
        <v>1302</v>
      </c>
      <c r="B1303" t="s">
        <v>3323</v>
      </c>
      <c r="C1303" t="s">
        <v>3324</v>
      </c>
      <c r="D1303">
        <v>16694215917</v>
      </c>
      <c r="E1303" s="1">
        <v>44964.611840277779</v>
      </c>
      <c r="F1303" s="1">
        <v>44964.611840277779</v>
      </c>
    </row>
    <row r="1304" spans="1:6" x14ac:dyDescent="0.2">
      <c r="A1304">
        <v>1303</v>
      </c>
      <c r="B1304" t="s">
        <v>3325</v>
      </c>
      <c r="C1304" t="s">
        <v>3326</v>
      </c>
      <c r="D1304" s="2">
        <v>6418570190</v>
      </c>
      <c r="E1304" s="1">
        <v>44964.611840277779</v>
      </c>
      <c r="F1304" s="1">
        <v>44964.611840277779</v>
      </c>
    </row>
    <row r="1305" spans="1:6" x14ac:dyDescent="0.2">
      <c r="A1305">
        <v>1304</v>
      </c>
      <c r="B1305" t="s">
        <v>3327</v>
      </c>
      <c r="C1305" t="s">
        <v>3328</v>
      </c>
      <c r="D1305" t="s">
        <v>3329</v>
      </c>
      <c r="E1305" s="1">
        <v>44964.611840277779</v>
      </c>
      <c r="F1305" s="1">
        <v>44964.611840277779</v>
      </c>
    </row>
    <row r="1306" spans="1:6" x14ac:dyDescent="0.2">
      <c r="A1306">
        <v>1305</v>
      </c>
      <c r="B1306" t="s">
        <v>3330</v>
      </c>
      <c r="C1306" t="s">
        <v>3331</v>
      </c>
      <c r="D1306">
        <f>1-806-806-4921</f>
        <v>-6532</v>
      </c>
      <c r="E1306" s="1">
        <v>44964.611840277779</v>
      </c>
      <c r="F1306" s="1">
        <v>44964.611840277779</v>
      </c>
    </row>
    <row r="1307" spans="1:6" x14ac:dyDescent="0.2">
      <c r="A1307">
        <v>1306</v>
      </c>
      <c r="B1307" t="s">
        <v>3332</v>
      </c>
      <c r="C1307" t="s">
        <v>3333</v>
      </c>
      <c r="D1307" s="2">
        <v>18187083221</v>
      </c>
      <c r="E1307" s="1">
        <v>44964.611840277779</v>
      </c>
      <c r="F1307" s="1">
        <v>44964.611840277779</v>
      </c>
    </row>
    <row r="1308" spans="1:6" x14ac:dyDescent="0.2">
      <c r="A1308">
        <v>1307</v>
      </c>
      <c r="B1308" t="s">
        <v>3334</v>
      </c>
      <c r="C1308" t="s">
        <v>3335</v>
      </c>
      <c r="D1308">
        <f>1-520-453-4631</f>
        <v>-5603</v>
      </c>
      <c r="E1308" s="1">
        <v>44964.611840277779</v>
      </c>
      <c r="F1308" s="1">
        <v>44964.611840277779</v>
      </c>
    </row>
    <row r="1309" spans="1:6" x14ac:dyDescent="0.2">
      <c r="A1309">
        <v>1308</v>
      </c>
      <c r="B1309" t="s">
        <v>3336</v>
      </c>
      <c r="C1309" t="s">
        <v>3337</v>
      </c>
      <c r="D1309" t="s">
        <v>3338</v>
      </c>
      <c r="E1309" s="1">
        <v>44964.611840277779</v>
      </c>
      <c r="F1309" s="1">
        <v>44964.611840277779</v>
      </c>
    </row>
    <row r="1310" spans="1:6" x14ac:dyDescent="0.2">
      <c r="A1310">
        <v>1309</v>
      </c>
      <c r="B1310" t="s">
        <v>3339</v>
      </c>
      <c r="C1310" t="s">
        <v>3340</v>
      </c>
      <c r="D1310" t="s">
        <v>3341</v>
      </c>
      <c r="E1310" s="1">
        <v>44964.611840277779</v>
      </c>
      <c r="F1310" s="1">
        <v>44964.611840277779</v>
      </c>
    </row>
    <row r="1311" spans="1:6" x14ac:dyDescent="0.2">
      <c r="A1311">
        <v>1310</v>
      </c>
      <c r="B1311" t="s">
        <v>3342</v>
      </c>
      <c r="C1311" t="s">
        <v>3343</v>
      </c>
      <c r="D1311">
        <f>1-817-766-1200</f>
        <v>-2782</v>
      </c>
      <c r="E1311" s="1">
        <v>44964.611840277779</v>
      </c>
      <c r="F1311" s="1">
        <v>44964.611840277779</v>
      </c>
    </row>
    <row r="1312" spans="1:6" x14ac:dyDescent="0.2">
      <c r="A1312">
        <v>1311</v>
      </c>
      <c r="B1312" t="s">
        <v>3344</v>
      </c>
      <c r="C1312" t="s">
        <v>3345</v>
      </c>
      <c r="D1312" t="s">
        <v>3346</v>
      </c>
      <c r="E1312" s="1">
        <v>44964.611840277779</v>
      </c>
      <c r="F1312" s="1">
        <v>44964.611840277779</v>
      </c>
    </row>
    <row r="1313" spans="1:6" x14ac:dyDescent="0.2">
      <c r="A1313">
        <v>1312</v>
      </c>
      <c r="B1313" t="s">
        <v>3347</v>
      </c>
      <c r="C1313" t="s">
        <v>3348</v>
      </c>
      <c r="D1313" s="2">
        <v>7812676082</v>
      </c>
      <c r="E1313" s="1">
        <v>44964.611840277779</v>
      </c>
      <c r="F1313" s="1">
        <v>44964.611840277779</v>
      </c>
    </row>
    <row r="1314" spans="1:6" x14ac:dyDescent="0.2">
      <c r="A1314">
        <v>1313</v>
      </c>
      <c r="B1314" t="s">
        <v>3349</v>
      </c>
      <c r="C1314" t="s">
        <v>3350</v>
      </c>
      <c r="D1314" t="s">
        <v>3351</v>
      </c>
      <c r="E1314" s="1">
        <v>44964.611840277779</v>
      </c>
      <c r="F1314" s="1">
        <v>44964.611840277779</v>
      </c>
    </row>
    <row r="1315" spans="1:6" x14ac:dyDescent="0.2">
      <c r="A1315">
        <v>1314</v>
      </c>
      <c r="B1315" t="s">
        <v>3352</v>
      </c>
      <c r="C1315" t="s">
        <v>3353</v>
      </c>
      <c r="D1315" t="s">
        <v>3354</v>
      </c>
      <c r="E1315" s="1">
        <v>44964.611840277779</v>
      </c>
      <c r="F1315" s="1">
        <v>44964.611840277779</v>
      </c>
    </row>
    <row r="1316" spans="1:6" x14ac:dyDescent="0.2">
      <c r="A1316">
        <v>1315</v>
      </c>
      <c r="B1316" t="s">
        <v>3355</v>
      </c>
      <c r="C1316" t="s">
        <v>3356</v>
      </c>
      <c r="D1316">
        <f>1-305-431-7280</f>
        <v>-8015</v>
      </c>
      <c r="E1316" s="1">
        <v>44964.611840277779</v>
      </c>
      <c r="F1316" s="1">
        <v>44964.611840277779</v>
      </c>
    </row>
    <row r="1317" spans="1:6" x14ac:dyDescent="0.2">
      <c r="A1317">
        <v>1316</v>
      </c>
      <c r="B1317" t="s">
        <v>3357</v>
      </c>
      <c r="C1317" t="s">
        <v>3358</v>
      </c>
      <c r="D1317" t="s">
        <v>3359</v>
      </c>
      <c r="E1317" s="1">
        <v>44964.611840277779</v>
      </c>
      <c r="F1317" s="1">
        <v>44964.611840277779</v>
      </c>
    </row>
    <row r="1318" spans="1:6" x14ac:dyDescent="0.2">
      <c r="A1318">
        <v>1317</v>
      </c>
      <c r="B1318" t="s">
        <v>3360</v>
      </c>
      <c r="C1318" t="s">
        <v>3361</v>
      </c>
      <c r="D1318" t="s">
        <v>3362</v>
      </c>
      <c r="E1318" s="1">
        <v>44964.611840277779</v>
      </c>
      <c r="F1318" s="1">
        <v>44964.611840277779</v>
      </c>
    </row>
    <row r="1319" spans="1:6" x14ac:dyDescent="0.2">
      <c r="A1319">
        <v>1318</v>
      </c>
      <c r="B1319" t="s">
        <v>3363</v>
      </c>
      <c r="C1319" t="s">
        <v>3364</v>
      </c>
      <c r="D1319" t="s">
        <v>3365</v>
      </c>
      <c r="E1319" s="1">
        <v>44964.611840277779</v>
      </c>
      <c r="F1319" s="1">
        <v>44964.611840277779</v>
      </c>
    </row>
    <row r="1320" spans="1:6" x14ac:dyDescent="0.2">
      <c r="A1320">
        <v>1319</v>
      </c>
      <c r="B1320" t="s">
        <v>3366</v>
      </c>
      <c r="C1320" t="s">
        <v>3367</v>
      </c>
      <c r="D1320">
        <f>1-617-219-6779</f>
        <v>-7614</v>
      </c>
      <c r="E1320" s="1">
        <v>44964.611840277779</v>
      </c>
      <c r="F1320" s="1">
        <v>44964.611840277779</v>
      </c>
    </row>
    <row r="1321" spans="1:6" x14ac:dyDescent="0.2">
      <c r="A1321">
        <v>1320</v>
      </c>
      <c r="B1321" t="s">
        <v>3368</v>
      </c>
      <c r="C1321" t="s">
        <v>3369</v>
      </c>
      <c r="D1321" t="s">
        <v>3370</v>
      </c>
      <c r="E1321" s="1">
        <v>44964.611840277779</v>
      </c>
      <c r="F1321" s="1">
        <v>44964.611840277779</v>
      </c>
    </row>
    <row r="1322" spans="1:6" x14ac:dyDescent="0.2">
      <c r="A1322">
        <v>1321</v>
      </c>
      <c r="B1322" t="s">
        <v>3371</v>
      </c>
      <c r="C1322" t="s">
        <v>3372</v>
      </c>
      <c r="D1322" t="s">
        <v>3373</v>
      </c>
      <c r="E1322" s="1">
        <v>44964.611840277779</v>
      </c>
      <c r="F1322" s="1">
        <v>44964.611840277779</v>
      </c>
    </row>
    <row r="1323" spans="1:6" x14ac:dyDescent="0.2">
      <c r="A1323">
        <v>1322</v>
      </c>
      <c r="B1323" t="s">
        <v>3374</v>
      </c>
      <c r="C1323" t="s">
        <v>3375</v>
      </c>
      <c r="D1323" s="2">
        <v>9134848533</v>
      </c>
      <c r="E1323" s="1">
        <v>44964.611840277779</v>
      </c>
      <c r="F1323" s="1">
        <v>44964.611840277779</v>
      </c>
    </row>
    <row r="1324" spans="1:6" x14ac:dyDescent="0.2">
      <c r="A1324">
        <v>1323</v>
      </c>
      <c r="B1324" t="s">
        <v>3376</v>
      </c>
      <c r="C1324" t="s">
        <v>3377</v>
      </c>
      <c r="D1324" s="2">
        <v>2837608133</v>
      </c>
      <c r="E1324" s="1">
        <v>44964.611840277779</v>
      </c>
      <c r="F1324" s="1">
        <v>44964.611840277779</v>
      </c>
    </row>
    <row r="1325" spans="1:6" x14ac:dyDescent="0.2">
      <c r="A1325">
        <v>1324</v>
      </c>
      <c r="B1325" t="s">
        <v>3378</v>
      </c>
      <c r="C1325" t="s">
        <v>3379</v>
      </c>
      <c r="D1325" t="s">
        <v>3380</v>
      </c>
      <c r="E1325" s="1">
        <v>44964.611840277779</v>
      </c>
      <c r="F1325" s="1">
        <v>44964.611840277779</v>
      </c>
    </row>
    <row r="1326" spans="1:6" x14ac:dyDescent="0.2">
      <c r="A1326">
        <v>1325</v>
      </c>
      <c r="B1326" t="s">
        <v>3381</v>
      </c>
      <c r="C1326" t="s">
        <v>3382</v>
      </c>
      <c r="D1326" t="s">
        <v>3383</v>
      </c>
      <c r="E1326" s="1">
        <v>44964.611840277779</v>
      </c>
      <c r="F1326" s="1">
        <v>44964.611840277779</v>
      </c>
    </row>
    <row r="1327" spans="1:6" x14ac:dyDescent="0.2">
      <c r="A1327">
        <v>1326</v>
      </c>
      <c r="B1327" t="s">
        <v>3384</v>
      </c>
      <c r="C1327" t="s">
        <v>3385</v>
      </c>
      <c r="D1327" t="s">
        <v>3386</v>
      </c>
      <c r="E1327" s="1">
        <v>44964.611840277779</v>
      </c>
      <c r="F1327" s="1">
        <v>44964.611840277779</v>
      </c>
    </row>
    <row r="1328" spans="1:6" x14ac:dyDescent="0.2">
      <c r="A1328">
        <v>1327</v>
      </c>
      <c r="B1328" t="s">
        <v>3387</v>
      </c>
      <c r="C1328" t="s">
        <v>3388</v>
      </c>
      <c r="D1328" t="s">
        <v>3389</v>
      </c>
      <c r="E1328" s="1">
        <v>44964.611840277779</v>
      </c>
      <c r="F1328" s="1">
        <v>44964.611840277779</v>
      </c>
    </row>
    <row r="1329" spans="1:6" x14ac:dyDescent="0.2">
      <c r="A1329">
        <v>1328</v>
      </c>
      <c r="B1329" t="s">
        <v>3390</v>
      </c>
      <c r="C1329" t="s">
        <v>3391</v>
      </c>
      <c r="D1329" t="s">
        <v>3392</v>
      </c>
      <c r="E1329" s="1">
        <v>44964.611840277779</v>
      </c>
      <c r="F1329" s="1">
        <v>44964.611840277779</v>
      </c>
    </row>
    <row r="1330" spans="1:6" x14ac:dyDescent="0.2">
      <c r="A1330">
        <v>1329</v>
      </c>
      <c r="B1330" t="s">
        <v>3393</v>
      </c>
      <c r="C1330" t="s">
        <v>3394</v>
      </c>
      <c r="D1330" t="s">
        <v>3395</v>
      </c>
      <c r="E1330" s="1">
        <v>44964.611840277779</v>
      </c>
      <c r="F1330" s="1">
        <v>44964.611840277779</v>
      </c>
    </row>
    <row r="1331" spans="1:6" x14ac:dyDescent="0.2">
      <c r="A1331">
        <v>1330</v>
      </c>
      <c r="B1331" t="s">
        <v>3396</v>
      </c>
      <c r="C1331" t="s">
        <v>3397</v>
      </c>
      <c r="D1331" t="s">
        <v>3398</v>
      </c>
      <c r="E1331" s="1">
        <v>44964.611840277779</v>
      </c>
      <c r="F1331" s="1">
        <v>44964.611840277779</v>
      </c>
    </row>
    <row r="1332" spans="1:6" x14ac:dyDescent="0.2">
      <c r="A1332">
        <v>1331</v>
      </c>
      <c r="B1332" t="s">
        <v>3399</v>
      </c>
      <c r="C1332" t="s">
        <v>3400</v>
      </c>
      <c r="D1332" t="s">
        <v>3401</v>
      </c>
      <c r="E1332" s="1">
        <v>44964.611840277779</v>
      </c>
      <c r="F1332" s="1">
        <v>44964.611840277779</v>
      </c>
    </row>
    <row r="1333" spans="1:6" x14ac:dyDescent="0.2">
      <c r="A1333">
        <v>1332</v>
      </c>
      <c r="B1333" t="s">
        <v>3402</v>
      </c>
      <c r="C1333" t="s">
        <v>3403</v>
      </c>
      <c r="D1333">
        <v>19072777039</v>
      </c>
      <c r="E1333" s="1">
        <v>44964.611840277779</v>
      </c>
      <c r="F1333" s="1">
        <v>44964.611840277779</v>
      </c>
    </row>
    <row r="1334" spans="1:6" x14ac:dyDescent="0.2">
      <c r="A1334">
        <v>1333</v>
      </c>
      <c r="B1334" t="s">
        <v>3404</v>
      </c>
      <c r="C1334" t="s">
        <v>3405</v>
      </c>
      <c r="D1334" t="s">
        <v>3406</v>
      </c>
      <c r="E1334" s="1">
        <v>44964.611840277779</v>
      </c>
      <c r="F1334" s="1">
        <v>44964.611840277779</v>
      </c>
    </row>
    <row r="1335" spans="1:6" x14ac:dyDescent="0.2">
      <c r="A1335">
        <v>1334</v>
      </c>
      <c r="B1335" t="s">
        <v>3407</v>
      </c>
      <c r="C1335" t="s">
        <v>3408</v>
      </c>
      <c r="D1335" t="s">
        <v>3409</v>
      </c>
      <c r="E1335" s="1">
        <v>44964.611840277779</v>
      </c>
      <c r="F1335" s="1">
        <v>44964.611840277779</v>
      </c>
    </row>
    <row r="1336" spans="1:6" x14ac:dyDescent="0.2">
      <c r="A1336">
        <v>1335</v>
      </c>
      <c r="B1336" t="s">
        <v>3410</v>
      </c>
      <c r="C1336" t="s">
        <v>3411</v>
      </c>
      <c r="D1336">
        <f>1-458-377-1617</f>
        <v>-2451</v>
      </c>
      <c r="E1336" s="1">
        <v>44964.611840277779</v>
      </c>
      <c r="F1336" s="1">
        <v>44964.611840277779</v>
      </c>
    </row>
    <row r="1337" spans="1:6" x14ac:dyDescent="0.2">
      <c r="A1337">
        <v>1336</v>
      </c>
      <c r="B1337" t="s">
        <v>3412</v>
      </c>
      <c r="C1337" t="s">
        <v>3413</v>
      </c>
      <c r="D1337" t="s">
        <v>3414</v>
      </c>
      <c r="E1337" s="1">
        <v>44964.611840277779</v>
      </c>
      <c r="F1337" s="1">
        <v>44964.611840277779</v>
      </c>
    </row>
    <row r="1338" spans="1:6" x14ac:dyDescent="0.2">
      <c r="A1338">
        <v>1337</v>
      </c>
      <c r="B1338" t="s">
        <v>3415</v>
      </c>
      <c r="C1338" t="s">
        <v>3416</v>
      </c>
      <c r="D1338" t="s">
        <v>3417</v>
      </c>
      <c r="E1338" s="1">
        <v>44964.611840277779</v>
      </c>
      <c r="F1338" s="1">
        <v>44964.611840277779</v>
      </c>
    </row>
    <row r="1339" spans="1:6" x14ac:dyDescent="0.2">
      <c r="A1339">
        <v>1338</v>
      </c>
      <c r="B1339" t="s">
        <v>3418</v>
      </c>
      <c r="C1339" t="s">
        <v>3419</v>
      </c>
      <c r="D1339">
        <v>15404963008</v>
      </c>
      <c r="E1339" s="1">
        <v>44964.611840277779</v>
      </c>
      <c r="F1339" s="1">
        <v>44964.611840277779</v>
      </c>
    </row>
    <row r="1340" spans="1:6" x14ac:dyDescent="0.2">
      <c r="A1340">
        <v>1339</v>
      </c>
      <c r="B1340" t="s">
        <v>3420</v>
      </c>
      <c r="C1340" t="s">
        <v>3421</v>
      </c>
      <c r="D1340" t="s">
        <v>3422</v>
      </c>
      <c r="E1340" s="1">
        <v>44964.611840277779</v>
      </c>
      <c r="F1340" s="1">
        <v>44964.611840277779</v>
      </c>
    </row>
    <row r="1341" spans="1:6" x14ac:dyDescent="0.2">
      <c r="A1341">
        <v>1340</v>
      </c>
      <c r="B1341" t="s">
        <v>3423</v>
      </c>
      <c r="C1341" t="s">
        <v>3424</v>
      </c>
      <c r="D1341">
        <f>1-989-843-9332</f>
        <v>-11163</v>
      </c>
      <c r="E1341" s="1">
        <v>44964.611840277779</v>
      </c>
      <c r="F1341" s="1">
        <v>44964.611840277779</v>
      </c>
    </row>
    <row r="1342" spans="1:6" x14ac:dyDescent="0.2">
      <c r="A1342">
        <v>1341</v>
      </c>
      <c r="B1342" t="s">
        <v>3425</v>
      </c>
      <c r="C1342" t="s">
        <v>3426</v>
      </c>
      <c r="D1342">
        <v>18286321649</v>
      </c>
      <c r="E1342" s="1">
        <v>44964.611840277779</v>
      </c>
      <c r="F1342" s="1">
        <v>44964.611840277779</v>
      </c>
    </row>
    <row r="1343" spans="1:6" x14ac:dyDescent="0.2">
      <c r="A1343">
        <v>1342</v>
      </c>
      <c r="B1343" t="s">
        <v>3427</v>
      </c>
      <c r="C1343" t="s">
        <v>3428</v>
      </c>
      <c r="D1343" t="s">
        <v>3429</v>
      </c>
      <c r="E1343" s="1">
        <v>44964.611840277779</v>
      </c>
      <c r="F1343" s="1">
        <v>44964.611840277779</v>
      </c>
    </row>
    <row r="1344" spans="1:6" x14ac:dyDescent="0.2">
      <c r="A1344">
        <v>1343</v>
      </c>
      <c r="B1344" t="s">
        <v>3430</v>
      </c>
      <c r="C1344" t="s">
        <v>3431</v>
      </c>
      <c r="D1344">
        <f>1-516-269-3173</f>
        <v>-3957</v>
      </c>
      <c r="E1344" s="1">
        <v>44964.611840277779</v>
      </c>
      <c r="F1344" s="1">
        <v>44964.611840277779</v>
      </c>
    </row>
    <row r="1345" spans="1:6" x14ac:dyDescent="0.2">
      <c r="A1345">
        <v>1344</v>
      </c>
      <c r="B1345" t="s">
        <v>3432</v>
      </c>
      <c r="C1345" t="s">
        <v>3433</v>
      </c>
      <c r="D1345" t="s">
        <v>3434</v>
      </c>
      <c r="E1345" s="1">
        <v>44964.611840277779</v>
      </c>
      <c r="F1345" s="1">
        <v>44964.611840277779</v>
      </c>
    </row>
    <row r="1346" spans="1:6" x14ac:dyDescent="0.2">
      <c r="A1346">
        <v>1345</v>
      </c>
      <c r="B1346" t="s">
        <v>3435</v>
      </c>
      <c r="C1346" t="s">
        <v>3436</v>
      </c>
      <c r="D1346" s="2">
        <v>3468164831</v>
      </c>
      <c r="E1346" s="1">
        <v>44964.611840277779</v>
      </c>
      <c r="F1346" s="1">
        <v>44964.611840277779</v>
      </c>
    </row>
    <row r="1347" spans="1:6" x14ac:dyDescent="0.2">
      <c r="A1347">
        <v>1346</v>
      </c>
      <c r="B1347" t="s">
        <v>3437</v>
      </c>
      <c r="C1347" t="s">
        <v>3438</v>
      </c>
      <c r="D1347" s="2">
        <v>6578914753</v>
      </c>
      <c r="E1347" s="1">
        <v>44964.611840277779</v>
      </c>
      <c r="F1347" s="1">
        <v>44964.611840277779</v>
      </c>
    </row>
    <row r="1348" spans="1:6" x14ac:dyDescent="0.2">
      <c r="A1348">
        <v>1347</v>
      </c>
      <c r="B1348" t="s">
        <v>3439</v>
      </c>
      <c r="C1348" t="s">
        <v>3440</v>
      </c>
      <c r="D1348" t="s">
        <v>3441</v>
      </c>
      <c r="E1348" s="1">
        <v>44964.611840277779</v>
      </c>
      <c r="F1348" s="1">
        <v>44964.611840277779</v>
      </c>
    </row>
    <row r="1349" spans="1:6" x14ac:dyDescent="0.2">
      <c r="A1349">
        <v>1348</v>
      </c>
      <c r="B1349" t="s">
        <v>3442</v>
      </c>
      <c r="C1349" t="s">
        <v>3443</v>
      </c>
      <c r="D1349" t="s">
        <v>3444</v>
      </c>
      <c r="E1349" s="1">
        <v>44964.611840277779</v>
      </c>
      <c r="F1349" s="1">
        <v>44964.611840277779</v>
      </c>
    </row>
    <row r="1350" spans="1:6" x14ac:dyDescent="0.2">
      <c r="A1350">
        <v>1349</v>
      </c>
      <c r="B1350" t="s">
        <v>3445</v>
      </c>
      <c r="C1350" t="s">
        <v>3446</v>
      </c>
      <c r="D1350" t="s">
        <v>3447</v>
      </c>
      <c r="E1350" s="1">
        <v>44964.611840277779</v>
      </c>
      <c r="F1350" s="1">
        <v>44964.611840277779</v>
      </c>
    </row>
    <row r="1351" spans="1:6" x14ac:dyDescent="0.2">
      <c r="A1351">
        <v>1350</v>
      </c>
      <c r="B1351" t="s">
        <v>3448</v>
      </c>
      <c r="C1351" t="s">
        <v>3449</v>
      </c>
      <c r="D1351" t="s">
        <v>3450</v>
      </c>
      <c r="E1351" s="1">
        <v>44964.611840277779</v>
      </c>
      <c r="F1351" s="1">
        <v>44964.611840277779</v>
      </c>
    </row>
    <row r="1352" spans="1:6" x14ac:dyDescent="0.2">
      <c r="A1352">
        <v>1351</v>
      </c>
      <c r="B1352" t="s">
        <v>3451</v>
      </c>
      <c r="C1352" t="s">
        <v>3452</v>
      </c>
      <c r="D1352" t="s">
        <v>3453</v>
      </c>
      <c r="E1352" s="1">
        <v>44964.611840277779</v>
      </c>
      <c r="F1352" s="1">
        <v>44964.611840277779</v>
      </c>
    </row>
    <row r="1353" spans="1:6" x14ac:dyDescent="0.2">
      <c r="A1353">
        <v>1352</v>
      </c>
      <c r="B1353" t="s">
        <v>3454</v>
      </c>
      <c r="C1353" t="s">
        <v>3455</v>
      </c>
      <c r="D1353" t="s">
        <v>3456</v>
      </c>
      <c r="E1353" s="1">
        <v>44964.611840277779</v>
      </c>
      <c r="F1353" s="1">
        <v>44964.611840277779</v>
      </c>
    </row>
    <row r="1354" spans="1:6" x14ac:dyDescent="0.2">
      <c r="A1354">
        <v>1353</v>
      </c>
      <c r="B1354" t="s">
        <v>3457</v>
      </c>
      <c r="C1354" t="s">
        <v>3458</v>
      </c>
      <c r="D1354" t="s">
        <v>3459</v>
      </c>
      <c r="E1354" s="1">
        <v>44964.611840277779</v>
      </c>
      <c r="F1354" s="1">
        <v>44964.611840277779</v>
      </c>
    </row>
    <row r="1355" spans="1:6" x14ac:dyDescent="0.2">
      <c r="A1355">
        <v>1354</v>
      </c>
      <c r="B1355" t="s">
        <v>3460</v>
      </c>
      <c r="C1355" t="s">
        <v>3461</v>
      </c>
      <c r="D1355" t="s">
        <v>3462</v>
      </c>
      <c r="E1355" s="1">
        <v>44964.611840277779</v>
      </c>
      <c r="F1355" s="1">
        <v>44964.611840277779</v>
      </c>
    </row>
    <row r="1356" spans="1:6" x14ac:dyDescent="0.2">
      <c r="A1356">
        <v>1355</v>
      </c>
      <c r="B1356" t="s">
        <v>3463</v>
      </c>
      <c r="C1356" t="s">
        <v>3464</v>
      </c>
      <c r="D1356" t="s">
        <v>3465</v>
      </c>
      <c r="E1356" s="1">
        <v>44964.611840277779</v>
      </c>
      <c r="F1356" s="1">
        <v>44964.611840277779</v>
      </c>
    </row>
    <row r="1357" spans="1:6" x14ac:dyDescent="0.2">
      <c r="A1357">
        <v>1356</v>
      </c>
      <c r="B1357" t="s">
        <v>3466</v>
      </c>
      <c r="C1357" t="s">
        <v>3467</v>
      </c>
      <c r="D1357">
        <v>19798940516</v>
      </c>
      <c r="E1357" s="1">
        <v>44964.611840277779</v>
      </c>
      <c r="F1357" s="1">
        <v>44964.611840277779</v>
      </c>
    </row>
    <row r="1358" spans="1:6" x14ac:dyDescent="0.2">
      <c r="A1358">
        <v>1357</v>
      </c>
      <c r="B1358" t="s">
        <v>3468</v>
      </c>
      <c r="C1358" t="s">
        <v>3469</v>
      </c>
      <c r="D1358">
        <v>15408784539</v>
      </c>
      <c r="E1358" s="1">
        <v>44964.611840277779</v>
      </c>
      <c r="F1358" s="1">
        <v>44964.611840277779</v>
      </c>
    </row>
    <row r="1359" spans="1:6" x14ac:dyDescent="0.2">
      <c r="A1359">
        <v>1358</v>
      </c>
      <c r="B1359" t="s">
        <v>3470</v>
      </c>
      <c r="C1359" t="s">
        <v>3471</v>
      </c>
      <c r="D1359">
        <f>1-737-315-8221</f>
        <v>-9272</v>
      </c>
      <c r="E1359" s="1">
        <v>44964.611840277779</v>
      </c>
      <c r="F1359" s="1">
        <v>44964.611840277779</v>
      </c>
    </row>
    <row r="1360" spans="1:6" x14ac:dyDescent="0.2">
      <c r="A1360">
        <v>1359</v>
      </c>
      <c r="B1360" t="s">
        <v>3472</v>
      </c>
      <c r="C1360" t="s">
        <v>3473</v>
      </c>
      <c r="D1360" t="s">
        <v>3474</v>
      </c>
      <c r="E1360" s="1">
        <v>44964.611840277779</v>
      </c>
      <c r="F1360" s="1">
        <v>44964.611840277779</v>
      </c>
    </row>
    <row r="1361" spans="1:6" x14ac:dyDescent="0.2">
      <c r="A1361">
        <v>1360</v>
      </c>
      <c r="B1361" t="s">
        <v>3475</v>
      </c>
      <c r="C1361" t="s">
        <v>3476</v>
      </c>
      <c r="D1361">
        <f>1-334-726-6460</f>
        <v>-7519</v>
      </c>
      <c r="E1361" s="1">
        <v>44964.611840277779</v>
      </c>
      <c r="F1361" s="1">
        <v>44964.611840277779</v>
      </c>
    </row>
    <row r="1362" spans="1:6" x14ac:dyDescent="0.2">
      <c r="A1362">
        <v>1361</v>
      </c>
      <c r="B1362" t="s">
        <v>3477</v>
      </c>
      <c r="C1362" t="s">
        <v>3478</v>
      </c>
      <c r="D1362" t="s">
        <v>3479</v>
      </c>
      <c r="E1362" s="1">
        <v>44964.611840277779</v>
      </c>
      <c r="F1362" s="1">
        <v>44964.611840277779</v>
      </c>
    </row>
    <row r="1363" spans="1:6" x14ac:dyDescent="0.2">
      <c r="A1363">
        <v>1362</v>
      </c>
      <c r="B1363" t="s">
        <v>3480</v>
      </c>
      <c r="C1363" t="s">
        <v>3481</v>
      </c>
      <c r="D1363" s="2">
        <v>5862524385</v>
      </c>
      <c r="E1363" s="1">
        <v>44964.611840277779</v>
      </c>
      <c r="F1363" s="1">
        <v>44964.611840277779</v>
      </c>
    </row>
    <row r="1364" spans="1:6" x14ac:dyDescent="0.2">
      <c r="A1364">
        <v>1363</v>
      </c>
      <c r="B1364" t="s">
        <v>3482</v>
      </c>
      <c r="C1364" t="s">
        <v>3483</v>
      </c>
      <c r="D1364" t="s">
        <v>3484</v>
      </c>
      <c r="E1364" s="1">
        <v>44964.611840277779</v>
      </c>
      <c r="F1364" s="1">
        <v>44964.611840277779</v>
      </c>
    </row>
    <row r="1365" spans="1:6" x14ac:dyDescent="0.2">
      <c r="A1365">
        <v>1364</v>
      </c>
      <c r="B1365" t="s">
        <v>3485</v>
      </c>
      <c r="C1365" t="s">
        <v>3486</v>
      </c>
      <c r="D1365">
        <v>15018668896</v>
      </c>
      <c r="E1365" s="1">
        <v>44964.611840277779</v>
      </c>
      <c r="F1365" s="1">
        <v>44964.611840277779</v>
      </c>
    </row>
    <row r="1366" spans="1:6" x14ac:dyDescent="0.2">
      <c r="A1366">
        <v>1365</v>
      </c>
      <c r="B1366" t="s">
        <v>3487</v>
      </c>
      <c r="C1366" t="s">
        <v>3488</v>
      </c>
      <c r="D1366" t="s">
        <v>3489</v>
      </c>
      <c r="E1366" s="1">
        <v>44964.611840277779</v>
      </c>
      <c r="F1366" s="1">
        <v>44964.611840277779</v>
      </c>
    </row>
    <row r="1367" spans="1:6" x14ac:dyDescent="0.2">
      <c r="A1367">
        <v>1366</v>
      </c>
      <c r="B1367" t="s">
        <v>3490</v>
      </c>
      <c r="C1367" t="s">
        <v>3491</v>
      </c>
      <c r="D1367" t="s">
        <v>3492</v>
      </c>
      <c r="E1367" s="1">
        <v>44964.611840277779</v>
      </c>
      <c r="F1367" s="1">
        <v>44964.611840277779</v>
      </c>
    </row>
    <row r="1368" spans="1:6" x14ac:dyDescent="0.2">
      <c r="A1368">
        <v>1367</v>
      </c>
      <c r="B1368" t="s">
        <v>3493</v>
      </c>
      <c r="C1368" t="s">
        <v>3494</v>
      </c>
      <c r="D1368" t="s">
        <v>3495</v>
      </c>
      <c r="E1368" s="1">
        <v>44964.611840277779</v>
      </c>
      <c r="F1368" s="1">
        <v>44964.611840277779</v>
      </c>
    </row>
    <row r="1369" spans="1:6" x14ac:dyDescent="0.2">
      <c r="A1369">
        <v>1368</v>
      </c>
      <c r="B1369" t="s">
        <v>3496</v>
      </c>
      <c r="C1369" t="s">
        <v>3497</v>
      </c>
      <c r="D1369" t="s">
        <v>3498</v>
      </c>
      <c r="E1369" s="1">
        <v>44964.611840277779</v>
      </c>
      <c r="F1369" s="1">
        <v>44964.611840277779</v>
      </c>
    </row>
    <row r="1370" spans="1:6" x14ac:dyDescent="0.2">
      <c r="A1370">
        <v>1369</v>
      </c>
      <c r="B1370" t="s">
        <v>3499</v>
      </c>
      <c r="C1370" t="s">
        <v>3500</v>
      </c>
      <c r="D1370" t="s">
        <v>3501</v>
      </c>
      <c r="E1370" s="1">
        <v>44964.611840277779</v>
      </c>
      <c r="F1370" s="1">
        <v>44964.611840277779</v>
      </c>
    </row>
    <row r="1371" spans="1:6" x14ac:dyDescent="0.2">
      <c r="A1371">
        <v>1370</v>
      </c>
      <c r="B1371" t="s">
        <v>3502</v>
      </c>
      <c r="C1371" t="s">
        <v>3503</v>
      </c>
      <c r="D1371" t="s">
        <v>3504</v>
      </c>
      <c r="E1371" s="1">
        <v>44964.611840277779</v>
      </c>
      <c r="F1371" s="1">
        <v>44964.611840277779</v>
      </c>
    </row>
    <row r="1372" spans="1:6" x14ac:dyDescent="0.2">
      <c r="A1372">
        <v>1371</v>
      </c>
      <c r="B1372" t="s">
        <v>3505</v>
      </c>
      <c r="C1372" t="s">
        <v>3506</v>
      </c>
      <c r="D1372" t="s">
        <v>3507</v>
      </c>
      <c r="E1372" s="1">
        <v>44964.611840277779</v>
      </c>
      <c r="F1372" s="1">
        <v>44964.611840277779</v>
      </c>
    </row>
    <row r="1373" spans="1:6" x14ac:dyDescent="0.2">
      <c r="A1373">
        <v>1372</v>
      </c>
      <c r="B1373" t="s">
        <v>3508</v>
      </c>
      <c r="C1373" t="s">
        <v>3509</v>
      </c>
      <c r="D1373" t="s">
        <v>3510</v>
      </c>
      <c r="E1373" s="1">
        <v>44964.611840277779</v>
      </c>
      <c r="F1373" s="1">
        <v>44964.611840277779</v>
      </c>
    </row>
    <row r="1374" spans="1:6" x14ac:dyDescent="0.2">
      <c r="A1374">
        <v>1373</v>
      </c>
      <c r="B1374" t="s">
        <v>3511</v>
      </c>
      <c r="C1374" t="s">
        <v>3512</v>
      </c>
      <c r="D1374" t="s">
        <v>3513</v>
      </c>
      <c r="E1374" s="1">
        <v>44964.611840277779</v>
      </c>
      <c r="F1374" s="1">
        <v>44964.611840277779</v>
      </c>
    </row>
    <row r="1375" spans="1:6" x14ac:dyDescent="0.2">
      <c r="A1375">
        <v>1374</v>
      </c>
      <c r="B1375" t="s">
        <v>3514</v>
      </c>
      <c r="C1375" t="s">
        <v>3515</v>
      </c>
      <c r="D1375">
        <v>15807586543</v>
      </c>
      <c r="E1375" s="1">
        <v>44964.611840277779</v>
      </c>
      <c r="F1375" s="1">
        <v>44964.611840277779</v>
      </c>
    </row>
    <row r="1376" spans="1:6" x14ac:dyDescent="0.2">
      <c r="A1376">
        <v>1375</v>
      </c>
      <c r="B1376" t="s">
        <v>3516</v>
      </c>
      <c r="C1376" t="s">
        <v>3517</v>
      </c>
      <c r="D1376" s="2">
        <v>8479625936</v>
      </c>
      <c r="E1376" s="1">
        <v>44964.611840277779</v>
      </c>
      <c r="F1376" s="1">
        <v>44964.611840277779</v>
      </c>
    </row>
    <row r="1377" spans="1:6" x14ac:dyDescent="0.2">
      <c r="A1377">
        <v>1376</v>
      </c>
      <c r="B1377" t="s">
        <v>3518</v>
      </c>
      <c r="C1377" t="s">
        <v>3519</v>
      </c>
      <c r="D1377" t="s">
        <v>3520</v>
      </c>
      <c r="E1377" s="1">
        <v>44964.611840277779</v>
      </c>
      <c r="F1377" s="1">
        <v>44964.611840277779</v>
      </c>
    </row>
    <row r="1378" spans="1:6" x14ac:dyDescent="0.2">
      <c r="A1378">
        <v>1377</v>
      </c>
      <c r="B1378" t="s">
        <v>3521</v>
      </c>
      <c r="C1378" t="s">
        <v>3522</v>
      </c>
      <c r="D1378" s="2">
        <v>8036637625</v>
      </c>
      <c r="E1378" s="1">
        <v>44964.611840277779</v>
      </c>
      <c r="F1378" s="1">
        <v>44964.611840277779</v>
      </c>
    </row>
    <row r="1379" spans="1:6" x14ac:dyDescent="0.2">
      <c r="A1379">
        <v>1378</v>
      </c>
      <c r="B1379" t="s">
        <v>3523</v>
      </c>
      <c r="C1379" t="s">
        <v>3524</v>
      </c>
      <c r="D1379" t="s">
        <v>3525</v>
      </c>
      <c r="E1379" s="1">
        <v>44964.611840277779</v>
      </c>
      <c r="F1379" s="1">
        <v>44964.611840277779</v>
      </c>
    </row>
    <row r="1380" spans="1:6" x14ac:dyDescent="0.2">
      <c r="A1380">
        <v>1379</v>
      </c>
      <c r="B1380" t="s">
        <v>3526</v>
      </c>
      <c r="C1380" t="s">
        <v>3527</v>
      </c>
      <c r="D1380" t="s">
        <v>3528</v>
      </c>
      <c r="E1380" s="1">
        <v>44964.611840277779</v>
      </c>
      <c r="F1380" s="1">
        <v>44964.611840277779</v>
      </c>
    </row>
    <row r="1381" spans="1:6" x14ac:dyDescent="0.2">
      <c r="A1381">
        <v>1380</v>
      </c>
      <c r="B1381" t="s">
        <v>3529</v>
      </c>
      <c r="C1381" t="s">
        <v>3530</v>
      </c>
      <c r="D1381" t="s">
        <v>3531</v>
      </c>
      <c r="E1381" s="1">
        <v>44964.611840277779</v>
      </c>
      <c r="F1381" s="1">
        <v>44964.611840277779</v>
      </c>
    </row>
    <row r="1382" spans="1:6" x14ac:dyDescent="0.2">
      <c r="A1382">
        <v>1381</v>
      </c>
      <c r="B1382" t="s">
        <v>3532</v>
      </c>
      <c r="C1382" t="s">
        <v>3533</v>
      </c>
      <c r="D1382" s="2">
        <v>5403875555</v>
      </c>
      <c r="E1382" s="1">
        <v>44964.611840277779</v>
      </c>
      <c r="F1382" s="1">
        <v>44964.611840277779</v>
      </c>
    </row>
    <row r="1383" spans="1:6" x14ac:dyDescent="0.2">
      <c r="A1383">
        <v>1382</v>
      </c>
      <c r="B1383" t="s">
        <v>3534</v>
      </c>
      <c r="C1383" t="s">
        <v>3535</v>
      </c>
      <c r="D1383" s="2">
        <v>5712377340</v>
      </c>
      <c r="E1383" s="1">
        <v>44964.611840277779</v>
      </c>
      <c r="F1383" s="1">
        <v>44964.611840277779</v>
      </c>
    </row>
    <row r="1384" spans="1:6" x14ac:dyDescent="0.2">
      <c r="A1384">
        <v>1383</v>
      </c>
      <c r="B1384" t="s">
        <v>3536</v>
      </c>
      <c r="C1384" t="s">
        <v>3537</v>
      </c>
      <c r="D1384" s="2">
        <v>7577069061</v>
      </c>
      <c r="E1384" s="1">
        <v>44964.611840277779</v>
      </c>
      <c r="F1384" s="1">
        <v>44964.611840277779</v>
      </c>
    </row>
    <row r="1385" spans="1:6" x14ac:dyDescent="0.2">
      <c r="A1385">
        <v>1384</v>
      </c>
      <c r="B1385" t="s">
        <v>3538</v>
      </c>
      <c r="C1385" t="s">
        <v>3539</v>
      </c>
      <c r="D1385">
        <v>14844502477</v>
      </c>
      <c r="E1385" s="1">
        <v>44964.611840277779</v>
      </c>
      <c r="F1385" s="1">
        <v>44964.611840277779</v>
      </c>
    </row>
    <row r="1386" spans="1:6" x14ac:dyDescent="0.2">
      <c r="A1386">
        <v>1385</v>
      </c>
      <c r="B1386" t="s">
        <v>3540</v>
      </c>
      <c r="C1386" t="s">
        <v>3541</v>
      </c>
      <c r="D1386">
        <v>19344249473</v>
      </c>
      <c r="E1386" s="1">
        <v>44964.611840277779</v>
      </c>
      <c r="F1386" s="1">
        <v>44964.611840277779</v>
      </c>
    </row>
    <row r="1387" spans="1:6" x14ac:dyDescent="0.2">
      <c r="A1387">
        <v>1386</v>
      </c>
      <c r="B1387" t="s">
        <v>3542</v>
      </c>
      <c r="C1387" t="s">
        <v>3543</v>
      </c>
      <c r="D1387" t="s">
        <v>3544</v>
      </c>
      <c r="E1387" s="1">
        <v>44964.611840277779</v>
      </c>
      <c r="F1387" s="1">
        <v>44964.611840277779</v>
      </c>
    </row>
    <row r="1388" spans="1:6" x14ac:dyDescent="0.2">
      <c r="A1388">
        <v>1387</v>
      </c>
      <c r="B1388" t="s">
        <v>3545</v>
      </c>
      <c r="C1388" t="s">
        <v>3546</v>
      </c>
      <c r="D1388" t="s">
        <v>3547</v>
      </c>
      <c r="E1388" s="1">
        <v>44964.611840277779</v>
      </c>
      <c r="F1388" s="1">
        <v>44964.611840277779</v>
      </c>
    </row>
    <row r="1389" spans="1:6" x14ac:dyDescent="0.2">
      <c r="A1389">
        <v>1388</v>
      </c>
      <c r="B1389" t="s">
        <v>3548</v>
      </c>
      <c r="C1389" t="s">
        <v>3549</v>
      </c>
      <c r="D1389" t="s">
        <v>3550</v>
      </c>
      <c r="E1389" s="1">
        <v>44964.611840277779</v>
      </c>
      <c r="F1389" s="1">
        <v>44964.611840277779</v>
      </c>
    </row>
    <row r="1390" spans="1:6" x14ac:dyDescent="0.2">
      <c r="A1390">
        <v>1389</v>
      </c>
      <c r="B1390" t="s">
        <v>3551</v>
      </c>
      <c r="C1390" t="s">
        <v>3552</v>
      </c>
      <c r="D1390" t="s">
        <v>3553</v>
      </c>
      <c r="E1390" s="1">
        <v>44964.611840277779</v>
      </c>
      <c r="F1390" s="1">
        <v>44964.611840277779</v>
      </c>
    </row>
    <row r="1391" spans="1:6" x14ac:dyDescent="0.2">
      <c r="A1391">
        <v>1390</v>
      </c>
      <c r="B1391" t="s">
        <v>3554</v>
      </c>
      <c r="C1391" t="s">
        <v>3555</v>
      </c>
      <c r="D1391" s="2">
        <v>16692178378</v>
      </c>
      <c r="E1391" s="1">
        <v>44964.611840277779</v>
      </c>
      <c r="F1391" s="1">
        <v>44964.611840277779</v>
      </c>
    </row>
    <row r="1392" spans="1:6" x14ac:dyDescent="0.2">
      <c r="A1392">
        <v>1391</v>
      </c>
      <c r="B1392" t="s">
        <v>3556</v>
      </c>
      <c r="C1392" t="s">
        <v>3557</v>
      </c>
      <c r="D1392" s="2">
        <v>15202662488</v>
      </c>
      <c r="E1392" s="1">
        <v>44964.611840277779</v>
      </c>
      <c r="F1392" s="1">
        <v>44964.611840277779</v>
      </c>
    </row>
    <row r="1393" spans="1:6" x14ac:dyDescent="0.2">
      <c r="A1393">
        <v>1392</v>
      </c>
      <c r="B1393" t="s">
        <v>3558</v>
      </c>
      <c r="C1393" t="s">
        <v>3559</v>
      </c>
      <c r="D1393" s="2">
        <v>3854482353</v>
      </c>
      <c r="E1393" s="1">
        <v>44964.611840277779</v>
      </c>
      <c r="F1393" s="1">
        <v>44964.611840277779</v>
      </c>
    </row>
    <row r="1394" spans="1:6" x14ac:dyDescent="0.2">
      <c r="A1394">
        <v>1393</v>
      </c>
      <c r="B1394" t="s">
        <v>3560</v>
      </c>
      <c r="C1394" t="s">
        <v>3561</v>
      </c>
      <c r="D1394" s="2">
        <v>19317698406</v>
      </c>
      <c r="E1394" s="1">
        <v>44964.611840277779</v>
      </c>
      <c r="F1394" s="1">
        <v>44964.611840277779</v>
      </c>
    </row>
    <row r="1395" spans="1:6" x14ac:dyDescent="0.2">
      <c r="A1395">
        <v>1394</v>
      </c>
      <c r="B1395" t="s">
        <v>3562</v>
      </c>
      <c r="C1395" t="s">
        <v>3563</v>
      </c>
      <c r="D1395" s="2">
        <v>6825976947</v>
      </c>
      <c r="E1395" s="1">
        <v>44964.611840277779</v>
      </c>
      <c r="F1395" s="1">
        <v>44964.611840277779</v>
      </c>
    </row>
    <row r="1396" spans="1:6" x14ac:dyDescent="0.2">
      <c r="A1396">
        <v>1395</v>
      </c>
      <c r="B1396" t="s">
        <v>3564</v>
      </c>
      <c r="C1396" t="s">
        <v>3565</v>
      </c>
      <c r="D1396" t="s">
        <v>3566</v>
      </c>
      <c r="E1396" s="1">
        <v>44964.611840277779</v>
      </c>
      <c r="F1396" s="1">
        <v>44964.611840277779</v>
      </c>
    </row>
    <row r="1397" spans="1:6" x14ac:dyDescent="0.2">
      <c r="A1397">
        <v>1396</v>
      </c>
      <c r="B1397" t="s">
        <v>3567</v>
      </c>
      <c r="C1397" t="s">
        <v>3568</v>
      </c>
      <c r="D1397">
        <f>1-979-355-7134</f>
        <v>-8467</v>
      </c>
      <c r="E1397" s="1">
        <v>44964.611840277779</v>
      </c>
      <c r="F1397" s="1">
        <v>44964.611840277779</v>
      </c>
    </row>
    <row r="1398" spans="1:6" x14ac:dyDescent="0.2">
      <c r="A1398">
        <v>1397</v>
      </c>
      <c r="B1398" t="s">
        <v>3569</v>
      </c>
      <c r="C1398" t="s">
        <v>3570</v>
      </c>
      <c r="D1398" s="2">
        <v>14322034856</v>
      </c>
      <c r="E1398" s="1">
        <v>44964.611840277779</v>
      </c>
      <c r="F1398" s="1">
        <v>44964.611840277779</v>
      </c>
    </row>
    <row r="1399" spans="1:6" x14ac:dyDescent="0.2">
      <c r="A1399">
        <v>1398</v>
      </c>
      <c r="B1399" t="s">
        <v>3571</v>
      </c>
      <c r="C1399" t="s">
        <v>3572</v>
      </c>
      <c r="D1399">
        <f>1-913-703-3359</f>
        <v>-4974</v>
      </c>
      <c r="E1399" s="1">
        <v>44964.611840277779</v>
      </c>
      <c r="F1399" s="1">
        <v>44964.611840277779</v>
      </c>
    </row>
    <row r="1400" spans="1:6" x14ac:dyDescent="0.2">
      <c r="A1400">
        <v>1399</v>
      </c>
      <c r="B1400" t="s">
        <v>3573</v>
      </c>
      <c r="C1400" t="s">
        <v>3574</v>
      </c>
      <c r="D1400" t="s">
        <v>3575</v>
      </c>
      <c r="E1400" s="1">
        <v>44964.611840277779</v>
      </c>
      <c r="F1400" s="1">
        <v>44964.611840277779</v>
      </c>
    </row>
    <row r="1401" spans="1:6" x14ac:dyDescent="0.2">
      <c r="A1401">
        <v>1400</v>
      </c>
      <c r="B1401" t="s">
        <v>3576</v>
      </c>
      <c r="C1401" t="s">
        <v>3577</v>
      </c>
      <c r="D1401" s="2">
        <v>13415389336</v>
      </c>
      <c r="E1401" s="1">
        <v>44964.611840277779</v>
      </c>
      <c r="F1401" s="1">
        <v>44964.611840277779</v>
      </c>
    </row>
    <row r="1402" spans="1:6" x14ac:dyDescent="0.2">
      <c r="A1402">
        <v>1401</v>
      </c>
      <c r="B1402" t="s">
        <v>3578</v>
      </c>
      <c r="C1402" t="s">
        <v>3579</v>
      </c>
      <c r="D1402" t="s">
        <v>3580</v>
      </c>
      <c r="E1402" s="1">
        <v>44964.611840277779</v>
      </c>
      <c r="F1402" s="1">
        <v>44964.611840277779</v>
      </c>
    </row>
    <row r="1403" spans="1:6" x14ac:dyDescent="0.2">
      <c r="A1403">
        <v>1402</v>
      </c>
      <c r="B1403" t="s">
        <v>3581</v>
      </c>
      <c r="C1403" t="s">
        <v>3582</v>
      </c>
      <c r="D1403" t="s">
        <v>3583</v>
      </c>
      <c r="E1403" s="1">
        <v>44964.611840277779</v>
      </c>
      <c r="F1403" s="1">
        <v>44964.611840277779</v>
      </c>
    </row>
    <row r="1404" spans="1:6" x14ac:dyDescent="0.2">
      <c r="A1404">
        <v>1403</v>
      </c>
      <c r="B1404" t="s">
        <v>3584</v>
      </c>
      <c r="C1404" t="s">
        <v>3585</v>
      </c>
      <c r="D1404" t="s">
        <v>3586</v>
      </c>
      <c r="E1404" s="1">
        <v>44964.611840277779</v>
      </c>
      <c r="F1404" s="1">
        <v>44964.611840277779</v>
      </c>
    </row>
    <row r="1405" spans="1:6" x14ac:dyDescent="0.2">
      <c r="A1405">
        <v>1404</v>
      </c>
      <c r="B1405" t="s">
        <v>3587</v>
      </c>
      <c r="C1405" t="s">
        <v>3588</v>
      </c>
      <c r="D1405" t="s">
        <v>3589</v>
      </c>
      <c r="E1405" s="1">
        <v>44964.611840277779</v>
      </c>
      <c r="F1405" s="1">
        <v>44964.611840277779</v>
      </c>
    </row>
    <row r="1406" spans="1:6" x14ac:dyDescent="0.2">
      <c r="A1406">
        <v>1405</v>
      </c>
      <c r="B1406" t="s">
        <v>3590</v>
      </c>
      <c r="C1406" t="s">
        <v>3591</v>
      </c>
      <c r="D1406" s="2">
        <v>7603812255</v>
      </c>
      <c r="E1406" s="1">
        <v>44964.611840277779</v>
      </c>
      <c r="F1406" s="1">
        <v>44964.611840277779</v>
      </c>
    </row>
    <row r="1407" spans="1:6" x14ac:dyDescent="0.2">
      <c r="A1407">
        <v>1406</v>
      </c>
      <c r="B1407" t="s">
        <v>3274</v>
      </c>
      <c r="C1407" t="s">
        <v>3592</v>
      </c>
      <c r="D1407" t="s">
        <v>3593</v>
      </c>
      <c r="E1407" s="1">
        <v>44964.611840277779</v>
      </c>
      <c r="F1407" s="1">
        <v>44964.611840277779</v>
      </c>
    </row>
    <row r="1408" spans="1:6" x14ac:dyDescent="0.2">
      <c r="A1408">
        <v>1407</v>
      </c>
      <c r="B1408" t="s">
        <v>3594</v>
      </c>
      <c r="C1408" t="s">
        <v>3595</v>
      </c>
      <c r="D1408">
        <f>1-657-252-9890</f>
        <v>-10798</v>
      </c>
      <c r="E1408" s="1">
        <v>44964.611840277779</v>
      </c>
      <c r="F1408" s="1">
        <v>44964.611840277779</v>
      </c>
    </row>
    <row r="1409" spans="1:6" x14ac:dyDescent="0.2">
      <c r="A1409">
        <v>1408</v>
      </c>
      <c r="B1409" t="s">
        <v>3596</v>
      </c>
      <c r="C1409" t="s">
        <v>3597</v>
      </c>
      <c r="D1409" t="s">
        <v>3598</v>
      </c>
      <c r="E1409" s="1">
        <v>44964.611840277779</v>
      </c>
      <c r="F1409" s="1">
        <v>44964.611840277779</v>
      </c>
    </row>
    <row r="1410" spans="1:6" x14ac:dyDescent="0.2">
      <c r="A1410">
        <v>1409</v>
      </c>
      <c r="B1410" t="s">
        <v>3599</v>
      </c>
      <c r="C1410" t="s">
        <v>3600</v>
      </c>
      <c r="D1410" t="s">
        <v>3601</v>
      </c>
      <c r="E1410" s="1">
        <v>44964.611840277779</v>
      </c>
      <c r="F1410" s="1">
        <v>44964.611840277779</v>
      </c>
    </row>
    <row r="1411" spans="1:6" x14ac:dyDescent="0.2">
      <c r="A1411">
        <v>1410</v>
      </c>
      <c r="B1411" t="s">
        <v>3602</v>
      </c>
      <c r="C1411" t="s">
        <v>3603</v>
      </c>
      <c r="D1411" t="s">
        <v>3604</v>
      </c>
      <c r="E1411" s="1">
        <v>44964.611840277779</v>
      </c>
      <c r="F1411" s="1">
        <v>44964.611840277779</v>
      </c>
    </row>
    <row r="1412" spans="1:6" x14ac:dyDescent="0.2">
      <c r="A1412">
        <v>1411</v>
      </c>
      <c r="B1412" t="s">
        <v>3605</v>
      </c>
      <c r="C1412" t="s">
        <v>3606</v>
      </c>
      <c r="D1412">
        <v>19544651375</v>
      </c>
      <c r="E1412" s="1">
        <v>44964.611840277779</v>
      </c>
      <c r="F1412" s="1">
        <v>44964.611840277779</v>
      </c>
    </row>
    <row r="1413" spans="1:6" x14ac:dyDescent="0.2">
      <c r="A1413">
        <v>1412</v>
      </c>
      <c r="B1413" t="s">
        <v>3607</v>
      </c>
      <c r="C1413" t="s">
        <v>3608</v>
      </c>
      <c r="D1413" t="s">
        <v>3609</v>
      </c>
      <c r="E1413" s="1">
        <v>44964.611840277779</v>
      </c>
      <c r="F1413" s="1">
        <v>44964.611840277779</v>
      </c>
    </row>
    <row r="1414" spans="1:6" x14ac:dyDescent="0.2">
      <c r="A1414">
        <v>1413</v>
      </c>
      <c r="B1414" t="s">
        <v>3610</v>
      </c>
      <c r="C1414" t="s">
        <v>3611</v>
      </c>
      <c r="D1414" t="s">
        <v>3612</v>
      </c>
      <c r="E1414" s="1">
        <v>44964.611840277779</v>
      </c>
      <c r="F1414" s="1">
        <v>44964.611840277779</v>
      </c>
    </row>
    <row r="1415" spans="1:6" x14ac:dyDescent="0.2">
      <c r="A1415">
        <v>1414</v>
      </c>
      <c r="B1415" t="s">
        <v>3613</v>
      </c>
      <c r="C1415" t="s">
        <v>3614</v>
      </c>
      <c r="D1415" t="s">
        <v>3615</v>
      </c>
      <c r="E1415" s="1">
        <v>44964.611840277779</v>
      </c>
      <c r="F1415" s="1">
        <v>44964.611840277779</v>
      </c>
    </row>
    <row r="1416" spans="1:6" x14ac:dyDescent="0.2">
      <c r="A1416">
        <v>1415</v>
      </c>
      <c r="B1416" t="s">
        <v>3616</v>
      </c>
      <c r="C1416" t="s">
        <v>3617</v>
      </c>
      <c r="D1416">
        <f>1-854-751-480</f>
        <v>-2084</v>
      </c>
      <c r="E1416" s="1">
        <v>44964.611840277779</v>
      </c>
      <c r="F1416" s="1">
        <v>44964.611840277779</v>
      </c>
    </row>
    <row r="1417" spans="1:6" x14ac:dyDescent="0.2">
      <c r="A1417">
        <v>1416</v>
      </c>
      <c r="B1417" t="s">
        <v>3618</v>
      </c>
      <c r="C1417" t="s">
        <v>3619</v>
      </c>
      <c r="D1417">
        <f>1-380-445-5522</f>
        <v>-6346</v>
      </c>
      <c r="E1417" s="1">
        <v>44964.611840277779</v>
      </c>
      <c r="F1417" s="1">
        <v>44964.611840277779</v>
      </c>
    </row>
    <row r="1418" spans="1:6" x14ac:dyDescent="0.2">
      <c r="A1418">
        <v>1417</v>
      </c>
      <c r="B1418" t="s">
        <v>3620</v>
      </c>
      <c r="C1418" t="s">
        <v>3621</v>
      </c>
      <c r="D1418" t="s">
        <v>3622</v>
      </c>
      <c r="E1418" s="1">
        <v>44964.611840277779</v>
      </c>
      <c r="F1418" s="1">
        <v>44964.611840277779</v>
      </c>
    </row>
    <row r="1419" spans="1:6" x14ac:dyDescent="0.2">
      <c r="A1419">
        <v>1418</v>
      </c>
      <c r="B1419" t="s">
        <v>3623</v>
      </c>
      <c r="C1419" t="s">
        <v>3624</v>
      </c>
      <c r="D1419">
        <v>14016549686</v>
      </c>
      <c r="E1419" s="1">
        <v>44964.611840277779</v>
      </c>
      <c r="F1419" s="1">
        <v>44964.611840277779</v>
      </c>
    </row>
    <row r="1420" spans="1:6" x14ac:dyDescent="0.2">
      <c r="A1420">
        <v>1419</v>
      </c>
      <c r="B1420" t="s">
        <v>3625</v>
      </c>
      <c r="C1420" t="s">
        <v>3626</v>
      </c>
      <c r="D1420" s="2">
        <v>3527527696</v>
      </c>
      <c r="E1420" s="1">
        <v>44964.611840277779</v>
      </c>
      <c r="F1420" s="1">
        <v>44964.611840277779</v>
      </c>
    </row>
    <row r="1421" spans="1:6" x14ac:dyDescent="0.2">
      <c r="A1421">
        <v>1420</v>
      </c>
      <c r="B1421" t="s">
        <v>3627</v>
      </c>
      <c r="C1421" t="s">
        <v>3628</v>
      </c>
      <c r="D1421" s="2">
        <v>6896464379</v>
      </c>
      <c r="E1421" s="1">
        <v>44964.611840277779</v>
      </c>
      <c r="F1421" s="1">
        <v>44964.611840277779</v>
      </c>
    </row>
    <row r="1422" spans="1:6" x14ac:dyDescent="0.2">
      <c r="A1422">
        <v>1421</v>
      </c>
      <c r="B1422" t="s">
        <v>3629</v>
      </c>
      <c r="C1422" t="s">
        <v>3630</v>
      </c>
      <c r="D1422" t="s">
        <v>3631</v>
      </c>
      <c r="E1422" s="1">
        <v>44964.611840277779</v>
      </c>
      <c r="F1422" s="1">
        <v>44964.611840277779</v>
      </c>
    </row>
    <row r="1423" spans="1:6" x14ac:dyDescent="0.2">
      <c r="A1423">
        <v>1422</v>
      </c>
      <c r="B1423" t="s">
        <v>3632</v>
      </c>
      <c r="C1423" t="s">
        <v>3633</v>
      </c>
      <c r="D1423" t="s">
        <v>3634</v>
      </c>
      <c r="E1423" s="1">
        <v>44964.611840277779</v>
      </c>
      <c r="F1423" s="1">
        <v>44964.611840277779</v>
      </c>
    </row>
    <row r="1424" spans="1:6" x14ac:dyDescent="0.2">
      <c r="A1424">
        <v>1423</v>
      </c>
      <c r="B1424" t="s">
        <v>3635</v>
      </c>
      <c r="C1424" t="s">
        <v>3636</v>
      </c>
      <c r="D1424" t="s">
        <v>3637</v>
      </c>
      <c r="E1424" s="1">
        <v>44964.611840277779</v>
      </c>
      <c r="F1424" s="1">
        <v>44964.611840277779</v>
      </c>
    </row>
    <row r="1425" spans="1:6" x14ac:dyDescent="0.2">
      <c r="A1425">
        <v>1424</v>
      </c>
      <c r="B1425" t="s">
        <v>3638</v>
      </c>
      <c r="C1425" t="s">
        <v>3639</v>
      </c>
      <c r="D1425" t="s">
        <v>3640</v>
      </c>
      <c r="E1425" s="1">
        <v>44964.611840277779</v>
      </c>
      <c r="F1425" s="1">
        <v>44964.611840277779</v>
      </c>
    </row>
    <row r="1426" spans="1:6" x14ac:dyDescent="0.2">
      <c r="A1426">
        <v>1425</v>
      </c>
      <c r="B1426" t="s">
        <v>3641</v>
      </c>
      <c r="C1426" t="s">
        <v>3642</v>
      </c>
      <c r="D1426" s="2">
        <v>15416505790</v>
      </c>
      <c r="E1426" s="1">
        <v>44964.611840277779</v>
      </c>
      <c r="F1426" s="1">
        <v>44964.611840277779</v>
      </c>
    </row>
    <row r="1427" spans="1:6" x14ac:dyDescent="0.2">
      <c r="A1427">
        <v>1426</v>
      </c>
      <c r="B1427" t="s">
        <v>3643</v>
      </c>
      <c r="C1427" t="s">
        <v>3644</v>
      </c>
      <c r="D1427" t="s">
        <v>3645</v>
      </c>
      <c r="E1427" s="1">
        <v>44964.611840277779</v>
      </c>
      <c r="F1427" s="1">
        <v>44964.611840277779</v>
      </c>
    </row>
    <row r="1428" spans="1:6" x14ac:dyDescent="0.2">
      <c r="A1428">
        <v>1427</v>
      </c>
      <c r="B1428" t="s">
        <v>3646</v>
      </c>
      <c r="C1428" t="s">
        <v>3647</v>
      </c>
      <c r="D1428" s="2">
        <v>4846427191</v>
      </c>
      <c r="E1428" s="1">
        <v>44964.611840277779</v>
      </c>
      <c r="F1428" s="1">
        <v>44964.611840277779</v>
      </c>
    </row>
    <row r="1429" spans="1:6" x14ac:dyDescent="0.2">
      <c r="A1429">
        <v>1428</v>
      </c>
      <c r="B1429" t="s">
        <v>3648</v>
      </c>
      <c r="C1429" t="s">
        <v>3649</v>
      </c>
      <c r="D1429" t="s">
        <v>3650</v>
      </c>
      <c r="E1429" s="1">
        <v>44964.611840277779</v>
      </c>
      <c r="F1429" s="1">
        <v>44964.611840277779</v>
      </c>
    </row>
    <row r="1430" spans="1:6" x14ac:dyDescent="0.2">
      <c r="A1430">
        <v>1429</v>
      </c>
      <c r="B1430" t="s">
        <v>3651</v>
      </c>
      <c r="C1430" t="s">
        <v>3652</v>
      </c>
      <c r="D1430">
        <f>1-657-888-3424</f>
        <v>-4968</v>
      </c>
      <c r="E1430" s="1">
        <v>44964.611840277779</v>
      </c>
      <c r="F1430" s="1">
        <v>44964.611840277779</v>
      </c>
    </row>
    <row r="1431" spans="1:6" x14ac:dyDescent="0.2">
      <c r="A1431">
        <v>1430</v>
      </c>
      <c r="B1431" t="s">
        <v>3653</v>
      </c>
      <c r="C1431" t="s">
        <v>3654</v>
      </c>
      <c r="D1431" t="s">
        <v>3655</v>
      </c>
      <c r="E1431" s="1">
        <v>44964.611840277779</v>
      </c>
      <c r="F1431" s="1">
        <v>44964.611840277779</v>
      </c>
    </row>
    <row r="1432" spans="1:6" x14ac:dyDescent="0.2">
      <c r="A1432">
        <v>1431</v>
      </c>
      <c r="B1432" t="s">
        <v>3656</v>
      </c>
      <c r="C1432" t="s">
        <v>3657</v>
      </c>
      <c r="D1432" t="s">
        <v>3658</v>
      </c>
      <c r="E1432" s="1">
        <v>44964.611840277779</v>
      </c>
      <c r="F1432" s="1">
        <v>44964.611840277779</v>
      </c>
    </row>
    <row r="1433" spans="1:6" x14ac:dyDescent="0.2">
      <c r="A1433">
        <v>1432</v>
      </c>
      <c r="B1433" t="s">
        <v>3659</v>
      </c>
      <c r="C1433" t="s">
        <v>3660</v>
      </c>
      <c r="D1433" s="2">
        <v>4705548188</v>
      </c>
      <c r="E1433" s="1">
        <v>44964.611840277779</v>
      </c>
      <c r="F1433" s="1">
        <v>44964.611840277779</v>
      </c>
    </row>
    <row r="1434" spans="1:6" x14ac:dyDescent="0.2">
      <c r="A1434">
        <v>1433</v>
      </c>
      <c r="B1434" t="s">
        <v>3661</v>
      </c>
      <c r="C1434" t="s">
        <v>3662</v>
      </c>
      <c r="D1434" t="s">
        <v>3663</v>
      </c>
      <c r="E1434" s="1">
        <v>44964.611840277779</v>
      </c>
      <c r="F1434" s="1">
        <v>44964.611840277779</v>
      </c>
    </row>
    <row r="1435" spans="1:6" x14ac:dyDescent="0.2">
      <c r="A1435">
        <v>1434</v>
      </c>
      <c r="B1435" t="s">
        <v>3664</v>
      </c>
      <c r="C1435" t="s">
        <v>3665</v>
      </c>
      <c r="D1435" t="s">
        <v>3666</v>
      </c>
      <c r="E1435" s="1">
        <v>44964.611840277779</v>
      </c>
      <c r="F1435" s="1">
        <v>44964.611840277779</v>
      </c>
    </row>
    <row r="1436" spans="1:6" x14ac:dyDescent="0.2">
      <c r="A1436">
        <v>1435</v>
      </c>
      <c r="B1436" t="s">
        <v>3667</v>
      </c>
      <c r="C1436" t="s">
        <v>3668</v>
      </c>
      <c r="D1436" t="s">
        <v>3669</v>
      </c>
      <c r="E1436" s="1">
        <v>44964.611840277779</v>
      </c>
      <c r="F1436" s="1">
        <v>44964.611840277779</v>
      </c>
    </row>
    <row r="1437" spans="1:6" x14ac:dyDescent="0.2">
      <c r="A1437">
        <v>1436</v>
      </c>
      <c r="B1437" t="s">
        <v>3670</v>
      </c>
      <c r="C1437" t="s">
        <v>3671</v>
      </c>
      <c r="D1437">
        <v>13616617669</v>
      </c>
      <c r="E1437" s="1">
        <v>44964.611840277779</v>
      </c>
      <c r="F1437" s="1">
        <v>44964.611840277779</v>
      </c>
    </row>
    <row r="1438" spans="1:6" x14ac:dyDescent="0.2">
      <c r="A1438">
        <v>1437</v>
      </c>
      <c r="B1438" t="s">
        <v>3672</v>
      </c>
      <c r="C1438" t="s">
        <v>3673</v>
      </c>
      <c r="D1438">
        <f>1-838-848-7418</f>
        <v>-9103</v>
      </c>
      <c r="E1438" s="1">
        <v>44964.611840277779</v>
      </c>
      <c r="F1438" s="1">
        <v>44964.611840277779</v>
      </c>
    </row>
    <row r="1439" spans="1:6" x14ac:dyDescent="0.2">
      <c r="A1439">
        <v>1438</v>
      </c>
      <c r="B1439" t="s">
        <v>3674</v>
      </c>
      <c r="C1439" t="s">
        <v>3675</v>
      </c>
      <c r="D1439">
        <f>1-256-806-2454</f>
        <v>-3515</v>
      </c>
      <c r="E1439" s="1">
        <v>44964.611840277779</v>
      </c>
      <c r="F1439" s="1">
        <v>44964.611840277779</v>
      </c>
    </row>
    <row r="1440" spans="1:6" x14ac:dyDescent="0.2">
      <c r="A1440">
        <v>1439</v>
      </c>
      <c r="B1440" t="s">
        <v>3676</v>
      </c>
      <c r="C1440" t="s">
        <v>3677</v>
      </c>
      <c r="D1440" t="s">
        <v>3678</v>
      </c>
      <c r="E1440" s="1">
        <v>44964.611840277779</v>
      </c>
      <c r="F1440" s="1">
        <v>44964.611840277779</v>
      </c>
    </row>
    <row r="1441" spans="1:6" x14ac:dyDescent="0.2">
      <c r="A1441">
        <v>1440</v>
      </c>
      <c r="B1441" t="s">
        <v>3679</v>
      </c>
      <c r="C1441" t="s">
        <v>3680</v>
      </c>
      <c r="D1441" t="s">
        <v>3681</v>
      </c>
      <c r="E1441" s="1">
        <v>44964.611840277779</v>
      </c>
      <c r="F1441" s="1">
        <v>44964.611840277779</v>
      </c>
    </row>
    <row r="1442" spans="1:6" x14ac:dyDescent="0.2">
      <c r="A1442">
        <v>1441</v>
      </c>
      <c r="B1442" t="s">
        <v>3682</v>
      </c>
      <c r="C1442" t="s">
        <v>3683</v>
      </c>
      <c r="D1442" s="2">
        <v>6826692895</v>
      </c>
      <c r="E1442" s="1">
        <v>44964.611840277779</v>
      </c>
      <c r="F1442" s="1">
        <v>44964.611840277779</v>
      </c>
    </row>
    <row r="1443" spans="1:6" x14ac:dyDescent="0.2">
      <c r="A1443">
        <v>1442</v>
      </c>
      <c r="B1443" t="s">
        <v>3684</v>
      </c>
      <c r="C1443" t="s">
        <v>3685</v>
      </c>
      <c r="D1443" t="s">
        <v>3686</v>
      </c>
      <c r="E1443" s="1">
        <v>44964.611840277779</v>
      </c>
      <c r="F1443" s="1">
        <v>44964.611840277779</v>
      </c>
    </row>
    <row r="1444" spans="1:6" x14ac:dyDescent="0.2">
      <c r="A1444">
        <v>1443</v>
      </c>
      <c r="B1444" t="s">
        <v>3687</v>
      </c>
      <c r="C1444" t="s">
        <v>3688</v>
      </c>
      <c r="D1444" t="s">
        <v>3689</v>
      </c>
      <c r="E1444" s="1">
        <v>44964.611840277779</v>
      </c>
      <c r="F1444" s="1">
        <v>44964.611840277779</v>
      </c>
    </row>
    <row r="1445" spans="1:6" x14ac:dyDescent="0.2">
      <c r="A1445">
        <v>1444</v>
      </c>
      <c r="B1445" t="s">
        <v>3690</v>
      </c>
      <c r="C1445" t="s">
        <v>3691</v>
      </c>
      <c r="D1445" t="s">
        <v>3692</v>
      </c>
      <c r="E1445" s="1">
        <v>44964.611840277779</v>
      </c>
      <c r="F1445" s="1">
        <v>44964.611840277779</v>
      </c>
    </row>
    <row r="1446" spans="1:6" x14ac:dyDescent="0.2">
      <c r="A1446">
        <v>1445</v>
      </c>
      <c r="B1446" t="s">
        <v>3693</v>
      </c>
      <c r="C1446" t="s">
        <v>3694</v>
      </c>
      <c r="D1446" t="s">
        <v>3695</v>
      </c>
      <c r="E1446" s="1">
        <v>44964.611840277779</v>
      </c>
      <c r="F1446" s="1">
        <v>44964.611840277779</v>
      </c>
    </row>
    <row r="1447" spans="1:6" x14ac:dyDescent="0.2">
      <c r="A1447">
        <v>1446</v>
      </c>
      <c r="B1447" t="s">
        <v>3696</v>
      </c>
      <c r="C1447" t="s">
        <v>3697</v>
      </c>
      <c r="D1447">
        <f>1-617-273-7634</f>
        <v>-8523</v>
      </c>
      <c r="E1447" s="1">
        <v>44964.611840277779</v>
      </c>
      <c r="F1447" s="1">
        <v>44964.611840277779</v>
      </c>
    </row>
    <row r="1448" spans="1:6" x14ac:dyDescent="0.2">
      <c r="A1448">
        <v>1447</v>
      </c>
      <c r="B1448" t="s">
        <v>3698</v>
      </c>
      <c r="C1448" t="s">
        <v>3699</v>
      </c>
      <c r="D1448">
        <f>1-225-727-7643</f>
        <v>-8594</v>
      </c>
      <c r="E1448" s="1">
        <v>44964.611840277779</v>
      </c>
      <c r="F1448" s="1">
        <v>44964.611840277779</v>
      </c>
    </row>
    <row r="1449" spans="1:6" x14ac:dyDescent="0.2">
      <c r="A1449">
        <v>1448</v>
      </c>
      <c r="B1449" t="s">
        <v>3700</v>
      </c>
      <c r="C1449" t="s">
        <v>3701</v>
      </c>
      <c r="D1449">
        <f>1-747-918-8741</f>
        <v>-10405</v>
      </c>
      <c r="E1449" s="1">
        <v>44964.611840277779</v>
      </c>
      <c r="F1449" s="1">
        <v>44964.611840277779</v>
      </c>
    </row>
    <row r="1450" spans="1:6" x14ac:dyDescent="0.2">
      <c r="A1450">
        <v>1449</v>
      </c>
      <c r="B1450" t="s">
        <v>3702</v>
      </c>
      <c r="C1450" t="s">
        <v>3703</v>
      </c>
      <c r="D1450" t="s">
        <v>3704</v>
      </c>
      <c r="E1450" s="1">
        <v>44964.611840277779</v>
      </c>
      <c r="F1450" s="1">
        <v>44964.611840277779</v>
      </c>
    </row>
    <row r="1451" spans="1:6" x14ac:dyDescent="0.2">
      <c r="A1451">
        <v>1450</v>
      </c>
      <c r="B1451" t="s">
        <v>3705</v>
      </c>
      <c r="C1451" t="s">
        <v>3706</v>
      </c>
      <c r="D1451" t="s">
        <v>3707</v>
      </c>
      <c r="E1451" s="1">
        <v>44964.611840277779</v>
      </c>
      <c r="F1451" s="1">
        <v>44964.611840277779</v>
      </c>
    </row>
    <row r="1452" spans="1:6" x14ac:dyDescent="0.2">
      <c r="A1452">
        <v>1451</v>
      </c>
      <c r="B1452" t="s">
        <v>3708</v>
      </c>
      <c r="C1452" t="s">
        <v>3709</v>
      </c>
      <c r="D1452" t="s">
        <v>3710</v>
      </c>
      <c r="E1452" s="1">
        <v>44964.611840277779</v>
      </c>
      <c r="F1452" s="1">
        <v>44964.611840277779</v>
      </c>
    </row>
    <row r="1453" spans="1:6" x14ac:dyDescent="0.2">
      <c r="A1453">
        <v>1452</v>
      </c>
      <c r="B1453" t="s">
        <v>3711</v>
      </c>
      <c r="C1453" t="s">
        <v>3712</v>
      </c>
      <c r="D1453" s="2">
        <v>8439221758</v>
      </c>
      <c r="E1453" s="1">
        <v>44964.611840277779</v>
      </c>
      <c r="F1453" s="1">
        <v>44964.611840277779</v>
      </c>
    </row>
    <row r="1454" spans="1:6" x14ac:dyDescent="0.2">
      <c r="A1454">
        <v>1453</v>
      </c>
      <c r="B1454" t="s">
        <v>3713</v>
      </c>
      <c r="C1454" t="s">
        <v>3714</v>
      </c>
      <c r="D1454">
        <f>1-815-778-6560</f>
        <v>-8152</v>
      </c>
      <c r="E1454" s="1">
        <v>44964.611840277779</v>
      </c>
      <c r="F1454" s="1">
        <v>44964.611840277779</v>
      </c>
    </row>
    <row r="1455" spans="1:6" x14ac:dyDescent="0.2">
      <c r="A1455">
        <v>1454</v>
      </c>
      <c r="B1455" t="s">
        <v>3715</v>
      </c>
      <c r="C1455" t="s">
        <v>3716</v>
      </c>
      <c r="D1455" s="2">
        <v>12524490891</v>
      </c>
      <c r="E1455" s="1">
        <v>44964.611840277779</v>
      </c>
      <c r="F1455" s="1">
        <v>44964.611840277779</v>
      </c>
    </row>
    <row r="1456" spans="1:6" x14ac:dyDescent="0.2">
      <c r="A1456">
        <v>1455</v>
      </c>
      <c r="B1456" t="s">
        <v>3717</v>
      </c>
      <c r="C1456" t="s">
        <v>3718</v>
      </c>
      <c r="D1456" t="s">
        <v>3719</v>
      </c>
      <c r="E1456" s="1">
        <v>44964.611840277779</v>
      </c>
      <c r="F1456" s="1">
        <v>44964.611840277779</v>
      </c>
    </row>
    <row r="1457" spans="1:6" x14ac:dyDescent="0.2">
      <c r="A1457">
        <v>1456</v>
      </c>
      <c r="B1457" t="s">
        <v>3720</v>
      </c>
      <c r="C1457" t="s">
        <v>3721</v>
      </c>
      <c r="D1457" t="s">
        <v>3722</v>
      </c>
      <c r="E1457" s="1">
        <v>44964.611840277779</v>
      </c>
      <c r="F1457" s="1">
        <v>44964.611840277779</v>
      </c>
    </row>
    <row r="1458" spans="1:6" x14ac:dyDescent="0.2">
      <c r="A1458">
        <v>1457</v>
      </c>
      <c r="B1458" t="s">
        <v>3723</v>
      </c>
      <c r="C1458" t="s">
        <v>3724</v>
      </c>
      <c r="D1458" t="s">
        <v>3725</v>
      </c>
      <c r="E1458" s="1">
        <v>44964.611840277779</v>
      </c>
      <c r="F1458" s="1">
        <v>44964.611840277779</v>
      </c>
    </row>
    <row r="1459" spans="1:6" x14ac:dyDescent="0.2">
      <c r="A1459">
        <v>1458</v>
      </c>
      <c r="B1459" t="s">
        <v>3726</v>
      </c>
      <c r="C1459" t="s">
        <v>3727</v>
      </c>
      <c r="D1459" t="s">
        <v>3728</v>
      </c>
      <c r="E1459" s="1">
        <v>44964.611840277779</v>
      </c>
      <c r="F1459" s="1">
        <v>44964.611840277779</v>
      </c>
    </row>
    <row r="1460" spans="1:6" x14ac:dyDescent="0.2">
      <c r="A1460">
        <v>1459</v>
      </c>
      <c r="B1460" t="s">
        <v>3729</v>
      </c>
      <c r="C1460" t="s">
        <v>3730</v>
      </c>
      <c r="D1460" t="s">
        <v>3731</v>
      </c>
      <c r="E1460" s="1">
        <v>44964.611840277779</v>
      </c>
      <c r="F1460" s="1">
        <v>44964.611840277779</v>
      </c>
    </row>
    <row r="1461" spans="1:6" x14ac:dyDescent="0.2">
      <c r="A1461">
        <v>1460</v>
      </c>
      <c r="B1461" t="s">
        <v>3732</v>
      </c>
      <c r="C1461" t="s">
        <v>3733</v>
      </c>
      <c r="D1461" t="s">
        <v>3734</v>
      </c>
      <c r="E1461" s="1">
        <v>44964.611840277779</v>
      </c>
      <c r="F1461" s="1">
        <v>44964.611840277779</v>
      </c>
    </row>
    <row r="1462" spans="1:6" x14ac:dyDescent="0.2">
      <c r="A1462">
        <v>1461</v>
      </c>
      <c r="B1462" t="s">
        <v>3735</v>
      </c>
      <c r="C1462" t="s">
        <v>3736</v>
      </c>
      <c r="D1462" t="s">
        <v>3737</v>
      </c>
      <c r="E1462" s="1">
        <v>44964.611840277779</v>
      </c>
      <c r="F1462" s="1">
        <v>44964.611840277779</v>
      </c>
    </row>
    <row r="1463" spans="1:6" x14ac:dyDescent="0.2">
      <c r="A1463">
        <v>1462</v>
      </c>
      <c r="B1463" t="s">
        <v>3738</v>
      </c>
      <c r="C1463" t="s">
        <v>3739</v>
      </c>
      <c r="D1463" s="2">
        <v>19792871649</v>
      </c>
      <c r="E1463" s="1">
        <v>44964.611840277779</v>
      </c>
      <c r="F1463" s="1">
        <v>44964.611840277779</v>
      </c>
    </row>
    <row r="1464" spans="1:6" x14ac:dyDescent="0.2">
      <c r="A1464">
        <v>1463</v>
      </c>
      <c r="B1464" t="s">
        <v>3740</v>
      </c>
      <c r="C1464" t="s">
        <v>3741</v>
      </c>
      <c r="D1464" t="s">
        <v>3742</v>
      </c>
      <c r="E1464" s="1">
        <v>44964.611840277779</v>
      </c>
      <c r="F1464" s="1">
        <v>44964.611840277779</v>
      </c>
    </row>
    <row r="1465" spans="1:6" x14ac:dyDescent="0.2">
      <c r="A1465">
        <v>1464</v>
      </c>
      <c r="B1465" t="s">
        <v>3743</v>
      </c>
      <c r="C1465" t="s">
        <v>3744</v>
      </c>
      <c r="D1465" t="s">
        <v>3745</v>
      </c>
      <c r="E1465" s="1">
        <v>44964.611840277779</v>
      </c>
      <c r="F1465" s="1">
        <v>44964.611840277779</v>
      </c>
    </row>
    <row r="1466" spans="1:6" x14ac:dyDescent="0.2">
      <c r="A1466">
        <v>1465</v>
      </c>
      <c r="B1466" t="s">
        <v>3746</v>
      </c>
      <c r="C1466" t="s">
        <v>3747</v>
      </c>
      <c r="D1466" t="s">
        <v>3748</v>
      </c>
      <c r="E1466" s="1">
        <v>44964.611840277779</v>
      </c>
      <c r="F1466" s="1">
        <v>44964.611840277779</v>
      </c>
    </row>
    <row r="1467" spans="1:6" x14ac:dyDescent="0.2">
      <c r="A1467">
        <v>1466</v>
      </c>
      <c r="B1467" t="s">
        <v>3749</v>
      </c>
      <c r="C1467" t="s">
        <v>3750</v>
      </c>
      <c r="D1467" s="2">
        <v>2486313047</v>
      </c>
      <c r="E1467" s="1">
        <v>44964.611840277779</v>
      </c>
      <c r="F1467" s="1">
        <v>44964.611840277779</v>
      </c>
    </row>
    <row r="1468" spans="1:6" x14ac:dyDescent="0.2">
      <c r="A1468">
        <v>1467</v>
      </c>
      <c r="B1468" t="s">
        <v>3751</v>
      </c>
      <c r="C1468" t="s">
        <v>3752</v>
      </c>
      <c r="D1468" t="s">
        <v>3753</v>
      </c>
      <c r="E1468" s="1">
        <v>44964.611840277779</v>
      </c>
      <c r="F1468" s="1">
        <v>44964.611840277779</v>
      </c>
    </row>
    <row r="1469" spans="1:6" x14ac:dyDescent="0.2">
      <c r="A1469">
        <v>1468</v>
      </c>
      <c r="B1469" t="s">
        <v>3754</v>
      </c>
      <c r="C1469" t="s">
        <v>3755</v>
      </c>
      <c r="D1469" s="2">
        <v>9517839475</v>
      </c>
      <c r="E1469" s="1">
        <v>44964.611840277779</v>
      </c>
      <c r="F1469" s="1">
        <v>44964.611840277779</v>
      </c>
    </row>
    <row r="1470" spans="1:6" x14ac:dyDescent="0.2">
      <c r="A1470">
        <v>1469</v>
      </c>
      <c r="B1470" t="s">
        <v>3756</v>
      </c>
      <c r="C1470" t="s">
        <v>3757</v>
      </c>
      <c r="D1470">
        <f>1-774-275-1999</f>
        <v>-3047</v>
      </c>
      <c r="E1470" s="1">
        <v>44964.611840277779</v>
      </c>
      <c r="F1470" s="1">
        <v>44964.611840277779</v>
      </c>
    </row>
    <row r="1471" spans="1:6" x14ac:dyDescent="0.2">
      <c r="A1471">
        <v>1470</v>
      </c>
      <c r="B1471" t="s">
        <v>3758</v>
      </c>
      <c r="C1471" t="s">
        <v>3759</v>
      </c>
      <c r="D1471" t="s">
        <v>3760</v>
      </c>
      <c r="E1471" s="1">
        <v>44964.611840277779</v>
      </c>
      <c r="F1471" s="1">
        <v>44964.611840277779</v>
      </c>
    </row>
    <row r="1472" spans="1:6" x14ac:dyDescent="0.2">
      <c r="A1472">
        <v>1471</v>
      </c>
      <c r="B1472" t="s">
        <v>3761</v>
      </c>
      <c r="C1472" t="s">
        <v>3762</v>
      </c>
      <c r="D1472" t="s">
        <v>3763</v>
      </c>
      <c r="E1472" s="1">
        <v>44964.611840277779</v>
      </c>
      <c r="F1472" s="1">
        <v>44964.611840277779</v>
      </c>
    </row>
    <row r="1473" spans="1:6" x14ac:dyDescent="0.2">
      <c r="A1473">
        <v>1472</v>
      </c>
      <c r="B1473" t="s">
        <v>3764</v>
      </c>
      <c r="C1473" t="s">
        <v>3765</v>
      </c>
      <c r="D1473" s="2">
        <v>9033147910</v>
      </c>
      <c r="E1473" s="1">
        <v>44964.611840277779</v>
      </c>
      <c r="F1473" s="1">
        <v>44964.611840277779</v>
      </c>
    </row>
    <row r="1474" spans="1:6" x14ac:dyDescent="0.2">
      <c r="A1474">
        <v>1473</v>
      </c>
      <c r="B1474" t="s">
        <v>3766</v>
      </c>
      <c r="C1474" t="s">
        <v>3767</v>
      </c>
      <c r="D1474" s="2">
        <v>5015277213</v>
      </c>
      <c r="E1474" s="1">
        <v>44964.611840277779</v>
      </c>
      <c r="F1474" s="1">
        <v>44964.611840277779</v>
      </c>
    </row>
    <row r="1475" spans="1:6" x14ac:dyDescent="0.2">
      <c r="A1475">
        <v>1474</v>
      </c>
      <c r="B1475" t="s">
        <v>3768</v>
      </c>
      <c r="C1475" t="s">
        <v>3769</v>
      </c>
      <c r="D1475" t="s">
        <v>3770</v>
      </c>
      <c r="E1475" s="1">
        <v>44964.611840277779</v>
      </c>
      <c r="F1475" s="1">
        <v>44964.611840277779</v>
      </c>
    </row>
    <row r="1476" spans="1:6" x14ac:dyDescent="0.2">
      <c r="A1476">
        <v>1475</v>
      </c>
      <c r="B1476" t="s">
        <v>3771</v>
      </c>
      <c r="C1476" t="s">
        <v>3772</v>
      </c>
      <c r="D1476">
        <f>1-539-604-2185</f>
        <v>-3327</v>
      </c>
      <c r="E1476" s="1">
        <v>44964.611840277779</v>
      </c>
      <c r="F1476" s="1">
        <v>44964.611840277779</v>
      </c>
    </row>
    <row r="1477" spans="1:6" x14ac:dyDescent="0.2">
      <c r="A1477">
        <v>1476</v>
      </c>
      <c r="B1477" t="s">
        <v>3773</v>
      </c>
      <c r="C1477" t="s">
        <v>3774</v>
      </c>
      <c r="D1477" s="2">
        <v>12298857788</v>
      </c>
      <c r="E1477" s="1">
        <v>44964.611840277779</v>
      </c>
      <c r="F1477" s="1">
        <v>44964.611840277779</v>
      </c>
    </row>
    <row r="1478" spans="1:6" x14ac:dyDescent="0.2">
      <c r="A1478">
        <v>1477</v>
      </c>
      <c r="B1478" t="s">
        <v>3775</v>
      </c>
      <c r="C1478" t="s">
        <v>3776</v>
      </c>
      <c r="D1478" s="2">
        <v>9198861303</v>
      </c>
      <c r="E1478" s="1">
        <v>44964.611840277779</v>
      </c>
      <c r="F1478" s="1">
        <v>44964.611840277779</v>
      </c>
    </row>
    <row r="1479" spans="1:6" x14ac:dyDescent="0.2">
      <c r="A1479">
        <v>1478</v>
      </c>
      <c r="B1479" t="s">
        <v>3777</v>
      </c>
      <c r="C1479" t="s">
        <v>3778</v>
      </c>
      <c r="D1479" s="2">
        <v>4589895738</v>
      </c>
      <c r="E1479" s="1">
        <v>44964.611840277779</v>
      </c>
      <c r="F1479" s="1">
        <v>44964.611840277779</v>
      </c>
    </row>
    <row r="1480" spans="1:6" x14ac:dyDescent="0.2">
      <c r="A1480">
        <v>1479</v>
      </c>
      <c r="B1480" t="s">
        <v>3779</v>
      </c>
      <c r="C1480" t="s">
        <v>3780</v>
      </c>
      <c r="D1480">
        <f>1-820-807-704</f>
        <v>-2330</v>
      </c>
      <c r="E1480" s="1">
        <v>44964.611840277779</v>
      </c>
      <c r="F1480" s="1">
        <v>44964.611840277779</v>
      </c>
    </row>
    <row r="1481" spans="1:6" x14ac:dyDescent="0.2">
      <c r="A1481">
        <v>1480</v>
      </c>
      <c r="B1481" t="s">
        <v>3781</v>
      </c>
      <c r="C1481" t="s">
        <v>3782</v>
      </c>
      <c r="D1481" t="s">
        <v>3783</v>
      </c>
      <c r="E1481" s="1">
        <v>44964.611840277779</v>
      </c>
      <c r="F1481" s="1">
        <v>44964.611840277779</v>
      </c>
    </row>
    <row r="1482" spans="1:6" x14ac:dyDescent="0.2">
      <c r="A1482">
        <v>1481</v>
      </c>
      <c r="B1482" t="s">
        <v>3784</v>
      </c>
      <c r="C1482" t="s">
        <v>3785</v>
      </c>
      <c r="D1482" t="s">
        <v>3786</v>
      </c>
      <c r="E1482" s="1">
        <v>44964.611840277779</v>
      </c>
      <c r="F1482" s="1">
        <v>44964.611840277779</v>
      </c>
    </row>
    <row r="1483" spans="1:6" x14ac:dyDescent="0.2">
      <c r="A1483">
        <v>1482</v>
      </c>
      <c r="B1483" t="s">
        <v>3787</v>
      </c>
      <c r="C1483" t="s">
        <v>3788</v>
      </c>
      <c r="D1483">
        <f>1-626-687-6581</f>
        <v>-7893</v>
      </c>
      <c r="E1483" s="1">
        <v>44964.611840277779</v>
      </c>
      <c r="F1483" s="1">
        <v>44964.611840277779</v>
      </c>
    </row>
    <row r="1484" spans="1:6" x14ac:dyDescent="0.2">
      <c r="A1484">
        <v>1483</v>
      </c>
      <c r="B1484" t="s">
        <v>3789</v>
      </c>
      <c r="C1484" t="s">
        <v>3790</v>
      </c>
      <c r="D1484" t="s">
        <v>3791</v>
      </c>
      <c r="E1484" s="1">
        <v>44964.611840277779</v>
      </c>
      <c r="F1484" s="1">
        <v>44964.611840277779</v>
      </c>
    </row>
    <row r="1485" spans="1:6" x14ac:dyDescent="0.2">
      <c r="A1485">
        <v>1484</v>
      </c>
      <c r="B1485" t="s">
        <v>3792</v>
      </c>
      <c r="C1485" t="s">
        <v>3793</v>
      </c>
      <c r="D1485" t="s">
        <v>3794</v>
      </c>
      <c r="E1485" s="1">
        <v>44964.611840277779</v>
      </c>
      <c r="F1485" s="1">
        <v>44964.611840277779</v>
      </c>
    </row>
    <row r="1486" spans="1:6" x14ac:dyDescent="0.2">
      <c r="A1486">
        <v>1485</v>
      </c>
      <c r="B1486" t="s">
        <v>3795</v>
      </c>
      <c r="C1486" t="s">
        <v>3796</v>
      </c>
      <c r="D1486" t="s">
        <v>3797</v>
      </c>
      <c r="E1486" s="1">
        <v>44964.611840277779</v>
      </c>
      <c r="F1486" s="1">
        <v>44964.611840277779</v>
      </c>
    </row>
    <row r="1487" spans="1:6" x14ac:dyDescent="0.2">
      <c r="A1487">
        <v>1486</v>
      </c>
      <c r="B1487" t="s">
        <v>3798</v>
      </c>
      <c r="C1487" t="s">
        <v>3799</v>
      </c>
      <c r="D1487" t="s">
        <v>3800</v>
      </c>
      <c r="E1487" s="1">
        <v>44964.611840277779</v>
      </c>
      <c r="F1487" s="1">
        <v>44964.611840277779</v>
      </c>
    </row>
    <row r="1488" spans="1:6" x14ac:dyDescent="0.2">
      <c r="A1488">
        <v>1487</v>
      </c>
      <c r="B1488" t="s">
        <v>3801</v>
      </c>
      <c r="C1488" t="s">
        <v>3802</v>
      </c>
      <c r="D1488" t="s">
        <v>3803</v>
      </c>
      <c r="E1488" s="1">
        <v>44964.611840277779</v>
      </c>
      <c r="F1488" s="1">
        <v>44964.611840277779</v>
      </c>
    </row>
    <row r="1489" spans="1:6" x14ac:dyDescent="0.2">
      <c r="A1489">
        <v>1488</v>
      </c>
      <c r="B1489" t="s">
        <v>3804</v>
      </c>
      <c r="C1489" t="s">
        <v>3805</v>
      </c>
      <c r="D1489">
        <f>1-940-667-4070</f>
        <v>-5676</v>
      </c>
      <c r="E1489" s="1">
        <v>44964.611840277779</v>
      </c>
      <c r="F1489" s="1">
        <v>44964.611840277779</v>
      </c>
    </row>
    <row r="1490" spans="1:6" x14ac:dyDescent="0.2">
      <c r="A1490">
        <v>1489</v>
      </c>
      <c r="B1490" t="s">
        <v>3806</v>
      </c>
      <c r="C1490" t="s">
        <v>3807</v>
      </c>
      <c r="D1490">
        <f>1-860-360-976</f>
        <v>-2195</v>
      </c>
      <c r="E1490" s="1">
        <v>44964.611840277779</v>
      </c>
      <c r="F1490" s="1">
        <v>44964.611840277779</v>
      </c>
    </row>
    <row r="1491" spans="1:6" x14ac:dyDescent="0.2">
      <c r="A1491">
        <v>1490</v>
      </c>
      <c r="B1491" t="s">
        <v>3808</v>
      </c>
      <c r="C1491" t="s">
        <v>3809</v>
      </c>
      <c r="D1491" s="2">
        <v>6283392130</v>
      </c>
      <c r="E1491" s="1">
        <v>44964.611840277779</v>
      </c>
      <c r="F1491" s="1">
        <v>44964.611840277779</v>
      </c>
    </row>
    <row r="1492" spans="1:6" x14ac:dyDescent="0.2">
      <c r="A1492">
        <v>1491</v>
      </c>
      <c r="B1492" t="s">
        <v>3810</v>
      </c>
      <c r="C1492" t="s">
        <v>3811</v>
      </c>
      <c r="D1492">
        <v>13612372048</v>
      </c>
      <c r="E1492" s="1">
        <v>44964.611840277779</v>
      </c>
      <c r="F1492" s="1">
        <v>44964.611840277779</v>
      </c>
    </row>
    <row r="1493" spans="1:6" x14ac:dyDescent="0.2">
      <c r="A1493">
        <v>1492</v>
      </c>
      <c r="B1493" t="s">
        <v>3812</v>
      </c>
      <c r="C1493" t="s">
        <v>3813</v>
      </c>
      <c r="D1493" t="s">
        <v>3814</v>
      </c>
      <c r="E1493" s="1">
        <v>44964.611840277779</v>
      </c>
      <c r="F1493" s="1">
        <v>44964.611840277779</v>
      </c>
    </row>
    <row r="1494" spans="1:6" x14ac:dyDescent="0.2">
      <c r="A1494">
        <v>1493</v>
      </c>
      <c r="B1494" t="s">
        <v>3815</v>
      </c>
      <c r="C1494" t="s">
        <v>3816</v>
      </c>
      <c r="D1494">
        <v>15209082020</v>
      </c>
      <c r="E1494" s="1">
        <v>44964.611840277779</v>
      </c>
      <c r="F1494" s="1">
        <v>44964.611840277779</v>
      </c>
    </row>
    <row r="1495" spans="1:6" x14ac:dyDescent="0.2">
      <c r="A1495">
        <v>1494</v>
      </c>
      <c r="B1495" t="s">
        <v>3817</v>
      </c>
      <c r="C1495" t="s">
        <v>3818</v>
      </c>
      <c r="D1495" t="s">
        <v>3819</v>
      </c>
      <c r="E1495" s="1">
        <v>44964.611840277779</v>
      </c>
      <c r="F1495" s="1">
        <v>44964.611840277779</v>
      </c>
    </row>
    <row r="1496" spans="1:6" x14ac:dyDescent="0.2">
      <c r="A1496">
        <v>1495</v>
      </c>
      <c r="B1496" t="s">
        <v>3820</v>
      </c>
      <c r="C1496" t="s">
        <v>3821</v>
      </c>
      <c r="D1496" t="s">
        <v>3822</v>
      </c>
      <c r="E1496" s="1">
        <v>44964.611840277779</v>
      </c>
      <c r="F1496" s="1">
        <v>44964.611840277779</v>
      </c>
    </row>
    <row r="1497" spans="1:6" x14ac:dyDescent="0.2">
      <c r="A1497">
        <v>1496</v>
      </c>
      <c r="B1497" t="s">
        <v>3823</v>
      </c>
      <c r="C1497" t="s">
        <v>3824</v>
      </c>
      <c r="D1497">
        <f>1-212-240-2437</f>
        <v>-2888</v>
      </c>
      <c r="E1497" s="1">
        <v>44964.611840277779</v>
      </c>
      <c r="F1497" s="1">
        <v>44964.611840277779</v>
      </c>
    </row>
    <row r="1498" spans="1:6" x14ac:dyDescent="0.2">
      <c r="A1498">
        <v>1497</v>
      </c>
      <c r="B1498" t="s">
        <v>3825</v>
      </c>
      <c r="C1498" t="s">
        <v>3826</v>
      </c>
      <c r="D1498" s="2">
        <v>6403976722</v>
      </c>
      <c r="E1498" s="1">
        <v>44964.611840277779</v>
      </c>
      <c r="F1498" s="1">
        <v>44964.611840277779</v>
      </c>
    </row>
    <row r="1499" spans="1:6" x14ac:dyDescent="0.2">
      <c r="A1499">
        <v>1498</v>
      </c>
      <c r="B1499" t="s">
        <v>3827</v>
      </c>
      <c r="C1499" t="s">
        <v>3828</v>
      </c>
      <c r="D1499" t="s">
        <v>3829</v>
      </c>
      <c r="E1499" s="1">
        <v>44964.611840277779</v>
      </c>
      <c r="F1499" s="1">
        <v>44964.611840277779</v>
      </c>
    </row>
    <row r="1500" spans="1:6" x14ac:dyDescent="0.2">
      <c r="A1500">
        <v>1499</v>
      </c>
      <c r="B1500" t="s">
        <v>3830</v>
      </c>
      <c r="C1500" t="s">
        <v>3831</v>
      </c>
      <c r="D1500">
        <v>13166660618</v>
      </c>
      <c r="E1500" s="1">
        <v>44964.611840277779</v>
      </c>
      <c r="F1500" s="1">
        <v>44964.611840277779</v>
      </c>
    </row>
    <row r="1501" spans="1:6" x14ac:dyDescent="0.2">
      <c r="A1501">
        <v>1500</v>
      </c>
      <c r="B1501" t="s">
        <v>3832</v>
      </c>
      <c r="C1501" t="s">
        <v>3833</v>
      </c>
      <c r="D1501" t="s">
        <v>3834</v>
      </c>
      <c r="E1501" s="1">
        <v>44964.611840277779</v>
      </c>
      <c r="F1501" s="1">
        <v>44964.611840277779</v>
      </c>
    </row>
    <row r="1502" spans="1:6" x14ac:dyDescent="0.2">
      <c r="A1502">
        <v>1501</v>
      </c>
      <c r="B1502" t="s">
        <v>3835</v>
      </c>
      <c r="C1502" t="s">
        <v>3836</v>
      </c>
      <c r="D1502" s="2">
        <v>18328548622</v>
      </c>
      <c r="E1502" s="1">
        <v>44964.611840277779</v>
      </c>
      <c r="F1502" s="1">
        <v>44964.611840277779</v>
      </c>
    </row>
    <row r="1503" spans="1:6" x14ac:dyDescent="0.2">
      <c r="A1503">
        <v>1502</v>
      </c>
      <c r="B1503" t="s">
        <v>3837</v>
      </c>
      <c r="C1503" t="s">
        <v>3838</v>
      </c>
      <c r="D1503" t="s">
        <v>3839</v>
      </c>
      <c r="E1503" s="1">
        <v>44964.611840277779</v>
      </c>
      <c r="F1503" s="1">
        <v>44964.611840277779</v>
      </c>
    </row>
    <row r="1504" spans="1:6" x14ac:dyDescent="0.2">
      <c r="A1504">
        <v>1503</v>
      </c>
      <c r="B1504" t="s">
        <v>3840</v>
      </c>
      <c r="C1504" t="s">
        <v>3841</v>
      </c>
      <c r="D1504" t="s">
        <v>3842</v>
      </c>
      <c r="E1504" s="1">
        <v>44964.611840277779</v>
      </c>
      <c r="F1504" s="1">
        <v>44964.611840277779</v>
      </c>
    </row>
    <row r="1505" spans="1:6" x14ac:dyDescent="0.2">
      <c r="A1505">
        <v>1504</v>
      </c>
      <c r="B1505" t="s">
        <v>3843</v>
      </c>
      <c r="C1505" t="s">
        <v>3844</v>
      </c>
      <c r="D1505" t="s">
        <v>3845</v>
      </c>
      <c r="E1505" s="1">
        <v>44964.611840277779</v>
      </c>
      <c r="F1505" s="1">
        <v>44964.611840277779</v>
      </c>
    </row>
    <row r="1506" spans="1:6" x14ac:dyDescent="0.2">
      <c r="A1506">
        <v>1505</v>
      </c>
      <c r="B1506" t="s">
        <v>3846</v>
      </c>
      <c r="C1506" t="s">
        <v>3847</v>
      </c>
      <c r="D1506">
        <v>19138190432</v>
      </c>
      <c r="E1506" s="1">
        <v>44964.611840277779</v>
      </c>
      <c r="F1506" s="1">
        <v>44964.611840277779</v>
      </c>
    </row>
    <row r="1507" spans="1:6" x14ac:dyDescent="0.2">
      <c r="A1507">
        <v>1506</v>
      </c>
      <c r="B1507" t="s">
        <v>3848</v>
      </c>
      <c r="C1507" t="s">
        <v>3849</v>
      </c>
      <c r="D1507" t="s">
        <v>3850</v>
      </c>
      <c r="E1507" s="1">
        <v>44964.611840277779</v>
      </c>
      <c r="F1507" s="1">
        <v>44964.611840277779</v>
      </c>
    </row>
    <row r="1508" spans="1:6" x14ac:dyDescent="0.2">
      <c r="A1508">
        <v>1507</v>
      </c>
      <c r="B1508" t="s">
        <v>3851</v>
      </c>
      <c r="C1508" t="s">
        <v>3852</v>
      </c>
      <c r="D1508" t="s">
        <v>3853</v>
      </c>
      <c r="E1508" s="1">
        <v>44964.611840277779</v>
      </c>
      <c r="F1508" s="1">
        <v>44964.611840277779</v>
      </c>
    </row>
    <row r="1509" spans="1:6" x14ac:dyDescent="0.2">
      <c r="A1509">
        <v>1508</v>
      </c>
      <c r="B1509" t="s">
        <v>3854</v>
      </c>
      <c r="C1509" t="s">
        <v>3855</v>
      </c>
      <c r="D1509" t="s">
        <v>3856</v>
      </c>
      <c r="E1509" s="1">
        <v>44964.611840277779</v>
      </c>
      <c r="F1509" s="1">
        <v>44964.611840277779</v>
      </c>
    </row>
    <row r="1510" spans="1:6" x14ac:dyDescent="0.2">
      <c r="A1510">
        <v>1509</v>
      </c>
      <c r="B1510" t="s">
        <v>3857</v>
      </c>
      <c r="C1510" t="s">
        <v>3858</v>
      </c>
      <c r="D1510" t="s">
        <v>3859</v>
      </c>
      <c r="E1510" s="1">
        <v>44964.611840277779</v>
      </c>
      <c r="F1510" s="1">
        <v>44964.611840277779</v>
      </c>
    </row>
    <row r="1511" spans="1:6" x14ac:dyDescent="0.2">
      <c r="A1511">
        <v>1510</v>
      </c>
      <c r="B1511" t="s">
        <v>3860</v>
      </c>
      <c r="C1511" t="s">
        <v>3861</v>
      </c>
      <c r="D1511" t="s">
        <v>3862</v>
      </c>
      <c r="E1511" s="1">
        <v>44964.611840277779</v>
      </c>
      <c r="F1511" s="1">
        <v>44964.611840277779</v>
      </c>
    </row>
    <row r="1512" spans="1:6" x14ac:dyDescent="0.2">
      <c r="A1512">
        <v>1511</v>
      </c>
      <c r="B1512" t="s">
        <v>3863</v>
      </c>
      <c r="C1512" t="s">
        <v>3864</v>
      </c>
      <c r="D1512">
        <f>1-440-608-4127</f>
        <v>-5174</v>
      </c>
      <c r="E1512" s="1">
        <v>44964.611840277779</v>
      </c>
      <c r="F1512" s="1">
        <v>44964.611840277779</v>
      </c>
    </row>
    <row r="1513" spans="1:6" x14ac:dyDescent="0.2">
      <c r="A1513">
        <v>1512</v>
      </c>
      <c r="B1513" t="s">
        <v>3865</v>
      </c>
      <c r="C1513" t="s">
        <v>3866</v>
      </c>
      <c r="D1513" t="s">
        <v>3867</v>
      </c>
      <c r="E1513" s="1">
        <v>44964.611840277779</v>
      </c>
      <c r="F1513" s="1">
        <v>44964.611840277779</v>
      </c>
    </row>
    <row r="1514" spans="1:6" x14ac:dyDescent="0.2">
      <c r="A1514">
        <v>1513</v>
      </c>
      <c r="B1514" t="s">
        <v>3868</v>
      </c>
      <c r="C1514" t="s">
        <v>3869</v>
      </c>
      <c r="D1514">
        <f>1-341-602-9618</f>
        <v>-10560</v>
      </c>
      <c r="E1514" s="1">
        <v>44964.611840277779</v>
      </c>
      <c r="F1514" s="1">
        <v>44964.611840277779</v>
      </c>
    </row>
    <row r="1515" spans="1:6" x14ac:dyDescent="0.2">
      <c r="A1515">
        <v>1514</v>
      </c>
      <c r="B1515" t="s">
        <v>3870</v>
      </c>
      <c r="C1515" t="s">
        <v>3871</v>
      </c>
      <c r="D1515">
        <f>1-458-850-2923</f>
        <v>-4230</v>
      </c>
      <c r="E1515" s="1">
        <v>44964.611840277779</v>
      </c>
      <c r="F1515" s="1">
        <v>44964.611840277779</v>
      </c>
    </row>
    <row r="1516" spans="1:6" x14ac:dyDescent="0.2">
      <c r="A1516">
        <v>1515</v>
      </c>
      <c r="B1516" t="s">
        <v>3872</v>
      </c>
      <c r="C1516" t="s">
        <v>3873</v>
      </c>
      <c r="D1516" s="2">
        <v>15514288381</v>
      </c>
      <c r="E1516" s="1">
        <v>44964.611840277779</v>
      </c>
      <c r="F1516" s="1">
        <v>44964.611840277779</v>
      </c>
    </row>
    <row r="1517" spans="1:6" x14ac:dyDescent="0.2">
      <c r="A1517">
        <v>1516</v>
      </c>
      <c r="B1517" t="s">
        <v>3874</v>
      </c>
      <c r="C1517" t="s">
        <v>3875</v>
      </c>
      <c r="D1517" t="s">
        <v>3876</v>
      </c>
      <c r="E1517" s="1">
        <v>44964.611840277779</v>
      </c>
      <c r="F1517" s="1">
        <v>44964.611840277779</v>
      </c>
    </row>
    <row r="1518" spans="1:6" x14ac:dyDescent="0.2">
      <c r="A1518">
        <v>1517</v>
      </c>
      <c r="B1518" t="s">
        <v>3877</v>
      </c>
      <c r="C1518" t="s">
        <v>3878</v>
      </c>
      <c r="D1518" t="s">
        <v>3879</v>
      </c>
      <c r="E1518" s="1">
        <v>44964.611840277779</v>
      </c>
      <c r="F1518" s="1">
        <v>44964.611840277779</v>
      </c>
    </row>
    <row r="1519" spans="1:6" x14ac:dyDescent="0.2">
      <c r="A1519">
        <v>1518</v>
      </c>
      <c r="B1519" t="s">
        <v>3880</v>
      </c>
      <c r="C1519" t="s">
        <v>3881</v>
      </c>
      <c r="D1519" t="s">
        <v>3882</v>
      </c>
      <c r="E1519" s="1">
        <v>44964.611840277779</v>
      </c>
      <c r="F1519" s="1">
        <v>44964.611840277779</v>
      </c>
    </row>
    <row r="1520" spans="1:6" x14ac:dyDescent="0.2">
      <c r="A1520">
        <v>1519</v>
      </c>
      <c r="B1520" t="s">
        <v>3883</v>
      </c>
      <c r="C1520" t="s">
        <v>3884</v>
      </c>
      <c r="D1520" t="s">
        <v>3885</v>
      </c>
      <c r="E1520" s="1">
        <v>44964.611840277779</v>
      </c>
      <c r="F1520" s="1">
        <v>44964.611840277779</v>
      </c>
    </row>
    <row r="1521" spans="1:6" x14ac:dyDescent="0.2">
      <c r="A1521">
        <v>1520</v>
      </c>
      <c r="B1521" t="s">
        <v>3886</v>
      </c>
      <c r="C1521" t="s">
        <v>3887</v>
      </c>
      <c r="D1521" t="s">
        <v>3888</v>
      </c>
      <c r="E1521" s="1">
        <v>44964.611840277779</v>
      </c>
      <c r="F1521" s="1">
        <v>44964.611840277779</v>
      </c>
    </row>
    <row r="1522" spans="1:6" x14ac:dyDescent="0.2">
      <c r="A1522">
        <v>1521</v>
      </c>
      <c r="B1522" t="s">
        <v>3889</v>
      </c>
      <c r="C1522" t="s">
        <v>3890</v>
      </c>
      <c r="D1522">
        <f>1-925-846-7815</f>
        <v>-9585</v>
      </c>
      <c r="E1522" s="1">
        <v>44964.611840277779</v>
      </c>
      <c r="F1522" s="1">
        <v>44964.611840277779</v>
      </c>
    </row>
    <row r="1523" spans="1:6" x14ac:dyDescent="0.2">
      <c r="A1523">
        <v>1522</v>
      </c>
      <c r="B1523" t="s">
        <v>3891</v>
      </c>
      <c r="C1523" t="s">
        <v>3892</v>
      </c>
      <c r="D1523">
        <f>1-636-392-5370</f>
        <v>-6397</v>
      </c>
      <c r="E1523" s="1">
        <v>44964.611840277779</v>
      </c>
      <c r="F1523" s="1">
        <v>44964.611840277779</v>
      </c>
    </row>
    <row r="1524" spans="1:6" x14ac:dyDescent="0.2">
      <c r="A1524">
        <v>1523</v>
      </c>
      <c r="B1524" t="s">
        <v>3893</v>
      </c>
      <c r="C1524" t="s">
        <v>3894</v>
      </c>
      <c r="D1524" s="2">
        <v>5592463949</v>
      </c>
      <c r="E1524" s="1">
        <v>44964.611840277779</v>
      </c>
      <c r="F1524" s="1">
        <v>44964.611840277779</v>
      </c>
    </row>
    <row r="1525" spans="1:6" x14ac:dyDescent="0.2">
      <c r="A1525">
        <v>1524</v>
      </c>
      <c r="B1525" t="s">
        <v>3895</v>
      </c>
      <c r="C1525" t="s">
        <v>3896</v>
      </c>
      <c r="D1525" t="s">
        <v>3897</v>
      </c>
      <c r="E1525" s="1">
        <v>44964.611840277779</v>
      </c>
      <c r="F1525" s="1">
        <v>44964.611840277779</v>
      </c>
    </row>
    <row r="1526" spans="1:6" x14ac:dyDescent="0.2">
      <c r="A1526">
        <v>1525</v>
      </c>
      <c r="B1526" t="s">
        <v>3898</v>
      </c>
      <c r="C1526" t="s">
        <v>3899</v>
      </c>
      <c r="D1526" t="s">
        <v>3900</v>
      </c>
      <c r="E1526" s="1">
        <v>44964.611840277779</v>
      </c>
      <c r="F1526" s="1">
        <v>44964.611840277779</v>
      </c>
    </row>
    <row r="1527" spans="1:6" x14ac:dyDescent="0.2">
      <c r="A1527">
        <v>1526</v>
      </c>
      <c r="B1527" t="s">
        <v>3901</v>
      </c>
      <c r="C1527" t="s">
        <v>3902</v>
      </c>
      <c r="D1527" t="s">
        <v>3903</v>
      </c>
      <c r="E1527" s="1">
        <v>44964.611851851849</v>
      </c>
      <c r="F1527" s="1">
        <v>44964.611851851849</v>
      </c>
    </row>
    <row r="1528" spans="1:6" x14ac:dyDescent="0.2">
      <c r="A1528">
        <v>1527</v>
      </c>
      <c r="B1528" t="s">
        <v>3904</v>
      </c>
      <c r="C1528" t="s">
        <v>3905</v>
      </c>
      <c r="D1528" t="s">
        <v>3906</v>
      </c>
      <c r="E1528" s="1">
        <v>44964.611851851849</v>
      </c>
      <c r="F1528" s="1">
        <v>44964.611851851849</v>
      </c>
    </row>
    <row r="1529" spans="1:6" x14ac:dyDescent="0.2">
      <c r="A1529">
        <v>1528</v>
      </c>
      <c r="B1529" t="s">
        <v>3907</v>
      </c>
      <c r="C1529" t="s">
        <v>3908</v>
      </c>
      <c r="D1529" s="2">
        <v>12287198429</v>
      </c>
      <c r="E1529" s="1">
        <v>44964.611851851849</v>
      </c>
      <c r="F1529" s="1">
        <v>44964.611851851849</v>
      </c>
    </row>
    <row r="1530" spans="1:6" x14ac:dyDescent="0.2">
      <c r="A1530">
        <v>1529</v>
      </c>
      <c r="B1530" t="s">
        <v>3909</v>
      </c>
      <c r="C1530" t="s">
        <v>3910</v>
      </c>
      <c r="D1530" t="s">
        <v>3911</v>
      </c>
      <c r="E1530" s="1">
        <v>44964.611851851849</v>
      </c>
      <c r="F1530" s="1">
        <v>44964.611851851849</v>
      </c>
    </row>
    <row r="1531" spans="1:6" x14ac:dyDescent="0.2">
      <c r="A1531">
        <v>1530</v>
      </c>
      <c r="B1531" t="s">
        <v>3912</v>
      </c>
      <c r="C1531" t="s">
        <v>3913</v>
      </c>
      <c r="D1531" s="2">
        <v>15869745888</v>
      </c>
      <c r="E1531" s="1">
        <v>44964.611851851849</v>
      </c>
      <c r="F1531" s="1">
        <v>44964.611851851849</v>
      </c>
    </row>
    <row r="1532" spans="1:6" x14ac:dyDescent="0.2">
      <c r="A1532">
        <v>1531</v>
      </c>
      <c r="B1532" t="s">
        <v>3914</v>
      </c>
      <c r="C1532" t="s">
        <v>3915</v>
      </c>
      <c r="D1532" t="s">
        <v>3916</v>
      </c>
      <c r="E1532" s="1">
        <v>44964.611851851849</v>
      </c>
      <c r="F1532" s="1">
        <v>44964.611851851849</v>
      </c>
    </row>
    <row r="1533" spans="1:6" x14ac:dyDescent="0.2">
      <c r="A1533">
        <v>1532</v>
      </c>
      <c r="B1533" t="s">
        <v>3917</v>
      </c>
      <c r="C1533" t="s">
        <v>3918</v>
      </c>
      <c r="D1533" t="s">
        <v>3919</v>
      </c>
      <c r="E1533" s="1">
        <v>44964.611851851849</v>
      </c>
      <c r="F1533" s="1">
        <v>44964.611851851849</v>
      </c>
    </row>
    <row r="1534" spans="1:6" x14ac:dyDescent="0.2">
      <c r="A1534">
        <v>1533</v>
      </c>
      <c r="B1534" t="s">
        <v>3920</v>
      </c>
      <c r="C1534" t="s">
        <v>3921</v>
      </c>
      <c r="D1534" s="2">
        <v>5208360891</v>
      </c>
      <c r="E1534" s="1">
        <v>44964.611851851849</v>
      </c>
      <c r="F1534" s="1">
        <v>44964.611851851849</v>
      </c>
    </row>
    <row r="1535" spans="1:6" x14ac:dyDescent="0.2">
      <c r="A1535">
        <v>1534</v>
      </c>
      <c r="B1535" t="s">
        <v>3922</v>
      </c>
      <c r="C1535" t="s">
        <v>3923</v>
      </c>
      <c r="D1535" t="s">
        <v>3924</v>
      </c>
      <c r="E1535" s="1">
        <v>44964.611851851849</v>
      </c>
      <c r="F1535" s="1">
        <v>44964.611851851849</v>
      </c>
    </row>
    <row r="1536" spans="1:6" x14ac:dyDescent="0.2">
      <c r="A1536">
        <v>1535</v>
      </c>
      <c r="B1536" t="s">
        <v>3925</v>
      </c>
      <c r="C1536" t="s">
        <v>3926</v>
      </c>
      <c r="D1536" s="2">
        <v>8084496627</v>
      </c>
      <c r="E1536" s="1">
        <v>44964.611851851849</v>
      </c>
      <c r="F1536" s="1">
        <v>44964.611851851849</v>
      </c>
    </row>
    <row r="1537" spans="1:6" x14ac:dyDescent="0.2">
      <c r="A1537">
        <v>1536</v>
      </c>
      <c r="B1537" t="s">
        <v>3927</v>
      </c>
      <c r="C1537" t="s">
        <v>3928</v>
      </c>
      <c r="D1537" t="s">
        <v>3929</v>
      </c>
      <c r="E1537" s="1">
        <v>44964.611851851849</v>
      </c>
      <c r="F1537" s="1">
        <v>44964.611851851849</v>
      </c>
    </row>
    <row r="1538" spans="1:6" x14ac:dyDescent="0.2">
      <c r="A1538">
        <v>1537</v>
      </c>
      <c r="B1538" t="s">
        <v>3930</v>
      </c>
      <c r="C1538" t="s">
        <v>3931</v>
      </c>
      <c r="D1538" t="s">
        <v>3932</v>
      </c>
      <c r="E1538" s="1">
        <v>44964.611851851849</v>
      </c>
      <c r="F1538" s="1">
        <v>44964.611851851849</v>
      </c>
    </row>
    <row r="1539" spans="1:6" x14ac:dyDescent="0.2">
      <c r="A1539">
        <v>1538</v>
      </c>
      <c r="B1539" t="s">
        <v>3933</v>
      </c>
      <c r="C1539" t="s">
        <v>3934</v>
      </c>
      <c r="D1539" s="2">
        <v>3863190435</v>
      </c>
      <c r="E1539" s="1">
        <v>44964.611851851849</v>
      </c>
      <c r="F1539" s="1">
        <v>44964.611851851849</v>
      </c>
    </row>
    <row r="1540" spans="1:6" x14ac:dyDescent="0.2">
      <c r="A1540">
        <v>1539</v>
      </c>
      <c r="B1540" t="s">
        <v>3935</v>
      </c>
      <c r="C1540" t="s">
        <v>3936</v>
      </c>
      <c r="D1540">
        <v>14804855558</v>
      </c>
      <c r="E1540" s="1">
        <v>44964.611851851849</v>
      </c>
      <c r="F1540" s="1">
        <v>44964.611851851849</v>
      </c>
    </row>
    <row r="1541" spans="1:6" x14ac:dyDescent="0.2">
      <c r="A1541">
        <v>1540</v>
      </c>
      <c r="B1541" t="s">
        <v>3937</v>
      </c>
      <c r="C1541" t="s">
        <v>3938</v>
      </c>
      <c r="D1541" s="2">
        <v>7609827835</v>
      </c>
      <c r="E1541" s="1">
        <v>44964.611851851849</v>
      </c>
      <c r="F1541" s="1">
        <v>44964.611851851849</v>
      </c>
    </row>
    <row r="1542" spans="1:6" x14ac:dyDescent="0.2">
      <c r="A1542">
        <v>1541</v>
      </c>
      <c r="B1542" t="s">
        <v>3939</v>
      </c>
      <c r="C1542" t="s">
        <v>3940</v>
      </c>
      <c r="D1542" t="s">
        <v>3941</v>
      </c>
      <c r="E1542" s="1">
        <v>44964.611851851849</v>
      </c>
      <c r="F1542" s="1">
        <v>44964.611851851849</v>
      </c>
    </row>
    <row r="1543" spans="1:6" x14ac:dyDescent="0.2">
      <c r="A1543">
        <v>1542</v>
      </c>
      <c r="B1543" t="s">
        <v>3942</v>
      </c>
      <c r="C1543" t="s">
        <v>3943</v>
      </c>
      <c r="D1543" t="s">
        <v>3944</v>
      </c>
      <c r="E1543" s="1">
        <v>44964.611851851849</v>
      </c>
      <c r="F1543" s="1">
        <v>44964.611851851849</v>
      </c>
    </row>
    <row r="1544" spans="1:6" x14ac:dyDescent="0.2">
      <c r="A1544">
        <v>1543</v>
      </c>
      <c r="B1544" t="s">
        <v>3945</v>
      </c>
      <c r="C1544" t="s">
        <v>3946</v>
      </c>
      <c r="D1544" s="2">
        <v>7128380020</v>
      </c>
      <c r="E1544" s="1">
        <v>44964.611851851849</v>
      </c>
      <c r="F1544" s="1">
        <v>44964.611851851849</v>
      </c>
    </row>
    <row r="1545" spans="1:6" x14ac:dyDescent="0.2">
      <c r="A1545">
        <v>1544</v>
      </c>
      <c r="B1545" t="s">
        <v>3947</v>
      </c>
      <c r="C1545" t="s">
        <v>3948</v>
      </c>
      <c r="D1545" s="2">
        <v>6167784037</v>
      </c>
      <c r="E1545" s="1">
        <v>44964.611851851849</v>
      </c>
      <c r="F1545" s="1">
        <v>44964.611851851849</v>
      </c>
    </row>
    <row r="1546" spans="1:6" x14ac:dyDescent="0.2">
      <c r="A1546">
        <v>1545</v>
      </c>
      <c r="B1546" t="s">
        <v>3949</v>
      </c>
      <c r="C1546" t="s">
        <v>3950</v>
      </c>
      <c r="D1546">
        <f>1-562-760-9118</f>
        <v>-10439</v>
      </c>
      <c r="E1546" s="1">
        <v>44964.611851851849</v>
      </c>
      <c r="F1546" s="1">
        <v>44964.611851851849</v>
      </c>
    </row>
    <row r="1547" spans="1:6" x14ac:dyDescent="0.2">
      <c r="A1547">
        <v>1546</v>
      </c>
      <c r="B1547" t="s">
        <v>3951</v>
      </c>
      <c r="C1547" t="s">
        <v>3952</v>
      </c>
      <c r="D1547" s="2">
        <v>19595973747</v>
      </c>
      <c r="E1547" s="1">
        <v>44964.611851851849</v>
      </c>
      <c r="F1547" s="1">
        <v>44964.611851851849</v>
      </c>
    </row>
    <row r="1548" spans="1:6" x14ac:dyDescent="0.2">
      <c r="A1548">
        <v>1547</v>
      </c>
      <c r="B1548" t="s">
        <v>3953</v>
      </c>
      <c r="C1548" t="s">
        <v>3954</v>
      </c>
      <c r="D1548">
        <f>1-951-920-1809</f>
        <v>-3679</v>
      </c>
      <c r="E1548" s="1">
        <v>44964.611851851849</v>
      </c>
      <c r="F1548" s="1">
        <v>44964.611851851849</v>
      </c>
    </row>
    <row r="1549" spans="1:6" x14ac:dyDescent="0.2">
      <c r="A1549">
        <v>1548</v>
      </c>
      <c r="B1549" t="s">
        <v>3955</v>
      </c>
      <c r="C1549" t="s">
        <v>3956</v>
      </c>
      <c r="D1549" t="s">
        <v>3957</v>
      </c>
      <c r="E1549" s="1">
        <v>44964.611851851849</v>
      </c>
      <c r="F1549" s="1">
        <v>44964.611851851849</v>
      </c>
    </row>
    <row r="1550" spans="1:6" x14ac:dyDescent="0.2">
      <c r="A1550">
        <v>1549</v>
      </c>
      <c r="B1550" t="s">
        <v>3958</v>
      </c>
      <c r="C1550" t="s">
        <v>3959</v>
      </c>
      <c r="D1550">
        <v>19283642566</v>
      </c>
      <c r="E1550" s="1">
        <v>44964.611851851849</v>
      </c>
      <c r="F1550" s="1">
        <v>44964.611851851849</v>
      </c>
    </row>
    <row r="1551" spans="1:6" x14ac:dyDescent="0.2">
      <c r="A1551">
        <v>1550</v>
      </c>
      <c r="B1551" t="s">
        <v>3960</v>
      </c>
      <c r="C1551" t="s">
        <v>3961</v>
      </c>
      <c r="D1551" t="s">
        <v>3962</v>
      </c>
      <c r="E1551" s="1">
        <v>44964.611851851849</v>
      </c>
      <c r="F1551" s="1">
        <v>44964.611851851849</v>
      </c>
    </row>
    <row r="1552" spans="1:6" x14ac:dyDescent="0.2">
      <c r="A1552">
        <v>1551</v>
      </c>
      <c r="B1552" t="s">
        <v>3963</v>
      </c>
      <c r="C1552" t="s">
        <v>3964</v>
      </c>
      <c r="D1552" t="s">
        <v>3965</v>
      </c>
      <c r="E1552" s="1">
        <v>44964.611851851849</v>
      </c>
      <c r="F1552" s="1">
        <v>44964.611851851849</v>
      </c>
    </row>
    <row r="1553" spans="1:6" x14ac:dyDescent="0.2">
      <c r="A1553">
        <v>1552</v>
      </c>
      <c r="B1553" t="s">
        <v>3966</v>
      </c>
      <c r="C1553" t="s">
        <v>3967</v>
      </c>
      <c r="D1553" t="s">
        <v>3968</v>
      </c>
      <c r="E1553" s="1">
        <v>44964.611851851849</v>
      </c>
      <c r="F1553" s="1">
        <v>44964.611851851849</v>
      </c>
    </row>
    <row r="1554" spans="1:6" x14ac:dyDescent="0.2">
      <c r="A1554">
        <v>1553</v>
      </c>
      <c r="B1554" t="s">
        <v>3969</v>
      </c>
      <c r="C1554" t="s">
        <v>3970</v>
      </c>
      <c r="D1554">
        <f>1-563-326-3035</f>
        <v>-3923</v>
      </c>
      <c r="E1554" s="1">
        <v>44964.611851851849</v>
      </c>
      <c r="F1554" s="1">
        <v>44964.611851851849</v>
      </c>
    </row>
    <row r="1555" spans="1:6" x14ac:dyDescent="0.2">
      <c r="A1555">
        <v>1554</v>
      </c>
      <c r="B1555" t="s">
        <v>3971</v>
      </c>
      <c r="C1555" t="s">
        <v>3972</v>
      </c>
      <c r="D1555" s="2">
        <v>13867430477</v>
      </c>
      <c r="E1555" s="1">
        <v>44964.611851851849</v>
      </c>
      <c r="F1555" s="1">
        <v>44964.611851851849</v>
      </c>
    </row>
    <row r="1556" spans="1:6" x14ac:dyDescent="0.2">
      <c r="A1556">
        <v>1555</v>
      </c>
      <c r="B1556" t="s">
        <v>3973</v>
      </c>
      <c r="C1556" t="s">
        <v>3974</v>
      </c>
      <c r="D1556" t="s">
        <v>3975</v>
      </c>
      <c r="E1556" s="1">
        <v>44964.611851851849</v>
      </c>
      <c r="F1556" s="1">
        <v>44964.611851851849</v>
      </c>
    </row>
    <row r="1557" spans="1:6" x14ac:dyDescent="0.2">
      <c r="A1557">
        <v>1556</v>
      </c>
      <c r="B1557" t="s">
        <v>3976</v>
      </c>
      <c r="C1557" t="s">
        <v>3977</v>
      </c>
      <c r="D1557" t="s">
        <v>3978</v>
      </c>
      <c r="E1557" s="1">
        <v>44964.611851851849</v>
      </c>
      <c r="F1557" s="1">
        <v>44964.611851851849</v>
      </c>
    </row>
    <row r="1558" spans="1:6" x14ac:dyDescent="0.2">
      <c r="A1558">
        <v>1557</v>
      </c>
      <c r="B1558" t="s">
        <v>3979</v>
      </c>
      <c r="C1558" t="s">
        <v>3980</v>
      </c>
      <c r="D1558" t="s">
        <v>3981</v>
      </c>
      <c r="E1558" s="1">
        <v>44964.611851851849</v>
      </c>
      <c r="F1558" s="1">
        <v>44964.611851851849</v>
      </c>
    </row>
    <row r="1559" spans="1:6" x14ac:dyDescent="0.2">
      <c r="A1559">
        <v>1558</v>
      </c>
      <c r="B1559" t="s">
        <v>3982</v>
      </c>
      <c r="C1559" t="s">
        <v>3983</v>
      </c>
      <c r="D1559" t="s">
        <v>3984</v>
      </c>
      <c r="E1559" s="1">
        <v>44964.611851851849</v>
      </c>
      <c r="F1559" s="1">
        <v>44964.611851851849</v>
      </c>
    </row>
    <row r="1560" spans="1:6" x14ac:dyDescent="0.2">
      <c r="A1560">
        <v>1559</v>
      </c>
      <c r="B1560" t="s">
        <v>3985</v>
      </c>
      <c r="C1560" t="s">
        <v>3986</v>
      </c>
      <c r="D1560" s="2">
        <v>14755267406</v>
      </c>
      <c r="E1560" s="1">
        <v>44964.611851851849</v>
      </c>
      <c r="F1560" s="1">
        <v>44964.611851851849</v>
      </c>
    </row>
    <row r="1561" spans="1:6" x14ac:dyDescent="0.2">
      <c r="A1561">
        <v>1560</v>
      </c>
      <c r="B1561" t="s">
        <v>3987</v>
      </c>
      <c r="C1561" t="s">
        <v>3988</v>
      </c>
      <c r="D1561" t="s">
        <v>3989</v>
      </c>
      <c r="E1561" s="1">
        <v>44964.611851851849</v>
      </c>
      <c r="F1561" s="1">
        <v>44964.611851851849</v>
      </c>
    </row>
    <row r="1562" spans="1:6" x14ac:dyDescent="0.2">
      <c r="A1562">
        <v>1561</v>
      </c>
      <c r="B1562" t="s">
        <v>3990</v>
      </c>
      <c r="C1562" t="s">
        <v>3991</v>
      </c>
      <c r="D1562" t="s">
        <v>3992</v>
      </c>
      <c r="E1562" s="1">
        <v>44964.611851851849</v>
      </c>
      <c r="F1562" s="1">
        <v>44964.611851851849</v>
      </c>
    </row>
    <row r="1563" spans="1:6" x14ac:dyDescent="0.2">
      <c r="A1563">
        <v>1562</v>
      </c>
      <c r="B1563" t="s">
        <v>3993</v>
      </c>
      <c r="C1563" t="s">
        <v>3994</v>
      </c>
      <c r="D1563">
        <v>15418172138</v>
      </c>
      <c r="E1563" s="1">
        <v>44964.611851851849</v>
      </c>
      <c r="F1563" s="1">
        <v>44964.611851851849</v>
      </c>
    </row>
    <row r="1564" spans="1:6" x14ac:dyDescent="0.2">
      <c r="A1564">
        <v>1563</v>
      </c>
      <c r="B1564" t="s">
        <v>3995</v>
      </c>
      <c r="C1564" t="s">
        <v>3996</v>
      </c>
      <c r="D1564" t="s">
        <v>3997</v>
      </c>
      <c r="E1564" s="1">
        <v>44964.611851851849</v>
      </c>
      <c r="F1564" s="1">
        <v>44964.611851851849</v>
      </c>
    </row>
    <row r="1565" spans="1:6" x14ac:dyDescent="0.2">
      <c r="A1565">
        <v>1564</v>
      </c>
      <c r="B1565" t="s">
        <v>3998</v>
      </c>
      <c r="C1565" t="s">
        <v>3999</v>
      </c>
      <c r="D1565" t="s">
        <v>4000</v>
      </c>
      <c r="E1565" s="1">
        <v>44964.611851851849</v>
      </c>
      <c r="F1565" s="1">
        <v>44964.611851851849</v>
      </c>
    </row>
    <row r="1566" spans="1:6" x14ac:dyDescent="0.2">
      <c r="A1566">
        <v>1565</v>
      </c>
      <c r="B1566" t="s">
        <v>4001</v>
      </c>
      <c r="C1566" t="s">
        <v>4002</v>
      </c>
      <c r="D1566" t="s">
        <v>4003</v>
      </c>
      <c r="E1566" s="1">
        <v>44964.611851851849</v>
      </c>
      <c r="F1566" s="1">
        <v>44964.611851851849</v>
      </c>
    </row>
    <row r="1567" spans="1:6" x14ac:dyDescent="0.2">
      <c r="A1567">
        <v>1566</v>
      </c>
      <c r="B1567" t="s">
        <v>4004</v>
      </c>
      <c r="C1567" t="s">
        <v>4005</v>
      </c>
      <c r="D1567" t="s">
        <v>4006</v>
      </c>
      <c r="E1567" s="1">
        <v>44964.611851851849</v>
      </c>
      <c r="F1567" s="1">
        <v>44964.611851851849</v>
      </c>
    </row>
    <row r="1568" spans="1:6" x14ac:dyDescent="0.2">
      <c r="A1568">
        <v>1567</v>
      </c>
      <c r="B1568" t="s">
        <v>4007</v>
      </c>
      <c r="C1568" t="s">
        <v>4008</v>
      </c>
      <c r="D1568" t="s">
        <v>4009</v>
      </c>
      <c r="E1568" s="1">
        <v>44964.611851851849</v>
      </c>
      <c r="F1568" s="1">
        <v>44964.611851851849</v>
      </c>
    </row>
    <row r="1569" spans="1:6" x14ac:dyDescent="0.2">
      <c r="A1569">
        <v>1568</v>
      </c>
      <c r="B1569" t="s">
        <v>4010</v>
      </c>
      <c r="C1569" t="s">
        <v>4011</v>
      </c>
      <c r="D1569" t="s">
        <v>4012</v>
      </c>
      <c r="E1569" s="1">
        <v>44964.611851851849</v>
      </c>
      <c r="F1569" s="1">
        <v>44964.611851851849</v>
      </c>
    </row>
    <row r="1570" spans="1:6" x14ac:dyDescent="0.2">
      <c r="A1570">
        <v>1569</v>
      </c>
      <c r="B1570" t="s">
        <v>4013</v>
      </c>
      <c r="C1570" t="s">
        <v>4014</v>
      </c>
      <c r="D1570" t="s">
        <v>4015</v>
      </c>
      <c r="E1570" s="1">
        <v>44964.611851851849</v>
      </c>
      <c r="F1570" s="1">
        <v>44964.611851851849</v>
      </c>
    </row>
    <row r="1571" spans="1:6" x14ac:dyDescent="0.2">
      <c r="A1571">
        <v>1570</v>
      </c>
      <c r="B1571" t="s">
        <v>4016</v>
      </c>
      <c r="C1571" t="s">
        <v>4017</v>
      </c>
      <c r="D1571">
        <f>1-520-392-6111</f>
        <v>-7022</v>
      </c>
      <c r="E1571" s="1">
        <v>44964.611851851849</v>
      </c>
      <c r="F1571" s="1">
        <v>44964.611851851849</v>
      </c>
    </row>
    <row r="1572" spans="1:6" x14ac:dyDescent="0.2">
      <c r="A1572">
        <v>1571</v>
      </c>
      <c r="B1572" t="s">
        <v>4018</v>
      </c>
      <c r="C1572" t="s">
        <v>4019</v>
      </c>
      <c r="D1572" t="s">
        <v>4020</v>
      </c>
      <c r="E1572" s="1">
        <v>44964.611851851849</v>
      </c>
      <c r="F1572" s="1">
        <v>44964.611851851849</v>
      </c>
    </row>
    <row r="1573" spans="1:6" x14ac:dyDescent="0.2">
      <c r="A1573">
        <v>1572</v>
      </c>
      <c r="B1573" t="s">
        <v>4021</v>
      </c>
      <c r="C1573" t="s">
        <v>4022</v>
      </c>
      <c r="D1573">
        <v>14435727338</v>
      </c>
      <c r="E1573" s="1">
        <v>44964.611851851849</v>
      </c>
      <c r="F1573" s="1">
        <v>44964.611851851849</v>
      </c>
    </row>
    <row r="1574" spans="1:6" x14ac:dyDescent="0.2">
      <c r="A1574">
        <v>1573</v>
      </c>
      <c r="B1574" t="s">
        <v>4023</v>
      </c>
      <c r="C1574" t="s">
        <v>4024</v>
      </c>
      <c r="D1574" t="s">
        <v>4025</v>
      </c>
      <c r="E1574" s="1">
        <v>44964.611851851849</v>
      </c>
      <c r="F1574" s="1">
        <v>44964.611851851849</v>
      </c>
    </row>
    <row r="1575" spans="1:6" x14ac:dyDescent="0.2">
      <c r="A1575">
        <v>1574</v>
      </c>
      <c r="B1575" t="s">
        <v>4026</v>
      </c>
      <c r="C1575" t="s">
        <v>4027</v>
      </c>
      <c r="D1575" t="s">
        <v>4028</v>
      </c>
      <c r="E1575" s="1">
        <v>44964.611851851849</v>
      </c>
      <c r="F1575" s="1">
        <v>44964.611851851849</v>
      </c>
    </row>
    <row r="1576" spans="1:6" x14ac:dyDescent="0.2">
      <c r="A1576">
        <v>1575</v>
      </c>
      <c r="B1576" t="s">
        <v>4029</v>
      </c>
      <c r="C1576" t="s">
        <v>4030</v>
      </c>
      <c r="D1576" t="s">
        <v>4031</v>
      </c>
      <c r="E1576" s="1">
        <v>44964.611851851849</v>
      </c>
      <c r="F1576" s="1">
        <v>44964.611851851849</v>
      </c>
    </row>
    <row r="1577" spans="1:6" x14ac:dyDescent="0.2">
      <c r="A1577">
        <v>1576</v>
      </c>
      <c r="B1577" t="s">
        <v>4032</v>
      </c>
      <c r="C1577" t="s">
        <v>4033</v>
      </c>
      <c r="D1577">
        <f>1-680-834-575</f>
        <v>-2088</v>
      </c>
      <c r="E1577" s="1">
        <v>44964.611851851849</v>
      </c>
      <c r="F1577" s="1">
        <v>44964.611851851849</v>
      </c>
    </row>
    <row r="1578" spans="1:6" x14ac:dyDescent="0.2">
      <c r="A1578">
        <v>1577</v>
      </c>
      <c r="B1578" t="s">
        <v>4034</v>
      </c>
      <c r="C1578" t="s">
        <v>4035</v>
      </c>
      <c r="D1578" t="s">
        <v>4036</v>
      </c>
      <c r="E1578" s="1">
        <v>44964.611851851849</v>
      </c>
      <c r="F1578" s="1">
        <v>44964.611851851849</v>
      </c>
    </row>
    <row r="1579" spans="1:6" x14ac:dyDescent="0.2">
      <c r="A1579">
        <v>1578</v>
      </c>
      <c r="B1579" t="s">
        <v>4037</v>
      </c>
      <c r="C1579" t="s">
        <v>4038</v>
      </c>
      <c r="D1579" t="s">
        <v>4039</v>
      </c>
      <c r="E1579" s="1">
        <v>44964.611851851849</v>
      </c>
      <c r="F1579" s="1">
        <v>44964.611851851849</v>
      </c>
    </row>
    <row r="1580" spans="1:6" x14ac:dyDescent="0.2">
      <c r="A1580">
        <v>1579</v>
      </c>
      <c r="B1580" t="s">
        <v>4040</v>
      </c>
      <c r="C1580" t="s">
        <v>4041</v>
      </c>
      <c r="D1580" s="2">
        <v>12098138902</v>
      </c>
      <c r="E1580" s="1">
        <v>44964.611851851849</v>
      </c>
      <c r="F1580" s="1">
        <v>44964.611851851849</v>
      </c>
    </row>
    <row r="1581" spans="1:6" x14ac:dyDescent="0.2">
      <c r="A1581">
        <v>1580</v>
      </c>
      <c r="B1581" t="s">
        <v>4042</v>
      </c>
      <c r="C1581" t="s">
        <v>4043</v>
      </c>
      <c r="D1581" s="2">
        <v>3477253225</v>
      </c>
      <c r="E1581" s="1">
        <v>44964.611851851849</v>
      </c>
      <c r="F1581" s="1">
        <v>44964.611851851849</v>
      </c>
    </row>
    <row r="1582" spans="1:6" x14ac:dyDescent="0.2">
      <c r="A1582">
        <v>1581</v>
      </c>
      <c r="B1582" t="s">
        <v>4044</v>
      </c>
      <c r="C1582" t="s">
        <v>4045</v>
      </c>
      <c r="D1582">
        <v>14342220479</v>
      </c>
      <c r="E1582" s="1">
        <v>44964.611851851849</v>
      </c>
      <c r="F1582" s="1">
        <v>44964.611851851849</v>
      </c>
    </row>
    <row r="1583" spans="1:6" x14ac:dyDescent="0.2">
      <c r="A1583">
        <v>1582</v>
      </c>
      <c r="B1583" t="s">
        <v>4046</v>
      </c>
      <c r="C1583" t="s">
        <v>4047</v>
      </c>
      <c r="D1583" t="s">
        <v>4048</v>
      </c>
      <c r="E1583" s="1">
        <v>44964.611851851849</v>
      </c>
      <c r="F1583" s="1">
        <v>44964.611851851849</v>
      </c>
    </row>
    <row r="1584" spans="1:6" x14ac:dyDescent="0.2">
      <c r="A1584">
        <v>1583</v>
      </c>
      <c r="B1584" t="s">
        <v>4049</v>
      </c>
      <c r="C1584" t="s">
        <v>4050</v>
      </c>
      <c r="D1584">
        <f>1-531-576-2060</f>
        <v>-3166</v>
      </c>
      <c r="E1584" s="1">
        <v>44964.611851851849</v>
      </c>
      <c r="F1584" s="1">
        <v>44964.611851851849</v>
      </c>
    </row>
    <row r="1585" spans="1:6" x14ac:dyDescent="0.2">
      <c r="A1585">
        <v>1584</v>
      </c>
      <c r="B1585" t="s">
        <v>4051</v>
      </c>
      <c r="C1585" t="s">
        <v>4052</v>
      </c>
      <c r="D1585" t="s">
        <v>4053</v>
      </c>
      <c r="E1585" s="1">
        <v>44964.611851851849</v>
      </c>
      <c r="F1585" s="1">
        <v>44964.611851851849</v>
      </c>
    </row>
    <row r="1586" spans="1:6" x14ac:dyDescent="0.2">
      <c r="A1586">
        <v>1585</v>
      </c>
      <c r="B1586" t="s">
        <v>4054</v>
      </c>
      <c r="C1586" t="s">
        <v>4055</v>
      </c>
      <c r="D1586" s="2">
        <v>17089941702</v>
      </c>
      <c r="E1586" s="1">
        <v>44964.611851851849</v>
      </c>
      <c r="F1586" s="1">
        <v>44964.611851851849</v>
      </c>
    </row>
    <row r="1587" spans="1:6" x14ac:dyDescent="0.2">
      <c r="A1587">
        <v>1586</v>
      </c>
      <c r="B1587" t="s">
        <v>4056</v>
      </c>
      <c r="C1587" t="s">
        <v>4057</v>
      </c>
      <c r="D1587" t="s">
        <v>4058</v>
      </c>
      <c r="E1587" s="1">
        <v>44964.611851851849</v>
      </c>
      <c r="F1587" s="1">
        <v>44964.611851851849</v>
      </c>
    </row>
    <row r="1588" spans="1:6" x14ac:dyDescent="0.2">
      <c r="A1588">
        <v>1587</v>
      </c>
      <c r="B1588" t="s">
        <v>4059</v>
      </c>
      <c r="C1588" t="s">
        <v>4060</v>
      </c>
      <c r="D1588" t="s">
        <v>4061</v>
      </c>
      <c r="E1588" s="1">
        <v>44964.611851851849</v>
      </c>
      <c r="F1588" s="1">
        <v>44964.611851851849</v>
      </c>
    </row>
    <row r="1589" spans="1:6" x14ac:dyDescent="0.2">
      <c r="A1589">
        <v>1588</v>
      </c>
      <c r="B1589" t="s">
        <v>4062</v>
      </c>
      <c r="C1589" t="s">
        <v>4063</v>
      </c>
      <c r="D1589">
        <f>1-913-512-6144</f>
        <v>-7568</v>
      </c>
      <c r="E1589" s="1">
        <v>44964.611851851849</v>
      </c>
      <c r="F1589" s="1">
        <v>44964.611851851849</v>
      </c>
    </row>
    <row r="1590" spans="1:6" x14ac:dyDescent="0.2">
      <c r="A1590">
        <v>1589</v>
      </c>
      <c r="B1590" t="s">
        <v>4064</v>
      </c>
      <c r="C1590" t="s">
        <v>4065</v>
      </c>
      <c r="D1590">
        <f>1-828-241-1606</f>
        <v>-2674</v>
      </c>
      <c r="E1590" s="1">
        <v>44964.611851851849</v>
      </c>
      <c r="F1590" s="1">
        <v>44964.611851851849</v>
      </c>
    </row>
    <row r="1591" spans="1:6" x14ac:dyDescent="0.2">
      <c r="A1591">
        <v>1590</v>
      </c>
      <c r="B1591" t="s">
        <v>4066</v>
      </c>
      <c r="C1591" t="s">
        <v>4067</v>
      </c>
      <c r="D1591" t="s">
        <v>4068</v>
      </c>
      <c r="E1591" s="1">
        <v>44964.611851851849</v>
      </c>
      <c r="F1591" s="1">
        <v>44964.611851851849</v>
      </c>
    </row>
    <row r="1592" spans="1:6" x14ac:dyDescent="0.2">
      <c r="A1592">
        <v>1591</v>
      </c>
      <c r="B1592" t="s">
        <v>4069</v>
      </c>
      <c r="C1592" t="s">
        <v>4070</v>
      </c>
      <c r="D1592" s="2">
        <v>12132301536</v>
      </c>
      <c r="E1592" s="1">
        <v>44964.611851851849</v>
      </c>
      <c r="F1592" s="1">
        <v>44964.611851851849</v>
      </c>
    </row>
    <row r="1593" spans="1:6" x14ac:dyDescent="0.2">
      <c r="A1593">
        <v>1592</v>
      </c>
      <c r="B1593" t="s">
        <v>4071</v>
      </c>
      <c r="C1593" t="s">
        <v>4072</v>
      </c>
      <c r="D1593" t="s">
        <v>4073</v>
      </c>
      <c r="E1593" s="1">
        <v>44964.611851851849</v>
      </c>
      <c r="F1593" s="1">
        <v>44964.611851851849</v>
      </c>
    </row>
    <row r="1594" spans="1:6" x14ac:dyDescent="0.2">
      <c r="A1594">
        <v>1593</v>
      </c>
      <c r="B1594" t="s">
        <v>4074</v>
      </c>
      <c r="C1594" t="s">
        <v>4075</v>
      </c>
      <c r="D1594">
        <v>12342727556</v>
      </c>
      <c r="E1594" s="1">
        <v>44964.611851851849</v>
      </c>
      <c r="F1594" s="1">
        <v>44964.611851851849</v>
      </c>
    </row>
    <row r="1595" spans="1:6" x14ac:dyDescent="0.2">
      <c r="A1595">
        <v>1594</v>
      </c>
      <c r="B1595" t="s">
        <v>4076</v>
      </c>
      <c r="C1595" t="s">
        <v>4077</v>
      </c>
      <c r="D1595" s="2">
        <v>4403799792</v>
      </c>
      <c r="E1595" s="1">
        <v>44964.611851851849</v>
      </c>
      <c r="F1595" s="1">
        <v>44964.611851851849</v>
      </c>
    </row>
    <row r="1596" spans="1:6" x14ac:dyDescent="0.2">
      <c r="A1596">
        <v>1595</v>
      </c>
      <c r="B1596" t="s">
        <v>4078</v>
      </c>
      <c r="C1596" t="s">
        <v>4079</v>
      </c>
      <c r="D1596" t="s">
        <v>4080</v>
      </c>
      <c r="E1596" s="1">
        <v>44964.611851851849</v>
      </c>
      <c r="F1596" s="1">
        <v>44964.611851851849</v>
      </c>
    </row>
    <row r="1597" spans="1:6" x14ac:dyDescent="0.2">
      <c r="A1597">
        <v>1596</v>
      </c>
      <c r="B1597" t="s">
        <v>4081</v>
      </c>
      <c r="C1597" t="s">
        <v>4082</v>
      </c>
      <c r="D1597" t="s">
        <v>4083</v>
      </c>
      <c r="E1597" s="1">
        <v>44964.611851851849</v>
      </c>
      <c r="F1597" s="1">
        <v>44964.611851851849</v>
      </c>
    </row>
    <row r="1598" spans="1:6" x14ac:dyDescent="0.2">
      <c r="A1598">
        <v>1597</v>
      </c>
      <c r="B1598" t="s">
        <v>4084</v>
      </c>
      <c r="C1598" t="s">
        <v>4085</v>
      </c>
      <c r="D1598" t="s">
        <v>4086</v>
      </c>
      <c r="E1598" s="1">
        <v>44964.611851851849</v>
      </c>
      <c r="F1598" s="1">
        <v>44964.611851851849</v>
      </c>
    </row>
    <row r="1599" spans="1:6" x14ac:dyDescent="0.2">
      <c r="A1599">
        <v>1598</v>
      </c>
      <c r="B1599" t="s">
        <v>4087</v>
      </c>
      <c r="C1599" t="s">
        <v>4088</v>
      </c>
      <c r="D1599" t="s">
        <v>4089</v>
      </c>
      <c r="E1599" s="1">
        <v>44964.611851851849</v>
      </c>
      <c r="F1599" s="1">
        <v>44964.611851851849</v>
      </c>
    </row>
    <row r="1600" spans="1:6" x14ac:dyDescent="0.2">
      <c r="A1600">
        <v>1599</v>
      </c>
      <c r="B1600" t="s">
        <v>4090</v>
      </c>
      <c r="C1600" t="s">
        <v>4091</v>
      </c>
      <c r="D1600">
        <f>1-667-263-6361</f>
        <v>-7290</v>
      </c>
      <c r="E1600" s="1">
        <v>44964.611851851849</v>
      </c>
      <c r="F1600" s="1">
        <v>44964.611851851849</v>
      </c>
    </row>
    <row r="1601" spans="1:6" x14ac:dyDescent="0.2">
      <c r="A1601">
        <v>1600</v>
      </c>
      <c r="B1601" t="s">
        <v>4092</v>
      </c>
      <c r="C1601" t="s">
        <v>4093</v>
      </c>
      <c r="D1601" t="s">
        <v>4094</v>
      </c>
      <c r="E1601" s="1">
        <v>44964.611851851849</v>
      </c>
      <c r="F1601" s="1">
        <v>44964.611851851849</v>
      </c>
    </row>
    <row r="1602" spans="1:6" x14ac:dyDescent="0.2">
      <c r="A1602">
        <v>1601</v>
      </c>
      <c r="B1602" t="s">
        <v>4095</v>
      </c>
      <c r="C1602" t="s">
        <v>4096</v>
      </c>
      <c r="D1602" t="s">
        <v>4097</v>
      </c>
      <c r="E1602" s="1">
        <v>44964.611851851849</v>
      </c>
      <c r="F1602" s="1">
        <v>44964.611851851849</v>
      </c>
    </row>
    <row r="1603" spans="1:6" x14ac:dyDescent="0.2">
      <c r="A1603">
        <v>1602</v>
      </c>
      <c r="B1603" t="s">
        <v>4098</v>
      </c>
      <c r="C1603" t="s">
        <v>4099</v>
      </c>
      <c r="D1603" t="s">
        <v>4100</v>
      </c>
      <c r="E1603" s="1">
        <v>44964.611851851849</v>
      </c>
      <c r="F1603" s="1">
        <v>44964.611851851849</v>
      </c>
    </row>
    <row r="1604" spans="1:6" x14ac:dyDescent="0.2">
      <c r="A1604">
        <v>1603</v>
      </c>
      <c r="B1604" t="s">
        <v>4101</v>
      </c>
      <c r="C1604" t="s">
        <v>4102</v>
      </c>
      <c r="D1604" t="s">
        <v>4103</v>
      </c>
      <c r="E1604" s="1">
        <v>44964.611851851849</v>
      </c>
      <c r="F1604" s="1">
        <v>44964.611851851849</v>
      </c>
    </row>
    <row r="1605" spans="1:6" x14ac:dyDescent="0.2">
      <c r="A1605">
        <v>1604</v>
      </c>
      <c r="B1605" t="s">
        <v>4104</v>
      </c>
      <c r="C1605" t="s">
        <v>4105</v>
      </c>
      <c r="D1605" t="s">
        <v>4106</v>
      </c>
      <c r="E1605" s="1">
        <v>44964.611851851849</v>
      </c>
      <c r="F1605" s="1">
        <v>44964.611851851849</v>
      </c>
    </row>
    <row r="1606" spans="1:6" x14ac:dyDescent="0.2">
      <c r="A1606">
        <v>1605</v>
      </c>
      <c r="B1606" t="s">
        <v>4107</v>
      </c>
      <c r="C1606" t="s">
        <v>4108</v>
      </c>
      <c r="D1606">
        <v>18387125017</v>
      </c>
      <c r="E1606" s="1">
        <v>44964.611851851849</v>
      </c>
      <c r="F1606" s="1">
        <v>44964.611851851849</v>
      </c>
    </row>
    <row r="1607" spans="1:6" x14ac:dyDescent="0.2">
      <c r="A1607">
        <v>1606</v>
      </c>
      <c r="B1607" t="s">
        <v>4109</v>
      </c>
      <c r="C1607" t="s">
        <v>4110</v>
      </c>
      <c r="D1607" t="s">
        <v>4111</v>
      </c>
      <c r="E1607" s="1">
        <v>44964.611851851849</v>
      </c>
      <c r="F1607" s="1">
        <v>44964.611851851849</v>
      </c>
    </row>
    <row r="1608" spans="1:6" x14ac:dyDescent="0.2">
      <c r="A1608">
        <v>1607</v>
      </c>
      <c r="B1608" t="s">
        <v>4112</v>
      </c>
      <c r="C1608" t="s">
        <v>4113</v>
      </c>
      <c r="D1608">
        <f>1-504-283-8103</f>
        <v>-8889</v>
      </c>
      <c r="E1608" s="1">
        <v>44964.611851851849</v>
      </c>
      <c r="F1608" s="1">
        <v>44964.611851851849</v>
      </c>
    </row>
    <row r="1609" spans="1:6" x14ac:dyDescent="0.2">
      <c r="A1609">
        <v>1608</v>
      </c>
      <c r="B1609" t="s">
        <v>4114</v>
      </c>
      <c r="C1609" t="s">
        <v>4115</v>
      </c>
      <c r="D1609" t="s">
        <v>4116</v>
      </c>
      <c r="E1609" s="1">
        <v>44964.611851851849</v>
      </c>
      <c r="F1609" s="1">
        <v>44964.611851851849</v>
      </c>
    </row>
    <row r="1610" spans="1:6" x14ac:dyDescent="0.2">
      <c r="A1610">
        <v>1609</v>
      </c>
      <c r="B1610" t="s">
        <v>4117</v>
      </c>
      <c r="C1610" t="s">
        <v>4118</v>
      </c>
      <c r="D1610" t="s">
        <v>4119</v>
      </c>
      <c r="E1610" s="1">
        <v>44964.611851851849</v>
      </c>
      <c r="F1610" s="1">
        <v>44964.611851851849</v>
      </c>
    </row>
    <row r="1611" spans="1:6" x14ac:dyDescent="0.2">
      <c r="A1611">
        <v>1610</v>
      </c>
      <c r="B1611" t="s">
        <v>4120</v>
      </c>
      <c r="C1611" t="s">
        <v>4121</v>
      </c>
      <c r="D1611">
        <f>1-470-244-1406</f>
        <v>-2119</v>
      </c>
      <c r="E1611" s="1">
        <v>44964.611851851849</v>
      </c>
      <c r="F1611" s="1">
        <v>44964.611851851849</v>
      </c>
    </row>
    <row r="1612" spans="1:6" x14ac:dyDescent="0.2">
      <c r="A1612">
        <v>1611</v>
      </c>
      <c r="B1612" t="s">
        <v>4122</v>
      </c>
      <c r="C1612" t="s">
        <v>4123</v>
      </c>
      <c r="D1612" t="s">
        <v>4124</v>
      </c>
      <c r="E1612" s="1">
        <v>44964.611851851849</v>
      </c>
      <c r="F1612" s="1">
        <v>44964.611851851849</v>
      </c>
    </row>
    <row r="1613" spans="1:6" x14ac:dyDescent="0.2">
      <c r="A1613">
        <v>1612</v>
      </c>
      <c r="B1613" t="s">
        <v>4125</v>
      </c>
      <c r="C1613" t="s">
        <v>4126</v>
      </c>
      <c r="D1613">
        <v>12406948182</v>
      </c>
      <c r="E1613" s="1">
        <v>44964.611851851849</v>
      </c>
      <c r="F1613" s="1">
        <v>44964.611851851849</v>
      </c>
    </row>
    <row r="1614" spans="1:6" x14ac:dyDescent="0.2">
      <c r="A1614">
        <v>1613</v>
      </c>
      <c r="B1614" t="s">
        <v>4127</v>
      </c>
      <c r="C1614" t="s">
        <v>4128</v>
      </c>
      <c r="D1614" t="s">
        <v>4129</v>
      </c>
      <c r="E1614" s="1">
        <v>44964.611851851849</v>
      </c>
      <c r="F1614" s="1">
        <v>44964.611851851849</v>
      </c>
    </row>
    <row r="1615" spans="1:6" x14ac:dyDescent="0.2">
      <c r="A1615">
        <v>1614</v>
      </c>
      <c r="B1615" t="s">
        <v>4130</v>
      </c>
      <c r="C1615" t="s">
        <v>4131</v>
      </c>
      <c r="D1615" t="s">
        <v>4132</v>
      </c>
      <c r="E1615" s="1">
        <v>44964.611851851849</v>
      </c>
      <c r="F1615" s="1">
        <v>44964.611851851849</v>
      </c>
    </row>
    <row r="1616" spans="1:6" x14ac:dyDescent="0.2">
      <c r="A1616">
        <v>1615</v>
      </c>
      <c r="B1616" t="s">
        <v>4133</v>
      </c>
      <c r="C1616" t="s">
        <v>4134</v>
      </c>
      <c r="D1616" t="s">
        <v>4135</v>
      </c>
      <c r="E1616" s="1">
        <v>44964.611851851849</v>
      </c>
      <c r="F1616" s="1">
        <v>44964.611851851849</v>
      </c>
    </row>
    <row r="1617" spans="1:6" x14ac:dyDescent="0.2">
      <c r="A1617">
        <v>1616</v>
      </c>
      <c r="B1617" t="s">
        <v>4136</v>
      </c>
      <c r="C1617" t="s">
        <v>4137</v>
      </c>
      <c r="D1617" s="2">
        <v>8782415162</v>
      </c>
      <c r="E1617" s="1">
        <v>44964.611851851849</v>
      </c>
      <c r="F1617" s="1">
        <v>44964.611851851849</v>
      </c>
    </row>
    <row r="1618" spans="1:6" x14ac:dyDescent="0.2">
      <c r="A1618">
        <v>1617</v>
      </c>
      <c r="B1618" t="s">
        <v>4138</v>
      </c>
      <c r="C1618" t="s">
        <v>4139</v>
      </c>
      <c r="D1618">
        <f>1-321-674-9754</f>
        <v>-10748</v>
      </c>
      <c r="E1618" s="1">
        <v>44964.611851851849</v>
      </c>
      <c r="F1618" s="1">
        <v>44964.611851851849</v>
      </c>
    </row>
    <row r="1619" spans="1:6" x14ac:dyDescent="0.2">
      <c r="A1619">
        <v>1618</v>
      </c>
      <c r="B1619" t="s">
        <v>4140</v>
      </c>
      <c r="C1619" t="s">
        <v>4141</v>
      </c>
      <c r="D1619" t="s">
        <v>4142</v>
      </c>
      <c r="E1619" s="1">
        <v>44964.611851851849</v>
      </c>
      <c r="F1619" s="1">
        <v>44964.611851851849</v>
      </c>
    </row>
    <row r="1620" spans="1:6" x14ac:dyDescent="0.2">
      <c r="A1620">
        <v>1619</v>
      </c>
      <c r="B1620" t="s">
        <v>4143</v>
      </c>
      <c r="C1620" t="s">
        <v>4144</v>
      </c>
      <c r="D1620">
        <f>1-928-788-7382</f>
        <v>-9097</v>
      </c>
      <c r="E1620" s="1">
        <v>44964.611851851849</v>
      </c>
      <c r="F1620" s="1">
        <v>44964.611851851849</v>
      </c>
    </row>
    <row r="1621" spans="1:6" x14ac:dyDescent="0.2">
      <c r="A1621">
        <v>1620</v>
      </c>
      <c r="B1621" t="s">
        <v>4145</v>
      </c>
      <c r="C1621" t="s">
        <v>4146</v>
      </c>
      <c r="D1621" s="2">
        <v>8386762494</v>
      </c>
      <c r="E1621" s="1">
        <v>44964.611851851849</v>
      </c>
      <c r="F1621" s="1">
        <v>44964.611851851849</v>
      </c>
    </row>
    <row r="1622" spans="1:6" x14ac:dyDescent="0.2">
      <c r="A1622">
        <v>1621</v>
      </c>
      <c r="B1622" t="s">
        <v>4147</v>
      </c>
      <c r="C1622" t="s">
        <v>4148</v>
      </c>
      <c r="D1622" t="s">
        <v>4149</v>
      </c>
      <c r="E1622" s="1">
        <v>44964.611851851849</v>
      </c>
      <c r="F1622" s="1">
        <v>44964.611851851849</v>
      </c>
    </row>
    <row r="1623" spans="1:6" x14ac:dyDescent="0.2">
      <c r="A1623">
        <v>1622</v>
      </c>
      <c r="B1623" t="s">
        <v>4150</v>
      </c>
      <c r="C1623" t="s">
        <v>4151</v>
      </c>
      <c r="D1623">
        <f>1-956-403-5496</f>
        <v>-6854</v>
      </c>
      <c r="E1623" s="1">
        <v>44964.611851851849</v>
      </c>
      <c r="F1623" s="1">
        <v>44964.611851851849</v>
      </c>
    </row>
    <row r="1624" spans="1:6" x14ac:dyDescent="0.2">
      <c r="A1624">
        <v>1623</v>
      </c>
      <c r="B1624" t="s">
        <v>4152</v>
      </c>
      <c r="C1624" t="s">
        <v>4153</v>
      </c>
      <c r="D1624" t="s">
        <v>4154</v>
      </c>
      <c r="E1624" s="1">
        <v>44964.611851851849</v>
      </c>
      <c r="F1624" s="1">
        <v>44964.611851851849</v>
      </c>
    </row>
    <row r="1625" spans="1:6" x14ac:dyDescent="0.2">
      <c r="A1625">
        <v>1624</v>
      </c>
      <c r="B1625" t="s">
        <v>4155</v>
      </c>
      <c r="C1625" t="s">
        <v>4156</v>
      </c>
      <c r="D1625">
        <v>19498165602</v>
      </c>
      <c r="E1625" s="1">
        <v>44964.611851851849</v>
      </c>
      <c r="F1625" s="1">
        <v>44964.611851851849</v>
      </c>
    </row>
    <row r="1626" spans="1:6" x14ac:dyDescent="0.2">
      <c r="A1626">
        <v>1625</v>
      </c>
      <c r="B1626" t="s">
        <v>4157</v>
      </c>
      <c r="C1626" t="s">
        <v>4158</v>
      </c>
      <c r="D1626" t="s">
        <v>4159</v>
      </c>
      <c r="E1626" s="1">
        <v>44964.611851851849</v>
      </c>
      <c r="F1626" s="1">
        <v>44964.611851851849</v>
      </c>
    </row>
    <row r="1627" spans="1:6" x14ac:dyDescent="0.2">
      <c r="A1627">
        <v>1626</v>
      </c>
      <c r="B1627" t="s">
        <v>4160</v>
      </c>
      <c r="C1627" t="s">
        <v>4161</v>
      </c>
      <c r="D1627">
        <f>1-619-530-8962</f>
        <v>-10110</v>
      </c>
      <c r="E1627" s="1">
        <v>44964.611851851849</v>
      </c>
      <c r="F1627" s="1">
        <v>44964.611851851849</v>
      </c>
    </row>
    <row r="1628" spans="1:6" x14ac:dyDescent="0.2">
      <c r="A1628">
        <v>1627</v>
      </c>
      <c r="B1628" t="s">
        <v>4162</v>
      </c>
      <c r="C1628" t="s">
        <v>4163</v>
      </c>
      <c r="D1628" t="s">
        <v>4164</v>
      </c>
      <c r="E1628" s="1">
        <v>44964.611851851849</v>
      </c>
      <c r="F1628" s="1">
        <v>44964.611851851849</v>
      </c>
    </row>
    <row r="1629" spans="1:6" x14ac:dyDescent="0.2">
      <c r="A1629">
        <v>1628</v>
      </c>
      <c r="B1629" t="s">
        <v>4165</v>
      </c>
      <c r="C1629" t="s">
        <v>4166</v>
      </c>
      <c r="D1629" s="2">
        <v>3168904096</v>
      </c>
      <c r="E1629" s="1">
        <v>44964.611851851849</v>
      </c>
      <c r="F1629" s="1">
        <v>44964.611851851849</v>
      </c>
    </row>
    <row r="1630" spans="1:6" x14ac:dyDescent="0.2">
      <c r="A1630">
        <v>1629</v>
      </c>
      <c r="B1630" t="s">
        <v>4167</v>
      </c>
      <c r="C1630" t="s">
        <v>4168</v>
      </c>
      <c r="D1630" t="s">
        <v>4169</v>
      </c>
      <c r="E1630" s="1">
        <v>44964.611851851849</v>
      </c>
      <c r="F1630" s="1">
        <v>44964.611851851849</v>
      </c>
    </row>
    <row r="1631" spans="1:6" x14ac:dyDescent="0.2">
      <c r="A1631">
        <v>1630</v>
      </c>
      <c r="B1631" t="s">
        <v>4170</v>
      </c>
      <c r="C1631" t="s">
        <v>4171</v>
      </c>
      <c r="D1631" t="s">
        <v>4172</v>
      </c>
      <c r="E1631" s="1">
        <v>44964.611851851849</v>
      </c>
      <c r="F1631" s="1">
        <v>44964.611851851849</v>
      </c>
    </row>
    <row r="1632" spans="1:6" x14ac:dyDescent="0.2">
      <c r="A1632">
        <v>1631</v>
      </c>
      <c r="B1632" t="s">
        <v>4173</v>
      </c>
      <c r="C1632" t="s">
        <v>4174</v>
      </c>
      <c r="D1632">
        <f>1-203-319-666</f>
        <v>-1187</v>
      </c>
      <c r="E1632" s="1">
        <v>44964.611851851849</v>
      </c>
      <c r="F1632" s="1">
        <v>44964.611851851849</v>
      </c>
    </row>
    <row r="1633" spans="1:6" x14ac:dyDescent="0.2">
      <c r="A1633">
        <v>1632</v>
      </c>
      <c r="B1633" t="s">
        <v>4175</v>
      </c>
      <c r="C1633" t="s">
        <v>4176</v>
      </c>
      <c r="D1633">
        <f>1-731-695-9720</f>
        <v>-11145</v>
      </c>
      <c r="E1633" s="1">
        <v>44964.611851851849</v>
      </c>
      <c r="F1633" s="1">
        <v>44964.611851851849</v>
      </c>
    </row>
    <row r="1634" spans="1:6" x14ac:dyDescent="0.2">
      <c r="A1634">
        <v>1633</v>
      </c>
      <c r="B1634" t="s">
        <v>4177</v>
      </c>
      <c r="C1634" t="s">
        <v>4178</v>
      </c>
      <c r="D1634" t="s">
        <v>4179</v>
      </c>
      <c r="E1634" s="1">
        <v>44964.611851851849</v>
      </c>
      <c r="F1634" s="1">
        <v>44964.611851851849</v>
      </c>
    </row>
    <row r="1635" spans="1:6" x14ac:dyDescent="0.2">
      <c r="A1635">
        <v>1634</v>
      </c>
      <c r="B1635" t="s">
        <v>4180</v>
      </c>
      <c r="C1635" t="s">
        <v>4181</v>
      </c>
      <c r="D1635" t="s">
        <v>4182</v>
      </c>
      <c r="E1635" s="1">
        <v>44964.611851851849</v>
      </c>
      <c r="F1635" s="1">
        <v>44964.611851851849</v>
      </c>
    </row>
    <row r="1636" spans="1:6" x14ac:dyDescent="0.2">
      <c r="A1636">
        <v>1635</v>
      </c>
      <c r="B1636" t="s">
        <v>4183</v>
      </c>
      <c r="C1636" t="s">
        <v>4184</v>
      </c>
      <c r="D1636" t="s">
        <v>4185</v>
      </c>
      <c r="E1636" s="1">
        <v>44964.611851851849</v>
      </c>
      <c r="F1636" s="1">
        <v>44964.611851851849</v>
      </c>
    </row>
    <row r="1637" spans="1:6" x14ac:dyDescent="0.2">
      <c r="A1637">
        <v>1636</v>
      </c>
      <c r="B1637" t="s">
        <v>4186</v>
      </c>
      <c r="C1637" t="s">
        <v>4187</v>
      </c>
      <c r="D1637" s="2">
        <v>7207607164</v>
      </c>
      <c r="E1637" s="1">
        <v>44964.611851851849</v>
      </c>
      <c r="F1637" s="1">
        <v>44964.611851851849</v>
      </c>
    </row>
    <row r="1638" spans="1:6" x14ac:dyDescent="0.2">
      <c r="A1638">
        <v>1637</v>
      </c>
      <c r="B1638" t="s">
        <v>4188</v>
      </c>
      <c r="C1638" t="s">
        <v>4189</v>
      </c>
      <c r="D1638" t="s">
        <v>4190</v>
      </c>
      <c r="E1638" s="1">
        <v>44964.611851851849</v>
      </c>
      <c r="F1638" s="1">
        <v>44964.611851851849</v>
      </c>
    </row>
    <row r="1639" spans="1:6" x14ac:dyDescent="0.2">
      <c r="A1639">
        <v>1638</v>
      </c>
      <c r="B1639" t="s">
        <v>4191</v>
      </c>
      <c r="C1639" t="s">
        <v>4192</v>
      </c>
      <c r="D1639" t="s">
        <v>4193</v>
      </c>
      <c r="E1639" s="1">
        <v>44964.611851851849</v>
      </c>
      <c r="F1639" s="1">
        <v>44964.611851851849</v>
      </c>
    </row>
    <row r="1640" spans="1:6" x14ac:dyDescent="0.2">
      <c r="A1640">
        <v>1639</v>
      </c>
      <c r="B1640" t="s">
        <v>4194</v>
      </c>
      <c r="C1640" t="s">
        <v>4195</v>
      </c>
      <c r="D1640">
        <f>1-847-717-583</f>
        <v>-2146</v>
      </c>
      <c r="E1640" s="1">
        <v>44964.611851851849</v>
      </c>
      <c r="F1640" s="1">
        <v>44964.611851851849</v>
      </c>
    </row>
    <row r="1641" spans="1:6" x14ac:dyDescent="0.2">
      <c r="A1641">
        <v>1640</v>
      </c>
      <c r="B1641" t="s">
        <v>4196</v>
      </c>
      <c r="C1641" t="s">
        <v>4197</v>
      </c>
      <c r="D1641">
        <f>1-364-752-8449</f>
        <v>-9564</v>
      </c>
      <c r="E1641" s="1">
        <v>44964.611851851849</v>
      </c>
      <c r="F1641" s="1">
        <v>44964.611851851849</v>
      </c>
    </row>
    <row r="1642" spans="1:6" x14ac:dyDescent="0.2">
      <c r="A1642">
        <v>1641</v>
      </c>
      <c r="B1642" t="s">
        <v>4198</v>
      </c>
      <c r="C1642" t="s">
        <v>4199</v>
      </c>
      <c r="D1642" t="s">
        <v>4200</v>
      </c>
      <c r="E1642" s="1">
        <v>44964.611851851849</v>
      </c>
      <c r="F1642" s="1">
        <v>44964.611851851849</v>
      </c>
    </row>
    <row r="1643" spans="1:6" x14ac:dyDescent="0.2">
      <c r="A1643">
        <v>1642</v>
      </c>
      <c r="B1643" t="s">
        <v>4201</v>
      </c>
      <c r="C1643" t="s">
        <v>4202</v>
      </c>
      <c r="D1643">
        <v>13608416096</v>
      </c>
      <c r="E1643" s="1">
        <v>44964.611851851849</v>
      </c>
      <c r="F1643" s="1">
        <v>44964.611851851849</v>
      </c>
    </row>
    <row r="1644" spans="1:6" x14ac:dyDescent="0.2">
      <c r="A1644">
        <v>1643</v>
      </c>
      <c r="B1644" t="s">
        <v>4203</v>
      </c>
      <c r="C1644" t="s">
        <v>4204</v>
      </c>
      <c r="D1644">
        <f>1-678-396-2780</f>
        <v>-3853</v>
      </c>
      <c r="E1644" s="1">
        <v>44964.611851851849</v>
      </c>
      <c r="F1644" s="1">
        <v>44964.611851851849</v>
      </c>
    </row>
    <row r="1645" spans="1:6" x14ac:dyDescent="0.2">
      <c r="A1645">
        <v>1644</v>
      </c>
      <c r="B1645" t="s">
        <v>4205</v>
      </c>
      <c r="C1645" t="s">
        <v>4206</v>
      </c>
      <c r="D1645" t="s">
        <v>4207</v>
      </c>
      <c r="E1645" s="1">
        <v>44964.611851851849</v>
      </c>
      <c r="F1645" s="1">
        <v>44964.611851851849</v>
      </c>
    </row>
    <row r="1646" spans="1:6" x14ac:dyDescent="0.2">
      <c r="A1646">
        <v>1645</v>
      </c>
      <c r="B1646" t="s">
        <v>4208</v>
      </c>
      <c r="C1646" t="s">
        <v>4209</v>
      </c>
      <c r="D1646" t="s">
        <v>4210</v>
      </c>
      <c r="E1646" s="1">
        <v>44964.611851851849</v>
      </c>
      <c r="F1646" s="1">
        <v>44964.611851851849</v>
      </c>
    </row>
    <row r="1647" spans="1:6" x14ac:dyDescent="0.2">
      <c r="A1647">
        <v>1646</v>
      </c>
      <c r="B1647" t="s">
        <v>4211</v>
      </c>
      <c r="C1647" t="s">
        <v>4212</v>
      </c>
      <c r="D1647" t="s">
        <v>4213</v>
      </c>
      <c r="E1647" s="1">
        <v>44964.611851851849</v>
      </c>
      <c r="F1647" s="1">
        <v>44964.611851851849</v>
      </c>
    </row>
    <row r="1648" spans="1:6" x14ac:dyDescent="0.2">
      <c r="A1648">
        <v>1647</v>
      </c>
      <c r="B1648" t="s">
        <v>4214</v>
      </c>
      <c r="C1648" t="s">
        <v>4215</v>
      </c>
      <c r="D1648" t="s">
        <v>4216</v>
      </c>
      <c r="E1648" s="1">
        <v>44964.611851851849</v>
      </c>
      <c r="F1648" s="1">
        <v>44964.611851851849</v>
      </c>
    </row>
    <row r="1649" spans="1:6" x14ac:dyDescent="0.2">
      <c r="A1649">
        <v>1648</v>
      </c>
      <c r="B1649" t="s">
        <v>4217</v>
      </c>
      <c r="C1649" t="s">
        <v>4218</v>
      </c>
      <c r="D1649" s="2">
        <v>9807511027</v>
      </c>
      <c r="E1649" s="1">
        <v>44964.611851851849</v>
      </c>
      <c r="F1649" s="1">
        <v>44964.611851851849</v>
      </c>
    </row>
    <row r="1650" spans="1:6" x14ac:dyDescent="0.2">
      <c r="A1650">
        <v>1649</v>
      </c>
      <c r="B1650" t="s">
        <v>4219</v>
      </c>
      <c r="C1650" t="s">
        <v>4220</v>
      </c>
      <c r="D1650" s="2">
        <v>5174791912</v>
      </c>
      <c r="E1650" s="1">
        <v>44964.611851851849</v>
      </c>
      <c r="F1650" s="1">
        <v>44964.611851851849</v>
      </c>
    </row>
    <row r="1651" spans="1:6" x14ac:dyDescent="0.2">
      <c r="A1651">
        <v>1650</v>
      </c>
      <c r="B1651" t="s">
        <v>4221</v>
      </c>
      <c r="C1651" t="s">
        <v>4222</v>
      </c>
      <c r="D1651" t="s">
        <v>4223</v>
      </c>
      <c r="E1651" s="1">
        <v>44964.611851851849</v>
      </c>
      <c r="F1651" s="1">
        <v>44964.611851851849</v>
      </c>
    </row>
    <row r="1652" spans="1:6" x14ac:dyDescent="0.2">
      <c r="A1652">
        <v>1651</v>
      </c>
      <c r="B1652" t="s">
        <v>4224</v>
      </c>
      <c r="C1652" t="s">
        <v>4225</v>
      </c>
      <c r="D1652" t="s">
        <v>4226</v>
      </c>
      <c r="E1652" s="1">
        <v>44964.611851851849</v>
      </c>
      <c r="F1652" s="1">
        <v>44964.611851851849</v>
      </c>
    </row>
    <row r="1653" spans="1:6" x14ac:dyDescent="0.2">
      <c r="A1653">
        <v>1652</v>
      </c>
      <c r="B1653" t="s">
        <v>4227</v>
      </c>
      <c r="C1653" t="s">
        <v>4228</v>
      </c>
      <c r="D1653" t="s">
        <v>4229</v>
      </c>
      <c r="E1653" s="1">
        <v>44964.611851851849</v>
      </c>
      <c r="F1653" s="1">
        <v>44964.611851851849</v>
      </c>
    </row>
    <row r="1654" spans="1:6" x14ac:dyDescent="0.2">
      <c r="A1654">
        <v>1653</v>
      </c>
      <c r="B1654" t="s">
        <v>4230</v>
      </c>
      <c r="C1654" t="s">
        <v>4231</v>
      </c>
      <c r="D1654">
        <f>1-201-473-9878</f>
        <v>-10551</v>
      </c>
      <c r="E1654" s="1">
        <v>44964.611851851849</v>
      </c>
      <c r="F1654" s="1">
        <v>44964.611851851849</v>
      </c>
    </row>
    <row r="1655" spans="1:6" x14ac:dyDescent="0.2">
      <c r="A1655">
        <v>1654</v>
      </c>
      <c r="B1655" t="s">
        <v>4232</v>
      </c>
      <c r="C1655" t="s">
        <v>4233</v>
      </c>
      <c r="D1655" t="s">
        <v>4234</v>
      </c>
      <c r="E1655" s="1">
        <v>44964.611851851849</v>
      </c>
      <c r="F1655" s="1">
        <v>44964.611851851849</v>
      </c>
    </row>
    <row r="1656" spans="1:6" x14ac:dyDescent="0.2">
      <c r="A1656">
        <v>1655</v>
      </c>
      <c r="B1656" t="s">
        <v>4235</v>
      </c>
      <c r="C1656" t="s">
        <v>4236</v>
      </c>
      <c r="D1656" t="s">
        <v>4237</v>
      </c>
      <c r="E1656" s="1">
        <v>44964.611851851849</v>
      </c>
      <c r="F1656" s="1">
        <v>44964.611851851849</v>
      </c>
    </row>
    <row r="1657" spans="1:6" x14ac:dyDescent="0.2">
      <c r="A1657">
        <v>1656</v>
      </c>
      <c r="B1657" t="s">
        <v>4238</v>
      </c>
      <c r="C1657" t="s">
        <v>4239</v>
      </c>
      <c r="D1657" t="s">
        <v>4240</v>
      </c>
      <c r="E1657" s="1">
        <v>44964.611851851849</v>
      </c>
      <c r="F1657" s="1">
        <v>44964.611851851849</v>
      </c>
    </row>
    <row r="1658" spans="1:6" x14ac:dyDescent="0.2">
      <c r="A1658">
        <v>1657</v>
      </c>
      <c r="B1658" t="s">
        <v>4241</v>
      </c>
      <c r="C1658" t="s">
        <v>4242</v>
      </c>
      <c r="D1658" s="2">
        <v>15207692142</v>
      </c>
      <c r="E1658" s="1">
        <v>44964.611851851849</v>
      </c>
      <c r="F1658" s="1">
        <v>44964.611851851849</v>
      </c>
    </row>
    <row r="1659" spans="1:6" x14ac:dyDescent="0.2">
      <c r="A1659">
        <v>1658</v>
      </c>
      <c r="B1659" t="s">
        <v>4243</v>
      </c>
      <c r="C1659" t="s">
        <v>4244</v>
      </c>
      <c r="D1659" t="s">
        <v>4245</v>
      </c>
      <c r="E1659" s="1">
        <v>44964.611851851849</v>
      </c>
      <c r="F1659" s="1">
        <v>44964.611851851849</v>
      </c>
    </row>
    <row r="1660" spans="1:6" x14ac:dyDescent="0.2">
      <c r="A1660">
        <v>1659</v>
      </c>
      <c r="B1660" t="s">
        <v>4246</v>
      </c>
      <c r="C1660" t="s">
        <v>4247</v>
      </c>
      <c r="D1660" t="s">
        <v>4248</v>
      </c>
      <c r="E1660" s="1">
        <v>44964.611851851849</v>
      </c>
      <c r="F1660" s="1">
        <v>44964.611851851849</v>
      </c>
    </row>
    <row r="1661" spans="1:6" x14ac:dyDescent="0.2">
      <c r="A1661">
        <v>1660</v>
      </c>
      <c r="B1661" t="s">
        <v>4249</v>
      </c>
      <c r="C1661" t="s">
        <v>4250</v>
      </c>
      <c r="D1661" s="2">
        <v>3216557738</v>
      </c>
      <c r="E1661" s="1">
        <v>44964.611851851849</v>
      </c>
      <c r="F1661" s="1">
        <v>44964.611851851849</v>
      </c>
    </row>
    <row r="1662" spans="1:6" x14ac:dyDescent="0.2">
      <c r="A1662">
        <v>1661</v>
      </c>
      <c r="B1662" t="s">
        <v>4251</v>
      </c>
      <c r="C1662" t="s">
        <v>4252</v>
      </c>
      <c r="D1662" s="2">
        <v>19257316690</v>
      </c>
      <c r="E1662" s="1">
        <v>44964.611851851849</v>
      </c>
      <c r="F1662" s="1">
        <v>44964.611851851849</v>
      </c>
    </row>
    <row r="1663" spans="1:6" x14ac:dyDescent="0.2">
      <c r="A1663">
        <v>1662</v>
      </c>
      <c r="B1663" t="s">
        <v>4253</v>
      </c>
      <c r="C1663" t="s">
        <v>4254</v>
      </c>
      <c r="D1663">
        <v>16576165555</v>
      </c>
      <c r="E1663" s="1">
        <v>44964.611851851849</v>
      </c>
      <c r="F1663" s="1">
        <v>44964.611851851849</v>
      </c>
    </row>
    <row r="1664" spans="1:6" x14ac:dyDescent="0.2">
      <c r="A1664">
        <v>1663</v>
      </c>
      <c r="B1664" t="s">
        <v>4255</v>
      </c>
      <c r="C1664" t="s">
        <v>4256</v>
      </c>
      <c r="D1664">
        <f>1-220-271-1622</f>
        <v>-2112</v>
      </c>
      <c r="E1664" s="1">
        <v>44964.611851851849</v>
      </c>
      <c r="F1664" s="1">
        <v>44964.611851851849</v>
      </c>
    </row>
    <row r="1665" spans="1:6" x14ac:dyDescent="0.2">
      <c r="A1665">
        <v>1664</v>
      </c>
      <c r="B1665" t="s">
        <v>4257</v>
      </c>
      <c r="C1665" t="s">
        <v>4258</v>
      </c>
      <c r="D1665" t="s">
        <v>4259</v>
      </c>
      <c r="E1665" s="1">
        <v>44964.611851851849</v>
      </c>
      <c r="F1665" s="1">
        <v>44964.611851851849</v>
      </c>
    </row>
    <row r="1666" spans="1:6" x14ac:dyDescent="0.2">
      <c r="A1666">
        <v>1665</v>
      </c>
      <c r="B1666" t="s">
        <v>4260</v>
      </c>
      <c r="C1666" t="s">
        <v>4261</v>
      </c>
      <c r="D1666">
        <v>13859349084</v>
      </c>
      <c r="E1666" s="1">
        <v>44964.611851851849</v>
      </c>
      <c r="F1666" s="1">
        <v>44964.611851851849</v>
      </c>
    </row>
    <row r="1667" spans="1:6" x14ac:dyDescent="0.2">
      <c r="A1667">
        <v>1666</v>
      </c>
      <c r="B1667" t="s">
        <v>4262</v>
      </c>
      <c r="C1667" t="s">
        <v>4263</v>
      </c>
      <c r="D1667" t="s">
        <v>4264</v>
      </c>
      <c r="E1667" s="1">
        <v>44964.611851851849</v>
      </c>
      <c r="F1667" s="1">
        <v>44964.611851851849</v>
      </c>
    </row>
    <row r="1668" spans="1:6" x14ac:dyDescent="0.2">
      <c r="A1668">
        <v>1667</v>
      </c>
      <c r="B1668" t="s">
        <v>4265</v>
      </c>
      <c r="C1668" t="s">
        <v>4266</v>
      </c>
      <c r="D1668" t="s">
        <v>4267</v>
      </c>
      <c r="E1668" s="1">
        <v>44964.611851851849</v>
      </c>
      <c r="F1668" s="1">
        <v>44964.611851851849</v>
      </c>
    </row>
    <row r="1669" spans="1:6" x14ac:dyDescent="0.2">
      <c r="A1669">
        <v>1668</v>
      </c>
      <c r="B1669" t="s">
        <v>4268</v>
      </c>
      <c r="C1669" t="s">
        <v>4269</v>
      </c>
      <c r="D1669">
        <v>12027285246</v>
      </c>
      <c r="E1669" s="1">
        <v>44964.611851851849</v>
      </c>
      <c r="F1669" s="1">
        <v>44964.611851851849</v>
      </c>
    </row>
    <row r="1670" spans="1:6" x14ac:dyDescent="0.2">
      <c r="A1670">
        <v>1669</v>
      </c>
      <c r="B1670" t="s">
        <v>4270</v>
      </c>
      <c r="C1670" t="s">
        <v>4271</v>
      </c>
      <c r="D1670" t="s">
        <v>4272</v>
      </c>
      <c r="E1670" s="1">
        <v>44964.611851851849</v>
      </c>
      <c r="F1670" s="1">
        <v>44964.611851851849</v>
      </c>
    </row>
    <row r="1671" spans="1:6" x14ac:dyDescent="0.2">
      <c r="A1671">
        <v>1670</v>
      </c>
      <c r="B1671" t="s">
        <v>4273</v>
      </c>
      <c r="C1671" t="s">
        <v>4274</v>
      </c>
      <c r="D1671" t="s">
        <v>4275</v>
      </c>
      <c r="E1671" s="1">
        <v>44964.611851851849</v>
      </c>
      <c r="F1671" s="1">
        <v>44964.611851851849</v>
      </c>
    </row>
    <row r="1672" spans="1:6" x14ac:dyDescent="0.2">
      <c r="A1672">
        <v>1671</v>
      </c>
      <c r="B1672" t="s">
        <v>4276</v>
      </c>
      <c r="C1672" t="s">
        <v>4277</v>
      </c>
      <c r="D1672" s="2">
        <v>7625794531</v>
      </c>
      <c r="E1672" s="1">
        <v>44964.611851851849</v>
      </c>
      <c r="F1672" s="1">
        <v>44964.611851851849</v>
      </c>
    </row>
    <row r="1673" spans="1:6" x14ac:dyDescent="0.2">
      <c r="A1673">
        <v>1672</v>
      </c>
      <c r="B1673" t="s">
        <v>4278</v>
      </c>
      <c r="C1673" t="s">
        <v>4279</v>
      </c>
      <c r="D1673" t="s">
        <v>4280</v>
      </c>
      <c r="E1673" s="1">
        <v>44964.611851851849</v>
      </c>
      <c r="F1673" s="1">
        <v>44964.611851851849</v>
      </c>
    </row>
    <row r="1674" spans="1:6" x14ac:dyDescent="0.2">
      <c r="A1674">
        <v>1673</v>
      </c>
      <c r="B1674" t="s">
        <v>4281</v>
      </c>
      <c r="C1674" t="s">
        <v>4282</v>
      </c>
      <c r="D1674" t="s">
        <v>4283</v>
      </c>
      <c r="E1674" s="1">
        <v>44964.611851851849</v>
      </c>
      <c r="F1674" s="1">
        <v>44964.611851851849</v>
      </c>
    </row>
    <row r="1675" spans="1:6" x14ac:dyDescent="0.2">
      <c r="A1675">
        <v>1674</v>
      </c>
      <c r="B1675" t="s">
        <v>4284</v>
      </c>
      <c r="C1675" t="s">
        <v>4285</v>
      </c>
      <c r="D1675" t="s">
        <v>4286</v>
      </c>
      <c r="E1675" s="1">
        <v>44964.611851851849</v>
      </c>
      <c r="F1675" s="1">
        <v>44964.611851851849</v>
      </c>
    </row>
    <row r="1676" spans="1:6" x14ac:dyDescent="0.2">
      <c r="A1676">
        <v>1675</v>
      </c>
      <c r="B1676" t="s">
        <v>4287</v>
      </c>
      <c r="C1676" t="s">
        <v>4288</v>
      </c>
      <c r="D1676">
        <v>17434969767</v>
      </c>
      <c r="E1676" s="1">
        <v>44964.611851851849</v>
      </c>
      <c r="F1676" s="1">
        <v>44964.611851851849</v>
      </c>
    </row>
    <row r="1677" spans="1:6" x14ac:dyDescent="0.2">
      <c r="A1677">
        <v>1676</v>
      </c>
      <c r="B1677" t="s">
        <v>4289</v>
      </c>
      <c r="C1677" t="s">
        <v>4290</v>
      </c>
      <c r="D1677" s="2">
        <v>9598589176</v>
      </c>
      <c r="E1677" s="1">
        <v>44964.611851851849</v>
      </c>
      <c r="F1677" s="1">
        <v>44964.611851851849</v>
      </c>
    </row>
    <row r="1678" spans="1:6" x14ac:dyDescent="0.2">
      <c r="A1678">
        <v>1677</v>
      </c>
      <c r="B1678" t="s">
        <v>4291</v>
      </c>
      <c r="C1678" t="s">
        <v>4292</v>
      </c>
      <c r="D1678">
        <f>1-434-687-3175</f>
        <v>-4295</v>
      </c>
      <c r="E1678" s="1">
        <v>44964.611851851849</v>
      </c>
      <c r="F1678" s="1">
        <v>44964.611851851849</v>
      </c>
    </row>
    <row r="1679" spans="1:6" x14ac:dyDescent="0.2">
      <c r="A1679">
        <v>1678</v>
      </c>
      <c r="B1679" t="s">
        <v>4293</v>
      </c>
      <c r="C1679" t="s">
        <v>4294</v>
      </c>
      <c r="D1679" t="s">
        <v>4295</v>
      </c>
      <c r="E1679" s="1">
        <v>44964.611851851849</v>
      </c>
      <c r="F1679" s="1">
        <v>44964.611851851849</v>
      </c>
    </row>
    <row r="1680" spans="1:6" x14ac:dyDescent="0.2">
      <c r="A1680">
        <v>1679</v>
      </c>
      <c r="B1680" t="s">
        <v>4296</v>
      </c>
      <c r="C1680" t="s">
        <v>4297</v>
      </c>
      <c r="D1680">
        <f>1-845-313-8902</f>
        <v>-10059</v>
      </c>
      <c r="E1680" s="1">
        <v>44964.611851851849</v>
      </c>
      <c r="F1680" s="1">
        <v>44964.611851851849</v>
      </c>
    </row>
    <row r="1681" spans="1:6" x14ac:dyDescent="0.2">
      <c r="A1681">
        <v>1680</v>
      </c>
      <c r="B1681" t="s">
        <v>4298</v>
      </c>
      <c r="C1681" t="s">
        <v>4299</v>
      </c>
      <c r="D1681" t="s">
        <v>4300</v>
      </c>
      <c r="E1681" s="1">
        <v>44964.611851851849</v>
      </c>
      <c r="F1681" s="1">
        <v>44964.611851851849</v>
      </c>
    </row>
    <row r="1682" spans="1:6" x14ac:dyDescent="0.2">
      <c r="A1682">
        <v>1681</v>
      </c>
      <c r="B1682" t="s">
        <v>4301</v>
      </c>
      <c r="C1682" t="s">
        <v>4302</v>
      </c>
      <c r="D1682">
        <v>14632920862</v>
      </c>
      <c r="E1682" s="1">
        <v>44964.611851851849</v>
      </c>
      <c r="F1682" s="1">
        <v>44964.611851851849</v>
      </c>
    </row>
    <row r="1683" spans="1:6" x14ac:dyDescent="0.2">
      <c r="A1683">
        <v>1682</v>
      </c>
      <c r="B1683" t="s">
        <v>4303</v>
      </c>
      <c r="C1683" t="s">
        <v>4304</v>
      </c>
      <c r="D1683">
        <v>16233700733</v>
      </c>
      <c r="E1683" s="1">
        <v>44964.611851851849</v>
      </c>
      <c r="F1683" s="1">
        <v>44964.611851851849</v>
      </c>
    </row>
    <row r="1684" spans="1:6" x14ac:dyDescent="0.2">
      <c r="A1684">
        <v>1683</v>
      </c>
      <c r="B1684" t="s">
        <v>4305</v>
      </c>
      <c r="C1684" t="s">
        <v>4306</v>
      </c>
      <c r="D1684">
        <v>15205064219</v>
      </c>
      <c r="E1684" s="1">
        <v>44964.611851851849</v>
      </c>
      <c r="F1684" s="1">
        <v>44964.611851851849</v>
      </c>
    </row>
    <row r="1685" spans="1:6" x14ac:dyDescent="0.2">
      <c r="A1685">
        <v>1684</v>
      </c>
      <c r="B1685" t="s">
        <v>4307</v>
      </c>
      <c r="C1685" t="s">
        <v>4308</v>
      </c>
      <c r="D1685" t="s">
        <v>4309</v>
      </c>
      <c r="E1685" s="1">
        <v>44964.611851851849</v>
      </c>
      <c r="F1685" s="1">
        <v>44964.611851851849</v>
      </c>
    </row>
    <row r="1686" spans="1:6" x14ac:dyDescent="0.2">
      <c r="A1686">
        <v>1685</v>
      </c>
      <c r="B1686" t="s">
        <v>4310</v>
      </c>
      <c r="C1686" t="s">
        <v>4311</v>
      </c>
      <c r="D1686">
        <f>1-442-513-8982</f>
        <v>-9936</v>
      </c>
      <c r="E1686" s="1">
        <v>44964.611851851849</v>
      </c>
      <c r="F1686" s="1">
        <v>44964.611851851849</v>
      </c>
    </row>
    <row r="1687" spans="1:6" x14ac:dyDescent="0.2">
      <c r="A1687">
        <v>1686</v>
      </c>
      <c r="B1687" t="s">
        <v>4312</v>
      </c>
      <c r="C1687" t="s">
        <v>4313</v>
      </c>
      <c r="D1687">
        <f>1-352-260-7038</f>
        <v>-7649</v>
      </c>
      <c r="E1687" s="1">
        <v>44964.611851851849</v>
      </c>
      <c r="F1687" s="1">
        <v>44964.611851851849</v>
      </c>
    </row>
    <row r="1688" spans="1:6" x14ac:dyDescent="0.2">
      <c r="A1688">
        <v>1687</v>
      </c>
      <c r="B1688" t="s">
        <v>4314</v>
      </c>
      <c r="C1688" t="s">
        <v>4315</v>
      </c>
      <c r="D1688" s="2">
        <v>15402937153</v>
      </c>
      <c r="E1688" s="1">
        <v>44964.611851851849</v>
      </c>
      <c r="F1688" s="1">
        <v>44964.611851851849</v>
      </c>
    </row>
    <row r="1689" spans="1:6" x14ac:dyDescent="0.2">
      <c r="A1689">
        <v>1688</v>
      </c>
      <c r="B1689" t="s">
        <v>4316</v>
      </c>
      <c r="C1689" t="s">
        <v>4317</v>
      </c>
      <c r="D1689" t="s">
        <v>4318</v>
      </c>
      <c r="E1689" s="1">
        <v>44964.611851851849</v>
      </c>
      <c r="F1689" s="1">
        <v>44964.611851851849</v>
      </c>
    </row>
    <row r="1690" spans="1:6" x14ac:dyDescent="0.2">
      <c r="A1690">
        <v>1689</v>
      </c>
      <c r="B1690" t="s">
        <v>4319</v>
      </c>
      <c r="C1690" t="s">
        <v>4320</v>
      </c>
      <c r="D1690" t="s">
        <v>4321</v>
      </c>
      <c r="E1690" s="1">
        <v>44964.611851851849</v>
      </c>
      <c r="F1690" s="1">
        <v>44964.611851851849</v>
      </c>
    </row>
    <row r="1691" spans="1:6" x14ac:dyDescent="0.2">
      <c r="A1691">
        <v>1690</v>
      </c>
      <c r="B1691" t="s">
        <v>4322</v>
      </c>
      <c r="C1691" t="s">
        <v>4323</v>
      </c>
      <c r="D1691" t="s">
        <v>4324</v>
      </c>
      <c r="E1691" s="1">
        <v>44964.611851851849</v>
      </c>
      <c r="F1691" s="1">
        <v>44964.611851851849</v>
      </c>
    </row>
    <row r="1692" spans="1:6" x14ac:dyDescent="0.2">
      <c r="A1692">
        <v>1691</v>
      </c>
      <c r="B1692" t="s">
        <v>4325</v>
      </c>
      <c r="C1692" t="s">
        <v>4326</v>
      </c>
      <c r="D1692">
        <f>1-279-427-4295</f>
        <v>-5000</v>
      </c>
      <c r="E1692" s="1">
        <v>44964.611851851849</v>
      </c>
      <c r="F1692" s="1">
        <v>44964.611851851849</v>
      </c>
    </row>
    <row r="1693" spans="1:6" x14ac:dyDescent="0.2">
      <c r="A1693">
        <v>1692</v>
      </c>
      <c r="B1693" t="s">
        <v>4327</v>
      </c>
      <c r="C1693" t="s">
        <v>4328</v>
      </c>
      <c r="D1693" t="s">
        <v>4329</v>
      </c>
      <c r="E1693" s="1">
        <v>44964.611851851849</v>
      </c>
      <c r="F1693" s="1">
        <v>44964.611851851849</v>
      </c>
    </row>
    <row r="1694" spans="1:6" x14ac:dyDescent="0.2">
      <c r="A1694">
        <v>1693</v>
      </c>
      <c r="B1694" t="s">
        <v>4330</v>
      </c>
      <c r="C1694" t="s">
        <v>4331</v>
      </c>
      <c r="D1694" t="s">
        <v>4332</v>
      </c>
      <c r="E1694" s="1">
        <v>44964.611851851849</v>
      </c>
      <c r="F1694" s="1">
        <v>44964.611851851849</v>
      </c>
    </row>
    <row r="1695" spans="1:6" x14ac:dyDescent="0.2">
      <c r="A1695">
        <v>1694</v>
      </c>
      <c r="B1695" t="s">
        <v>4333</v>
      </c>
      <c r="C1695" t="s">
        <v>4334</v>
      </c>
      <c r="D1695">
        <f>1-757-443-1234</f>
        <v>-2433</v>
      </c>
      <c r="E1695" s="1">
        <v>44964.611851851849</v>
      </c>
      <c r="F1695" s="1">
        <v>44964.611851851849</v>
      </c>
    </row>
    <row r="1696" spans="1:6" x14ac:dyDescent="0.2">
      <c r="A1696">
        <v>1695</v>
      </c>
      <c r="B1696" t="s">
        <v>4335</v>
      </c>
      <c r="C1696" t="s">
        <v>4336</v>
      </c>
      <c r="D1696" t="s">
        <v>4337</v>
      </c>
      <c r="E1696" s="1">
        <v>44964.611851851849</v>
      </c>
      <c r="F1696" s="1">
        <v>44964.611851851849</v>
      </c>
    </row>
    <row r="1697" spans="1:6" x14ac:dyDescent="0.2">
      <c r="A1697">
        <v>1696</v>
      </c>
      <c r="B1697" t="s">
        <v>4338</v>
      </c>
      <c r="C1697" t="s">
        <v>4339</v>
      </c>
      <c r="D1697" t="s">
        <v>4340</v>
      </c>
      <c r="E1697" s="1">
        <v>44964.611851851849</v>
      </c>
      <c r="F1697" s="1">
        <v>44964.611851851849</v>
      </c>
    </row>
    <row r="1698" spans="1:6" x14ac:dyDescent="0.2">
      <c r="A1698">
        <v>1697</v>
      </c>
      <c r="B1698" t="s">
        <v>4341</v>
      </c>
      <c r="C1698" t="s">
        <v>4342</v>
      </c>
      <c r="D1698" t="s">
        <v>4343</v>
      </c>
      <c r="E1698" s="1">
        <v>44964.611851851849</v>
      </c>
      <c r="F1698" s="1">
        <v>44964.611851851849</v>
      </c>
    </row>
    <row r="1699" spans="1:6" x14ac:dyDescent="0.2">
      <c r="A1699">
        <v>1698</v>
      </c>
      <c r="B1699" t="s">
        <v>4344</v>
      </c>
      <c r="C1699" t="s">
        <v>4345</v>
      </c>
      <c r="D1699">
        <f>1-678-869-284</f>
        <v>-1830</v>
      </c>
      <c r="E1699" s="1">
        <v>44964.611851851849</v>
      </c>
      <c r="F1699" s="1">
        <v>44964.611851851849</v>
      </c>
    </row>
    <row r="1700" spans="1:6" x14ac:dyDescent="0.2">
      <c r="A1700">
        <v>1699</v>
      </c>
      <c r="B1700" t="s">
        <v>4346</v>
      </c>
      <c r="C1700" t="s">
        <v>4347</v>
      </c>
      <c r="D1700" t="s">
        <v>4348</v>
      </c>
      <c r="E1700" s="1">
        <v>44964.611851851849</v>
      </c>
      <c r="F1700" s="1">
        <v>44964.611851851849</v>
      </c>
    </row>
    <row r="1701" spans="1:6" x14ac:dyDescent="0.2">
      <c r="A1701">
        <v>1700</v>
      </c>
      <c r="B1701" t="s">
        <v>4349</v>
      </c>
      <c r="C1701" t="s">
        <v>4350</v>
      </c>
      <c r="D1701" s="2">
        <v>16297489748</v>
      </c>
      <c r="E1701" s="1">
        <v>44964.611851851849</v>
      </c>
      <c r="F1701" s="1">
        <v>44964.611851851849</v>
      </c>
    </row>
    <row r="1702" spans="1:6" x14ac:dyDescent="0.2">
      <c r="A1702">
        <v>1701</v>
      </c>
      <c r="B1702" t="s">
        <v>4351</v>
      </c>
      <c r="C1702" t="s">
        <v>4352</v>
      </c>
      <c r="D1702" s="2">
        <v>14016630321</v>
      </c>
      <c r="E1702" s="1">
        <v>44964.611851851849</v>
      </c>
      <c r="F1702" s="1">
        <v>44964.611851851849</v>
      </c>
    </row>
    <row r="1703" spans="1:6" x14ac:dyDescent="0.2">
      <c r="A1703">
        <v>1702</v>
      </c>
      <c r="B1703" t="s">
        <v>4353</v>
      </c>
      <c r="C1703" t="s">
        <v>4354</v>
      </c>
      <c r="D1703" t="s">
        <v>4355</v>
      </c>
      <c r="E1703" s="1">
        <v>44964.611851851849</v>
      </c>
      <c r="F1703" s="1">
        <v>44964.611851851849</v>
      </c>
    </row>
    <row r="1704" spans="1:6" x14ac:dyDescent="0.2">
      <c r="A1704">
        <v>1703</v>
      </c>
      <c r="B1704" t="s">
        <v>4356</v>
      </c>
      <c r="C1704" t="s">
        <v>4357</v>
      </c>
      <c r="D1704" t="s">
        <v>4358</v>
      </c>
      <c r="E1704" s="1">
        <v>44964.611851851849</v>
      </c>
      <c r="F1704" s="1">
        <v>44964.611851851849</v>
      </c>
    </row>
    <row r="1705" spans="1:6" x14ac:dyDescent="0.2">
      <c r="A1705">
        <v>1704</v>
      </c>
      <c r="B1705" t="s">
        <v>4359</v>
      </c>
      <c r="C1705" t="s">
        <v>4360</v>
      </c>
      <c r="D1705">
        <f>1-341-518-2347</f>
        <v>-3205</v>
      </c>
      <c r="E1705" s="1">
        <v>44964.611851851849</v>
      </c>
      <c r="F1705" s="1">
        <v>44964.611851851849</v>
      </c>
    </row>
    <row r="1706" spans="1:6" x14ac:dyDescent="0.2">
      <c r="A1706">
        <v>1705</v>
      </c>
      <c r="B1706" t="s">
        <v>4361</v>
      </c>
      <c r="C1706" t="s">
        <v>4362</v>
      </c>
      <c r="D1706" t="s">
        <v>4363</v>
      </c>
      <c r="E1706" s="1">
        <v>44964.611851851849</v>
      </c>
      <c r="F1706" s="1">
        <v>44964.611851851849</v>
      </c>
    </row>
    <row r="1707" spans="1:6" x14ac:dyDescent="0.2">
      <c r="A1707">
        <v>1706</v>
      </c>
      <c r="B1707" t="s">
        <v>4364</v>
      </c>
      <c r="C1707" t="s">
        <v>4365</v>
      </c>
      <c r="D1707" t="s">
        <v>4366</v>
      </c>
      <c r="E1707" s="1">
        <v>44964.611851851849</v>
      </c>
      <c r="F1707" s="1">
        <v>44964.611851851849</v>
      </c>
    </row>
    <row r="1708" spans="1:6" x14ac:dyDescent="0.2">
      <c r="A1708">
        <v>1707</v>
      </c>
      <c r="B1708" t="s">
        <v>4367</v>
      </c>
      <c r="C1708" t="s">
        <v>4368</v>
      </c>
      <c r="D1708" t="s">
        <v>4369</v>
      </c>
      <c r="E1708" s="1">
        <v>44964.611851851849</v>
      </c>
      <c r="F1708" s="1">
        <v>44964.611851851849</v>
      </c>
    </row>
    <row r="1709" spans="1:6" x14ac:dyDescent="0.2">
      <c r="A1709">
        <v>1708</v>
      </c>
      <c r="B1709" t="s">
        <v>4370</v>
      </c>
      <c r="C1709" t="s">
        <v>4371</v>
      </c>
      <c r="D1709">
        <f>1-732-348-4637</f>
        <v>-5716</v>
      </c>
      <c r="E1709" s="1">
        <v>44964.611851851849</v>
      </c>
      <c r="F1709" s="1">
        <v>44964.611851851849</v>
      </c>
    </row>
    <row r="1710" spans="1:6" x14ac:dyDescent="0.2">
      <c r="A1710">
        <v>1709</v>
      </c>
      <c r="B1710" t="s">
        <v>4372</v>
      </c>
      <c r="C1710" t="s">
        <v>4373</v>
      </c>
      <c r="D1710" t="s">
        <v>4374</v>
      </c>
      <c r="E1710" s="1">
        <v>44964.611851851849</v>
      </c>
      <c r="F1710" s="1">
        <v>44964.611851851849</v>
      </c>
    </row>
    <row r="1711" spans="1:6" x14ac:dyDescent="0.2">
      <c r="A1711">
        <v>1710</v>
      </c>
      <c r="B1711" t="s">
        <v>4375</v>
      </c>
      <c r="C1711" t="s">
        <v>4376</v>
      </c>
      <c r="D1711">
        <v>16197566771</v>
      </c>
      <c r="E1711" s="1">
        <v>44964.611851851849</v>
      </c>
      <c r="F1711" s="1">
        <v>44964.611851851849</v>
      </c>
    </row>
    <row r="1712" spans="1:6" x14ac:dyDescent="0.2">
      <c r="A1712">
        <v>1711</v>
      </c>
      <c r="B1712" t="s">
        <v>4377</v>
      </c>
      <c r="C1712" t="s">
        <v>4378</v>
      </c>
      <c r="D1712" t="s">
        <v>4379</v>
      </c>
      <c r="E1712" s="1">
        <v>44964.611851851849</v>
      </c>
      <c r="F1712" s="1">
        <v>44964.611851851849</v>
      </c>
    </row>
    <row r="1713" spans="1:6" x14ac:dyDescent="0.2">
      <c r="A1713">
        <v>1712</v>
      </c>
      <c r="B1713" t="s">
        <v>4380</v>
      </c>
      <c r="C1713" t="s">
        <v>4381</v>
      </c>
      <c r="D1713">
        <f>1-252-443-6803</f>
        <v>-7497</v>
      </c>
      <c r="E1713" s="1">
        <v>44964.611851851849</v>
      </c>
      <c r="F1713" s="1">
        <v>44964.611851851849</v>
      </c>
    </row>
    <row r="1714" spans="1:6" x14ac:dyDescent="0.2">
      <c r="A1714">
        <v>1713</v>
      </c>
      <c r="B1714" t="s">
        <v>4382</v>
      </c>
      <c r="C1714" t="s">
        <v>4383</v>
      </c>
      <c r="D1714" s="2">
        <v>12523434591</v>
      </c>
      <c r="E1714" s="1">
        <v>44964.611851851849</v>
      </c>
      <c r="F1714" s="1">
        <v>44964.611851851849</v>
      </c>
    </row>
    <row r="1715" spans="1:6" x14ac:dyDescent="0.2">
      <c r="A1715">
        <v>1714</v>
      </c>
      <c r="B1715" t="s">
        <v>4384</v>
      </c>
      <c r="C1715" t="s">
        <v>4385</v>
      </c>
      <c r="D1715" s="2">
        <v>4806159538</v>
      </c>
      <c r="E1715" s="1">
        <v>44964.611851851849</v>
      </c>
      <c r="F1715" s="1">
        <v>44964.611851851849</v>
      </c>
    </row>
    <row r="1716" spans="1:6" x14ac:dyDescent="0.2">
      <c r="A1716">
        <v>1715</v>
      </c>
      <c r="B1716" t="s">
        <v>4386</v>
      </c>
      <c r="C1716" t="s">
        <v>4387</v>
      </c>
      <c r="D1716" t="s">
        <v>4388</v>
      </c>
      <c r="E1716" s="1">
        <v>44964.611851851849</v>
      </c>
      <c r="F1716" s="1">
        <v>44964.611851851849</v>
      </c>
    </row>
    <row r="1717" spans="1:6" x14ac:dyDescent="0.2">
      <c r="A1717">
        <v>1716</v>
      </c>
      <c r="B1717" t="s">
        <v>4389</v>
      </c>
      <c r="C1717" t="s">
        <v>4390</v>
      </c>
      <c r="D1717" t="s">
        <v>4391</v>
      </c>
      <c r="E1717" s="1">
        <v>44964.611851851849</v>
      </c>
      <c r="F1717" s="1">
        <v>44964.611851851849</v>
      </c>
    </row>
    <row r="1718" spans="1:6" x14ac:dyDescent="0.2">
      <c r="A1718">
        <v>1717</v>
      </c>
      <c r="B1718" t="s">
        <v>4392</v>
      </c>
      <c r="C1718" t="s">
        <v>4393</v>
      </c>
      <c r="D1718" t="s">
        <v>4394</v>
      </c>
      <c r="E1718" s="1">
        <v>44964.611851851849</v>
      </c>
      <c r="F1718" s="1">
        <v>44964.611851851849</v>
      </c>
    </row>
    <row r="1719" spans="1:6" x14ac:dyDescent="0.2">
      <c r="A1719">
        <v>1718</v>
      </c>
      <c r="B1719" t="s">
        <v>4395</v>
      </c>
      <c r="C1719" t="s">
        <v>4396</v>
      </c>
      <c r="D1719">
        <f>1-816-523-1067</f>
        <v>-2405</v>
      </c>
      <c r="E1719" s="1">
        <v>44964.611851851849</v>
      </c>
      <c r="F1719" s="1">
        <v>44964.611851851849</v>
      </c>
    </row>
    <row r="1720" spans="1:6" x14ac:dyDescent="0.2">
      <c r="A1720">
        <v>1719</v>
      </c>
      <c r="B1720" t="s">
        <v>4397</v>
      </c>
      <c r="C1720" t="s">
        <v>4398</v>
      </c>
      <c r="D1720" t="s">
        <v>4399</v>
      </c>
      <c r="E1720" s="1">
        <v>44964.611851851849</v>
      </c>
      <c r="F1720" s="1">
        <v>44964.611851851849</v>
      </c>
    </row>
    <row r="1721" spans="1:6" x14ac:dyDescent="0.2">
      <c r="A1721">
        <v>1720</v>
      </c>
      <c r="B1721" t="s">
        <v>4400</v>
      </c>
      <c r="C1721" t="s">
        <v>4401</v>
      </c>
      <c r="D1721">
        <v>17034685807</v>
      </c>
      <c r="E1721" s="1">
        <v>44964.611851851849</v>
      </c>
      <c r="F1721" s="1">
        <v>44964.611851851849</v>
      </c>
    </row>
    <row r="1722" spans="1:6" x14ac:dyDescent="0.2">
      <c r="A1722">
        <v>1721</v>
      </c>
      <c r="B1722" t="s">
        <v>4402</v>
      </c>
      <c r="C1722" t="s">
        <v>4403</v>
      </c>
      <c r="D1722" t="s">
        <v>4404</v>
      </c>
      <c r="E1722" s="1">
        <v>44964.611851851849</v>
      </c>
      <c r="F1722" s="1">
        <v>44964.611851851849</v>
      </c>
    </row>
    <row r="1723" spans="1:6" x14ac:dyDescent="0.2">
      <c r="A1723">
        <v>1722</v>
      </c>
      <c r="B1723" t="s">
        <v>4405</v>
      </c>
      <c r="C1723" t="s">
        <v>4406</v>
      </c>
      <c r="D1723">
        <v>19293479241</v>
      </c>
      <c r="E1723" s="1">
        <v>44964.611851851849</v>
      </c>
      <c r="F1723" s="1">
        <v>44964.611851851849</v>
      </c>
    </row>
    <row r="1724" spans="1:6" x14ac:dyDescent="0.2">
      <c r="A1724">
        <v>1723</v>
      </c>
      <c r="B1724" t="s">
        <v>4407</v>
      </c>
      <c r="C1724" t="s">
        <v>4408</v>
      </c>
      <c r="D1724">
        <f>1-662-237-5521</f>
        <v>-6419</v>
      </c>
      <c r="E1724" s="1">
        <v>44964.611851851849</v>
      </c>
      <c r="F1724" s="1">
        <v>44964.611851851849</v>
      </c>
    </row>
    <row r="1725" spans="1:6" x14ac:dyDescent="0.2">
      <c r="A1725">
        <v>1724</v>
      </c>
      <c r="B1725" t="s">
        <v>4409</v>
      </c>
      <c r="C1725" t="s">
        <v>4410</v>
      </c>
      <c r="D1725">
        <f>1-234-491-2586</f>
        <v>-3310</v>
      </c>
      <c r="E1725" s="1">
        <v>44964.611851851849</v>
      </c>
      <c r="F1725" s="1">
        <v>44964.611851851849</v>
      </c>
    </row>
    <row r="1726" spans="1:6" x14ac:dyDescent="0.2">
      <c r="A1726">
        <v>1725</v>
      </c>
      <c r="B1726" t="s">
        <v>4411</v>
      </c>
      <c r="C1726" t="s">
        <v>4412</v>
      </c>
      <c r="D1726" t="s">
        <v>4413</v>
      </c>
      <c r="E1726" s="1">
        <v>44964.611851851849</v>
      </c>
      <c r="F1726" s="1">
        <v>44964.611851851849</v>
      </c>
    </row>
    <row r="1727" spans="1:6" x14ac:dyDescent="0.2">
      <c r="A1727">
        <v>1726</v>
      </c>
      <c r="B1727" t="s">
        <v>4414</v>
      </c>
      <c r="C1727" t="s">
        <v>4415</v>
      </c>
      <c r="D1727" t="s">
        <v>4416</v>
      </c>
      <c r="E1727" s="1">
        <v>44964.611851851849</v>
      </c>
      <c r="F1727" s="1">
        <v>44964.611851851849</v>
      </c>
    </row>
    <row r="1728" spans="1:6" x14ac:dyDescent="0.2">
      <c r="A1728">
        <v>1727</v>
      </c>
      <c r="B1728" t="s">
        <v>4417</v>
      </c>
      <c r="C1728" t="s">
        <v>4418</v>
      </c>
      <c r="D1728" t="s">
        <v>4419</v>
      </c>
      <c r="E1728" s="1">
        <v>44964.611851851849</v>
      </c>
      <c r="F1728" s="1">
        <v>44964.611851851849</v>
      </c>
    </row>
    <row r="1729" spans="1:6" x14ac:dyDescent="0.2">
      <c r="A1729">
        <v>1728</v>
      </c>
      <c r="B1729" t="s">
        <v>4420</v>
      </c>
      <c r="C1729" t="s">
        <v>4421</v>
      </c>
      <c r="D1729" t="s">
        <v>4422</v>
      </c>
      <c r="E1729" s="1">
        <v>44964.611851851849</v>
      </c>
      <c r="F1729" s="1">
        <v>44964.611851851849</v>
      </c>
    </row>
    <row r="1730" spans="1:6" x14ac:dyDescent="0.2">
      <c r="A1730">
        <v>1729</v>
      </c>
      <c r="B1730" t="s">
        <v>4423</v>
      </c>
      <c r="C1730" t="s">
        <v>4424</v>
      </c>
      <c r="D1730" s="2">
        <v>3414987803</v>
      </c>
      <c r="E1730" s="1">
        <v>44964.611851851849</v>
      </c>
      <c r="F1730" s="1">
        <v>44964.611851851849</v>
      </c>
    </row>
    <row r="1731" spans="1:6" x14ac:dyDescent="0.2">
      <c r="A1731">
        <v>1730</v>
      </c>
      <c r="B1731" t="s">
        <v>4425</v>
      </c>
      <c r="C1731" t="s">
        <v>4426</v>
      </c>
      <c r="D1731">
        <f>1-206-587-4646</f>
        <v>-5438</v>
      </c>
      <c r="E1731" s="1">
        <v>44964.611851851849</v>
      </c>
      <c r="F1731" s="1">
        <v>44964.611851851849</v>
      </c>
    </row>
    <row r="1732" spans="1:6" x14ac:dyDescent="0.2">
      <c r="A1732">
        <v>1731</v>
      </c>
      <c r="B1732" t="s">
        <v>4427</v>
      </c>
      <c r="C1732" t="s">
        <v>4428</v>
      </c>
      <c r="D1732" t="s">
        <v>4429</v>
      </c>
      <c r="E1732" s="1">
        <v>44964.611851851849</v>
      </c>
      <c r="F1732" s="1">
        <v>44964.611851851849</v>
      </c>
    </row>
    <row r="1733" spans="1:6" x14ac:dyDescent="0.2">
      <c r="A1733">
        <v>1732</v>
      </c>
      <c r="B1733" t="s">
        <v>4430</v>
      </c>
      <c r="C1733" t="s">
        <v>4431</v>
      </c>
      <c r="D1733" t="s">
        <v>4432</v>
      </c>
      <c r="E1733" s="1">
        <v>44964.611851851849</v>
      </c>
      <c r="F1733" s="1">
        <v>44964.611851851849</v>
      </c>
    </row>
    <row r="1734" spans="1:6" x14ac:dyDescent="0.2">
      <c r="A1734">
        <v>1733</v>
      </c>
      <c r="B1734" t="s">
        <v>4433</v>
      </c>
      <c r="C1734" t="s">
        <v>4434</v>
      </c>
      <c r="D1734" t="s">
        <v>4435</v>
      </c>
      <c r="E1734" s="1">
        <v>44964.611851851849</v>
      </c>
      <c r="F1734" s="1">
        <v>44964.611851851849</v>
      </c>
    </row>
    <row r="1735" spans="1:6" x14ac:dyDescent="0.2">
      <c r="A1735">
        <v>1734</v>
      </c>
      <c r="B1735" t="s">
        <v>4436</v>
      </c>
      <c r="C1735" t="s">
        <v>4437</v>
      </c>
      <c r="D1735" t="s">
        <v>4438</v>
      </c>
      <c r="E1735" s="1">
        <v>44964.611851851849</v>
      </c>
      <c r="F1735" s="1">
        <v>44964.611851851849</v>
      </c>
    </row>
    <row r="1736" spans="1:6" x14ac:dyDescent="0.2">
      <c r="A1736">
        <v>1735</v>
      </c>
      <c r="B1736" t="s">
        <v>4439</v>
      </c>
      <c r="C1736" t="s">
        <v>4440</v>
      </c>
      <c r="D1736" t="s">
        <v>4441</v>
      </c>
      <c r="E1736" s="1">
        <v>44964.611851851849</v>
      </c>
      <c r="F1736" s="1">
        <v>44964.611851851849</v>
      </c>
    </row>
    <row r="1737" spans="1:6" x14ac:dyDescent="0.2">
      <c r="A1737">
        <v>1736</v>
      </c>
      <c r="B1737" t="s">
        <v>4442</v>
      </c>
      <c r="C1737" t="s">
        <v>4443</v>
      </c>
      <c r="D1737" t="s">
        <v>4444</v>
      </c>
      <c r="E1737" s="1">
        <v>44964.611851851849</v>
      </c>
      <c r="F1737" s="1">
        <v>44964.611851851849</v>
      </c>
    </row>
    <row r="1738" spans="1:6" x14ac:dyDescent="0.2">
      <c r="A1738">
        <v>1737</v>
      </c>
      <c r="B1738" t="s">
        <v>4445</v>
      </c>
      <c r="C1738" t="s">
        <v>4446</v>
      </c>
      <c r="D1738">
        <v>14844466636</v>
      </c>
      <c r="E1738" s="1">
        <v>44964.611851851849</v>
      </c>
      <c r="F1738" s="1">
        <v>44964.611851851849</v>
      </c>
    </row>
    <row r="1739" spans="1:6" x14ac:dyDescent="0.2">
      <c r="A1739">
        <v>1738</v>
      </c>
      <c r="B1739" t="s">
        <v>4447</v>
      </c>
      <c r="C1739" t="s">
        <v>4448</v>
      </c>
      <c r="D1739">
        <f>1-984-570-255</f>
        <v>-1808</v>
      </c>
      <c r="E1739" s="1">
        <v>44964.611851851849</v>
      </c>
      <c r="F1739" s="1">
        <v>44964.611851851849</v>
      </c>
    </row>
    <row r="1740" spans="1:6" x14ac:dyDescent="0.2">
      <c r="A1740">
        <v>1739</v>
      </c>
      <c r="B1740" t="s">
        <v>4449</v>
      </c>
      <c r="C1740" t="s">
        <v>4450</v>
      </c>
      <c r="D1740" t="s">
        <v>4451</v>
      </c>
      <c r="E1740" s="1">
        <v>44964.611851851849</v>
      </c>
      <c r="F1740" s="1">
        <v>44964.611851851849</v>
      </c>
    </row>
    <row r="1741" spans="1:6" x14ac:dyDescent="0.2">
      <c r="A1741">
        <v>1740</v>
      </c>
      <c r="B1741" t="s">
        <v>4452</v>
      </c>
      <c r="C1741" t="s">
        <v>4453</v>
      </c>
      <c r="D1741">
        <f>1-228-677-6985</f>
        <v>-7889</v>
      </c>
      <c r="E1741" s="1">
        <v>44964.611851851849</v>
      </c>
      <c r="F1741" s="1">
        <v>44964.611851851849</v>
      </c>
    </row>
    <row r="1742" spans="1:6" x14ac:dyDescent="0.2">
      <c r="A1742">
        <v>1741</v>
      </c>
      <c r="B1742" t="s">
        <v>4454</v>
      </c>
      <c r="C1742" t="s">
        <v>4455</v>
      </c>
      <c r="D1742" s="2">
        <v>12255125622</v>
      </c>
      <c r="E1742" s="1">
        <v>44964.611851851849</v>
      </c>
      <c r="F1742" s="1">
        <v>44964.611851851849</v>
      </c>
    </row>
    <row r="1743" spans="1:6" x14ac:dyDescent="0.2">
      <c r="A1743">
        <v>1742</v>
      </c>
      <c r="B1743" t="s">
        <v>4456</v>
      </c>
      <c r="C1743" t="s">
        <v>4457</v>
      </c>
      <c r="D1743">
        <f>1-520-276-5238</f>
        <v>-6033</v>
      </c>
      <c r="E1743" s="1">
        <v>44964.611851851849</v>
      </c>
      <c r="F1743" s="1">
        <v>44964.611851851849</v>
      </c>
    </row>
    <row r="1744" spans="1:6" x14ac:dyDescent="0.2">
      <c r="A1744">
        <v>1743</v>
      </c>
      <c r="B1744" t="s">
        <v>4458</v>
      </c>
      <c r="C1744" t="s">
        <v>4459</v>
      </c>
      <c r="D1744" t="s">
        <v>4460</v>
      </c>
      <c r="E1744" s="1">
        <v>44964.611851851849</v>
      </c>
      <c r="F1744" s="1">
        <v>44964.611851851849</v>
      </c>
    </row>
    <row r="1745" spans="1:6" x14ac:dyDescent="0.2">
      <c r="A1745">
        <v>1744</v>
      </c>
      <c r="B1745" t="s">
        <v>4461</v>
      </c>
      <c r="C1745" t="s">
        <v>4462</v>
      </c>
      <c r="D1745" s="2">
        <v>18638755332</v>
      </c>
      <c r="E1745" s="1">
        <v>44964.611851851849</v>
      </c>
      <c r="F1745" s="1">
        <v>44964.611851851849</v>
      </c>
    </row>
    <row r="1746" spans="1:6" x14ac:dyDescent="0.2">
      <c r="A1746">
        <v>1745</v>
      </c>
      <c r="B1746" t="s">
        <v>4463</v>
      </c>
      <c r="C1746" t="s">
        <v>4464</v>
      </c>
      <c r="D1746" t="s">
        <v>4465</v>
      </c>
      <c r="E1746" s="1">
        <v>44964.611851851849</v>
      </c>
      <c r="F1746" s="1">
        <v>44964.611851851849</v>
      </c>
    </row>
    <row r="1747" spans="1:6" x14ac:dyDescent="0.2">
      <c r="A1747">
        <v>1746</v>
      </c>
      <c r="B1747" t="s">
        <v>4466</v>
      </c>
      <c r="C1747" t="s">
        <v>4467</v>
      </c>
      <c r="D1747" t="s">
        <v>4468</v>
      </c>
      <c r="E1747" s="1">
        <v>44964.611851851849</v>
      </c>
      <c r="F1747" s="1">
        <v>44964.611851851849</v>
      </c>
    </row>
    <row r="1748" spans="1:6" x14ac:dyDescent="0.2">
      <c r="A1748">
        <v>1747</v>
      </c>
      <c r="B1748" t="s">
        <v>4469</v>
      </c>
      <c r="C1748" t="s">
        <v>4470</v>
      </c>
      <c r="D1748" t="s">
        <v>4471</v>
      </c>
      <c r="E1748" s="1">
        <v>44964.611851851849</v>
      </c>
      <c r="F1748" s="1">
        <v>44964.611851851849</v>
      </c>
    </row>
    <row r="1749" spans="1:6" x14ac:dyDescent="0.2">
      <c r="A1749">
        <v>1748</v>
      </c>
      <c r="B1749" t="s">
        <v>4472</v>
      </c>
      <c r="C1749" t="s">
        <v>4473</v>
      </c>
      <c r="D1749">
        <f>1-469-623-2898</f>
        <v>-3989</v>
      </c>
      <c r="E1749" s="1">
        <v>44964.611851851849</v>
      </c>
      <c r="F1749" s="1">
        <v>44964.611851851849</v>
      </c>
    </row>
    <row r="1750" spans="1:6" x14ac:dyDescent="0.2">
      <c r="A1750">
        <v>1749</v>
      </c>
      <c r="B1750" t="s">
        <v>4474</v>
      </c>
      <c r="C1750" t="s">
        <v>4475</v>
      </c>
      <c r="D1750" t="s">
        <v>4476</v>
      </c>
      <c r="E1750" s="1">
        <v>44964.611851851849</v>
      </c>
      <c r="F1750" s="1">
        <v>44964.611851851849</v>
      </c>
    </row>
    <row r="1751" spans="1:6" x14ac:dyDescent="0.2">
      <c r="A1751">
        <v>1750</v>
      </c>
      <c r="B1751" t="s">
        <v>4477</v>
      </c>
      <c r="C1751" t="s">
        <v>4478</v>
      </c>
      <c r="D1751" t="s">
        <v>4479</v>
      </c>
      <c r="E1751" s="1">
        <v>44964.611851851849</v>
      </c>
      <c r="F1751" s="1">
        <v>44964.611851851849</v>
      </c>
    </row>
    <row r="1752" spans="1:6" x14ac:dyDescent="0.2">
      <c r="A1752">
        <v>1751</v>
      </c>
      <c r="B1752" t="s">
        <v>4480</v>
      </c>
      <c r="C1752" t="s">
        <v>4481</v>
      </c>
      <c r="D1752" t="s">
        <v>4482</v>
      </c>
      <c r="E1752" s="1">
        <v>44964.611851851849</v>
      </c>
      <c r="F1752" s="1">
        <v>44964.611851851849</v>
      </c>
    </row>
    <row r="1753" spans="1:6" x14ac:dyDescent="0.2">
      <c r="A1753">
        <v>1752</v>
      </c>
      <c r="B1753" t="s">
        <v>4483</v>
      </c>
      <c r="C1753" t="s">
        <v>4484</v>
      </c>
      <c r="D1753" t="s">
        <v>4485</v>
      </c>
      <c r="E1753" s="1">
        <v>44964.611851851849</v>
      </c>
      <c r="F1753" s="1">
        <v>44964.611851851849</v>
      </c>
    </row>
    <row r="1754" spans="1:6" x14ac:dyDescent="0.2">
      <c r="A1754">
        <v>1753</v>
      </c>
      <c r="B1754" t="s">
        <v>4486</v>
      </c>
      <c r="C1754" t="s">
        <v>4487</v>
      </c>
      <c r="D1754" s="2">
        <v>2346833973</v>
      </c>
      <c r="E1754" s="1">
        <v>44964.611851851849</v>
      </c>
      <c r="F1754" s="1">
        <v>44964.611851851849</v>
      </c>
    </row>
    <row r="1755" spans="1:6" x14ac:dyDescent="0.2">
      <c r="A1755">
        <v>1754</v>
      </c>
      <c r="B1755" t="s">
        <v>4488</v>
      </c>
      <c r="C1755" t="s">
        <v>4489</v>
      </c>
      <c r="D1755" t="s">
        <v>4490</v>
      </c>
      <c r="E1755" s="1">
        <v>44964.611851851849</v>
      </c>
      <c r="F1755" s="1">
        <v>44964.611851851849</v>
      </c>
    </row>
    <row r="1756" spans="1:6" x14ac:dyDescent="0.2">
      <c r="A1756">
        <v>1755</v>
      </c>
      <c r="B1756" t="s">
        <v>4491</v>
      </c>
      <c r="C1756" t="s">
        <v>4492</v>
      </c>
      <c r="D1756" t="s">
        <v>4493</v>
      </c>
      <c r="E1756" s="1">
        <v>44964.611851851849</v>
      </c>
      <c r="F1756" s="1">
        <v>44964.611851851849</v>
      </c>
    </row>
    <row r="1757" spans="1:6" x14ac:dyDescent="0.2">
      <c r="A1757">
        <v>1756</v>
      </c>
      <c r="B1757" t="s">
        <v>4494</v>
      </c>
      <c r="C1757" t="s">
        <v>4495</v>
      </c>
      <c r="D1757" t="s">
        <v>4496</v>
      </c>
      <c r="E1757" s="1">
        <v>44964.611851851849</v>
      </c>
      <c r="F1757" s="1">
        <v>44964.611851851849</v>
      </c>
    </row>
    <row r="1758" spans="1:6" x14ac:dyDescent="0.2">
      <c r="A1758">
        <v>1757</v>
      </c>
      <c r="B1758" t="s">
        <v>4497</v>
      </c>
      <c r="C1758" t="s">
        <v>4498</v>
      </c>
      <c r="D1758" t="s">
        <v>4499</v>
      </c>
      <c r="E1758" s="1">
        <v>44964.611851851849</v>
      </c>
      <c r="F1758" s="1">
        <v>44964.611851851849</v>
      </c>
    </row>
    <row r="1759" spans="1:6" x14ac:dyDescent="0.2">
      <c r="A1759">
        <v>1758</v>
      </c>
      <c r="B1759" t="s">
        <v>4500</v>
      </c>
      <c r="C1759" t="s">
        <v>4501</v>
      </c>
      <c r="D1759" s="2">
        <v>4247354868</v>
      </c>
      <c r="E1759" s="1">
        <v>44964.611851851849</v>
      </c>
      <c r="F1759" s="1">
        <v>44964.611851851849</v>
      </c>
    </row>
    <row r="1760" spans="1:6" x14ac:dyDescent="0.2">
      <c r="A1760">
        <v>1759</v>
      </c>
      <c r="B1760" t="s">
        <v>4502</v>
      </c>
      <c r="C1760" t="s">
        <v>4503</v>
      </c>
      <c r="D1760" s="2">
        <v>2726609820</v>
      </c>
      <c r="E1760" s="1">
        <v>44964.611851851849</v>
      </c>
      <c r="F1760" s="1">
        <v>44964.611851851849</v>
      </c>
    </row>
    <row r="1761" spans="1:6" x14ac:dyDescent="0.2">
      <c r="A1761">
        <v>1760</v>
      </c>
      <c r="B1761" t="s">
        <v>4504</v>
      </c>
      <c r="C1761" t="s">
        <v>4505</v>
      </c>
      <c r="D1761" t="s">
        <v>4506</v>
      </c>
      <c r="E1761" s="1">
        <v>44964.611851851849</v>
      </c>
      <c r="F1761" s="1">
        <v>44964.611851851849</v>
      </c>
    </row>
    <row r="1762" spans="1:6" x14ac:dyDescent="0.2">
      <c r="A1762">
        <v>1761</v>
      </c>
      <c r="B1762" t="s">
        <v>4507</v>
      </c>
      <c r="C1762" t="s">
        <v>4508</v>
      </c>
      <c r="D1762" t="s">
        <v>4509</v>
      </c>
      <c r="E1762" s="1">
        <v>44964.611851851849</v>
      </c>
      <c r="F1762" s="1">
        <v>44964.611851851849</v>
      </c>
    </row>
    <row r="1763" spans="1:6" x14ac:dyDescent="0.2">
      <c r="A1763">
        <v>1762</v>
      </c>
      <c r="B1763" t="s">
        <v>4510</v>
      </c>
      <c r="C1763" t="s">
        <v>4511</v>
      </c>
      <c r="D1763">
        <f>1-272-923-1996</f>
        <v>-3190</v>
      </c>
      <c r="E1763" s="1">
        <v>44964.611851851849</v>
      </c>
      <c r="F1763" s="1">
        <v>44964.611851851849</v>
      </c>
    </row>
    <row r="1764" spans="1:6" x14ac:dyDescent="0.2">
      <c r="A1764">
        <v>1763</v>
      </c>
      <c r="B1764" t="s">
        <v>4512</v>
      </c>
      <c r="C1764" t="s">
        <v>4513</v>
      </c>
      <c r="D1764">
        <f>1-334-520-7080</f>
        <v>-7933</v>
      </c>
      <c r="E1764" s="1">
        <v>44964.611851851849</v>
      </c>
      <c r="F1764" s="1">
        <v>44964.611851851849</v>
      </c>
    </row>
    <row r="1765" spans="1:6" x14ac:dyDescent="0.2">
      <c r="A1765">
        <v>1764</v>
      </c>
      <c r="B1765" t="s">
        <v>4514</v>
      </c>
      <c r="C1765" t="s">
        <v>4515</v>
      </c>
      <c r="D1765" t="s">
        <v>4516</v>
      </c>
      <c r="E1765" s="1">
        <v>44964.611851851849</v>
      </c>
      <c r="F1765" s="1">
        <v>44964.611851851849</v>
      </c>
    </row>
    <row r="1766" spans="1:6" x14ac:dyDescent="0.2">
      <c r="A1766">
        <v>1765</v>
      </c>
      <c r="B1766" t="s">
        <v>4517</v>
      </c>
      <c r="C1766" t="s">
        <v>4518</v>
      </c>
      <c r="D1766">
        <f>1-346-869-7443</f>
        <v>-8657</v>
      </c>
      <c r="E1766" s="1">
        <v>44964.611851851849</v>
      </c>
      <c r="F1766" s="1">
        <v>44964.611851851849</v>
      </c>
    </row>
    <row r="1767" spans="1:6" x14ac:dyDescent="0.2">
      <c r="A1767">
        <v>1766</v>
      </c>
      <c r="B1767" t="s">
        <v>4519</v>
      </c>
      <c r="C1767" t="s">
        <v>4520</v>
      </c>
      <c r="D1767" t="s">
        <v>4521</v>
      </c>
      <c r="E1767" s="1">
        <v>44964.611851851849</v>
      </c>
      <c r="F1767" s="1">
        <v>44964.611851851849</v>
      </c>
    </row>
    <row r="1768" spans="1:6" x14ac:dyDescent="0.2">
      <c r="A1768">
        <v>1767</v>
      </c>
      <c r="B1768" t="s">
        <v>4522</v>
      </c>
      <c r="C1768" t="s">
        <v>4523</v>
      </c>
      <c r="D1768" t="s">
        <v>4524</v>
      </c>
      <c r="E1768" s="1">
        <v>44964.611851851849</v>
      </c>
      <c r="F1768" s="1">
        <v>44964.611851851849</v>
      </c>
    </row>
    <row r="1769" spans="1:6" x14ac:dyDescent="0.2">
      <c r="A1769">
        <v>1768</v>
      </c>
      <c r="B1769" t="s">
        <v>4525</v>
      </c>
      <c r="C1769" t="s">
        <v>4526</v>
      </c>
      <c r="D1769">
        <f>1-925-984-8958</f>
        <v>-10866</v>
      </c>
      <c r="E1769" s="1">
        <v>44964.611851851849</v>
      </c>
      <c r="F1769" s="1">
        <v>44964.611851851849</v>
      </c>
    </row>
    <row r="1770" spans="1:6" x14ac:dyDescent="0.2">
      <c r="A1770">
        <v>1769</v>
      </c>
      <c r="B1770" t="s">
        <v>4527</v>
      </c>
      <c r="C1770" t="s">
        <v>4528</v>
      </c>
      <c r="D1770" t="s">
        <v>4529</v>
      </c>
      <c r="E1770" s="1">
        <v>44964.611851851849</v>
      </c>
      <c r="F1770" s="1">
        <v>44964.611851851849</v>
      </c>
    </row>
    <row r="1771" spans="1:6" x14ac:dyDescent="0.2">
      <c r="A1771">
        <v>1770</v>
      </c>
      <c r="B1771" t="s">
        <v>4530</v>
      </c>
      <c r="C1771" t="s">
        <v>4531</v>
      </c>
      <c r="D1771">
        <f>1-445-915-5953</f>
        <v>-7312</v>
      </c>
      <c r="E1771" s="1">
        <v>44964.611851851849</v>
      </c>
      <c r="F1771" s="1">
        <v>44964.611851851849</v>
      </c>
    </row>
    <row r="1772" spans="1:6" x14ac:dyDescent="0.2">
      <c r="A1772">
        <v>1771</v>
      </c>
      <c r="B1772" t="s">
        <v>4532</v>
      </c>
      <c r="C1772" t="s">
        <v>4533</v>
      </c>
      <c r="D1772" t="s">
        <v>4534</v>
      </c>
      <c r="E1772" s="1">
        <v>44964.611851851849</v>
      </c>
      <c r="F1772" s="1">
        <v>44964.611851851849</v>
      </c>
    </row>
    <row r="1773" spans="1:6" x14ac:dyDescent="0.2">
      <c r="A1773">
        <v>1772</v>
      </c>
      <c r="B1773" t="s">
        <v>4535</v>
      </c>
      <c r="C1773" t="s">
        <v>4536</v>
      </c>
      <c r="D1773" t="s">
        <v>4537</v>
      </c>
      <c r="E1773" s="1">
        <v>44964.611851851849</v>
      </c>
      <c r="F1773" s="1">
        <v>44964.611851851849</v>
      </c>
    </row>
    <row r="1774" spans="1:6" x14ac:dyDescent="0.2">
      <c r="A1774">
        <v>1773</v>
      </c>
      <c r="B1774" t="s">
        <v>4538</v>
      </c>
      <c r="C1774" t="s">
        <v>4539</v>
      </c>
      <c r="D1774" t="s">
        <v>4540</v>
      </c>
      <c r="E1774" s="1">
        <v>44964.611851851849</v>
      </c>
      <c r="F1774" s="1">
        <v>44964.611851851849</v>
      </c>
    </row>
    <row r="1775" spans="1:6" x14ac:dyDescent="0.2">
      <c r="A1775">
        <v>1774</v>
      </c>
      <c r="B1775" t="s">
        <v>4541</v>
      </c>
      <c r="C1775" t="s">
        <v>4542</v>
      </c>
      <c r="D1775" s="2">
        <v>3865674449</v>
      </c>
      <c r="E1775" s="1">
        <v>44964.611851851849</v>
      </c>
      <c r="F1775" s="1">
        <v>44964.611851851849</v>
      </c>
    </row>
    <row r="1776" spans="1:6" x14ac:dyDescent="0.2">
      <c r="A1776">
        <v>1775</v>
      </c>
      <c r="B1776" t="s">
        <v>4543</v>
      </c>
      <c r="C1776" t="s">
        <v>4544</v>
      </c>
      <c r="D1776" t="s">
        <v>4545</v>
      </c>
      <c r="E1776" s="1">
        <v>44964.611851851849</v>
      </c>
      <c r="F1776" s="1">
        <v>44964.611851851849</v>
      </c>
    </row>
    <row r="1777" spans="1:6" x14ac:dyDescent="0.2">
      <c r="A1777">
        <v>1776</v>
      </c>
      <c r="B1777" t="s">
        <v>4546</v>
      </c>
      <c r="C1777" t="s">
        <v>4547</v>
      </c>
      <c r="D1777" t="s">
        <v>4548</v>
      </c>
      <c r="E1777" s="1">
        <v>44964.611851851849</v>
      </c>
      <c r="F1777" s="1">
        <v>44964.611851851849</v>
      </c>
    </row>
    <row r="1778" spans="1:6" x14ac:dyDescent="0.2">
      <c r="A1778">
        <v>1777</v>
      </c>
      <c r="B1778" t="s">
        <v>4549</v>
      </c>
      <c r="C1778" t="s">
        <v>4550</v>
      </c>
      <c r="D1778" s="2">
        <v>9318906088</v>
      </c>
      <c r="E1778" s="1">
        <v>44964.611851851849</v>
      </c>
      <c r="F1778" s="1">
        <v>44964.611851851849</v>
      </c>
    </row>
    <row r="1779" spans="1:6" x14ac:dyDescent="0.2">
      <c r="A1779">
        <v>1778</v>
      </c>
      <c r="B1779" t="s">
        <v>4551</v>
      </c>
      <c r="C1779" t="s">
        <v>4552</v>
      </c>
      <c r="D1779" s="2">
        <v>18289724856</v>
      </c>
      <c r="E1779" s="1">
        <v>44964.611851851849</v>
      </c>
      <c r="F1779" s="1">
        <v>44964.611851851849</v>
      </c>
    </row>
    <row r="1780" spans="1:6" x14ac:dyDescent="0.2">
      <c r="A1780">
        <v>1779</v>
      </c>
      <c r="B1780" t="s">
        <v>4553</v>
      </c>
      <c r="C1780" t="s">
        <v>4554</v>
      </c>
      <c r="D1780">
        <f>1-847-617-6488</f>
        <v>-7951</v>
      </c>
      <c r="E1780" s="1">
        <v>44964.611851851849</v>
      </c>
      <c r="F1780" s="1">
        <v>44964.611851851849</v>
      </c>
    </row>
    <row r="1781" spans="1:6" x14ac:dyDescent="0.2">
      <c r="A1781">
        <v>1780</v>
      </c>
      <c r="B1781" t="s">
        <v>4555</v>
      </c>
      <c r="C1781" t="s">
        <v>4556</v>
      </c>
      <c r="D1781" s="2">
        <v>4694176971</v>
      </c>
      <c r="E1781" s="1">
        <v>44964.611851851849</v>
      </c>
      <c r="F1781" s="1">
        <v>44964.611851851849</v>
      </c>
    </row>
    <row r="1782" spans="1:6" x14ac:dyDescent="0.2">
      <c r="A1782">
        <v>1781</v>
      </c>
      <c r="B1782" t="s">
        <v>4557</v>
      </c>
      <c r="C1782" t="s">
        <v>4558</v>
      </c>
      <c r="D1782">
        <v>18126688193</v>
      </c>
      <c r="E1782" s="1">
        <v>44964.611851851849</v>
      </c>
      <c r="F1782" s="1">
        <v>44964.611851851849</v>
      </c>
    </row>
    <row r="1783" spans="1:6" x14ac:dyDescent="0.2">
      <c r="A1783">
        <v>1782</v>
      </c>
      <c r="B1783" t="s">
        <v>4559</v>
      </c>
      <c r="C1783" t="s">
        <v>4560</v>
      </c>
      <c r="D1783" t="s">
        <v>4561</v>
      </c>
      <c r="E1783" s="1">
        <v>44964.611851851849</v>
      </c>
      <c r="F1783" s="1">
        <v>44964.611851851849</v>
      </c>
    </row>
    <row r="1784" spans="1:6" x14ac:dyDescent="0.2">
      <c r="A1784">
        <v>1783</v>
      </c>
      <c r="B1784" t="s">
        <v>4562</v>
      </c>
      <c r="C1784" t="s">
        <v>4563</v>
      </c>
      <c r="D1784" t="s">
        <v>4564</v>
      </c>
      <c r="E1784" s="1">
        <v>44964.611851851849</v>
      </c>
      <c r="F1784" s="1">
        <v>44964.611851851849</v>
      </c>
    </row>
    <row r="1785" spans="1:6" x14ac:dyDescent="0.2">
      <c r="A1785">
        <v>1784</v>
      </c>
      <c r="B1785" t="s">
        <v>4565</v>
      </c>
      <c r="C1785" t="s">
        <v>4566</v>
      </c>
      <c r="D1785" t="s">
        <v>4567</v>
      </c>
      <c r="E1785" s="1">
        <v>44964.611851851849</v>
      </c>
      <c r="F1785" s="1">
        <v>44964.611851851849</v>
      </c>
    </row>
    <row r="1786" spans="1:6" x14ac:dyDescent="0.2">
      <c r="A1786">
        <v>1785</v>
      </c>
      <c r="B1786" t="s">
        <v>4568</v>
      </c>
      <c r="C1786" t="s">
        <v>4569</v>
      </c>
      <c r="D1786" s="2">
        <v>9089967244</v>
      </c>
      <c r="E1786" s="1">
        <v>44964.611851851849</v>
      </c>
      <c r="F1786" s="1">
        <v>44964.611851851849</v>
      </c>
    </row>
    <row r="1787" spans="1:6" x14ac:dyDescent="0.2">
      <c r="A1787">
        <v>1786</v>
      </c>
      <c r="B1787" t="s">
        <v>4570</v>
      </c>
      <c r="C1787" t="s">
        <v>4571</v>
      </c>
      <c r="D1787" t="s">
        <v>4572</v>
      </c>
      <c r="E1787" s="1">
        <v>44964.611851851849</v>
      </c>
      <c r="F1787" s="1">
        <v>44964.611851851849</v>
      </c>
    </row>
    <row r="1788" spans="1:6" x14ac:dyDescent="0.2">
      <c r="A1788">
        <v>1787</v>
      </c>
      <c r="B1788" t="s">
        <v>4573</v>
      </c>
      <c r="C1788" t="s">
        <v>4574</v>
      </c>
      <c r="D1788">
        <f>1-517-359-6356</f>
        <v>-7231</v>
      </c>
      <c r="E1788" s="1">
        <v>44964.611851851849</v>
      </c>
      <c r="F1788" s="1">
        <v>44964.611851851849</v>
      </c>
    </row>
    <row r="1789" spans="1:6" x14ac:dyDescent="0.2">
      <c r="A1789">
        <v>1788</v>
      </c>
      <c r="B1789" t="s">
        <v>4575</v>
      </c>
      <c r="C1789" t="s">
        <v>4576</v>
      </c>
      <c r="D1789" t="s">
        <v>4577</v>
      </c>
      <c r="E1789" s="1">
        <v>44964.611851851849</v>
      </c>
      <c r="F1789" s="1">
        <v>44964.611851851849</v>
      </c>
    </row>
    <row r="1790" spans="1:6" x14ac:dyDescent="0.2">
      <c r="A1790">
        <v>1789</v>
      </c>
      <c r="B1790" t="s">
        <v>4578</v>
      </c>
      <c r="C1790" t="s">
        <v>4579</v>
      </c>
      <c r="D1790">
        <v>14843445389</v>
      </c>
      <c r="E1790" s="1">
        <v>44964.611851851849</v>
      </c>
      <c r="F1790" s="1">
        <v>44964.611851851849</v>
      </c>
    </row>
    <row r="1791" spans="1:6" x14ac:dyDescent="0.2">
      <c r="A1791">
        <v>1790</v>
      </c>
      <c r="B1791" t="s">
        <v>4580</v>
      </c>
      <c r="C1791" t="s">
        <v>4581</v>
      </c>
      <c r="D1791" s="2">
        <v>4047405176</v>
      </c>
      <c r="E1791" s="1">
        <v>44964.611851851849</v>
      </c>
      <c r="F1791" s="1">
        <v>44964.611851851849</v>
      </c>
    </row>
    <row r="1792" spans="1:6" x14ac:dyDescent="0.2">
      <c r="A1792">
        <v>1791</v>
      </c>
      <c r="B1792" t="s">
        <v>4582</v>
      </c>
      <c r="C1792" t="s">
        <v>4583</v>
      </c>
      <c r="D1792">
        <v>13362132844</v>
      </c>
      <c r="E1792" s="1">
        <v>44964.611851851849</v>
      </c>
      <c r="F1792" s="1">
        <v>44964.611851851849</v>
      </c>
    </row>
    <row r="1793" spans="1:6" x14ac:dyDescent="0.2">
      <c r="A1793">
        <v>1792</v>
      </c>
      <c r="B1793" t="s">
        <v>4584</v>
      </c>
      <c r="C1793" t="s">
        <v>4585</v>
      </c>
      <c r="D1793" t="s">
        <v>4586</v>
      </c>
      <c r="E1793" s="1">
        <v>44964.611851851849</v>
      </c>
      <c r="F1793" s="1">
        <v>44964.611851851849</v>
      </c>
    </row>
    <row r="1794" spans="1:6" x14ac:dyDescent="0.2">
      <c r="A1794">
        <v>1793</v>
      </c>
      <c r="B1794" t="s">
        <v>4587</v>
      </c>
      <c r="C1794" t="s">
        <v>4588</v>
      </c>
      <c r="D1794" t="s">
        <v>4589</v>
      </c>
      <c r="E1794" s="1">
        <v>44964.611851851849</v>
      </c>
      <c r="F1794" s="1">
        <v>44964.611851851849</v>
      </c>
    </row>
    <row r="1795" spans="1:6" x14ac:dyDescent="0.2">
      <c r="A1795">
        <v>1794</v>
      </c>
      <c r="B1795" t="s">
        <v>4590</v>
      </c>
      <c r="C1795" t="s">
        <v>4591</v>
      </c>
      <c r="D1795" t="s">
        <v>4592</v>
      </c>
      <c r="E1795" s="1">
        <v>44964.611851851849</v>
      </c>
      <c r="F1795" s="1">
        <v>44964.611851851849</v>
      </c>
    </row>
    <row r="1796" spans="1:6" x14ac:dyDescent="0.2">
      <c r="A1796">
        <v>1795</v>
      </c>
      <c r="B1796" t="s">
        <v>4593</v>
      </c>
      <c r="C1796" t="s">
        <v>4594</v>
      </c>
      <c r="D1796" t="s">
        <v>4595</v>
      </c>
      <c r="E1796" s="1">
        <v>44964.611851851849</v>
      </c>
      <c r="F1796" s="1">
        <v>44964.611851851849</v>
      </c>
    </row>
    <row r="1797" spans="1:6" x14ac:dyDescent="0.2">
      <c r="A1797">
        <v>1796</v>
      </c>
      <c r="B1797" t="s">
        <v>4596</v>
      </c>
      <c r="C1797" t="s">
        <v>4597</v>
      </c>
      <c r="D1797" t="s">
        <v>4598</v>
      </c>
      <c r="E1797" s="1">
        <v>44964.611851851849</v>
      </c>
      <c r="F1797" s="1">
        <v>44964.611851851849</v>
      </c>
    </row>
    <row r="1798" spans="1:6" x14ac:dyDescent="0.2">
      <c r="A1798">
        <v>1797</v>
      </c>
      <c r="B1798" t="s">
        <v>4599</v>
      </c>
      <c r="C1798" t="s">
        <v>4600</v>
      </c>
      <c r="D1798">
        <f>1-617-729-3541</f>
        <v>-4886</v>
      </c>
      <c r="E1798" s="1">
        <v>44964.611851851849</v>
      </c>
      <c r="F1798" s="1">
        <v>44964.611851851849</v>
      </c>
    </row>
    <row r="1799" spans="1:6" x14ac:dyDescent="0.2">
      <c r="A1799">
        <v>1798</v>
      </c>
      <c r="B1799" t="s">
        <v>4601</v>
      </c>
      <c r="C1799" t="s">
        <v>4602</v>
      </c>
      <c r="D1799" t="s">
        <v>4603</v>
      </c>
      <c r="E1799" s="1">
        <v>44964.611851851849</v>
      </c>
      <c r="F1799" s="1">
        <v>44964.611851851849</v>
      </c>
    </row>
    <row r="1800" spans="1:6" x14ac:dyDescent="0.2">
      <c r="A1800">
        <v>1799</v>
      </c>
      <c r="B1800" t="s">
        <v>4604</v>
      </c>
      <c r="C1800" t="s">
        <v>4605</v>
      </c>
      <c r="D1800" s="2">
        <v>5348217882</v>
      </c>
      <c r="E1800" s="1">
        <v>44964.611851851849</v>
      </c>
      <c r="F1800" s="1">
        <v>44964.611851851849</v>
      </c>
    </row>
    <row r="1801" spans="1:6" x14ac:dyDescent="0.2">
      <c r="A1801">
        <v>1800</v>
      </c>
      <c r="B1801" t="s">
        <v>4606</v>
      </c>
      <c r="C1801" t="s">
        <v>4607</v>
      </c>
      <c r="D1801">
        <f>1-804-416-7053</f>
        <v>-8272</v>
      </c>
      <c r="E1801" s="1">
        <v>44964.611851851849</v>
      </c>
      <c r="F1801" s="1">
        <v>44964.611851851849</v>
      </c>
    </row>
    <row r="1802" spans="1:6" x14ac:dyDescent="0.2">
      <c r="A1802">
        <v>1801</v>
      </c>
      <c r="B1802" t="s">
        <v>4608</v>
      </c>
      <c r="C1802" t="s">
        <v>4609</v>
      </c>
      <c r="D1802" t="s">
        <v>4610</v>
      </c>
      <c r="E1802" s="1">
        <v>44964.611851851849</v>
      </c>
      <c r="F1802" s="1">
        <v>44964.611851851849</v>
      </c>
    </row>
    <row r="1803" spans="1:6" x14ac:dyDescent="0.2">
      <c r="A1803">
        <v>1802</v>
      </c>
      <c r="B1803" t="s">
        <v>4611</v>
      </c>
      <c r="C1803" t="s">
        <v>4612</v>
      </c>
      <c r="D1803" s="2">
        <v>18287846208</v>
      </c>
      <c r="E1803" s="1">
        <v>44964.611851851849</v>
      </c>
      <c r="F1803" s="1">
        <v>44964.611851851849</v>
      </c>
    </row>
    <row r="1804" spans="1:6" x14ac:dyDescent="0.2">
      <c r="A1804">
        <v>1803</v>
      </c>
      <c r="B1804" t="s">
        <v>4613</v>
      </c>
      <c r="C1804" t="s">
        <v>4614</v>
      </c>
      <c r="D1804">
        <v>18064551029</v>
      </c>
      <c r="E1804" s="1">
        <v>44964.611851851849</v>
      </c>
      <c r="F1804" s="1">
        <v>44964.611851851849</v>
      </c>
    </row>
    <row r="1805" spans="1:6" x14ac:dyDescent="0.2">
      <c r="A1805">
        <v>1804</v>
      </c>
      <c r="B1805" t="s">
        <v>4615</v>
      </c>
      <c r="C1805" t="s">
        <v>4616</v>
      </c>
      <c r="D1805" t="s">
        <v>4617</v>
      </c>
      <c r="E1805" s="1">
        <v>44964.611851851849</v>
      </c>
      <c r="F1805" s="1">
        <v>44964.611851851849</v>
      </c>
    </row>
    <row r="1806" spans="1:6" x14ac:dyDescent="0.2">
      <c r="A1806">
        <v>1805</v>
      </c>
      <c r="B1806" t="s">
        <v>4618</v>
      </c>
      <c r="C1806" t="s">
        <v>4619</v>
      </c>
      <c r="D1806" t="s">
        <v>4620</v>
      </c>
      <c r="E1806" s="1">
        <v>44964.611851851849</v>
      </c>
      <c r="F1806" s="1">
        <v>44964.611851851849</v>
      </c>
    </row>
    <row r="1807" spans="1:6" x14ac:dyDescent="0.2">
      <c r="A1807">
        <v>1806</v>
      </c>
      <c r="B1807" t="s">
        <v>4621</v>
      </c>
      <c r="C1807" t="s">
        <v>4622</v>
      </c>
      <c r="D1807" t="s">
        <v>4623</v>
      </c>
      <c r="E1807" s="1">
        <v>44964.611851851849</v>
      </c>
      <c r="F1807" s="1">
        <v>44964.611851851849</v>
      </c>
    </row>
    <row r="1808" spans="1:6" x14ac:dyDescent="0.2">
      <c r="A1808">
        <v>1807</v>
      </c>
      <c r="B1808" t="s">
        <v>4624</v>
      </c>
      <c r="C1808" t="s">
        <v>4625</v>
      </c>
      <c r="D1808" t="s">
        <v>4626</v>
      </c>
      <c r="E1808" s="1">
        <v>44964.611851851849</v>
      </c>
      <c r="F1808" s="1">
        <v>44964.611851851849</v>
      </c>
    </row>
    <row r="1809" spans="1:6" x14ac:dyDescent="0.2">
      <c r="A1809">
        <v>1808</v>
      </c>
      <c r="B1809" t="s">
        <v>4627</v>
      </c>
      <c r="C1809" t="s">
        <v>4628</v>
      </c>
      <c r="D1809" s="2">
        <v>5417912338</v>
      </c>
      <c r="E1809" s="1">
        <v>44964.611851851849</v>
      </c>
      <c r="F1809" s="1">
        <v>44964.611851851849</v>
      </c>
    </row>
    <row r="1810" spans="1:6" x14ac:dyDescent="0.2">
      <c r="A1810">
        <v>1809</v>
      </c>
      <c r="B1810" t="s">
        <v>4629</v>
      </c>
      <c r="C1810" t="s">
        <v>4630</v>
      </c>
      <c r="D1810" t="s">
        <v>4631</v>
      </c>
      <c r="E1810" s="1">
        <v>44964.611851851849</v>
      </c>
      <c r="F1810" s="1">
        <v>44964.611851851849</v>
      </c>
    </row>
    <row r="1811" spans="1:6" x14ac:dyDescent="0.2">
      <c r="A1811">
        <v>1810</v>
      </c>
      <c r="B1811" t="s">
        <v>4632</v>
      </c>
      <c r="C1811" t="s">
        <v>4633</v>
      </c>
      <c r="D1811" t="s">
        <v>4634</v>
      </c>
      <c r="E1811" s="1">
        <v>44964.611851851849</v>
      </c>
      <c r="F1811" s="1">
        <v>44964.611851851849</v>
      </c>
    </row>
    <row r="1812" spans="1:6" x14ac:dyDescent="0.2">
      <c r="A1812">
        <v>1811</v>
      </c>
      <c r="B1812" t="s">
        <v>4635</v>
      </c>
      <c r="C1812" t="s">
        <v>4636</v>
      </c>
      <c r="D1812">
        <v>18064601670</v>
      </c>
      <c r="E1812" s="1">
        <v>44964.611851851849</v>
      </c>
      <c r="F1812" s="1">
        <v>44964.611851851849</v>
      </c>
    </row>
    <row r="1813" spans="1:6" x14ac:dyDescent="0.2">
      <c r="A1813">
        <v>1812</v>
      </c>
      <c r="B1813" t="s">
        <v>4637</v>
      </c>
      <c r="C1813" t="s">
        <v>4638</v>
      </c>
      <c r="D1813" t="s">
        <v>4639</v>
      </c>
      <c r="E1813" s="1">
        <v>44964.611851851849</v>
      </c>
      <c r="F1813" s="1">
        <v>44964.611851851849</v>
      </c>
    </row>
    <row r="1814" spans="1:6" x14ac:dyDescent="0.2">
      <c r="A1814">
        <v>1813</v>
      </c>
      <c r="B1814" t="s">
        <v>4640</v>
      </c>
      <c r="C1814" t="s">
        <v>4641</v>
      </c>
      <c r="D1814" t="s">
        <v>4642</v>
      </c>
      <c r="E1814" s="1">
        <v>44964.611851851849</v>
      </c>
      <c r="F1814" s="1">
        <v>44964.611851851849</v>
      </c>
    </row>
    <row r="1815" spans="1:6" x14ac:dyDescent="0.2">
      <c r="A1815">
        <v>1814</v>
      </c>
      <c r="B1815" t="s">
        <v>4643</v>
      </c>
      <c r="C1815" t="s">
        <v>4644</v>
      </c>
      <c r="D1815" t="s">
        <v>4645</v>
      </c>
      <c r="E1815" s="1">
        <v>44964.611851851849</v>
      </c>
      <c r="F1815" s="1">
        <v>44964.611851851849</v>
      </c>
    </row>
    <row r="1816" spans="1:6" x14ac:dyDescent="0.2">
      <c r="A1816">
        <v>1815</v>
      </c>
      <c r="B1816" t="s">
        <v>4646</v>
      </c>
      <c r="C1816" t="s">
        <v>4647</v>
      </c>
      <c r="D1816" t="s">
        <v>4648</v>
      </c>
      <c r="E1816" s="1">
        <v>44964.611851851849</v>
      </c>
      <c r="F1816" s="1">
        <v>44964.611851851849</v>
      </c>
    </row>
    <row r="1817" spans="1:6" x14ac:dyDescent="0.2">
      <c r="A1817">
        <v>1816</v>
      </c>
      <c r="B1817" t="s">
        <v>4649</v>
      </c>
      <c r="C1817" t="s">
        <v>4650</v>
      </c>
      <c r="D1817" t="s">
        <v>4651</v>
      </c>
      <c r="E1817" s="1">
        <v>44964.611851851849</v>
      </c>
      <c r="F1817" s="1">
        <v>44964.611851851849</v>
      </c>
    </row>
    <row r="1818" spans="1:6" x14ac:dyDescent="0.2">
      <c r="A1818">
        <v>1817</v>
      </c>
      <c r="B1818" t="s">
        <v>4652</v>
      </c>
      <c r="C1818" t="s">
        <v>4653</v>
      </c>
      <c r="D1818" s="2">
        <v>5313914498</v>
      </c>
      <c r="E1818" s="1">
        <v>44964.611851851849</v>
      </c>
      <c r="F1818" s="1">
        <v>44964.611851851849</v>
      </c>
    </row>
    <row r="1819" spans="1:6" x14ac:dyDescent="0.2">
      <c r="A1819">
        <v>1818</v>
      </c>
      <c r="B1819" t="s">
        <v>4654</v>
      </c>
      <c r="C1819" t="s">
        <v>4655</v>
      </c>
      <c r="D1819" t="s">
        <v>4656</v>
      </c>
      <c r="E1819" s="1">
        <v>44964.611851851849</v>
      </c>
      <c r="F1819" s="1">
        <v>44964.611851851849</v>
      </c>
    </row>
    <row r="1820" spans="1:6" x14ac:dyDescent="0.2">
      <c r="A1820">
        <v>1819</v>
      </c>
      <c r="B1820" t="s">
        <v>4657</v>
      </c>
      <c r="C1820" t="s">
        <v>4658</v>
      </c>
      <c r="D1820" s="2">
        <v>2242045695</v>
      </c>
      <c r="E1820" s="1">
        <v>44964.611851851849</v>
      </c>
      <c r="F1820" s="1">
        <v>44964.611851851849</v>
      </c>
    </row>
    <row r="1821" spans="1:6" x14ac:dyDescent="0.2">
      <c r="A1821">
        <v>1820</v>
      </c>
      <c r="B1821" t="s">
        <v>4659</v>
      </c>
      <c r="C1821" t="s">
        <v>4660</v>
      </c>
      <c r="D1821" t="s">
        <v>4661</v>
      </c>
      <c r="E1821" s="1">
        <v>44964.611851851849</v>
      </c>
      <c r="F1821" s="1">
        <v>44964.611851851849</v>
      </c>
    </row>
    <row r="1822" spans="1:6" x14ac:dyDescent="0.2">
      <c r="A1822">
        <v>1821</v>
      </c>
      <c r="B1822" t="s">
        <v>4662</v>
      </c>
      <c r="C1822" t="s">
        <v>4663</v>
      </c>
      <c r="D1822" t="s">
        <v>4664</v>
      </c>
      <c r="E1822" s="1">
        <v>44964.611851851849</v>
      </c>
      <c r="F1822" s="1">
        <v>44964.611851851849</v>
      </c>
    </row>
    <row r="1823" spans="1:6" x14ac:dyDescent="0.2">
      <c r="A1823">
        <v>1822</v>
      </c>
      <c r="B1823" t="s">
        <v>4665</v>
      </c>
      <c r="C1823" t="s">
        <v>4666</v>
      </c>
      <c r="D1823" s="2">
        <v>14799191610</v>
      </c>
      <c r="E1823" s="1">
        <v>44964.611851851849</v>
      </c>
      <c r="F1823" s="1">
        <v>44964.611851851849</v>
      </c>
    </row>
    <row r="1824" spans="1:6" x14ac:dyDescent="0.2">
      <c r="A1824">
        <v>1823</v>
      </c>
      <c r="B1824" t="s">
        <v>4667</v>
      </c>
      <c r="C1824" t="s">
        <v>4668</v>
      </c>
      <c r="D1824" s="2">
        <v>14795005290</v>
      </c>
      <c r="E1824" s="1">
        <v>44964.611851851849</v>
      </c>
      <c r="F1824" s="1">
        <v>44964.611851851849</v>
      </c>
    </row>
    <row r="1825" spans="1:6" x14ac:dyDescent="0.2">
      <c r="A1825">
        <v>1824</v>
      </c>
      <c r="B1825" t="s">
        <v>4669</v>
      </c>
      <c r="C1825" t="s">
        <v>4670</v>
      </c>
      <c r="D1825" s="2">
        <v>14022859100</v>
      </c>
      <c r="E1825" s="1">
        <v>44964.611851851849</v>
      </c>
      <c r="F1825" s="1">
        <v>44964.611851851849</v>
      </c>
    </row>
    <row r="1826" spans="1:6" x14ac:dyDescent="0.2">
      <c r="A1826">
        <v>1825</v>
      </c>
      <c r="B1826" t="s">
        <v>4671</v>
      </c>
      <c r="C1826" t="s">
        <v>4672</v>
      </c>
      <c r="D1826" t="s">
        <v>4673</v>
      </c>
      <c r="E1826" s="1">
        <v>44964.611851851849</v>
      </c>
      <c r="F1826" s="1">
        <v>44964.611851851849</v>
      </c>
    </row>
    <row r="1827" spans="1:6" x14ac:dyDescent="0.2">
      <c r="A1827">
        <v>1826</v>
      </c>
      <c r="B1827" t="s">
        <v>4674</v>
      </c>
      <c r="C1827" t="s">
        <v>4675</v>
      </c>
      <c r="D1827">
        <v>14809643598</v>
      </c>
      <c r="E1827" s="1">
        <v>44964.611851851849</v>
      </c>
      <c r="F1827" s="1">
        <v>44964.611851851849</v>
      </c>
    </row>
    <row r="1828" spans="1:6" x14ac:dyDescent="0.2">
      <c r="A1828">
        <v>1827</v>
      </c>
      <c r="B1828" t="s">
        <v>4676</v>
      </c>
      <c r="C1828" t="s">
        <v>4677</v>
      </c>
      <c r="D1828" s="2">
        <v>16194394419</v>
      </c>
      <c r="E1828" s="1">
        <v>44964.611851851849</v>
      </c>
      <c r="F1828" s="1">
        <v>44964.611851851849</v>
      </c>
    </row>
    <row r="1829" spans="1:6" x14ac:dyDescent="0.2">
      <c r="A1829">
        <v>1828</v>
      </c>
      <c r="B1829" t="s">
        <v>4678</v>
      </c>
      <c r="C1829" t="s">
        <v>4679</v>
      </c>
      <c r="D1829">
        <f>1-651-356-9406</f>
        <v>-10412</v>
      </c>
      <c r="E1829" s="1">
        <v>44964.611851851849</v>
      </c>
      <c r="F1829" s="1">
        <v>44964.611851851849</v>
      </c>
    </row>
    <row r="1830" spans="1:6" x14ac:dyDescent="0.2">
      <c r="A1830">
        <v>1829</v>
      </c>
      <c r="B1830" t="s">
        <v>4680</v>
      </c>
      <c r="C1830" t="s">
        <v>4681</v>
      </c>
      <c r="D1830" s="2">
        <v>3315871470</v>
      </c>
      <c r="E1830" s="1">
        <v>44964.611851851849</v>
      </c>
      <c r="F1830" s="1">
        <v>44964.611851851849</v>
      </c>
    </row>
    <row r="1831" spans="1:6" x14ac:dyDescent="0.2">
      <c r="A1831">
        <v>1830</v>
      </c>
      <c r="B1831" t="s">
        <v>4682</v>
      </c>
      <c r="C1831" t="s">
        <v>4683</v>
      </c>
      <c r="D1831" s="2">
        <v>8782147229</v>
      </c>
      <c r="E1831" s="1">
        <v>44964.611851851849</v>
      </c>
      <c r="F1831" s="1">
        <v>44964.611851851849</v>
      </c>
    </row>
    <row r="1832" spans="1:6" x14ac:dyDescent="0.2">
      <c r="A1832">
        <v>1831</v>
      </c>
      <c r="B1832" t="s">
        <v>4684</v>
      </c>
      <c r="C1832" t="s">
        <v>4685</v>
      </c>
      <c r="D1832" t="s">
        <v>4686</v>
      </c>
      <c r="E1832" s="1">
        <v>44964.611851851849</v>
      </c>
      <c r="F1832" s="1">
        <v>44964.611851851849</v>
      </c>
    </row>
    <row r="1833" spans="1:6" x14ac:dyDescent="0.2">
      <c r="A1833">
        <v>1832</v>
      </c>
      <c r="B1833" t="s">
        <v>4687</v>
      </c>
      <c r="C1833" t="s">
        <v>4688</v>
      </c>
      <c r="D1833" t="s">
        <v>4689</v>
      </c>
      <c r="E1833" s="1">
        <v>44964.611851851849</v>
      </c>
      <c r="F1833" s="1">
        <v>44964.611851851849</v>
      </c>
    </row>
    <row r="1834" spans="1:6" x14ac:dyDescent="0.2">
      <c r="A1834">
        <v>1833</v>
      </c>
      <c r="B1834" t="s">
        <v>4690</v>
      </c>
      <c r="C1834" t="s">
        <v>4691</v>
      </c>
      <c r="D1834" t="s">
        <v>4692</v>
      </c>
      <c r="E1834" s="1">
        <v>44964.611851851849</v>
      </c>
      <c r="F1834" s="1">
        <v>44964.611851851849</v>
      </c>
    </row>
    <row r="1835" spans="1:6" x14ac:dyDescent="0.2">
      <c r="A1835">
        <v>1834</v>
      </c>
      <c r="B1835" t="s">
        <v>4693</v>
      </c>
      <c r="C1835" t="s">
        <v>4694</v>
      </c>
      <c r="D1835" t="s">
        <v>4695</v>
      </c>
      <c r="E1835" s="1">
        <v>44964.611851851849</v>
      </c>
      <c r="F1835" s="1">
        <v>44964.611851851849</v>
      </c>
    </row>
    <row r="1836" spans="1:6" x14ac:dyDescent="0.2">
      <c r="A1836">
        <v>1835</v>
      </c>
      <c r="B1836" t="s">
        <v>4696</v>
      </c>
      <c r="C1836" t="s">
        <v>4697</v>
      </c>
      <c r="D1836" s="2">
        <v>3092658638</v>
      </c>
      <c r="E1836" s="1">
        <v>44964.611851851849</v>
      </c>
      <c r="F1836" s="1">
        <v>44964.611851851849</v>
      </c>
    </row>
    <row r="1837" spans="1:6" x14ac:dyDescent="0.2">
      <c r="A1837">
        <v>1836</v>
      </c>
      <c r="B1837" t="s">
        <v>4698</v>
      </c>
      <c r="C1837" t="s">
        <v>4699</v>
      </c>
      <c r="D1837" s="2">
        <v>13529699801</v>
      </c>
      <c r="E1837" s="1">
        <v>44964.611851851849</v>
      </c>
      <c r="F1837" s="1">
        <v>44964.611851851849</v>
      </c>
    </row>
    <row r="1838" spans="1:6" x14ac:dyDescent="0.2">
      <c r="A1838">
        <v>1837</v>
      </c>
      <c r="B1838" t="s">
        <v>4700</v>
      </c>
      <c r="C1838" t="s">
        <v>4701</v>
      </c>
      <c r="D1838">
        <f>1-986-506-1769</f>
        <v>-3260</v>
      </c>
      <c r="E1838" s="1">
        <v>44964.611851851849</v>
      </c>
      <c r="F1838" s="1">
        <v>44964.611851851849</v>
      </c>
    </row>
    <row r="1839" spans="1:6" x14ac:dyDescent="0.2">
      <c r="A1839">
        <v>1838</v>
      </c>
      <c r="B1839" t="s">
        <v>4702</v>
      </c>
      <c r="C1839" t="s">
        <v>4703</v>
      </c>
      <c r="D1839" s="2">
        <v>14135558166</v>
      </c>
      <c r="E1839" s="1">
        <v>44964.611851851849</v>
      </c>
      <c r="F1839" s="1">
        <v>44964.611851851849</v>
      </c>
    </row>
    <row r="1840" spans="1:6" x14ac:dyDescent="0.2">
      <c r="A1840">
        <v>1839</v>
      </c>
      <c r="B1840" t="s">
        <v>4704</v>
      </c>
      <c r="C1840" t="s">
        <v>4705</v>
      </c>
      <c r="D1840" s="2">
        <v>18208962182</v>
      </c>
      <c r="E1840" s="1">
        <v>44964.611851851849</v>
      </c>
      <c r="F1840" s="1">
        <v>44964.611851851849</v>
      </c>
    </row>
    <row r="1841" spans="1:6" x14ac:dyDescent="0.2">
      <c r="A1841">
        <v>1840</v>
      </c>
      <c r="B1841" t="s">
        <v>4706</v>
      </c>
      <c r="C1841" t="s">
        <v>4707</v>
      </c>
      <c r="D1841" t="s">
        <v>4708</v>
      </c>
      <c r="E1841" s="1">
        <v>44964.611851851849</v>
      </c>
      <c r="F1841" s="1">
        <v>44964.611851851849</v>
      </c>
    </row>
    <row r="1842" spans="1:6" x14ac:dyDescent="0.2">
      <c r="A1842">
        <v>1841</v>
      </c>
      <c r="B1842" t="s">
        <v>4709</v>
      </c>
      <c r="C1842" t="s">
        <v>4710</v>
      </c>
      <c r="D1842">
        <f>1-919-623-8044</f>
        <v>-9585</v>
      </c>
      <c r="E1842" s="1">
        <v>44964.611851851849</v>
      </c>
      <c r="F1842" s="1">
        <v>44964.611851851849</v>
      </c>
    </row>
    <row r="1843" spans="1:6" x14ac:dyDescent="0.2">
      <c r="A1843">
        <v>1842</v>
      </c>
      <c r="B1843" t="s">
        <v>4711</v>
      </c>
      <c r="C1843" t="s">
        <v>4712</v>
      </c>
      <c r="D1843" s="2">
        <v>4344571682</v>
      </c>
      <c r="E1843" s="1">
        <v>44964.611851851849</v>
      </c>
      <c r="F1843" s="1">
        <v>44964.611851851849</v>
      </c>
    </row>
    <row r="1844" spans="1:6" x14ac:dyDescent="0.2">
      <c r="A1844">
        <v>1843</v>
      </c>
      <c r="B1844" t="s">
        <v>4713</v>
      </c>
      <c r="C1844" t="s">
        <v>4714</v>
      </c>
      <c r="D1844" t="s">
        <v>4715</v>
      </c>
      <c r="E1844" s="1">
        <v>44964.611851851849</v>
      </c>
      <c r="F1844" s="1">
        <v>44964.611851851849</v>
      </c>
    </row>
    <row r="1845" spans="1:6" x14ac:dyDescent="0.2">
      <c r="A1845">
        <v>1844</v>
      </c>
      <c r="B1845" t="s">
        <v>4716</v>
      </c>
      <c r="C1845" t="s">
        <v>4717</v>
      </c>
      <c r="D1845" t="s">
        <v>4718</v>
      </c>
      <c r="E1845" s="1">
        <v>44964.611851851849</v>
      </c>
      <c r="F1845" s="1">
        <v>44964.611851851849</v>
      </c>
    </row>
    <row r="1846" spans="1:6" x14ac:dyDescent="0.2">
      <c r="A1846">
        <v>1845</v>
      </c>
      <c r="B1846" t="s">
        <v>4719</v>
      </c>
      <c r="C1846" t="s">
        <v>4720</v>
      </c>
      <c r="D1846" t="s">
        <v>4721</v>
      </c>
      <c r="E1846" s="1">
        <v>44964.611851851849</v>
      </c>
      <c r="F1846" s="1">
        <v>44964.611851851849</v>
      </c>
    </row>
    <row r="1847" spans="1:6" x14ac:dyDescent="0.2">
      <c r="A1847">
        <v>1846</v>
      </c>
      <c r="B1847" t="s">
        <v>4722</v>
      </c>
      <c r="C1847" t="s">
        <v>4723</v>
      </c>
      <c r="D1847" t="s">
        <v>4724</v>
      </c>
      <c r="E1847" s="1">
        <v>44964.611851851849</v>
      </c>
      <c r="F1847" s="1">
        <v>44964.611851851849</v>
      </c>
    </row>
    <row r="1848" spans="1:6" x14ac:dyDescent="0.2">
      <c r="A1848">
        <v>1847</v>
      </c>
      <c r="B1848" t="s">
        <v>4725</v>
      </c>
      <c r="C1848" t="s">
        <v>4726</v>
      </c>
      <c r="D1848" t="s">
        <v>4727</v>
      </c>
      <c r="E1848" s="1">
        <v>44964.611851851849</v>
      </c>
      <c r="F1848" s="1">
        <v>44964.611851851849</v>
      </c>
    </row>
    <row r="1849" spans="1:6" x14ac:dyDescent="0.2">
      <c r="A1849">
        <v>1848</v>
      </c>
      <c r="B1849" t="s">
        <v>4728</v>
      </c>
      <c r="C1849" t="s">
        <v>4729</v>
      </c>
      <c r="D1849" s="2">
        <v>9728264424</v>
      </c>
      <c r="E1849" s="1">
        <v>44964.611851851849</v>
      </c>
      <c r="F1849" s="1">
        <v>44964.611851851849</v>
      </c>
    </row>
    <row r="1850" spans="1:6" x14ac:dyDescent="0.2">
      <c r="A1850">
        <v>1849</v>
      </c>
      <c r="B1850" t="s">
        <v>4730</v>
      </c>
      <c r="C1850" t="s">
        <v>4731</v>
      </c>
      <c r="D1850" s="2">
        <v>9859775819</v>
      </c>
      <c r="E1850" s="1">
        <v>44964.611851851849</v>
      </c>
      <c r="F1850" s="1">
        <v>44964.611851851849</v>
      </c>
    </row>
    <row r="1851" spans="1:6" x14ac:dyDescent="0.2">
      <c r="A1851">
        <v>1850</v>
      </c>
      <c r="B1851" t="s">
        <v>4732</v>
      </c>
      <c r="C1851" t="s">
        <v>4733</v>
      </c>
      <c r="D1851" t="s">
        <v>4734</v>
      </c>
      <c r="E1851" s="1">
        <v>44964.611851851849</v>
      </c>
      <c r="F1851" s="1">
        <v>44964.611851851849</v>
      </c>
    </row>
    <row r="1852" spans="1:6" x14ac:dyDescent="0.2">
      <c r="A1852">
        <v>1851</v>
      </c>
      <c r="B1852" t="s">
        <v>4735</v>
      </c>
      <c r="C1852" t="s">
        <v>4736</v>
      </c>
      <c r="D1852">
        <f>1-234-485-5610</f>
        <v>-6328</v>
      </c>
      <c r="E1852" s="1">
        <v>44964.611851851849</v>
      </c>
      <c r="F1852" s="1">
        <v>44964.611851851849</v>
      </c>
    </row>
    <row r="1853" spans="1:6" x14ac:dyDescent="0.2">
      <c r="A1853">
        <v>1852</v>
      </c>
      <c r="B1853" t="s">
        <v>4737</v>
      </c>
      <c r="C1853" t="s">
        <v>4738</v>
      </c>
      <c r="D1853" s="2">
        <v>8104861079</v>
      </c>
      <c r="E1853" s="1">
        <v>44964.611851851849</v>
      </c>
      <c r="F1853" s="1">
        <v>44964.611851851849</v>
      </c>
    </row>
    <row r="1854" spans="1:6" x14ac:dyDescent="0.2">
      <c r="A1854">
        <v>1853</v>
      </c>
      <c r="B1854" t="s">
        <v>4739</v>
      </c>
      <c r="C1854" t="s">
        <v>4740</v>
      </c>
      <c r="D1854">
        <v>15749192154</v>
      </c>
      <c r="E1854" s="1">
        <v>44964.611851851849</v>
      </c>
      <c r="F1854" s="1">
        <v>44964.611851851849</v>
      </c>
    </row>
    <row r="1855" spans="1:6" x14ac:dyDescent="0.2">
      <c r="A1855">
        <v>1854</v>
      </c>
      <c r="B1855" t="s">
        <v>4741</v>
      </c>
      <c r="C1855" t="s">
        <v>4742</v>
      </c>
      <c r="D1855" s="2">
        <v>13806032954</v>
      </c>
      <c r="E1855" s="1">
        <v>44964.611851851849</v>
      </c>
      <c r="F1855" s="1">
        <v>44964.611851851849</v>
      </c>
    </row>
    <row r="1856" spans="1:6" x14ac:dyDescent="0.2">
      <c r="A1856">
        <v>1855</v>
      </c>
      <c r="B1856" t="s">
        <v>4743</v>
      </c>
      <c r="C1856" t="s">
        <v>4744</v>
      </c>
      <c r="D1856" t="s">
        <v>4745</v>
      </c>
      <c r="E1856" s="1">
        <v>44964.611851851849</v>
      </c>
      <c r="F1856" s="1">
        <v>44964.611851851849</v>
      </c>
    </row>
    <row r="1857" spans="1:6" x14ac:dyDescent="0.2">
      <c r="A1857">
        <v>1856</v>
      </c>
      <c r="B1857" t="s">
        <v>4746</v>
      </c>
      <c r="C1857" t="s">
        <v>4747</v>
      </c>
      <c r="D1857" t="s">
        <v>4748</v>
      </c>
      <c r="E1857" s="1">
        <v>44964.611851851849</v>
      </c>
      <c r="F1857" s="1">
        <v>44964.611851851849</v>
      </c>
    </row>
    <row r="1858" spans="1:6" x14ac:dyDescent="0.2">
      <c r="A1858">
        <v>1857</v>
      </c>
      <c r="B1858" t="s">
        <v>4749</v>
      </c>
      <c r="C1858" t="s">
        <v>4750</v>
      </c>
      <c r="D1858" t="s">
        <v>4751</v>
      </c>
      <c r="E1858" s="1">
        <v>44964.611851851849</v>
      </c>
      <c r="F1858" s="1">
        <v>44964.611851851849</v>
      </c>
    </row>
    <row r="1859" spans="1:6" x14ac:dyDescent="0.2">
      <c r="A1859">
        <v>1858</v>
      </c>
      <c r="B1859" t="s">
        <v>4752</v>
      </c>
      <c r="C1859" t="s">
        <v>4753</v>
      </c>
      <c r="D1859" t="s">
        <v>4754</v>
      </c>
      <c r="E1859" s="1">
        <v>44964.611851851849</v>
      </c>
      <c r="F1859" s="1">
        <v>44964.611851851849</v>
      </c>
    </row>
    <row r="1860" spans="1:6" x14ac:dyDescent="0.2">
      <c r="A1860">
        <v>1859</v>
      </c>
      <c r="B1860" t="s">
        <v>4755</v>
      </c>
      <c r="C1860" t="s">
        <v>4756</v>
      </c>
      <c r="D1860" s="2">
        <v>13412757383</v>
      </c>
      <c r="E1860" s="1">
        <v>44964.611851851849</v>
      </c>
      <c r="F1860" s="1">
        <v>44964.611851851849</v>
      </c>
    </row>
    <row r="1861" spans="1:6" x14ac:dyDescent="0.2">
      <c r="A1861">
        <v>1860</v>
      </c>
      <c r="B1861" t="s">
        <v>4757</v>
      </c>
      <c r="C1861" t="s">
        <v>4758</v>
      </c>
      <c r="D1861" t="s">
        <v>4759</v>
      </c>
      <c r="E1861" s="1">
        <v>44964.611851851849</v>
      </c>
      <c r="F1861" s="1">
        <v>44964.611851851849</v>
      </c>
    </row>
    <row r="1862" spans="1:6" x14ac:dyDescent="0.2">
      <c r="A1862">
        <v>1861</v>
      </c>
      <c r="B1862" t="s">
        <v>4760</v>
      </c>
      <c r="C1862" t="s">
        <v>4761</v>
      </c>
      <c r="D1862" t="s">
        <v>4762</v>
      </c>
      <c r="E1862" s="1">
        <v>44964.611851851849</v>
      </c>
      <c r="F1862" s="1">
        <v>44964.611851851849</v>
      </c>
    </row>
    <row r="1863" spans="1:6" x14ac:dyDescent="0.2">
      <c r="A1863">
        <v>1862</v>
      </c>
      <c r="B1863" t="s">
        <v>4763</v>
      </c>
      <c r="C1863" t="s">
        <v>4764</v>
      </c>
      <c r="D1863">
        <v>16894441488</v>
      </c>
      <c r="E1863" s="1">
        <v>44964.611851851849</v>
      </c>
      <c r="F1863" s="1">
        <v>44964.611851851849</v>
      </c>
    </row>
    <row r="1864" spans="1:6" x14ac:dyDescent="0.2">
      <c r="A1864">
        <v>1863</v>
      </c>
      <c r="B1864" t="s">
        <v>4765</v>
      </c>
      <c r="C1864" t="s">
        <v>4766</v>
      </c>
      <c r="D1864">
        <v>13805635454</v>
      </c>
      <c r="E1864" s="1">
        <v>44964.611851851849</v>
      </c>
      <c r="F1864" s="1">
        <v>44964.611851851849</v>
      </c>
    </row>
    <row r="1865" spans="1:6" x14ac:dyDescent="0.2">
      <c r="A1865">
        <v>1864</v>
      </c>
      <c r="B1865" t="s">
        <v>4767</v>
      </c>
      <c r="C1865" t="s">
        <v>4768</v>
      </c>
      <c r="D1865" s="2">
        <v>6814996303</v>
      </c>
      <c r="E1865" s="1">
        <v>44964.611851851849</v>
      </c>
      <c r="F1865" s="1">
        <v>44964.611851851849</v>
      </c>
    </row>
    <row r="1866" spans="1:6" x14ac:dyDescent="0.2">
      <c r="A1866">
        <v>1865</v>
      </c>
      <c r="B1866" t="s">
        <v>4769</v>
      </c>
      <c r="C1866" t="s">
        <v>4770</v>
      </c>
      <c r="D1866" t="s">
        <v>4771</v>
      </c>
      <c r="E1866" s="1">
        <v>44964.611851851849</v>
      </c>
      <c r="F1866" s="1">
        <v>44964.611851851849</v>
      </c>
    </row>
    <row r="1867" spans="1:6" x14ac:dyDescent="0.2">
      <c r="A1867">
        <v>1866</v>
      </c>
      <c r="B1867" t="s">
        <v>4772</v>
      </c>
      <c r="C1867" t="s">
        <v>4773</v>
      </c>
      <c r="D1867" t="s">
        <v>4774</v>
      </c>
      <c r="E1867" s="1">
        <v>44964.611851851849</v>
      </c>
      <c r="F1867" s="1">
        <v>44964.611851851849</v>
      </c>
    </row>
    <row r="1868" spans="1:6" x14ac:dyDescent="0.2">
      <c r="A1868">
        <v>1867</v>
      </c>
      <c r="B1868" t="s">
        <v>4775</v>
      </c>
      <c r="C1868" t="s">
        <v>4776</v>
      </c>
      <c r="D1868" t="s">
        <v>4777</v>
      </c>
      <c r="E1868" s="1">
        <v>44964.611851851849</v>
      </c>
      <c r="F1868" s="1">
        <v>44964.611851851849</v>
      </c>
    </row>
    <row r="1869" spans="1:6" x14ac:dyDescent="0.2">
      <c r="A1869">
        <v>1868</v>
      </c>
      <c r="B1869" t="s">
        <v>4778</v>
      </c>
      <c r="C1869" t="s">
        <v>4779</v>
      </c>
      <c r="D1869" t="s">
        <v>4780</v>
      </c>
      <c r="E1869" s="1">
        <v>44964.611851851849</v>
      </c>
      <c r="F1869" s="1">
        <v>44964.611851851849</v>
      </c>
    </row>
    <row r="1870" spans="1:6" x14ac:dyDescent="0.2">
      <c r="A1870">
        <v>1869</v>
      </c>
      <c r="B1870" t="s">
        <v>4781</v>
      </c>
      <c r="C1870" t="s">
        <v>4782</v>
      </c>
      <c r="D1870" t="s">
        <v>4783</v>
      </c>
      <c r="E1870" s="1">
        <v>44964.611851851849</v>
      </c>
      <c r="F1870" s="1">
        <v>44964.611851851849</v>
      </c>
    </row>
    <row r="1871" spans="1:6" x14ac:dyDescent="0.2">
      <c r="A1871">
        <v>1870</v>
      </c>
      <c r="B1871" t="s">
        <v>4784</v>
      </c>
      <c r="C1871" t="s">
        <v>4785</v>
      </c>
      <c r="D1871" t="s">
        <v>4786</v>
      </c>
      <c r="E1871" s="1">
        <v>44964.611851851849</v>
      </c>
      <c r="F1871" s="1">
        <v>44964.611851851849</v>
      </c>
    </row>
    <row r="1872" spans="1:6" x14ac:dyDescent="0.2">
      <c r="A1872">
        <v>1871</v>
      </c>
      <c r="B1872" t="s">
        <v>4787</v>
      </c>
      <c r="C1872" t="s">
        <v>4788</v>
      </c>
      <c r="D1872" t="s">
        <v>4789</v>
      </c>
      <c r="E1872" s="1">
        <v>44964.611851851849</v>
      </c>
      <c r="F1872" s="1">
        <v>44964.611851851849</v>
      </c>
    </row>
    <row r="1873" spans="1:6" x14ac:dyDescent="0.2">
      <c r="A1873">
        <v>1872</v>
      </c>
      <c r="B1873" t="s">
        <v>4790</v>
      </c>
      <c r="C1873" t="s">
        <v>4791</v>
      </c>
      <c r="D1873">
        <v>19285766951</v>
      </c>
      <c r="E1873" s="1">
        <v>44964.611851851849</v>
      </c>
      <c r="F1873" s="1">
        <v>44964.611851851849</v>
      </c>
    </row>
    <row r="1874" spans="1:6" x14ac:dyDescent="0.2">
      <c r="A1874">
        <v>1873</v>
      </c>
      <c r="B1874" t="s">
        <v>4792</v>
      </c>
      <c r="C1874" t="s">
        <v>4793</v>
      </c>
      <c r="D1874" t="s">
        <v>4794</v>
      </c>
      <c r="E1874" s="1">
        <v>44964.611851851849</v>
      </c>
      <c r="F1874" s="1">
        <v>44964.611851851849</v>
      </c>
    </row>
    <row r="1875" spans="1:6" x14ac:dyDescent="0.2">
      <c r="A1875">
        <v>1874</v>
      </c>
      <c r="B1875" t="s">
        <v>4795</v>
      </c>
      <c r="C1875" t="s">
        <v>4796</v>
      </c>
      <c r="D1875" t="s">
        <v>4797</v>
      </c>
      <c r="E1875" s="1">
        <v>44964.611851851849</v>
      </c>
      <c r="F1875" s="1">
        <v>44964.611851851849</v>
      </c>
    </row>
    <row r="1876" spans="1:6" x14ac:dyDescent="0.2">
      <c r="A1876">
        <v>1875</v>
      </c>
      <c r="B1876" t="s">
        <v>4798</v>
      </c>
      <c r="C1876" t="s">
        <v>4799</v>
      </c>
      <c r="D1876" t="s">
        <v>4800</v>
      </c>
      <c r="E1876" s="1">
        <v>44964.611851851849</v>
      </c>
      <c r="F1876" s="1">
        <v>44964.611851851849</v>
      </c>
    </row>
    <row r="1877" spans="1:6" x14ac:dyDescent="0.2">
      <c r="A1877">
        <v>1876</v>
      </c>
      <c r="B1877" t="s">
        <v>4801</v>
      </c>
      <c r="C1877" t="s">
        <v>4802</v>
      </c>
      <c r="D1877" t="s">
        <v>4803</v>
      </c>
      <c r="E1877" s="1">
        <v>44964.611851851849</v>
      </c>
      <c r="F1877" s="1">
        <v>44964.611851851849</v>
      </c>
    </row>
    <row r="1878" spans="1:6" x14ac:dyDescent="0.2">
      <c r="A1878">
        <v>1877</v>
      </c>
      <c r="B1878" t="s">
        <v>4804</v>
      </c>
      <c r="C1878" t="s">
        <v>4805</v>
      </c>
      <c r="D1878" s="2">
        <v>15209392972</v>
      </c>
      <c r="E1878" s="1">
        <v>44964.611851851849</v>
      </c>
      <c r="F1878" s="1">
        <v>44964.611851851849</v>
      </c>
    </row>
    <row r="1879" spans="1:6" x14ac:dyDescent="0.2">
      <c r="A1879">
        <v>1878</v>
      </c>
      <c r="B1879" t="s">
        <v>4806</v>
      </c>
      <c r="C1879" t="s">
        <v>4807</v>
      </c>
      <c r="D1879">
        <v>19707102528</v>
      </c>
      <c r="E1879" s="1">
        <v>44964.611851851849</v>
      </c>
      <c r="F1879" s="1">
        <v>44964.611851851849</v>
      </c>
    </row>
    <row r="1880" spans="1:6" x14ac:dyDescent="0.2">
      <c r="A1880">
        <v>1879</v>
      </c>
      <c r="B1880" t="s">
        <v>4808</v>
      </c>
      <c r="C1880" t="s">
        <v>4809</v>
      </c>
      <c r="D1880" s="2">
        <v>9077192611</v>
      </c>
      <c r="E1880" s="1">
        <v>44964.611851851849</v>
      </c>
      <c r="F1880" s="1">
        <v>44964.611851851849</v>
      </c>
    </row>
    <row r="1881" spans="1:6" x14ac:dyDescent="0.2">
      <c r="A1881">
        <v>1880</v>
      </c>
      <c r="B1881" t="s">
        <v>4810</v>
      </c>
      <c r="C1881" t="s">
        <v>4811</v>
      </c>
      <c r="D1881" t="s">
        <v>4812</v>
      </c>
      <c r="E1881" s="1">
        <v>44964.611851851849</v>
      </c>
      <c r="F1881" s="1">
        <v>44964.611851851849</v>
      </c>
    </row>
    <row r="1882" spans="1:6" x14ac:dyDescent="0.2">
      <c r="A1882">
        <v>1881</v>
      </c>
      <c r="B1882" t="s">
        <v>4813</v>
      </c>
      <c r="C1882" t="s">
        <v>4814</v>
      </c>
      <c r="D1882" s="2">
        <v>2025140586</v>
      </c>
      <c r="E1882" s="1">
        <v>44964.611851851849</v>
      </c>
      <c r="F1882" s="1">
        <v>44964.611851851849</v>
      </c>
    </row>
    <row r="1883" spans="1:6" x14ac:dyDescent="0.2">
      <c r="A1883">
        <v>1882</v>
      </c>
      <c r="B1883" t="s">
        <v>4815</v>
      </c>
      <c r="C1883" t="s">
        <v>4816</v>
      </c>
      <c r="D1883" t="s">
        <v>4817</v>
      </c>
      <c r="E1883" s="1">
        <v>44964.611851851849</v>
      </c>
      <c r="F1883" s="1">
        <v>44964.611851851849</v>
      </c>
    </row>
    <row r="1884" spans="1:6" x14ac:dyDescent="0.2">
      <c r="A1884">
        <v>1883</v>
      </c>
      <c r="B1884" t="s">
        <v>4818</v>
      </c>
      <c r="C1884" t="s">
        <v>4819</v>
      </c>
      <c r="D1884" s="2">
        <v>2835383608</v>
      </c>
      <c r="E1884" s="1">
        <v>44964.611851851849</v>
      </c>
      <c r="F1884" s="1">
        <v>44964.611851851849</v>
      </c>
    </row>
    <row r="1885" spans="1:6" x14ac:dyDescent="0.2">
      <c r="A1885">
        <v>1884</v>
      </c>
      <c r="B1885" t="s">
        <v>4820</v>
      </c>
      <c r="C1885" t="s">
        <v>4821</v>
      </c>
      <c r="D1885">
        <v>15414096237</v>
      </c>
      <c r="E1885" s="1">
        <v>44964.611851851849</v>
      </c>
      <c r="F1885" s="1">
        <v>44964.611851851849</v>
      </c>
    </row>
    <row r="1886" spans="1:6" x14ac:dyDescent="0.2">
      <c r="A1886">
        <v>1885</v>
      </c>
      <c r="B1886" t="s">
        <v>4822</v>
      </c>
      <c r="C1886" t="s">
        <v>4823</v>
      </c>
      <c r="D1886" t="s">
        <v>4824</v>
      </c>
      <c r="E1886" s="1">
        <v>44964.611851851849</v>
      </c>
      <c r="F1886" s="1">
        <v>44964.611851851849</v>
      </c>
    </row>
    <row r="1887" spans="1:6" x14ac:dyDescent="0.2">
      <c r="A1887">
        <v>1886</v>
      </c>
      <c r="B1887" t="s">
        <v>4825</v>
      </c>
      <c r="C1887" t="s">
        <v>4826</v>
      </c>
      <c r="D1887" t="s">
        <v>4827</v>
      </c>
      <c r="E1887" s="1">
        <v>44964.611851851849</v>
      </c>
      <c r="F1887" s="1">
        <v>44964.611851851849</v>
      </c>
    </row>
    <row r="1888" spans="1:6" x14ac:dyDescent="0.2">
      <c r="A1888">
        <v>1887</v>
      </c>
      <c r="B1888" t="s">
        <v>4828</v>
      </c>
      <c r="C1888" t="s">
        <v>4829</v>
      </c>
      <c r="D1888" t="s">
        <v>4830</v>
      </c>
      <c r="E1888" s="1">
        <v>44964.611851851849</v>
      </c>
      <c r="F1888" s="1">
        <v>44964.611851851849</v>
      </c>
    </row>
    <row r="1889" spans="1:6" x14ac:dyDescent="0.2">
      <c r="A1889">
        <v>1888</v>
      </c>
      <c r="B1889" t="s">
        <v>4831</v>
      </c>
      <c r="C1889" t="s">
        <v>4832</v>
      </c>
      <c r="D1889" t="s">
        <v>4833</v>
      </c>
      <c r="E1889" s="1">
        <v>44964.611851851849</v>
      </c>
      <c r="F1889" s="1">
        <v>44964.611851851849</v>
      </c>
    </row>
    <row r="1890" spans="1:6" x14ac:dyDescent="0.2">
      <c r="A1890">
        <v>1889</v>
      </c>
      <c r="B1890" t="s">
        <v>4834</v>
      </c>
      <c r="C1890" t="s">
        <v>4835</v>
      </c>
      <c r="D1890" t="s">
        <v>4836</v>
      </c>
      <c r="E1890" s="1">
        <v>44964.611851851849</v>
      </c>
      <c r="F1890" s="1">
        <v>44964.611851851849</v>
      </c>
    </row>
    <row r="1891" spans="1:6" x14ac:dyDescent="0.2">
      <c r="A1891">
        <v>1890</v>
      </c>
      <c r="B1891" t="s">
        <v>4837</v>
      </c>
      <c r="C1891" t="s">
        <v>4838</v>
      </c>
      <c r="D1891">
        <f>1-386-889-3162</f>
        <v>-4436</v>
      </c>
      <c r="E1891" s="1">
        <v>44964.611851851849</v>
      </c>
      <c r="F1891" s="1">
        <v>44964.611851851849</v>
      </c>
    </row>
    <row r="1892" spans="1:6" x14ac:dyDescent="0.2">
      <c r="A1892">
        <v>1891</v>
      </c>
      <c r="B1892" t="s">
        <v>4839</v>
      </c>
      <c r="C1892" t="s">
        <v>4840</v>
      </c>
      <c r="D1892" t="s">
        <v>4841</v>
      </c>
      <c r="E1892" s="1">
        <v>44964.611851851849</v>
      </c>
      <c r="F1892" s="1">
        <v>44964.611851851849</v>
      </c>
    </row>
    <row r="1893" spans="1:6" x14ac:dyDescent="0.2">
      <c r="A1893">
        <v>1892</v>
      </c>
      <c r="B1893" t="s">
        <v>4842</v>
      </c>
      <c r="C1893" t="s">
        <v>4843</v>
      </c>
      <c r="D1893" s="2">
        <v>5859205157</v>
      </c>
      <c r="E1893" s="1">
        <v>44964.611851851849</v>
      </c>
      <c r="F1893" s="1">
        <v>44964.611851851849</v>
      </c>
    </row>
    <row r="1894" spans="1:6" x14ac:dyDescent="0.2">
      <c r="A1894">
        <v>1893</v>
      </c>
      <c r="B1894" t="s">
        <v>4844</v>
      </c>
      <c r="C1894" t="s">
        <v>4845</v>
      </c>
      <c r="D1894" t="s">
        <v>4846</v>
      </c>
      <c r="E1894" s="1">
        <v>44964.611851851849</v>
      </c>
      <c r="F1894" s="1">
        <v>44964.611851851849</v>
      </c>
    </row>
    <row r="1895" spans="1:6" x14ac:dyDescent="0.2">
      <c r="A1895">
        <v>1894</v>
      </c>
      <c r="B1895" t="s">
        <v>4847</v>
      </c>
      <c r="C1895" t="s">
        <v>4848</v>
      </c>
      <c r="D1895" s="2">
        <v>9565579300</v>
      </c>
      <c r="E1895" s="1">
        <v>44964.611851851849</v>
      </c>
      <c r="F1895" s="1">
        <v>44964.611851851849</v>
      </c>
    </row>
    <row r="1896" spans="1:6" x14ac:dyDescent="0.2">
      <c r="A1896">
        <v>1895</v>
      </c>
      <c r="B1896" t="s">
        <v>4849</v>
      </c>
      <c r="C1896" t="s">
        <v>4850</v>
      </c>
      <c r="D1896" t="s">
        <v>4851</v>
      </c>
      <c r="E1896" s="1">
        <v>44964.611851851849</v>
      </c>
      <c r="F1896" s="1">
        <v>44964.611851851849</v>
      </c>
    </row>
    <row r="1897" spans="1:6" x14ac:dyDescent="0.2">
      <c r="A1897">
        <v>1896</v>
      </c>
      <c r="B1897" t="s">
        <v>4852</v>
      </c>
      <c r="C1897" t="s">
        <v>4853</v>
      </c>
      <c r="D1897" t="s">
        <v>4854</v>
      </c>
      <c r="E1897" s="1">
        <v>44964.611851851849</v>
      </c>
      <c r="F1897" s="1">
        <v>44964.611851851849</v>
      </c>
    </row>
    <row r="1898" spans="1:6" x14ac:dyDescent="0.2">
      <c r="A1898">
        <v>1897</v>
      </c>
      <c r="B1898" t="s">
        <v>4855</v>
      </c>
      <c r="C1898" t="s">
        <v>4856</v>
      </c>
      <c r="D1898">
        <v>16512014838</v>
      </c>
      <c r="E1898" s="1">
        <v>44964.611851851849</v>
      </c>
      <c r="F1898" s="1">
        <v>44964.611851851849</v>
      </c>
    </row>
    <row r="1899" spans="1:6" x14ac:dyDescent="0.2">
      <c r="A1899">
        <v>1898</v>
      </c>
      <c r="B1899" t="s">
        <v>4857</v>
      </c>
      <c r="C1899" t="s">
        <v>4858</v>
      </c>
      <c r="D1899" t="s">
        <v>4859</v>
      </c>
      <c r="E1899" s="1">
        <v>44964.611851851849</v>
      </c>
      <c r="F1899" s="1">
        <v>44964.611851851849</v>
      </c>
    </row>
    <row r="1900" spans="1:6" x14ac:dyDescent="0.2">
      <c r="A1900">
        <v>1899</v>
      </c>
      <c r="B1900" t="s">
        <v>4860</v>
      </c>
      <c r="C1900" t="s">
        <v>4861</v>
      </c>
      <c r="D1900" t="s">
        <v>4862</v>
      </c>
      <c r="E1900" s="1">
        <v>44964.611851851849</v>
      </c>
      <c r="F1900" s="1">
        <v>44964.611851851849</v>
      </c>
    </row>
    <row r="1901" spans="1:6" x14ac:dyDescent="0.2">
      <c r="A1901">
        <v>1900</v>
      </c>
      <c r="B1901" t="s">
        <v>4863</v>
      </c>
      <c r="C1901" t="s">
        <v>4864</v>
      </c>
      <c r="D1901">
        <v>16176300583</v>
      </c>
      <c r="E1901" s="1">
        <v>44964.611851851849</v>
      </c>
      <c r="F1901" s="1">
        <v>44964.611851851849</v>
      </c>
    </row>
    <row r="1902" spans="1:6" x14ac:dyDescent="0.2">
      <c r="A1902">
        <v>1901</v>
      </c>
      <c r="B1902" t="s">
        <v>4865</v>
      </c>
      <c r="C1902" t="s">
        <v>4866</v>
      </c>
      <c r="D1902">
        <f>1-260-469-6056</f>
        <v>-6784</v>
      </c>
      <c r="E1902" s="1">
        <v>44964.611851851849</v>
      </c>
      <c r="F1902" s="1">
        <v>44964.611851851849</v>
      </c>
    </row>
    <row r="1903" spans="1:6" x14ac:dyDescent="0.2">
      <c r="A1903">
        <v>1902</v>
      </c>
      <c r="B1903" t="s">
        <v>4867</v>
      </c>
      <c r="C1903" t="s">
        <v>4868</v>
      </c>
      <c r="D1903" t="s">
        <v>4869</v>
      </c>
      <c r="E1903" s="1">
        <v>44964.611851851849</v>
      </c>
      <c r="F1903" s="1">
        <v>44964.611851851849</v>
      </c>
    </row>
    <row r="1904" spans="1:6" x14ac:dyDescent="0.2">
      <c r="A1904">
        <v>1903</v>
      </c>
      <c r="B1904" t="s">
        <v>4870</v>
      </c>
      <c r="C1904" t="s">
        <v>4871</v>
      </c>
      <c r="D1904" t="s">
        <v>4872</v>
      </c>
      <c r="E1904" s="1">
        <v>44964.611851851849</v>
      </c>
      <c r="F1904" s="1">
        <v>44964.611851851849</v>
      </c>
    </row>
    <row r="1905" spans="1:6" x14ac:dyDescent="0.2">
      <c r="A1905">
        <v>1904</v>
      </c>
      <c r="B1905" t="s">
        <v>4873</v>
      </c>
      <c r="C1905" t="s">
        <v>4874</v>
      </c>
      <c r="D1905" t="s">
        <v>4875</v>
      </c>
      <c r="E1905" s="1">
        <v>44964.611851851849</v>
      </c>
      <c r="F1905" s="1">
        <v>44964.611851851849</v>
      </c>
    </row>
    <row r="1906" spans="1:6" x14ac:dyDescent="0.2">
      <c r="A1906">
        <v>1905</v>
      </c>
      <c r="B1906" t="s">
        <v>4876</v>
      </c>
      <c r="C1906" t="s">
        <v>4877</v>
      </c>
      <c r="D1906" t="s">
        <v>4878</v>
      </c>
      <c r="E1906" s="1">
        <v>44964.611851851849</v>
      </c>
      <c r="F1906" s="1">
        <v>44964.611851851849</v>
      </c>
    </row>
    <row r="1907" spans="1:6" x14ac:dyDescent="0.2">
      <c r="A1907">
        <v>1906</v>
      </c>
      <c r="B1907" t="s">
        <v>4879</v>
      </c>
      <c r="C1907" t="s">
        <v>4880</v>
      </c>
      <c r="D1907" t="s">
        <v>4881</v>
      </c>
      <c r="E1907" s="1">
        <v>44964.611851851849</v>
      </c>
      <c r="F1907" s="1">
        <v>44964.611851851849</v>
      </c>
    </row>
    <row r="1908" spans="1:6" x14ac:dyDescent="0.2">
      <c r="A1908">
        <v>1907</v>
      </c>
      <c r="B1908" t="s">
        <v>4882</v>
      </c>
      <c r="C1908" t="s">
        <v>4883</v>
      </c>
      <c r="D1908" t="s">
        <v>4884</v>
      </c>
      <c r="E1908" s="1">
        <v>44964.611851851849</v>
      </c>
      <c r="F1908" s="1">
        <v>44964.611851851849</v>
      </c>
    </row>
    <row r="1909" spans="1:6" x14ac:dyDescent="0.2">
      <c r="A1909">
        <v>1908</v>
      </c>
      <c r="B1909" t="s">
        <v>4885</v>
      </c>
      <c r="C1909" t="s">
        <v>4886</v>
      </c>
      <c r="D1909" t="s">
        <v>4887</v>
      </c>
      <c r="E1909" s="1">
        <v>44964.611851851849</v>
      </c>
      <c r="F1909" s="1">
        <v>44964.611851851849</v>
      </c>
    </row>
    <row r="1910" spans="1:6" x14ac:dyDescent="0.2">
      <c r="A1910">
        <v>1909</v>
      </c>
      <c r="B1910" t="s">
        <v>4888</v>
      </c>
      <c r="C1910" t="s">
        <v>4889</v>
      </c>
      <c r="D1910" t="s">
        <v>4890</v>
      </c>
      <c r="E1910" s="1">
        <v>44964.611851851849</v>
      </c>
      <c r="F1910" s="1">
        <v>44964.611851851849</v>
      </c>
    </row>
    <row r="1911" spans="1:6" x14ac:dyDescent="0.2">
      <c r="A1911">
        <v>1910</v>
      </c>
      <c r="B1911" t="s">
        <v>4891</v>
      </c>
      <c r="C1911" t="s">
        <v>4892</v>
      </c>
      <c r="D1911" s="2">
        <v>6578894327</v>
      </c>
      <c r="E1911" s="1">
        <v>44964.611851851849</v>
      </c>
      <c r="F1911" s="1">
        <v>44964.611851851849</v>
      </c>
    </row>
    <row r="1912" spans="1:6" x14ac:dyDescent="0.2">
      <c r="A1912">
        <v>1911</v>
      </c>
      <c r="B1912" t="s">
        <v>4893</v>
      </c>
      <c r="C1912" t="s">
        <v>4894</v>
      </c>
      <c r="D1912" t="s">
        <v>4895</v>
      </c>
      <c r="E1912" s="1">
        <v>44964.611851851849</v>
      </c>
      <c r="F1912" s="1">
        <v>44964.611851851849</v>
      </c>
    </row>
    <row r="1913" spans="1:6" x14ac:dyDescent="0.2">
      <c r="A1913">
        <v>1912</v>
      </c>
      <c r="B1913" t="s">
        <v>4896</v>
      </c>
      <c r="C1913" t="s">
        <v>4897</v>
      </c>
      <c r="D1913">
        <v>13513076289</v>
      </c>
      <c r="E1913" s="1">
        <v>44964.611851851849</v>
      </c>
      <c r="F1913" s="1">
        <v>44964.611851851849</v>
      </c>
    </row>
    <row r="1914" spans="1:6" x14ac:dyDescent="0.2">
      <c r="A1914">
        <v>1913</v>
      </c>
      <c r="B1914" t="s">
        <v>4898</v>
      </c>
      <c r="C1914" t="s">
        <v>4899</v>
      </c>
      <c r="D1914" t="s">
        <v>4900</v>
      </c>
      <c r="E1914" s="1">
        <v>44964.611851851849</v>
      </c>
      <c r="F1914" s="1">
        <v>44964.611851851849</v>
      </c>
    </row>
    <row r="1915" spans="1:6" x14ac:dyDescent="0.2">
      <c r="A1915">
        <v>1914</v>
      </c>
      <c r="B1915" t="s">
        <v>4901</v>
      </c>
      <c r="C1915" t="s">
        <v>4902</v>
      </c>
      <c r="D1915" s="2">
        <v>4256956921</v>
      </c>
      <c r="E1915" s="1">
        <v>44964.611851851849</v>
      </c>
      <c r="F1915" s="1">
        <v>44964.611851851849</v>
      </c>
    </row>
    <row r="1916" spans="1:6" x14ac:dyDescent="0.2">
      <c r="A1916">
        <v>1915</v>
      </c>
      <c r="B1916" t="s">
        <v>4903</v>
      </c>
      <c r="C1916" t="s">
        <v>4904</v>
      </c>
      <c r="D1916" t="s">
        <v>4905</v>
      </c>
      <c r="E1916" s="1">
        <v>44964.611851851849</v>
      </c>
      <c r="F1916" s="1">
        <v>44964.611851851849</v>
      </c>
    </row>
    <row r="1917" spans="1:6" x14ac:dyDescent="0.2">
      <c r="A1917">
        <v>1916</v>
      </c>
      <c r="B1917" t="s">
        <v>4906</v>
      </c>
      <c r="C1917" t="s">
        <v>4907</v>
      </c>
      <c r="D1917" s="2">
        <v>15702089173</v>
      </c>
      <c r="E1917" s="1">
        <v>44964.611851851849</v>
      </c>
      <c r="F1917" s="1">
        <v>44964.611851851849</v>
      </c>
    </row>
    <row r="1918" spans="1:6" x14ac:dyDescent="0.2">
      <c r="A1918">
        <v>1917</v>
      </c>
      <c r="B1918" t="s">
        <v>4908</v>
      </c>
      <c r="C1918" t="s">
        <v>4909</v>
      </c>
      <c r="D1918">
        <f>1-323-802-1123</f>
        <v>-2247</v>
      </c>
      <c r="E1918" s="1">
        <v>44964.611851851849</v>
      </c>
      <c r="F1918" s="1">
        <v>44964.611851851849</v>
      </c>
    </row>
    <row r="1919" spans="1:6" x14ac:dyDescent="0.2">
      <c r="A1919">
        <v>1918</v>
      </c>
      <c r="B1919" t="s">
        <v>4910</v>
      </c>
      <c r="C1919" t="s">
        <v>4911</v>
      </c>
      <c r="D1919">
        <f>1-551-955-2972</f>
        <v>-4477</v>
      </c>
      <c r="E1919" s="1">
        <v>44964.611851851849</v>
      </c>
      <c r="F1919" s="1">
        <v>44964.611851851849</v>
      </c>
    </row>
    <row r="1920" spans="1:6" x14ac:dyDescent="0.2">
      <c r="A1920">
        <v>1919</v>
      </c>
      <c r="B1920" t="s">
        <v>4912</v>
      </c>
      <c r="C1920" t="s">
        <v>4913</v>
      </c>
      <c r="D1920" t="s">
        <v>4914</v>
      </c>
      <c r="E1920" s="1">
        <v>44964.611851851849</v>
      </c>
      <c r="F1920" s="1">
        <v>44964.611851851849</v>
      </c>
    </row>
    <row r="1921" spans="1:6" x14ac:dyDescent="0.2">
      <c r="A1921">
        <v>1920</v>
      </c>
      <c r="B1921" t="s">
        <v>4915</v>
      </c>
      <c r="C1921" t="s">
        <v>4916</v>
      </c>
      <c r="D1921" t="s">
        <v>4917</v>
      </c>
      <c r="E1921" s="1">
        <v>44964.611851851849</v>
      </c>
      <c r="F1921" s="1">
        <v>44964.611851851849</v>
      </c>
    </row>
    <row r="1922" spans="1:6" x14ac:dyDescent="0.2">
      <c r="A1922">
        <v>1921</v>
      </c>
      <c r="B1922" t="s">
        <v>4918</v>
      </c>
      <c r="C1922" t="s">
        <v>4919</v>
      </c>
      <c r="D1922" t="s">
        <v>4920</v>
      </c>
      <c r="E1922" s="1">
        <v>44964.611851851849</v>
      </c>
      <c r="F1922" s="1">
        <v>44964.611851851849</v>
      </c>
    </row>
    <row r="1923" spans="1:6" x14ac:dyDescent="0.2">
      <c r="A1923">
        <v>1922</v>
      </c>
      <c r="B1923" t="s">
        <v>4921</v>
      </c>
      <c r="C1923" t="s">
        <v>4922</v>
      </c>
      <c r="D1923" t="s">
        <v>4923</v>
      </c>
      <c r="E1923" s="1">
        <v>44964.611851851849</v>
      </c>
      <c r="F1923" s="1">
        <v>44964.611851851849</v>
      </c>
    </row>
    <row r="1924" spans="1:6" x14ac:dyDescent="0.2">
      <c r="A1924">
        <v>1923</v>
      </c>
      <c r="B1924" t="s">
        <v>4924</v>
      </c>
      <c r="C1924" t="s">
        <v>4925</v>
      </c>
      <c r="D1924" s="2">
        <v>2519605364</v>
      </c>
      <c r="E1924" s="1">
        <v>44964.611851851849</v>
      </c>
      <c r="F1924" s="1">
        <v>44964.611851851849</v>
      </c>
    </row>
    <row r="1925" spans="1:6" x14ac:dyDescent="0.2">
      <c r="A1925">
        <v>1924</v>
      </c>
      <c r="B1925" t="s">
        <v>4926</v>
      </c>
      <c r="C1925" t="s">
        <v>4927</v>
      </c>
      <c r="D1925" t="s">
        <v>4928</v>
      </c>
      <c r="E1925" s="1">
        <v>44964.611851851849</v>
      </c>
      <c r="F1925" s="1">
        <v>44964.611851851849</v>
      </c>
    </row>
    <row r="1926" spans="1:6" x14ac:dyDescent="0.2">
      <c r="A1926">
        <v>1925</v>
      </c>
      <c r="B1926" t="s">
        <v>4929</v>
      </c>
      <c r="C1926" t="s">
        <v>4930</v>
      </c>
      <c r="D1926">
        <v>16408025679</v>
      </c>
      <c r="E1926" s="1">
        <v>44964.611851851849</v>
      </c>
      <c r="F1926" s="1">
        <v>44964.611851851849</v>
      </c>
    </row>
    <row r="1927" spans="1:6" x14ac:dyDescent="0.2">
      <c r="A1927">
        <v>1926</v>
      </c>
      <c r="B1927" t="s">
        <v>4931</v>
      </c>
      <c r="C1927" t="s">
        <v>4932</v>
      </c>
      <c r="D1927">
        <f>1-563-909-3746</f>
        <v>-5217</v>
      </c>
      <c r="E1927" s="1">
        <v>44964.611851851849</v>
      </c>
      <c r="F1927" s="1">
        <v>44964.611851851849</v>
      </c>
    </row>
    <row r="1928" spans="1:6" x14ac:dyDescent="0.2">
      <c r="A1928">
        <v>1927</v>
      </c>
      <c r="B1928" t="s">
        <v>4933</v>
      </c>
      <c r="C1928" t="s">
        <v>4934</v>
      </c>
      <c r="D1928" s="2">
        <v>4104527912</v>
      </c>
      <c r="E1928" s="1">
        <v>44964.611851851849</v>
      </c>
      <c r="F1928" s="1">
        <v>44964.611851851849</v>
      </c>
    </row>
    <row r="1929" spans="1:6" x14ac:dyDescent="0.2">
      <c r="A1929">
        <v>1928</v>
      </c>
      <c r="B1929" t="s">
        <v>4935</v>
      </c>
      <c r="C1929" t="s">
        <v>4936</v>
      </c>
      <c r="D1929" t="s">
        <v>4937</v>
      </c>
      <c r="E1929" s="1">
        <v>44964.611851851849</v>
      </c>
      <c r="F1929" s="1">
        <v>44964.611851851849</v>
      </c>
    </row>
    <row r="1930" spans="1:6" x14ac:dyDescent="0.2">
      <c r="A1930">
        <v>1929</v>
      </c>
      <c r="B1930" t="s">
        <v>4938</v>
      </c>
      <c r="C1930" t="s">
        <v>4939</v>
      </c>
      <c r="D1930" s="2">
        <v>15305759764</v>
      </c>
      <c r="E1930" s="1">
        <v>44964.611851851849</v>
      </c>
      <c r="F1930" s="1">
        <v>44964.611851851849</v>
      </c>
    </row>
    <row r="1931" spans="1:6" x14ac:dyDescent="0.2">
      <c r="A1931">
        <v>1930</v>
      </c>
      <c r="B1931" t="s">
        <v>4940</v>
      </c>
      <c r="C1931" t="s">
        <v>4941</v>
      </c>
      <c r="D1931" t="s">
        <v>4942</v>
      </c>
      <c r="E1931" s="1">
        <v>44964.611851851849</v>
      </c>
      <c r="F1931" s="1">
        <v>44964.611851851849</v>
      </c>
    </row>
    <row r="1932" spans="1:6" x14ac:dyDescent="0.2">
      <c r="A1932">
        <v>1931</v>
      </c>
      <c r="B1932" t="s">
        <v>4943</v>
      </c>
      <c r="C1932" t="s">
        <v>4944</v>
      </c>
      <c r="D1932" t="s">
        <v>4945</v>
      </c>
      <c r="E1932" s="1">
        <v>44964.611851851849</v>
      </c>
      <c r="F1932" s="1">
        <v>44964.611851851849</v>
      </c>
    </row>
    <row r="1933" spans="1:6" x14ac:dyDescent="0.2">
      <c r="A1933">
        <v>1932</v>
      </c>
      <c r="B1933" t="s">
        <v>4946</v>
      </c>
      <c r="C1933" t="s">
        <v>4947</v>
      </c>
      <c r="D1933" t="s">
        <v>4948</v>
      </c>
      <c r="E1933" s="1">
        <v>44964.611851851849</v>
      </c>
      <c r="F1933" s="1">
        <v>44964.611851851849</v>
      </c>
    </row>
    <row r="1934" spans="1:6" x14ac:dyDescent="0.2">
      <c r="A1934">
        <v>1933</v>
      </c>
      <c r="B1934" t="s">
        <v>4949</v>
      </c>
      <c r="C1934" t="s">
        <v>4950</v>
      </c>
      <c r="D1934" t="s">
        <v>4951</v>
      </c>
      <c r="E1934" s="1">
        <v>44964.611851851849</v>
      </c>
      <c r="F1934" s="1">
        <v>44964.611851851849</v>
      </c>
    </row>
    <row r="1935" spans="1:6" x14ac:dyDescent="0.2">
      <c r="A1935">
        <v>1934</v>
      </c>
      <c r="B1935" t="s">
        <v>4952</v>
      </c>
      <c r="C1935" t="s">
        <v>4953</v>
      </c>
      <c r="D1935">
        <f>1-347-984-1697</f>
        <v>-3027</v>
      </c>
      <c r="E1935" s="1">
        <v>44964.611851851849</v>
      </c>
      <c r="F1935" s="1">
        <v>44964.611851851849</v>
      </c>
    </row>
    <row r="1936" spans="1:6" x14ac:dyDescent="0.2">
      <c r="A1936">
        <v>1935</v>
      </c>
      <c r="B1936" t="s">
        <v>4954</v>
      </c>
      <c r="C1936" t="s">
        <v>4955</v>
      </c>
      <c r="D1936">
        <f>1-283-401-8770</f>
        <v>-9453</v>
      </c>
      <c r="E1936" s="1">
        <v>44964.611851851849</v>
      </c>
      <c r="F1936" s="1">
        <v>44964.611851851849</v>
      </c>
    </row>
    <row r="1937" spans="1:6" x14ac:dyDescent="0.2">
      <c r="A1937">
        <v>1936</v>
      </c>
      <c r="B1937" t="s">
        <v>4956</v>
      </c>
      <c r="C1937" t="s">
        <v>4957</v>
      </c>
      <c r="D1937">
        <f>1-347-454-8906</f>
        <v>-9706</v>
      </c>
      <c r="E1937" s="1">
        <v>44964.611851851849</v>
      </c>
      <c r="F1937" s="1">
        <v>44964.611851851849</v>
      </c>
    </row>
    <row r="1938" spans="1:6" x14ac:dyDescent="0.2">
      <c r="A1938">
        <v>1937</v>
      </c>
      <c r="B1938" t="s">
        <v>4958</v>
      </c>
      <c r="C1938" t="s">
        <v>4959</v>
      </c>
      <c r="D1938" t="s">
        <v>4960</v>
      </c>
      <c r="E1938" s="1">
        <v>44964.611851851849</v>
      </c>
      <c r="F1938" s="1">
        <v>44964.611851851849</v>
      </c>
    </row>
    <row r="1939" spans="1:6" x14ac:dyDescent="0.2">
      <c r="A1939">
        <v>1938</v>
      </c>
      <c r="B1939" t="s">
        <v>4961</v>
      </c>
      <c r="C1939" t="s">
        <v>4962</v>
      </c>
      <c r="D1939" s="2">
        <v>8625803747</v>
      </c>
      <c r="E1939" s="1">
        <v>44964.611851851849</v>
      </c>
      <c r="F1939" s="1">
        <v>44964.611851851849</v>
      </c>
    </row>
    <row r="1940" spans="1:6" x14ac:dyDescent="0.2">
      <c r="A1940">
        <v>1939</v>
      </c>
      <c r="B1940" t="s">
        <v>4963</v>
      </c>
      <c r="C1940" t="s">
        <v>4964</v>
      </c>
      <c r="D1940">
        <v>15416912217</v>
      </c>
      <c r="E1940" s="1">
        <v>44964.611851851849</v>
      </c>
      <c r="F1940" s="1">
        <v>44964.611851851849</v>
      </c>
    </row>
    <row r="1941" spans="1:6" x14ac:dyDescent="0.2">
      <c r="A1941">
        <v>1940</v>
      </c>
      <c r="B1941" t="s">
        <v>4965</v>
      </c>
      <c r="C1941" t="s">
        <v>4966</v>
      </c>
      <c r="D1941">
        <v>15302897020</v>
      </c>
      <c r="E1941" s="1">
        <v>44964.611851851849</v>
      </c>
      <c r="F1941" s="1">
        <v>44964.611851851849</v>
      </c>
    </row>
    <row r="1942" spans="1:6" x14ac:dyDescent="0.2">
      <c r="A1942">
        <v>1941</v>
      </c>
      <c r="B1942" t="s">
        <v>4967</v>
      </c>
      <c r="C1942" t="s">
        <v>4968</v>
      </c>
      <c r="D1942" t="s">
        <v>4969</v>
      </c>
      <c r="E1942" s="1">
        <v>44964.611851851849</v>
      </c>
      <c r="F1942" s="1">
        <v>44964.611851851849</v>
      </c>
    </row>
    <row r="1943" spans="1:6" x14ac:dyDescent="0.2">
      <c r="A1943">
        <v>1942</v>
      </c>
      <c r="B1943" t="s">
        <v>4970</v>
      </c>
      <c r="C1943" t="s">
        <v>4971</v>
      </c>
      <c r="D1943">
        <f>1-585-766-3588</f>
        <v>-4938</v>
      </c>
      <c r="E1943" s="1">
        <v>44964.611851851849</v>
      </c>
      <c r="F1943" s="1">
        <v>44964.611851851849</v>
      </c>
    </row>
    <row r="1944" spans="1:6" x14ac:dyDescent="0.2">
      <c r="A1944">
        <v>1943</v>
      </c>
      <c r="B1944" t="s">
        <v>4972</v>
      </c>
      <c r="C1944" t="s">
        <v>4973</v>
      </c>
      <c r="D1944" t="s">
        <v>4974</v>
      </c>
      <c r="E1944" s="1">
        <v>44964.611851851849</v>
      </c>
      <c r="F1944" s="1">
        <v>44964.611851851849</v>
      </c>
    </row>
    <row r="1945" spans="1:6" x14ac:dyDescent="0.2">
      <c r="A1945">
        <v>1944</v>
      </c>
      <c r="B1945" t="s">
        <v>4975</v>
      </c>
      <c r="C1945" t="s">
        <v>4976</v>
      </c>
      <c r="D1945" t="s">
        <v>4977</v>
      </c>
      <c r="E1945" s="1">
        <v>44964.611851851849</v>
      </c>
      <c r="F1945" s="1">
        <v>44964.611851851849</v>
      </c>
    </row>
    <row r="1946" spans="1:6" x14ac:dyDescent="0.2">
      <c r="A1946">
        <v>1945</v>
      </c>
      <c r="B1946" t="s">
        <v>4978</v>
      </c>
      <c r="C1946" t="s">
        <v>4979</v>
      </c>
      <c r="D1946" s="2">
        <v>9726184304</v>
      </c>
      <c r="E1946" s="1">
        <v>44964.611851851849</v>
      </c>
      <c r="F1946" s="1">
        <v>44964.611851851849</v>
      </c>
    </row>
    <row r="1947" spans="1:6" x14ac:dyDescent="0.2">
      <c r="A1947">
        <v>1946</v>
      </c>
      <c r="B1947" t="s">
        <v>4980</v>
      </c>
      <c r="C1947" t="s">
        <v>4981</v>
      </c>
      <c r="D1947">
        <v>15207561679</v>
      </c>
      <c r="E1947" s="1">
        <v>44964.611851851849</v>
      </c>
      <c r="F1947" s="1">
        <v>44964.611851851849</v>
      </c>
    </row>
    <row r="1948" spans="1:6" x14ac:dyDescent="0.2">
      <c r="A1948">
        <v>1947</v>
      </c>
      <c r="B1948" t="s">
        <v>4982</v>
      </c>
      <c r="C1948" t="s">
        <v>4983</v>
      </c>
      <c r="D1948">
        <f>1-757-681-1672</f>
        <v>-3109</v>
      </c>
      <c r="E1948" s="1">
        <v>44964.611851851849</v>
      </c>
      <c r="F1948" s="1">
        <v>44964.611851851849</v>
      </c>
    </row>
    <row r="1949" spans="1:6" x14ac:dyDescent="0.2">
      <c r="A1949">
        <v>1948</v>
      </c>
      <c r="B1949" t="s">
        <v>4984</v>
      </c>
      <c r="C1949" t="s">
        <v>4985</v>
      </c>
      <c r="D1949" t="s">
        <v>4986</v>
      </c>
      <c r="E1949" s="1">
        <v>44964.611851851849</v>
      </c>
      <c r="F1949" s="1">
        <v>44964.611851851849</v>
      </c>
    </row>
    <row r="1950" spans="1:6" x14ac:dyDescent="0.2">
      <c r="A1950">
        <v>1949</v>
      </c>
      <c r="B1950" t="s">
        <v>4987</v>
      </c>
      <c r="C1950" t="s">
        <v>4988</v>
      </c>
      <c r="D1950" s="2">
        <v>19704325483</v>
      </c>
      <c r="E1950" s="1">
        <v>44964.611851851849</v>
      </c>
      <c r="F1950" s="1">
        <v>44964.611851851849</v>
      </c>
    </row>
    <row r="1951" spans="1:6" x14ac:dyDescent="0.2">
      <c r="A1951">
        <v>1950</v>
      </c>
      <c r="B1951" t="s">
        <v>4989</v>
      </c>
      <c r="C1951" t="s">
        <v>4990</v>
      </c>
      <c r="D1951" s="2">
        <v>12018695300</v>
      </c>
      <c r="E1951" s="1">
        <v>44964.611851851849</v>
      </c>
      <c r="F1951" s="1">
        <v>44964.611851851849</v>
      </c>
    </row>
    <row r="1952" spans="1:6" x14ac:dyDescent="0.2">
      <c r="A1952">
        <v>1951</v>
      </c>
      <c r="B1952" t="s">
        <v>4991</v>
      </c>
      <c r="C1952" t="s">
        <v>4992</v>
      </c>
      <c r="D1952">
        <f>1-909-808-376</f>
        <v>-2092</v>
      </c>
      <c r="E1952" s="1">
        <v>44964.611851851849</v>
      </c>
      <c r="F1952" s="1">
        <v>44964.611851851849</v>
      </c>
    </row>
    <row r="1953" spans="1:6" x14ac:dyDescent="0.2">
      <c r="A1953">
        <v>1952</v>
      </c>
      <c r="B1953" t="s">
        <v>4993</v>
      </c>
      <c r="C1953" t="s">
        <v>4994</v>
      </c>
      <c r="D1953" s="2">
        <v>2395296948</v>
      </c>
      <c r="E1953" s="1">
        <v>44964.611851851849</v>
      </c>
      <c r="F1953" s="1">
        <v>44964.611851851849</v>
      </c>
    </row>
    <row r="1954" spans="1:6" x14ac:dyDescent="0.2">
      <c r="A1954">
        <v>1953</v>
      </c>
      <c r="B1954" t="s">
        <v>4995</v>
      </c>
      <c r="C1954" t="s">
        <v>4996</v>
      </c>
      <c r="D1954" t="s">
        <v>4997</v>
      </c>
      <c r="E1954" s="1">
        <v>44964.611851851849</v>
      </c>
      <c r="F1954" s="1">
        <v>44964.611851851849</v>
      </c>
    </row>
    <row r="1955" spans="1:6" x14ac:dyDescent="0.2">
      <c r="A1955">
        <v>1954</v>
      </c>
      <c r="B1955" t="s">
        <v>4998</v>
      </c>
      <c r="C1955" t="s">
        <v>4999</v>
      </c>
      <c r="D1955" s="2">
        <v>18605725497</v>
      </c>
      <c r="E1955" s="1">
        <v>44964.611851851849</v>
      </c>
      <c r="F1955" s="1">
        <v>44964.611851851849</v>
      </c>
    </row>
    <row r="1956" spans="1:6" x14ac:dyDescent="0.2">
      <c r="A1956">
        <v>1955</v>
      </c>
      <c r="B1956" t="s">
        <v>5000</v>
      </c>
      <c r="C1956" t="s">
        <v>5001</v>
      </c>
      <c r="D1956" s="2">
        <v>2236375866</v>
      </c>
      <c r="E1956" s="1">
        <v>44964.611851851849</v>
      </c>
      <c r="F1956" s="1">
        <v>44964.611851851849</v>
      </c>
    </row>
    <row r="1957" spans="1:6" x14ac:dyDescent="0.2">
      <c r="A1957">
        <v>1956</v>
      </c>
      <c r="B1957" t="s">
        <v>5002</v>
      </c>
      <c r="C1957" t="s">
        <v>5003</v>
      </c>
      <c r="D1957" t="s">
        <v>5004</v>
      </c>
      <c r="E1957" s="1">
        <v>44964.611851851849</v>
      </c>
      <c r="F1957" s="1">
        <v>44964.611851851849</v>
      </c>
    </row>
    <row r="1958" spans="1:6" x14ac:dyDescent="0.2">
      <c r="A1958">
        <v>1957</v>
      </c>
      <c r="B1958" t="s">
        <v>5005</v>
      </c>
      <c r="C1958" t="s">
        <v>5006</v>
      </c>
      <c r="D1958" t="s">
        <v>5007</v>
      </c>
      <c r="E1958" s="1">
        <v>44964.611851851849</v>
      </c>
      <c r="F1958" s="1">
        <v>44964.611851851849</v>
      </c>
    </row>
    <row r="1959" spans="1:6" x14ac:dyDescent="0.2">
      <c r="A1959">
        <v>1958</v>
      </c>
      <c r="B1959" t="s">
        <v>5008</v>
      </c>
      <c r="C1959" t="s">
        <v>5009</v>
      </c>
      <c r="D1959" s="2">
        <v>4259053900</v>
      </c>
      <c r="E1959" s="1">
        <v>44964.611851851849</v>
      </c>
      <c r="F1959" s="1">
        <v>44964.611851851849</v>
      </c>
    </row>
    <row r="1960" spans="1:6" x14ac:dyDescent="0.2">
      <c r="A1960">
        <v>1959</v>
      </c>
      <c r="B1960" t="s">
        <v>5010</v>
      </c>
      <c r="C1960" t="s">
        <v>5011</v>
      </c>
      <c r="D1960" t="s">
        <v>5012</v>
      </c>
      <c r="E1960" s="1">
        <v>44964.611851851849</v>
      </c>
      <c r="F1960" s="1">
        <v>44964.611851851849</v>
      </c>
    </row>
    <row r="1961" spans="1:6" x14ac:dyDescent="0.2">
      <c r="A1961">
        <v>1960</v>
      </c>
      <c r="B1961" t="s">
        <v>5013</v>
      </c>
      <c r="C1961" t="s">
        <v>5014</v>
      </c>
      <c r="D1961">
        <f>1-714-751-3083</f>
        <v>-4547</v>
      </c>
      <c r="E1961" s="1">
        <v>44964.611851851849</v>
      </c>
      <c r="F1961" s="1">
        <v>44964.611851851849</v>
      </c>
    </row>
    <row r="1962" spans="1:6" x14ac:dyDescent="0.2">
      <c r="A1962">
        <v>1961</v>
      </c>
      <c r="B1962" t="s">
        <v>5015</v>
      </c>
      <c r="C1962" t="s">
        <v>5016</v>
      </c>
      <c r="D1962" t="s">
        <v>5017</v>
      </c>
      <c r="E1962" s="1">
        <v>44964.611851851849</v>
      </c>
      <c r="F1962" s="1">
        <v>44964.611851851849</v>
      </c>
    </row>
    <row r="1963" spans="1:6" x14ac:dyDescent="0.2">
      <c r="A1963">
        <v>1962</v>
      </c>
      <c r="B1963" t="s">
        <v>5018</v>
      </c>
      <c r="C1963" t="s">
        <v>5019</v>
      </c>
      <c r="D1963">
        <f>1-515-701-6716</f>
        <v>-7931</v>
      </c>
      <c r="E1963" s="1">
        <v>44964.611851851849</v>
      </c>
      <c r="F1963" s="1">
        <v>44964.611851851849</v>
      </c>
    </row>
    <row r="1964" spans="1:6" x14ac:dyDescent="0.2">
      <c r="A1964">
        <v>1963</v>
      </c>
      <c r="B1964" t="s">
        <v>5020</v>
      </c>
      <c r="C1964" t="s">
        <v>5021</v>
      </c>
      <c r="D1964" t="s">
        <v>5022</v>
      </c>
      <c r="E1964" s="1">
        <v>44964.611851851849</v>
      </c>
      <c r="F1964" s="1">
        <v>44964.611851851849</v>
      </c>
    </row>
    <row r="1965" spans="1:6" x14ac:dyDescent="0.2">
      <c r="A1965">
        <v>1964</v>
      </c>
      <c r="B1965" t="s">
        <v>5023</v>
      </c>
      <c r="C1965" t="s">
        <v>5024</v>
      </c>
      <c r="D1965" t="s">
        <v>5025</v>
      </c>
      <c r="E1965" s="1">
        <v>44964.611851851849</v>
      </c>
      <c r="F1965" s="1">
        <v>44964.611851851849</v>
      </c>
    </row>
    <row r="1966" spans="1:6" x14ac:dyDescent="0.2">
      <c r="A1966">
        <v>1965</v>
      </c>
      <c r="B1966" t="s">
        <v>5026</v>
      </c>
      <c r="C1966" t="s">
        <v>5027</v>
      </c>
      <c r="D1966" s="2">
        <v>5404289967</v>
      </c>
      <c r="E1966" s="1">
        <v>44964.611851851849</v>
      </c>
      <c r="F1966" s="1">
        <v>44964.611851851849</v>
      </c>
    </row>
    <row r="1967" spans="1:6" x14ac:dyDescent="0.2">
      <c r="A1967">
        <v>1966</v>
      </c>
      <c r="B1967" t="s">
        <v>5028</v>
      </c>
      <c r="C1967" t="s">
        <v>5029</v>
      </c>
      <c r="D1967" s="2">
        <v>3028606203</v>
      </c>
      <c r="E1967" s="1">
        <v>44964.611851851849</v>
      </c>
      <c r="F1967" s="1">
        <v>44964.611851851849</v>
      </c>
    </row>
    <row r="1968" spans="1:6" x14ac:dyDescent="0.2">
      <c r="A1968">
        <v>1967</v>
      </c>
      <c r="B1968" t="s">
        <v>5030</v>
      </c>
      <c r="C1968" t="s">
        <v>5031</v>
      </c>
      <c r="D1968" t="s">
        <v>5032</v>
      </c>
      <c r="E1968" s="1">
        <v>44964.611851851849</v>
      </c>
      <c r="F1968" s="1">
        <v>44964.611851851849</v>
      </c>
    </row>
    <row r="1969" spans="1:6" x14ac:dyDescent="0.2">
      <c r="A1969">
        <v>1968</v>
      </c>
      <c r="B1969" t="s">
        <v>5033</v>
      </c>
      <c r="C1969" t="s">
        <v>5034</v>
      </c>
      <c r="D1969" s="2">
        <v>19123290016</v>
      </c>
      <c r="E1969" s="1">
        <v>44964.611851851849</v>
      </c>
      <c r="F1969" s="1">
        <v>44964.611851851849</v>
      </c>
    </row>
    <row r="1970" spans="1:6" x14ac:dyDescent="0.2">
      <c r="A1970">
        <v>1969</v>
      </c>
      <c r="B1970" t="s">
        <v>5035</v>
      </c>
      <c r="C1970" t="s">
        <v>5036</v>
      </c>
      <c r="D1970" t="s">
        <v>5037</v>
      </c>
      <c r="E1970" s="1">
        <v>44964.611851851849</v>
      </c>
      <c r="F1970" s="1">
        <v>44964.611851851849</v>
      </c>
    </row>
    <row r="1971" spans="1:6" x14ac:dyDescent="0.2">
      <c r="A1971">
        <v>1970</v>
      </c>
      <c r="B1971" t="s">
        <v>5038</v>
      </c>
      <c r="C1971" t="s">
        <v>5039</v>
      </c>
      <c r="D1971">
        <f>1-601-467-5590</f>
        <v>-6657</v>
      </c>
      <c r="E1971" s="1">
        <v>44964.611851851849</v>
      </c>
      <c r="F1971" s="1">
        <v>44964.611851851849</v>
      </c>
    </row>
    <row r="1972" spans="1:6" x14ac:dyDescent="0.2">
      <c r="A1972">
        <v>1971</v>
      </c>
      <c r="B1972" t="s">
        <v>5040</v>
      </c>
      <c r="C1972" t="s">
        <v>5041</v>
      </c>
      <c r="D1972">
        <f>1-931-762-960</f>
        <v>-2652</v>
      </c>
      <c r="E1972" s="1">
        <v>44964.611851851849</v>
      </c>
      <c r="F1972" s="1">
        <v>44964.611851851849</v>
      </c>
    </row>
    <row r="1973" spans="1:6" x14ac:dyDescent="0.2">
      <c r="A1973">
        <v>1972</v>
      </c>
      <c r="B1973" t="s">
        <v>5042</v>
      </c>
      <c r="C1973" t="s">
        <v>5043</v>
      </c>
      <c r="D1973">
        <f>1-520-594-4062</f>
        <v>-5175</v>
      </c>
      <c r="E1973" s="1">
        <v>44964.611851851849</v>
      </c>
      <c r="F1973" s="1">
        <v>44964.611851851849</v>
      </c>
    </row>
    <row r="1974" spans="1:6" x14ac:dyDescent="0.2">
      <c r="A1974">
        <v>1973</v>
      </c>
      <c r="B1974" t="s">
        <v>5044</v>
      </c>
      <c r="C1974" t="s">
        <v>5045</v>
      </c>
      <c r="D1974" t="s">
        <v>5046</v>
      </c>
      <c r="E1974" s="1">
        <v>44964.611851851849</v>
      </c>
      <c r="F1974" s="1">
        <v>44964.611851851849</v>
      </c>
    </row>
    <row r="1975" spans="1:6" x14ac:dyDescent="0.2">
      <c r="A1975">
        <v>1974</v>
      </c>
      <c r="B1975" t="s">
        <v>5047</v>
      </c>
      <c r="C1975" t="s">
        <v>5048</v>
      </c>
      <c r="D1975" s="2">
        <v>6363574972</v>
      </c>
      <c r="E1975" s="1">
        <v>44964.611851851849</v>
      </c>
      <c r="F1975" s="1">
        <v>44964.611851851849</v>
      </c>
    </row>
    <row r="1976" spans="1:6" x14ac:dyDescent="0.2">
      <c r="A1976">
        <v>1975</v>
      </c>
      <c r="B1976" t="s">
        <v>5049</v>
      </c>
      <c r="C1976" t="s">
        <v>5050</v>
      </c>
      <c r="D1976" s="2">
        <v>4092470913</v>
      </c>
      <c r="E1976" s="1">
        <v>44964.611851851849</v>
      </c>
      <c r="F1976" s="1">
        <v>44964.611851851849</v>
      </c>
    </row>
    <row r="1977" spans="1:6" x14ac:dyDescent="0.2">
      <c r="A1977">
        <v>1976</v>
      </c>
      <c r="B1977" t="s">
        <v>5051</v>
      </c>
      <c r="C1977" t="s">
        <v>5052</v>
      </c>
      <c r="D1977" t="s">
        <v>5053</v>
      </c>
      <c r="E1977" s="1">
        <v>44964.611851851849</v>
      </c>
      <c r="F1977" s="1">
        <v>44964.611851851849</v>
      </c>
    </row>
    <row r="1978" spans="1:6" x14ac:dyDescent="0.2">
      <c r="A1978">
        <v>1977</v>
      </c>
      <c r="B1978" t="s">
        <v>5054</v>
      </c>
      <c r="C1978" t="s">
        <v>5055</v>
      </c>
      <c r="D1978" t="s">
        <v>5056</v>
      </c>
      <c r="E1978" s="1">
        <v>44964.611851851849</v>
      </c>
      <c r="F1978" s="1">
        <v>44964.611851851849</v>
      </c>
    </row>
    <row r="1979" spans="1:6" x14ac:dyDescent="0.2">
      <c r="A1979">
        <v>1978</v>
      </c>
      <c r="B1979" t="s">
        <v>5057</v>
      </c>
      <c r="C1979" t="s">
        <v>5058</v>
      </c>
      <c r="D1979">
        <v>12195042007</v>
      </c>
      <c r="E1979" s="1">
        <v>44964.611851851849</v>
      </c>
      <c r="F1979" s="1">
        <v>44964.611851851849</v>
      </c>
    </row>
    <row r="1980" spans="1:6" x14ac:dyDescent="0.2">
      <c r="A1980">
        <v>1979</v>
      </c>
      <c r="B1980" t="s">
        <v>5059</v>
      </c>
      <c r="C1980" t="s">
        <v>5060</v>
      </c>
      <c r="D1980" t="s">
        <v>5061</v>
      </c>
      <c r="E1980" s="1">
        <v>44964.611851851849</v>
      </c>
      <c r="F1980" s="1">
        <v>44964.611851851849</v>
      </c>
    </row>
    <row r="1981" spans="1:6" x14ac:dyDescent="0.2">
      <c r="A1981">
        <v>1980</v>
      </c>
      <c r="B1981" t="s">
        <v>5062</v>
      </c>
      <c r="C1981" t="s">
        <v>5063</v>
      </c>
      <c r="D1981" t="s">
        <v>5064</v>
      </c>
      <c r="E1981" s="1">
        <v>44964.611851851849</v>
      </c>
      <c r="F1981" s="1">
        <v>44964.611851851849</v>
      </c>
    </row>
    <row r="1982" spans="1:6" x14ac:dyDescent="0.2">
      <c r="A1982">
        <v>1981</v>
      </c>
      <c r="B1982" t="s">
        <v>5065</v>
      </c>
      <c r="C1982" t="s">
        <v>5066</v>
      </c>
      <c r="D1982" t="s">
        <v>5067</v>
      </c>
      <c r="E1982" s="1">
        <v>44964.611851851849</v>
      </c>
      <c r="F1982" s="1">
        <v>44964.611851851849</v>
      </c>
    </row>
    <row r="1983" spans="1:6" x14ac:dyDescent="0.2">
      <c r="A1983">
        <v>1982</v>
      </c>
      <c r="B1983" t="s">
        <v>5068</v>
      </c>
      <c r="C1983" t="s">
        <v>5069</v>
      </c>
      <c r="D1983" t="s">
        <v>5070</v>
      </c>
      <c r="E1983" s="1">
        <v>44964.611851851849</v>
      </c>
      <c r="F1983" s="1">
        <v>44964.611851851849</v>
      </c>
    </row>
    <row r="1984" spans="1:6" x14ac:dyDescent="0.2">
      <c r="A1984">
        <v>1983</v>
      </c>
      <c r="B1984" t="s">
        <v>5071</v>
      </c>
      <c r="C1984" t="s">
        <v>5072</v>
      </c>
      <c r="D1984">
        <v>19045282283</v>
      </c>
      <c r="E1984" s="1">
        <v>44964.611851851849</v>
      </c>
      <c r="F1984" s="1">
        <v>44964.611851851849</v>
      </c>
    </row>
    <row r="1985" spans="1:6" x14ac:dyDescent="0.2">
      <c r="A1985">
        <v>1984</v>
      </c>
      <c r="B1985" t="s">
        <v>5073</v>
      </c>
      <c r="C1985" t="s">
        <v>5074</v>
      </c>
      <c r="D1985" t="s">
        <v>5075</v>
      </c>
      <c r="E1985" s="1">
        <v>44964.611851851849</v>
      </c>
      <c r="F1985" s="1">
        <v>44964.611851851849</v>
      </c>
    </row>
    <row r="1986" spans="1:6" x14ac:dyDescent="0.2">
      <c r="A1986">
        <v>1985</v>
      </c>
      <c r="B1986" t="s">
        <v>5076</v>
      </c>
      <c r="C1986" t="s">
        <v>5077</v>
      </c>
      <c r="D1986" t="s">
        <v>5078</v>
      </c>
      <c r="E1986" s="1">
        <v>44964.611851851849</v>
      </c>
      <c r="F1986" s="1">
        <v>44964.611851851849</v>
      </c>
    </row>
    <row r="1987" spans="1:6" x14ac:dyDescent="0.2">
      <c r="A1987">
        <v>1986</v>
      </c>
      <c r="B1987" t="s">
        <v>5079</v>
      </c>
      <c r="C1987" t="s">
        <v>5080</v>
      </c>
      <c r="D1987" t="s">
        <v>5081</v>
      </c>
      <c r="E1987" s="1">
        <v>44964.611851851849</v>
      </c>
      <c r="F1987" s="1">
        <v>44964.611851851849</v>
      </c>
    </row>
    <row r="1988" spans="1:6" x14ac:dyDescent="0.2">
      <c r="A1988">
        <v>1987</v>
      </c>
      <c r="B1988" t="s">
        <v>5082</v>
      </c>
      <c r="C1988" t="s">
        <v>5083</v>
      </c>
      <c r="D1988" t="s">
        <v>5084</v>
      </c>
      <c r="E1988" s="1">
        <v>44964.611851851849</v>
      </c>
      <c r="F1988" s="1">
        <v>44964.611851851849</v>
      </c>
    </row>
    <row r="1989" spans="1:6" x14ac:dyDescent="0.2">
      <c r="A1989">
        <v>1988</v>
      </c>
      <c r="B1989" t="s">
        <v>5085</v>
      </c>
      <c r="C1989" t="s">
        <v>5086</v>
      </c>
      <c r="D1989" t="s">
        <v>5087</v>
      </c>
      <c r="E1989" s="1">
        <v>44964.611851851849</v>
      </c>
      <c r="F1989" s="1">
        <v>44964.611851851849</v>
      </c>
    </row>
    <row r="1990" spans="1:6" x14ac:dyDescent="0.2">
      <c r="A1990">
        <v>1989</v>
      </c>
      <c r="B1990" t="s">
        <v>5088</v>
      </c>
      <c r="C1990" t="s">
        <v>5089</v>
      </c>
      <c r="D1990" t="s">
        <v>5090</v>
      </c>
      <c r="E1990" s="1">
        <v>44964.611851851849</v>
      </c>
      <c r="F1990" s="1">
        <v>44964.611851851849</v>
      </c>
    </row>
    <row r="1991" spans="1:6" x14ac:dyDescent="0.2">
      <c r="A1991">
        <v>1990</v>
      </c>
      <c r="B1991" t="s">
        <v>5091</v>
      </c>
      <c r="C1991" t="s">
        <v>5092</v>
      </c>
      <c r="D1991" t="s">
        <v>5093</v>
      </c>
      <c r="E1991" s="1">
        <v>44964.611851851849</v>
      </c>
      <c r="F1991" s="1">
        <v>44964.611851851849</v>
      </c>
    </row>
    <row r="1992" spans="1:6" x14ac:dyDescent="0.2">
      <c r="A1992">
        <v>1991</v>
      </c>
      <c r="B1992" t="s">
        <v>5094</v>
      </c>
      <c r="C1992" t="s">
        <v>5095</v>
      </c>
      <c r="D1992" t="s">
        <v>5096</v>
      </c>
      <c r="E1992" s="1">
        <v>44964.611851851849</v>
      </c>
      <c r="F1992" s="1">
        <v>44964.611851851849</v>
      </c>
    </row>
    <row r="1993" spans="1:6" x14ac:dyDescent="0.2">
      <c r="A1993">
        <v>1992</v>
      </c>
      <c r="B1993" t="s">
        <v>5097</v>
      </c>
      <c r="C1993" t="s">
        <v>5098</v>
      </c>
      <c r="D1993" s="2">
        <v>6805853262</v>
      </c>
      <c r="E1993" s="1">
        <v>44964.611851851849</v>
      </c>
      <c r="F1993" s="1">
        <v>44964.611851851849</v>
      </c>
    </row>
    <row r="1994" spans="1:6" x14ac:dyDescent="0.2">
      <c r="A1994">
        <v>1993</v>
      </c>
      <c r="B1994" t="s">
        <v>5099</v>
      </c>
      <c r="C1994" t="s">
        <v>5100</v>
      </c>
      <c r="D1994" t="s">
        <v>5101</v>
      </c>
      <c r="E1994" s="1">
        <v>44964.611851851849</v>
      </c>
      <c r="F1994" s="1">
        <v>44964.611851851849</v>
      </c>
    </row>
    <row r="1995" spans="1:6" x14ac:dyDescent="0.2">
      <c r="A1995">
        <v>1994</v>
      </c>
      <c r="B1995" t="s">
        <v>5102</v>
      </c>
      <c r="C1995" t="s">
        <v>5103</v>
      </c>
      <c r="D1995">
        <v>16788515065</v>
      </c>
      <c r="E1995" s="1">
        <v>44964.611851851849</v>
      </c>
      <c r="F1995" s="1">
        <v>44964.611851851849</v>
      </c>
    </row>
    <row r="1996" spans="1:6" x14ac:dyDescent="0.2">
      <c r="A1996">
        <v>1995</v>
      </c>
      <c r="B1996" t="s">
        <v>5104</v>
      </c>
      <c r="C1996" t="s">
        <v>5105</v>
      </c>
      <c r="D1996">
        <f>1-872-256-3105</f>
        <v>-4232</v>
      </c>
      <c r="E1996" s="1">
        <v>44964.611851851849</v>
      </c>
      <c r="F1996" s="1">
        <v>44964.611851851849</v>
      </c>
    </row>
    <row r="1997" spans="1:6" x14ac:dyDescent="0.2">
      <c r="A1997">
        <v>1996</v>
      </c>
      <c r="B1997" t="s">
        <v>5106</v>
      </c>
      <c r="C1997" t="s">
        <v>5107</v>
      </c>
      <c r="D1997" t="s">
        <v>5108</v>
      </c>
      <c r="E1997" s="1">
        <v>44964.611851851849</v>
      </c>
      <c r="F1997" s="1">
        <v>44964.611851851849</v>
      </c>
    </row>
    <row r="1998" spans="1:6" x14ac:dyDescent="0.2">
      <c r="A1998">
        <v>1997</v>
      </c>
      <c r="B1998" t="s">
        <v>5109</v>
      </c>
      <c r="C1998" t="s">
        <v>5110</v>
      </c>
      <c r="D1998" t="s">
        <v>5111</v>
      </c>
      <c r="E1998" s="1">
        <v>44964.611851851849</v>
      </c>
      <c r="F1998" s="1">
        <v>44964.611851851849</v>
      </c>
    </row>
    <row r="1999" spans="1:6" x14ac:dyDescent="0.2">
      <c r="A1999">
        <v>1998</v>
      </c>
      <c r="B1999" t="s">
        <v>5112</v>
      </c>
      <c r="C1999" t="s">
        <v>5113</v>
      </c>
      <c r="D1999" t="s">
        <v>5114</v>
      </c>
      <c r="E1999" s="1">
        <v>44964.611851851849</v>
      </c>
      <c r="F1999" s="1">
        <v>44964.611851851849</v>
      </c>
    </row>
    <row r="2000" spans="1:6" x14ac:dyDescent="0.2">
      <c r="A2000">
        <v>1999</v>
      </c>
      <c r="B2000" t="s">
        <v>5115</v>
      </c>
      <c r="C2000" t="s">
        <v>5116</v>
      </c>
      <c r="D2000" t="s">
        <v>5117</v>
      </c>
      <c r="E2000" s="1">
        <v>44964.611851851849</v>
      </c>
      <c r="F2000" s="1">
        <v>44964.611851851849</v>
      </c>
    </row>
    <row r="2001" spans="1:6" x14ac:dyDescent="0.2">
      <c r="A2001">
        <v>2000</v>
      </c>
      <c r="B2001" t="s">
        <v>5118</v>
      </c>
      <c r="C2001" t="s">
        <v>5119</v>
      </c>
      <c r="D2001" t="s">
        <v>5120</v>
      </c>
      <c r="E2001" s="1">
        <v>44964.611851851849</v>
      </c>
      <c r="F2001" s="1">
        <v>44964.611851851849</v>
      </c>
    </row>
    <row r="2002" spans="1:6" x14ac:dyDescent="0.2">
      <c r="A2002">
        <v>2001</v>
      </c>
      <c r="B2002" t="s">
        <v>5121</v>
      </c>
      <c r="C2002" t="s">
        <v>5122</v>
      </c>
      <c r="D2002" t="s">
        <v>5123</v>
      </c>
      <c r="E2002" s="1">
        <v>44964.611851851849</v>
      </c>
      <c r="F2002" s="1">
        <v>44964.611851851849</v>
      </c>
    </row>
    <row r="2003" spans="1:6" x14ac:dyDescent="0.2">
      <c r="A2003">
        <v>2002</v>
      </c>
      <c r="B2003" t="s">
        <v>5124</v>
      </c>
      <c r="C2003" t="s">
        <v>5125</v>
      </c>
      <c r="D2003" t="s">
        <v>5126</v>
      </c>
      <c r="E2003" s="1">
        <v>44964.611851851849</v>
      </c>
      <c r="F2003" s="1">
        <v>44964.611851851849</v>
      </c>
    </row>
    <row r="2004" spans="1:6" x14ac:dyDescent="0.2">
      <c r="A2004">
        <v>2003</v>
      </c>
      <c r="B2004" t="s">
        <v>5127</v>
      </c>
      <c r="C2004" t="s">
        <v>5128</v>
      </c>
      <c r="D2004">
        <v>13219538151</v>
      </c>
      <c r="E2004" s="1">
        <v>44964.611851851849</v>
      </c>
      <c r="F2004" s="1">
        <v>44964.611851851849</v>
      </c>
    </row>
    <row r="2005" spans="1:6" x14ac:dyDescent="0.2">
      <c r="A2005">
        <v>2004</v>
      </c>
      <c r="B2005" t="s">
        <v>5129</v>
      </c>
      <c r="C2005" t="s">
        <v>5130</v>
      </c>
      <c r="D2005" t="s">
        <v>5131</v>
      </c>
      <c r="E2005" s="1">
        <v>44964.611851851849</v>
      </c>
      <c r="F2005" s="1">
        <v>44964.611851851849</v>
      </c>
    </row>
    <row r="2006" spans="1:6" x14ac:dyDescent="0.2">
      <c r="A2006">
        <v>2005</v>
      </c>
      <c r="B2006" t="s">
        <v>5132</v>
      </c>
      <c r="C2006" t="s">
        <v>5133</v>
      </c>
      <c r="D2006" s="2">
        <v>17406279560</v>
      </c>
      <c r="E2006" s="1">
        <v>44964.611851851849</v>
      </c>
      <c r="F2006" s="1">
        <v>44964.611851851849</v>
      </c>
    </row>
    <row r="2007" spans="1:6" x14ac:dyDescent="0.2">
      <c r="A2007">
        <v>2006</v>
      </c>
      <c r="B2007" t="s">
        <v>5134</v>
      </c>
      <c r="C2007" t="s">
        <v>5135</v>
      </c>
      <c r="D2007" t="s">
        <v>5136</v>
      </c>
      <c r="E2007" s="1">
        <v>44964.611851851849</v>
      </c>
      <c r="F2007" s="1">
        <v>44964.611851851849</v>
      </c>
    </row>
    <row r="2008" spans="1:6" x14ac:dyDescent="0.2">
      <c r="A2008">
        <v>2007</v>
      </c>
      <c r="B2008" t="s">
        <v>5137</v>
      </c>
      <c r="C2008" t="s">
        <v>5138</v>
      </c>
      <c r="D2008" s="2">
        <v>15204054481</v>
      </c>
      <c r="E2008" s="1">
        <v>44964.611851851849</v>
      </c>
      <c r="F2008" s="1">
        <v>44964.611851851849</v>
      </c>
    </row>
    <row r="2009" spans="1:6" x14ac:dyDescent="0.2">
      <c r="A2009">
        <v>2008</v>
      </c>
      <c r="B2009" t="s">
        <v>5139</v>
      </c>
      <c r="C2009" t="s">
        <v>5140</v>
      </c>
      <c r="D2009">
        <f>1-859-313-8694</f>
        <v>-9865</v>
      </c>
      <c r="E2009" s="1">
        <v>44964.611851851849</v>
      </c>
      <c r="F2009" s="1">
        <v>44964.611851851849</v>
      </c>
    </row>
    <row r="2010" spans="1:6" x14ac:dyDescent="0.2">
      <c r="A2010">
        <v>2009</v>
      </c>
      <c r="B2010" t="s">
        <v>5141</v>
      </c>
      <c r="C2010" t="s">
        <v>5142</v>
      </c>
      <c r="D2010" s="2">
        <v>9703773362</v>
      </c>
      <c r="E2010" s="1">
        <v>44964.611851851849</v>
      </c>
      <c r="F2010" s="1">
        <v>44964.611851851849</v>
      </c>
    </row>
    <row r="2011" spans="1:6" x14ac:dyDescent="0.2">
      <c r="A2011">
        <v>2010</v>
      </c>
      <c r="B2011" t="s">
        <v>5143</v>
      </c>
      <c r="C2011" t="s">
        <v>5144</v>
      </c>
      <c r="D2011" t="s">
        <v>5145</v>
      </c>
      <c r="E2011" s="1">
        <v>44964.611851851849</v>
      </c>
      <c r="F2011" s="1">
        <v>44964.611851851849</v>
      </c>
    </row>
    <row r="2012" spans="1:6" x14ac:dyDescent="0.2">
      <c r="A2012">
        <v>2011</v>
      </c>
      <c r="B2012" t="s">
        <v>5146</v>
      </c>
      <c r="C2012" t="s">
        <v>5147</v>
      </c>
      <c r="D2012" s="2">
        <v>12813281051</v>
      </c>
      <c r="E2012" s="1">
        <v>44964.611851851849</v>
      </c>
      <c r="F2012" s="1">
        <v>44964.611851851849</v>
      </c>
    </row>
    <row r="2013" spans="1:6" x14ac:dyDescent="0.2">
      <c r="A2013">
        <v>2012</v>
      </c>
      <c r="B2013" t="s">
        <v>5148</v>
      </c>
      <c r="C2013" t="s">
        <v>5149</v>
      </c>
      <c r="D2013">
        <v>19385998947</v>
      </c>
      <c r="E2013" s="1">
        <v>44964.611851851849</v>
      </c>
      <c r="F2013" s="1">
        <v>44964.611851851849</v>
      </c>
    </row>
    <row r="2014" spans="1:6" x14ac:dyDescent="0.2">
      <c r="A2014">
        <v>2013</v>
      </c>
      <c r="B2014" t="s">
        <v>5150</v>
      </c>
      <c r="C2014" t="s">
        <v>5151</v>
      </c>
      <c r="D2014" t="s">
        <v>5152</v>
      </c>
      <c r="E2014" s="1">
        <v>44964.611851851849</v>
      </c>
      <c r="F2014" s="1">
        <v>44964.611851851849</v>
      </c>
    </row>
    <row r="2015" spans="1:6" x14ac:dyDescent="0.2">
      <c r="A2015">
        <v>2014</v>
      </c>
      <c r="B2015" t="s">
        <v>5153</v>
      </c>
      <c r="C2015" t="s">
        <v>5154</v>
      </c>
      <c r="D2015" t="s">
        <v>5155</v>
      </c>
      <c r="E2015" s="1">
        <v>44964.611851851849</v>
      </c>
      <c r="F2015" s="1">
        <v>44964.611851851849</v>
      </c>
    </row>
    <row r="2016" spans="1:6" x14ac:dyDescent="0.2">
      <c r="A2016">
        <v>2015</v>
      </c>
      <c r="B2016" t="s">
        <v>5156</v>
      </c>
      <c r="C2016" t="s">
        <v>5157</v>
      </c>
      <c r="D2016" t="s">
        <v>5158</v>
      </c>
      <c r="E2016" s="1">
        <v>44964.611851851849</v>
      </c>
      <c r="F2016" s="1">
        <v>44964.611851851849</v>
      </c>
    </row>
    <row r="2017" spans="1:6" x14ac:dyDescent="0.2">
      <c r="A2017">
        <v>2016</v>
      </c>
      <c r="B2017" t="s">
        <v>5159</v>
      </c>
      <c r="C2017" t="s">
        <v>5160</v>
      </c>
      <c r="D2017" s="2">
        <v>5056197525</v>
      </c>
      <c r="E2017" s="1">
        <v>44964.611851851849</v>
      </c>
      <c r="F2017" s="1">
        <v>44964.611851851849</v>
      </c>
    </row>
    <row r="2018" spans="1:6" x14ac:dyDescent="0.2">
      <c r="A2018">
        <v>2017</v>
      </c>
      <c r="B2018" t="s">
        <v>5161</v>
      </c>
      <c r="C2018" t="s">
        <v>5162</v>
      </c>
      <c r="D2018" s="2">
        <v>16367209606</v>
      </c>
      <c r="E2018" s="1">
        <v>44964.611851851849</v>
      </c>
      <c r="F2018" s="1">
        <v>44964.611851851849</v>
      </c>
    </row>
    <row r="2019" spans="1:6" x14ac:dyDescent="0.2">
      <c r="A2019">
        <v>2018</v>
      </c>
      <c r="B2019" t="s">
        <v>5163</v>
      </c>
      <c r="C2019" t="s">
        <v>5164</v>
      </c>
      <c r="D2019" t="s">
        <v>5165</v>
      </c>
      <c r="E2019" s="1">
        <v>44964.611851851849</v>
      </c>
      <c r="F2019" s="1">
        <v>44964.611851851849</v>
      </c>
    </row>
    <row r="2020" spans="1:6" x14ac:dyDescent="0.2">
      <c r="A2020">
        <v>2019</v>
      </c>
      <c r="B2020" t="s">
        <v>5166</v>
      </c>
      <c r="C2020" t="s">
        <v>5167</v>
      </c>
      <c r="D2020" t="s">
        <v>5168</v>
      </c>
      <c r="E2020" s="1">
        <v>44964.611851851849</v>
      </c>
      <c r="F2020" s="1">
        <v>44964.611851851849</v>
      </c>
    </row>
    <row r="2021" spans="1:6" x14ac:dyDescent="0.2">
      <c r="A2021">
        <v>2020</v>
      </c>
      <c r="B2021" t="s">
        <v>5169</v>
      </c>
      <c r="C2021" t="s">
        <v>5170</v>
      </c>
      <c r="D2021" t="s">
        <v>5171</v>
      </c>
      <c r="E2021" s="1">
        <v>44964.611851851849</v>
      </c>
      <c r="F2021" s="1">
        <v>44964.611851851849</v>
      </c>
    </row>
    <row r="2022" spans="1:6" x14ac:dyDescent="0.2">
      <c r="A2022">
        <v>2021</v>
      </c>
      <c r="B2022" t="s">
        <v>5172</v>
      </c>
      <c r="C2022" t="s">
        <v>5173</v>
      </c>
      <c r="D2022">
        <v>12137956767</v>
      </c>
      <c r="E2022" s="1">
        <v>44964.611851851849</v>
      </c>
      <c r="F2022" s="1">
        <v>44964.611851851849</v>
      </c>
    </row>
    <row r="2023" spans="1:6" x14ac:dyDescent="0.2">
      <c r="A2023">
        <v>2022</v>
      </c>
      <c r="B2023" t="s">
        <v>5174</v>
      </c>
      <c r="C2023" t="s">
        <v>5175</v>
      </c>
      <c r="D2023" t="s">
        <v>5176</v>
      </c>
      <c r="E2023" s="1">
        <v>44964.611851851849</v>
      </c>
      <c r="F2023" s="1">
        <v>44964.611851851849</v>
      </c>
    </row>
    <row r="2024" spans="1:6" x14ac:dyDescent="0.2">
      <c r="A2024">
        <v>2023</v>
      </c>
      <c r="B2024" t="s">
        <v>5177</v>
      </c>
      <c r="C2024" t="s">
        <v>5178</v>
      </c>
      <c r="D2024" s="2">
        <v>2799093665</v>
      </c>
      <c r="E2024" s="1">
        <v>44964.611851851849</v>
      </c>
      <c r="F2024" s="1">
        <v>44964.611851851849</v>
      </c>
    </row>
    <row r="2025" spans="1:6" x14ac:dyDescent="0.2">
      <c r="A2025">
        <v>2024</v>
      </c>
      <c r="B2025" t="s">
        <v>5179</v>
      </c>
      <c r="C2025" t="s">
        <v>5180</v>
      </c>
      <c r="D2025" t="s">
        <v>5181</v>
      </c>
      <c r="E2025" s="1">
        <v>44964.611851851849</v>
      </c>
      <c r="F2025" s="1">
        <v>44964.611851851849</v>
      </c>
    </row>
    <row r="2026" spans="1:6" x14ac:dyDescent="0.2">
      <c r="A2026">
        <v>2025</v>
      </c>
      <c r="B2026" t="s">
        <v>5182</v>
      </c>
      <c r="C2026" t="s">
        <v>5183</v>
      </c>
      <c r="D2026">
        <f>1-510-625-301</f>
        <v>-1435</v>
      </c>
      <c r="E2026" s="1">
        <v>44964.611851851849</v>
      </c>
      <c r="F2026" s="1">
        <v>44964.611851851849</v>
      </c>
    </row>
    <row r="2027" spans="1:6" x14ac:dyDescent="0.2">
      <c r="A2027">
        <v>2026</v>
      </c>
      <c r="B2027" t="s">
        <v>5184</v>
      </c>
      <c r="C2027" t="s">
        <v>5185</v>
      </c>
      <c r="D2027" t="s">
        <v>5186</v>
      </c>
      <c r="E2027" s="1">
        <v>44964.611851851849</v>
      </c>
      <c r="F2027" s="1">
        <v>44964.611851851849</v>
      </c>
    </row>
    <row r="2028" spans="1:6" x14ac:dyDescent="0.2">
      <c r="A2028">
        <v>2027</v>
      </c>
      <c r="B2028" t="s">
        <v>5187</v>
      </c>
      <c r="C2028" t="s">
        <v>5188</v>
      </c>
      <c r="D2028" t="s">
        <v>5189</v>
      </c>
      <c r="E2028" s="1">
        <v>44964.611851851849</v>
      </c>
      <c r="F2028" s="1">
        <v>44964.611851851849</v>
      </c>
    </row>
    <row r="2029" spans="1:6" x14ac:dyDescent="0.2">
      <c r="A2029">
        <v>2028</v>
      </c>
      <c r="B2029" t="s">
        <v>5190</v>
      </c>
      <c r="C2029" t="s">
        <v>5191</v>
      </c>
      <c r="D2029">
        <f>1-336-449-1445</f>
        <v>-2229</v>
      </c>
      <c r="E2029" s="1">
        <v>44964.611851851849</v>
      </c>
      <c r="F2029" s="1">
        <v>44964.611851851849</v>
      </c>
    </row>
    <row r="2030" spans="1:6" x14ac:dyDescent="0.2">
      <c r="A2030">
        <v>2029</v>
      </c>
      <c r="B2030" t="s">
        <v>5192</v>
      </c>
      <c r="C2030" t="s">
        <v>5193</v>
      </c>
      <c r="D2030">
        <f>1-903-906-412</f>
        <v>-2220</v>
      </c>
      <c r="E2030" s="1">
        <v>44964.611851851849</v>
      </c>
      <c r="F2030" s="1">
        <v>44964.611851851849</v>
      </c>
    </row>
    <row r="2031" spans="1:6" x14ac:dyDescent="0.2">
      <c r="A2031">
        <v>2030</v>
      </c>
      <c r="B2031" t="s">
        <v>5194</v>
      </c>
      <c r="C2031" t="s">
        <v>5195</v>
      </c>
      <c r="D2031" t="s">
        <v>5196</v>
      </c>
      <c r="E2031" s="1">
        <v>44964.611851851849</v>
      </c>
      <c r="F2031" s="1">
        <v>44964.611851851849</v>
      </c>
    </row>
    <row r="2032" spans="1:6" x14ac:dyDescent="0.2">
      <c r="A2032">
        <v>2031</v>
      </c>
      <c r="B2032" t="s">
        <v>5197</v>
      </c>
      <c r="C2032" t="s">
        <v>5198</v>
      </c>
      <c r="D2032" s="2">
        <v>9192440539</v>
      </c>
      <c r="E2032" s="1">
        <v>44964.611851851849</v>
      </c>
      <c r="F2032" s="1">
        <v>44964.611851851849</v>
      </c>
    </row>
    <row r="2033" spans="1:6" x14ac:dyDescent="0.2">
      <c r="A2033">
        <v>2032</v>
      </c>
      <c r="B2033" t="s">
        <v>5199</v>
      </c>
      <c r="C2033" t="s">
        <v>5200</v>
      </c>
      <c r="D2033" t="s">
        <v>5201</v>
      </c>
      <c r="E2033" s="1">
        <v>44964.611851851849</v>
      </c>
      <c r="F2033" s="1">
        <v>44964.611851851849</v>
      </c>
    </row>
    <row r="2034" spans="1:6" x14ac:dyDescent="0.2">
      <c r="A2034">
        <v>2033</v>
      </c>
      <c r="B2034" t="s">
        <v>5202</v>
      </c>
      <c r="C2034" t="s">
        <v>5203</v>
      </c>
      <c r="D2034" s="2">
        <v>2348371290</v>
      </c>
      <c r="E2034" s="1">
        <v>44964.611851851849</v>
      </c>
      <c r="F2034" s="1">
        <v>44964.611851851849</v>
      </c>
    </row>
    <row r="2035" spans="1:6" x14ac:dyDescent="0.2">
      <c r="A2035">
        <v>2034</v>
      </c>
      <c r="B2035" t="s">
        <v>5204</v>
      </c>
      <c r="C2035" t="s">
        <v>5205</v>
      </c>
      <c r="D2035" t="s">
        <v>5206</v>
      </c>
      <c r="E2035" s="1">
        <v>44964.611851851849</v>
      </c>
      <c r="F2035" s="1">
        <v>44964.611851851849</v>
      </c>
    </row>
    <row r="2036" spans="1:6" x14ac:dyDescent="0.2">
      <c r="A2036">
        <v>2035</v>
      </c>
      <c r="B2036" t="s">
        <v>5207</v>
      </c>
      <c r="C2036" t="s">
        <v>5208</v>
      </c>
      <c r="D2036" t="s">
        <v>5209</v>
      </c>
      <c r="E2036" s="1">
        <v>44964.611851851849</v>
      </c>
      <c r="F2036" s="1">
        <v>44964.611851851849</v>
      </c>
    </row>
    <row r="2037" spans="1:6" x14ac:dyDescent="0.2">
      <c r="A2037">
        <v>2036</v>
      </c>
      <c r="B2037" t="s">
        <v>5210</v>
      </c>
      <c r="C2037" t="s">
        <v>5211</v>
      </c>
      <c r="D2037">
        <v>14076376385</v>
      </c>
      <c r="E2037" s="1">
        <v>44964.611851851849</v>
      </c>
      <c r="F2037" s="1">
        <v>44964.611851851849</v>
      </c>
    </row>
    <row r="2038" spans="1:6" x14ac:dyDescent="0.2">
      <c r="A2038">
        <v>2037</v>
      </c>
      <c r="B2038" t="s">
        <v>5212</v>
      </c>
      <c r="C2038" t="s">
        <v>5213</v>
      </c>
      <c r="D2038" t="s">
        <v>5214</v>
      </c>
      <c r="E2038" s="1">
        <v>44964.611851851849</v>
      </c>
      <c r="F2038" s="1">
        <v>44964.611851851849</v>
      </c>
    </row>
    <row r="2039" spans="1:6" x14ac:dyDescent="0.2">
      <c r="A2039">
        <v>2038</v>
      </c>
      <c r="B2039" t="s">
        <v>5215</v>
      </c>
      <c r="C2039" t="s">
        <v>5216</v>
      </c>
      <c r="D2039" t="s">
        <v>5217</v>
      </c>
      <c r="E2039" s="1">
        <v>44964.611851851849</v>
      </c>
      <c r="F2039" s="1">
        <v>44964.611851851849</v>
      </c>
    </row>
    <row r="2040" spans="1:6" x14ac:dyDescent="0.2">
      <c r="A2040">
        <v>2039</v>
      </c>
      <c r="B2040" t="s">
        <v>5218</v>
      </c>
      <c r="C2040" t="s">
        <v>5219</v>
      </c>
      <c r="D2040">
        <f>1-970-639-5155</f>
        <v>-6763</v>
      </c>
      <c r="E2040" s="1">
        <v>44964.611851851849</v>
      </c>
      <c r="F2040" s="1">
        <v>44964.611851851849</v>
      </c>
    </row>
    <row r="2041" spans="1:6" x14ac:dyDescent="0.2">
      <c r="A2041">
        <v>2040</v>
      </c>
      <c r="B2041" t="s">
        <v>5220</v>
      </c>
      <c r="C2041" t="s">
        <v>5221</v>
      </c>
      <c r="D2041" s="2">
        <v>19594417586</v>
      </c>
      <c r="E2041" s="1">
        <v>44964.611851851849</v>
      </c>
      <c r="F2041" s="1">
        <v>44964.611851851849</v>
      </c>
    </row>
    <row r="2042" spans="1:6" x14ac:dyDescent="0.2">
      <c r="A2042">
        <v>2041</v>
      </c>
      <c r="B2042" t="s">
        <v>5222</v>
      </c>
      <c r="C2042" t="s">
        <v>5223</v>
      </c>
      <c r="D2042" s="2">
        <v>14585936871</v>
      </c>
      <c r="E2042" s="1">
        <v>44964.611851851849</v>
      </c>
      <c r="F2042" s="1">
        <v>44964.611851851849</v>
      </c>
    </row>
    <row r="2043" spans="1:6" x14ac:dyDescent="0.2">
      <c r="A2043">
        <v>2042</v>
      </c>
      <c r="B2043" t="s">
        <v>5224</v>
      </c>
      <c r="C2043" t="s">
        <v>5225</v>
      </c>
      <c r="D2043" t="s">
        <v>5226</v>
      </c>
      <c r="E2043" s="1">
        <v>44964.611851851849</v>
      </c>
      <c r="F2043" s="1">
        <v>44964.611851851849</v>
      </c>
    </row>
    <row r="2044" spans="1:6" x14ac:dyDescent="0.2">
      <c r="A2044">
        <v>2043</v>
      </c>
      <c r="B2044" t="s">
        <v>5227</v>
      </c>
      <c r="C2044" t="s">
        <v>5228</v>
      </c>
      <c r="D2044" s="2">
        <v>4019355217</v>
      </c>
      <c r="E2044" s="1">
        <v>44964.611851851849</v>
      </c>
      <c r="F2044" s="1">
        <v>44964.611851851849</v>
      </c>
    </row>
    <row r="2045" spans="1:6" x14ac:dyDescent="0.2">
      <c r="A2045">
        <v>2044</v>
      </c>
      <c r="B2045" t="s">
        <v>5229</v>
      </c>
      <c r="C2045" t="s">
        <v>5230</v>
      </c>
      <c r="D2045">
        <f>1-404-252-1981</f>
        <v>-2636</v>
      </c>
      <c r="E2045" s="1">
        <v>44964.611851851849</v>
      </c>
      <c r="F2045" s="1">
        <v>44964.611851851849</v>
      </c>
    </row>
    <row r="2046" spans="1:6" x14ac:dyDescent="0.2">
      <c r="A2046">
        <v>2045</v>
      </c>
      <c r="B2046" t="s">
        <v>5231</v>
      </c>
      <c r="C2046" t="s">
        <v>5232</v>
      </c>
      <c r="D2046">
        <f>1-786-951-8884</f>
        <v>-10620</v>
      </c>
      <c r="E2046" s="1">
        <v>44964.611851851849</v>
      </c>
      <c r="F2046" s="1">
        <v>44964.611851851849</v>
      </c>
    </row>
    <row r="2047" spans="1:6" x14ac:dyDescent="0.2">
      <c r="A2047">
        <v>2046</v>
      </c>
      <c r="B2047" t="s">
        <v>5233</v>
      </c>
      <c r="C2047" t="s">
        <v>5234</v>
      </c>
      <c r="D2047" s="2">
        <v>18452501335</v>
      </c>
      <c r="E2047" s="1">
        <v>44964.611851851849</v>
      </c>
      <c r="F2047" s="1">
        <v>44964.611851851849</v>
      </c>
    </row>
    <row r="2048" spans="1:6" x14ac:dyDescent="0.2">
      <c r="A2048">
        <v>2047</v>
      </c>
      <c r="B2048" t="s">
        <v>5235</v>
      </c>
      <c r="C2048" t="s">
        <v>5236</v>
      </c>
      <c r="D2048" t="s">
        <v>5237</v>
      </c>
      <c r="E2048" s="1">
        <v>44964.611851851849</v>
      </c>
      <c r="F2048" s="1">
        <v>44964.611851851849</v>
      </c>
    </row>
    <row r="2049" spans="1:6" x14ac:dyDescent="0.2">
      <c r="A2049">
        <v>2048</v>
      </c>
      <c r="B2049" t="s">
        <v>5238</v>
      </c>
      <c r="C2049" t="s">
        <v>5239</v>
      </c>
      <c r="D2049" t="s">
        <v>5240</v>
      </c>
      <c r="E2049" s="1">
        <v>44964.611851851849</v>
      </c>
      <c r="F2049" s="1">
        <v>44964.611851851849</v>
      </c>
    </row>
    <row r="2050" spans="1:6" x14ac:dyDescent="0.2">
      <c r="A2050">
        <v>2049</v>
      </c>
      <c r="B2050" t="s">
        <v>5241</v>
      </c>
      <c r="C2050" t="s">
        <v>5242</v>
      </c>
      <c r="D2050" t="s">
        <v>5243</v>
      </c>
      <c r="E2050" s="1">
        <v>44964.611851851849</v>
      </c>
      <c r="F2050" s="1">
        <v>44964.611851851849</v>
      </c>
    </row>
    <row r="2051" spans="1:6" x14ac:dyDescent="0.2">
      <c r="A2051">
        <v>2050</v>
      </c>
      <c r="B2051" t="s">
        <v>5244</v>
      </c>
      <c r="C2051" t="s">
        <v>5245</v>
      </c>
      <c r="D2051" s="2">
        <v>3258600519</v>
      </c>
      <c r="E2051" s="1">
        <v>44964.611851851849</v>
      </c>
      <c r="F2051" s="1">
        <v>44964.611851851849</v>
      </c>
    </row>
    <row r="2052" spans="1:6" x14ac:dyDescent="0.2">
      <c r="A2052">
        <v>2051</v>
      </c>
      <c r="B2052" t="s">
        <v>5246</v>
      </c>
      <c r="C2052" t="s">
        <v>5247</v>
      </c>
      <c r="D2052">
        <f>1-269-805-5403</f>
        <v>-6476</v>
      </c>
      <c r="E2052" s="1">
        <v>44964.611851851849</v>
      </c>
      <c r="F2052" s="1">
        <v>44964.611851851849</v>
      </c>
    </row>
    <row r="2053" spans="1:6" x14ac:dyDescent="0.2">
      <c r="A2053">
        <v>2052</v>
      </c>
      <c r="B2053" t="s">
        <v>5248</v>
      </c>
      <c r="C2053" t="s">
        <v>5249</v>
      </c>
      <c r="D2053" s="2">
        <v>3414130662</v>
      </c>
      <c r="E2053" s="1">
        <v>44964.611851851849</v>
      </c>
      <c r="F2053" s="1">
        <v>44964.611851851849</v>
      </c>
    </row>
    <row r="2054" spans="1:6" x14ac:dyDescent="0.2">
      <c r="A2054">
        <v>2053</v>
      </c>
      <c r="B2054" t="s">
        <v>5250</v>
      </c>
      <c r="C2054" t="s">
        <v>5251</v>
      </c>
      <c r="D2054" t="s">
        <v>5252</v>
      </c>
      <c r="E2054" s="1">
        <v>44964.611851851849</v>
      </c>
      <c r="F2054" s="1">
        <v>44964.611851851849</v>
      </c>
    </row>
    <row r="2055" spans="1:6" x14ac:dyDescent="0.2">
      <c r="A2055">
        <v>2054</v>
      </c>
      <c r="B2055" t="s">
        <v>5253</v>
      </c>
      <c r="C2055" t="s">
        <v>5254</v>
      </c>
      <c r="D2055" t="s">
        <v>5255</v>
      </c>
      <c r="E2055" s="1">
        <v>44964.611851851849</v>
      </c>
      <c r="F2055" s="1">
        <v>44964.611851851849</v>
      </c>
    </row>
    <row r="2056" spans="1:6" x14ac:dyDescent="0.2">
      <c r="A2056">
        <v>2055</v>
      </c>
      <c r="B2056" t="s">
        <v>5256</v>
      </c>
      <c r="C2056" t="s">
        <v>5257</v>
      </c>
      <c r="D2056" s="2">
        <v>18126340475</v>
      </c>
      <c r="E2056" s="1">
        <v>44964.611851851849</v>
      </c>
      <c r="F2056" s="1">
        <v>44964.611851851849</v>
      </c>
    </row>
    <row r="2057" spans="1:6" x14ac:dyDescent="0.2">
      <c r="A2057">
        <v>2056</v>
      </c>
      <c r="B2057" t="s">
        <v>5258</v>
      </c>
      <c r="C2057" t="s">
        <v>5259</v>
      </c>
      <c r="D2057">
        <f>1-820-367-2238</f>
        <v>-3424</v>
      </c>
      <c r="E2057" s="1">
        <v>44964.611851851849</v>
      </c>
      <c r="F2057" s="1">
        <v>44964.611851851849</v>
      </c>
    </row>
    <row r="2058" spans="1:6" x14ac:dyDescent="0.2">
      <c r="A2058">
        <v>2057</v>
      </c>
      <c r="B2058" t="s">
        <v>5260</v>
      </c>
      <c r="C2058" t="s">
        <v>5261</v>
      </c>
      <c r="D2058">
        <f>1-409-739-3290</f>
        <v>-4437</v>
      </c>
      <c r="E2058" s="1">
        <v>44964.611851851849</v>
      </c>
      <c r="F2058" s="1">
        <v>44964.611851851849</v>
      </c>
    </row>
    <row r="2059" spans="1:6" x14ac:dyDescent="0.2">
      <c r="A2059">
        <v>2058</v>
      </c>
      <c r="B2059" t="s">
        <v>5262</v>
      </c>
      <c r="C2059" t="s">
        <v>5263</v>
      </c>
      <c r="D2059" t="s">
        <v>5264</v>
      </c>
      <c r="E2059" s="1">
        <v>44964.611851851849</v>
      </c>
      <c r="F2059" s="1">
        <v>44964.611851851849</v>
      </c>
    </row>
    <row r="2060" spans="1:6" x14ac:dyDescent="0.2">
      <c r="A2060">
        <v>2059</v>
      </c>
      <c r="B2060" t="s">
        <v>5265</v>
      </c>
      <c r="C2060" t="s">
        <v>5266</v>
      </c>
      <c r="D2060">
        <f>1-567-452-8750</f>
        <v>-9768</v>
      </c>
      <c r="E2060" s="1">
        <v>44964.611851851849</v>
      </c>
      <c r="F2060" s="1">
        <v>44964.611851851849</v>
      </c>
    </row>
    <row r="2061" spans="1:6" x14ac:dyDescent="0.2">
      <c r="A2061">
        <v>2060</v>
      </c>
      <c r="B2061" t="s">
        <v>5267</v>
      </c>
      <c r="C2061" t="s">
        <v>5268</v>
      </c>
      <c r="D2061" t="s">
        <v>5269</v>
      </c>
      <c r="E2061" s="1">
        <v>44964.611851851849</v>
      </c>
      <c r="F2061" s="1">
        <v>44964.611851851849</v>
      </c>
    </row>
    <row r="2062" spans="1:6" x14ac:dyDescent="0.2">
      <c r="A2062">
        <v>2061</v>
      </c>
      <c r="B2062" t="s">
        <v>5270</v>
      </c>
      <c r="C2062" t="s">
        <v>5271</v>
      </c>
      <c r="D2062" t="s">
        <v>5272</v>
      </c>
      <c r="E2062" s="1">
        <v>44964.611851851849</v>
      </c>
      <c r="F2062" s="1">
        <v>44964.611851851849</v>
      </c>
    </row>
    <row r="2063" spans="1:6" x14ac:dyDescent="0.2">
      <c r="A2063">
        <v>2062</v>
      </c>
      <c r="B2063" t="s">
        <v>5273</v>
      </c>
      <c r="C2063" t="s">
        <v>5274</v>
      </c>
      <c r="D2063" s="2">
        <v>8488158073</v>
      </c>
      <c r="E2063" s="1">
        <v>44964.611851851849</v>
      </c>
      <c r="F2063" s="1">
        <v>44964.611851851849</v>
      </c>
    </row>
    <row r="2064" spans="1:6" x14ac:dyDescent="0.2">
      <c r="A2064">
        <v>2063</v>
      </c>
      <c r="B2064" t="s">
        <v>5275</v>
      </c>
      <c r="C2064" t="s">
        <v>5276</v>
      </c>
      <c r="D2064" t="s">
        <v>5277</v>
      </c>
      <c r="E2064" s="1">
        <v>44964.611851851849</v>
      </c>
      <c r="F2064" s="1">
        <v>44964.611851851849</v>
      </c>
    </row>
    <row r="2065" spans="1:6" x14ac:dyDescent="0.2">
      <c r="A2065">
        <v>2064</v>
      </c>
      <c r="B2065" t="s">
        <v>5278</v>
      </c>
      <c r="C2065" t="s">
        <v>5279</v>
      </c>
      <c r="D2065" t="s">
        <v>5280</v>
      </c>
      <c r="E2065" s="1">
        <v>44964.611851851849</v>
      </c>
      <c r="F2065" s="1">
        <v>44964.611851851849</v>
      </c>
    </row>
    <row r="2066" spans="1:6" x14ac:dyDescent="0.2">
      <c r="A2066">
        <v>2065</v>
      </c>
      <c r="B2066" t="s">
        <v>5281</v>
      </c>
      <c r="C2066" t="s">
        <v>5282</v>
      </c>
      <c r="D2066">
        <v>18544257107</v>
      </c>
      <c r="E2066" s="1">
        <v>44964.611851851849</v>
      </c>
      <c r="F2066" s="1">
        <v>44964.611851851849</v>
      </c>
    </row>
    <row r="2067" spans="1:6" x14ac:dyDescent="0.2">
      <c r="A2067">
        <v>2066</v>
      </c>
      <c r="B2067" t="s">
        <v>5283</v>
      </c>
      <c r="C2067" t="s">
        <v>5284</v>
      </c>
      <c r="D2067" s="2">
        <v>5207628215</v>
      </c>
      <c r="E2067" s="1">
        <v>44964.611851851849</v>
      </c>
      <c r="F2067" s="1">
        <v>44964.611851851849</v>
      </c>
    </row>
    <row r="2068" spans="1:6" x14ac:dyDescent="0.2">
      <c r="A2068">
        <v>2067</v>
      </c>
      <c r="B2068" t="s">
        <v>5285</v>
      </c>
      <c r="C2068" t="s">
        <v>5286</v>
      </c>
      <c r="D2068" t="s">
        <v>5287</v>
      </c>
      <c r="E2068" s="1">
        <v>44964.611851851849</v>
      </c>
      <c r="F2068" s="1">
        <v>44964.611851851849</v>
      </c>
    </row>
    <row r="2069" spans="1:6" x14ac:dyDescent="0.2">
      <c r="A2069">
        <v>2068</v>
      </c>
      <c r="B2069" t="s">
        <v>5288</v>
      </c>
      <c r="C2069" t="s">
        <v>5289</v>
      </c>
      <c r="D2069" s="2">
        <v>6125469958</v>
      </c>
      <c r="E2069" s="1">
        <v>44964.611851851849</v>
      </c>
      <c r="F2069" s="1">
        <v>44964.611851851849</v>
      </c>
    </row>
    <row r="2070" spans="1:6" x14ac:dyDescent="0.2">
      <c r="A2070">
        <v>2069</v>
      </c>
      <c r="B2070" t="s">
        <v>5290</v>
      </c>
      <c r="C2070" t="s">
        <v>5291</v>
      </c>
      <c r="D2070">
        <f>1-224-215-9953</f>
        <v>-10391</v>
      </c>
      <c r="E2070" s="1">
        <v>44964.611851851849</v>
      </c>
      <c r="F2070" s="1">
        <v>44964.611851851849</v>
      </c>
    </row>
    <row r="2071" spans="1:6" x14ac:dyDescent="0.2">
      <c r="A2071">
        <v>2070</v>
      </c>
      <c r="B2071" t="s">
        <v>5292</v>
      </c>
      <c r="C2071" t="s">
        <v>5293</v>
      </c>
      <c r="D2071">
        <v>16092581616</v>
      </c>
      <c r="E2071" s="1">
        <v>44964.611851851849</v>
      </c>
      <c r="F2071" s="1">
        <v>44964.611851851849</v>
      </c>
    </row>
    <row r="2072" spans="1:6" x14ac:dyDescent="0.2">
      <c r="A2072">
        <v>2071</v>
      </c>
      <c r="B2072" t="s">
        <v>5294</v>
      </c>
      <c r="C2072" t="s">
        <v>5295</v>
      </c>
      <c r="D2072" s="2">
        <v>14454970162</v>
      </c>
      <c r="E2072" s="1">
        <v>44964.611851851849</v>
      </c>
      <c r="F2072" s="1">
        <v>44964.611851851849</v>
      </c>
    </row>
    <row r="2073" spans="1:6" x14ac:dyDescent="0.2">
      <c r="A2073">
        <v>2072</v>
      </c>
      <c r="B2073" t="s">
        <v>5296</v>
      </c>
      <c r="C2073" t="s">
        <v>5297</v>
      </c>
      <c r="D2073">
        <f>1-267-852-2615</f>
        <v>-3733</v>
      </c>
      <c r="E2073" s="1">
        <v>44964.611851851849</v>
      </c>
      <c r="F2073" s="1">
        <v>44964.611851851849</v>
      </c>
    </row>
    <row r="2074" spans="1:6" x14ac:dyDescent="0.2">
      <c r="A2074">
        <v>2073</v>
      </c>
      <c r="B2074" t="s">
        <v>5298</v>
      </c>
      <c r="C2074" t="s">
        <v>5299</v>
      </c>
      <c r="D2074" s="2">
        <v>4354778889</v>
      </c>
      <c r="E2074" s="1">
        <v>44964.611851851849</v>
      </c>
      <c r="F2074" s="1">
        <v>44964.611851851849</v>
      </c>
    </row>
    <row r="2075" spans="1:6" x14ac:dyDescent="0.2">
      <c r="A2075">
        <v>2074</v>
      </c>
      <c r="B2075" t="s">
        <v>5300</v>
      </c>
      <c r="C2075" t="s">
        <v>5301</v>
      </c>
      <c r="D2075" s="2">
        <v>9408699818</v>
      </c>
      <c r="E2075" s="1">
        <v>44964.611851851849</v>
      </c>
      <c r="F2075" s="1">
        <v>44964.611851851849</v>
      </c>
    </row>
    <row r="2076" spans="1:6" x14ac:dyDescent="0.2">
      <c r="A2076">
        <v>2075</v>
      </c>
      <c r="B2076" t="s">
        <v>5302</v>
      </c>
      <c r="C2076" t="s">
        <v>5303</v>
      </c>
      <c r="D2076">
        <f>1-726-881-5500</f>
        <v>-7106</v>
      </c>
      <c r="E2076" s="1">
        <v>44964.611851851849</v>
      </c>
      <c r="F2076" s="1">
        <v>44964.611851851849</v>
      </c>
    </row>
    <row r="2077" spans="1:6" x14ac:dyDescent="0.2">
      <c r="A2077">
        <v>2076</v>
      </c>
      <c r="B2077" t="s">
        <v>5304</v>
      </c>
      <c r="C2077" t="s">
        <v>5305</v>
      </c>
      <c r="D2077">
        <f>1-458-765-7404</f>
        <v>-8626</v>
      </c>
      <c r="E2077" s="1">
        <v>44964.611851851849</v>
      </c>
      <c r="F2077" s="1">
        <v>44964.611851851849</v>
      </c>
    </row>
    <row r="2078" spans="1:6" x14ac:dyDescent="0.2">
      <c r="A2078">
        <v>2077</v>
      </c>
      <c r="B2078" t="s">
        <v>5306</v>
      </c>
      <c r="C2078" t="s">
        <v>5307</v>
      </c>
      <c r="D2078">
        <f>1-717-884-7123</f>
        <v>-8723</v>
      </c>
      <c r="E2078" s="1">
        <v>44964.611851851849</v>
      </c>
      <c r="F2078" s="1">
        <v>44964.611851851849</v>
      </c>
    </row>
    <row r="2079" spans="1:6" x14ac:dyDescent="0.2">
      <c r="A2079">
        <v>2078</v>
      </c>
      <c r="B2079" t="s">
        <v>5308</v>
      </c>
      <c r="C2079" t="s">
        <v>5309</v>
      </c>
      <c r="D2079" t="s">
        <v>5310</v>
      </c>
      <c r="E2079" s="1">
        <v>44964.611851851849</v>
      </c>
      <c r="F2079" s="1">
        <v>44964.611851851849</v>
      </c>
    </row>
    <row r="2080" spans="1:6" x14ac:dyDescent="0.2">
      <c r="A2080">
        <v>2079</v>
      </c>
      <c r="B2080" t="s">
        <v>5311</v>
      </c>
      <c r="C2080" t="s">
        <v>5312</v>
      </c>
      <c r="D2080">
        <f>1-503-318-3312</f>
        <v>-4132</v>
      </c>
      <c r="E2080" s="1">
        <v>44964.611851851849</v>
      </c>
      <c r="F2080" s="1">
        <v>44964.611851851849</v>
      </c>
    </row>
    <row r="2081" spans="1:6" x14ac:dyDescent="0.2">
      <c r="A2081">
        <v>2080</v>
      </c>
      <c r="B2081" t="s">
        <v>5313</v>
      </c>
      <c r="C2081" t="s">
        <v>5314</v>
      </c>
      <c r="D2081" s="2">
        <v>16052276178</v>
      </c>
      <c r="E2081" s="1">
        <v>44964.611851851849</v>
      </c>
      <c r="F2081" s="1">
        <v>44964.611851851849</v>
      </c>
    </row>
    <row r="2082" spans="1:6" x14ac:dyDescent="0.2">
      <c r="A2082">
        <v>2081</v>
      </c>
      <c r="B2082" t="s">
        <v>5315</v>
      </c>
      <c r="C2082" t="s">
        <v>5316</v>
      </c>
      <c r="D2082">
        <f>1-539-605-9025</f>
        <v>-10168</v>
      </c>
      <c r="E2082" s="1">
        <v>44964.611851851849</v>
      </c>
      <c r="F2082" s="1">
        <v>44964.611851851849</v>
      </c>
    </row>
    <row r="2083" spans="1:6" x14ac:dyDescent="0.2">
      <c r="A2083">
        <v>2082</v>
      </c>
      <c r="B2083" t="s">
        <v>5317</v>
      </c>
      <c r="C2083" t="s">
        <v>5318</v>
      </c>
      <c r="D2083" t="s">
        <v>5319</v>
      </c>
      <c r="E2083" s="1">
        <v>44964.611851851849</v>
      </c>
      <c r="F2083" s="1">
        <v>44964.611851851849</v>
      </c>
    </row>
    <row r="2084" spans="1:6" x14ac:dyDescent="0.2">
      <c r="A2084">
        <v>2083</v>
      </c>
      <c r="B2084" t="s">
        <v>5320</v>
      </c>
      <c r="C2084" t="s">
        <v>5321</v>
      </c>
      <c r="D2084" s="2">
        <v>6616745822</v>
      </c>
      <c r="E2084" s="1">
        <v>44964.611851851849</v>
      </c>
      <c r="F2084" s="1">
        <v>44964.611851851849</v>
      </c>
    </row>
    <row r="2085" spans="1:6" x14ac:dyDescent="0.2">
      <c r="A2085">
        <v>2084</v>
      </c>
      <c r="B2085" t="s">
        <v>5322</v>
      </c>
      <c r="C2085" t="s">
        <v>5323</v>
      </c>
      <c r="D2085" t="s">
        <v>5324</v>
      </c>
      <c r="E2085" s="1">
        <v>44964.611851851849</v>
      </c>
      <c r="F2085" s="1">
        <v>44964.611851851849</v>
      </c>
    </row>
    <row r="2086" spans="1:6" x14ac:dyDescent="0.2">
      <c r="A2086">
        <v>2085</v>
      </c>
      <c r="B2086" t="s">
        <v>5325</v>
      </c>
      <c r="C2086" t="s">
        <v>5326</v>
      </c>
      <c r="D2086" t="s">
        <v>5327</v>
      </c>
      <c r="E2086" s="1">
        <v>44964.611851851849</v>
      </c>
      <c r="F2086" s="1">
        <v>44964.611851851849</v>
      </c>
    </row>
    <row r="2087" spans="1:6" x14ac:dyDescent="0.2">
      <c r="A2087">
        <v>2086</v>
      </c>
      <c r="B2087" t="s">
        <v>5328</v>
      </c>
      <c r="C2087" t="s">
        <v>5329</v>
      </c>
      <c r="D2087" s="2">
        <v>5189062909</v>
      </c>
      <c r="E2087" s="1">
        <v>44964.611851851849</v>
      </c>
      <c r="F2087" s="1">
        <v>44964.611851851849</v>
      </c>
    </row>
    <row r="2088" spans="1:6" x14ac:dyDescent="0.2">
      <c r="A2088">
        <v>2087</v>
      </c>
      <c r="B2088" t="s">
        <v>5330</v>
      </c>
      <c r="C2088" t="s">
        <v>5331</v>
      </c>
      <c r="D2088" s="2">
        <v>8502156886</v>
      </c>
      <c r="E2088" s="1">
        <v>44964.611851851849</v>
      </c>
      <c r="F2088" s="1">
        <v>44964.611851851849</v>
      </c>
    </row>
    <row r="2089" spans="1:6" x14ac:dyDescent="0.2">
      <c r="A2089">
        <v>2088</v>
      </c>
      <c r="B2089" t="s">
        <v>5332</v>
      </c>
      <c r="C2089" t="s">
        <v>5333</v>
      </c>
      <c r="D2089">
        <f>1-240-221-5158</f>
        <v>-5618</v>
      </c>
      <c r="E2089" s="1">
        <v>44964.611851851849</v>
      </c>
      <c r="F2089" s="1">
        <v>44964.611851851849</v>
      </c>
    </row>
    <row r="2090" spans="1:6" x14ac:dyDescent="0.2">
      <c r="A2090">
        <v>2089</v>
      </c>
      <c r="B2090" t="s">
        <v>5334</v>
      </c>
      <c r="C2090" t="s">
        <v>5335</v>
      </c>
      <c r="D2090" s="2">
        <v>6265299574</v>
      </c>
      <c r="E2090" s="1">
        <v>44964.611851851849</v>
      </c>
      <c r="F2090" s="1">
        <v>44964.611851851849</v>
      </c>
    </row>
    <row r="2091" spans="1:6" x14ac:dyDescent="0.2">
      <c r="A2091">
        <v>2090</v>
      </c>
      <c r="B2091" t="s">
        <v>5336</v>
      </c>
      <c r="C2091" t="s">
        <v>5337</v>
      </c>
      <c r="D2091" t="s">
        <v>5338</v>
      </c>
      <c r="E2091" s="1">
        <v>44964.611851851849</v>
      </c>
      <c r="F2091" s="1">
        <v>44964.611851851849</v>
      </c>
    </row>
    <row r="2092" spans="1:6" x14ac:dyDescent="0.2">
      <c r="A2092">
        <v>2091</v>
      </c>
      <c r="B2092" t="s">
        <v>5339</v>
      </c>
      <c r="C2092" t="s">
        <v>5340</v>
      </c>
      <c r="D2092">
        <f>1-623-315-2893</f>
        <v>-3830</v>
      </c>
      <c r="E2092" s="1">
        <v>44964.611851851849</v>
      </c>
      <c r="F2092" s="1">
        <v>44964.611851851849</v>
      </c>
    </row>
    <row r="2093" spans="1:6" x14ac:dyDescent="0.2">
      <c r="A2093">
        <v>2092</v>
      </c>
      <c r="B2093" t="s">
        <v>5341</v>
      </c>
      <c r="C2093" t="s">
        <v>5342</v>
      </c>
      <c r="D2093" t="s">
        <v>5343</v>
      </c>
      <c r="E2093" s="1">
        <v>44964.611851851849</v>
      </c>
      <c r="F2093" s="1">
        <v>44964.611851851849</v>
      </c>
    </row>
    <row r="2094" spans="1:6" x14ac:dyDescent="0.2">
      <c r="A2094">
        <v>2093</v>
      </c>
      <c r="B2094" t="s">
        <v>5344</v>
      </c>
      <c r="C2094" t="s">
        <v>5345</v>
      </c>
      <c r="D2094" t="s">
        <v>5346</v>
      </c>
      <c r="E2094" s="1">
        <v>44964.611851851849</v>
      </c>
      <c r="F2094" s="1">
        <v>44964.611851851849</v>
      </c>
    </row>
    <row r="2095" spans="1:6" x14ac:dyDescent="0.2">
      <c r="A2095">
        <v>2094</v>
      </c>
      <c r="B2095" t="s">
        <v>5347</v>
      </c>
      <c r="C2095" t="s">
        <v>5348</v>
      </c>
      <c r="D2095">
        <v>12064482974</v>
      </c>
      <c r="E2095" s="1">
        <v>44964.611851851849</v>
      </c>
      <c r="F2095" s="1">
        <v>44964.611851851849</v>
      </c>
    </row>
    <row r="2096" spans="1:6" x14ac:dyDescent="0.2">
      <c r="A2096">
        <v>2095</v>
      </c>
      <c r="B2096" t="s">
        <v>5349</v>
      </c>
      <c r="C2096" t="s">
        <v>5350</v>
      </c>
      <c r="D2096">
        <v>19592102650</v>
      </c>
      <c r="E2096" s="1">
        <v>44964.611851851849</v>
      </c>
      <c r="F2096" s="1">
        <v>44964.611851851849</v>
      </c>
    </row>
    <row r="2097" spans="1:6" x14ac:dyDescent="0.2">
      <c r="A2097">
        <v>2096</v>
      </c>
      <c r="B2097" t="s">
        <v>5351</v>
      </c>
      <c r="C2097" t="s">
        <v>5352</v>
      </c>
      <c r="D2097" t="s">
        <v>5353</v>
      </c>
      <c r="E2097" s="1">
        <v>44964.611851851849</v>
      </c>
      <c r="F2097" s="1">
        <v>44964.611851851849</v>
      </c>
    </row>
    <row r="2098" spans="1:6" x14ac:dyDescent="0.2">
      <c r="A2098">
        <v>2097</v>
      </c>
      <c r="B2098" t="s">
        <v>5354</v>
      </c>
      <c r="C2098" t="s">
        <v>5355</v>
      </c>
      <c r="D2098">
        <v>13852303534</v>
      </c>
      <c r="E2098" s="1">
        <v>44964.611851851849</v>
      </c>
      <c r="F2098" s="1">
        <v>44964.611851851849</v>
      </c>
    </row>
    <row r="2099" spans="1:6" x14ac:dyDescent="0.2">
      <c r="A2099">
        <v>2098</v>
      </c>
      <c r="B2099" t="s">
        <v>5356</v>
      </c>
      <c r="C2099" t="s">
        <v>5357</v>
      </c>
      <c r="D2099" t="s">
        <v>5358</v>
      </c>
      <c r="E2099" s="1">
        <v>44964.611851851849</v>
      </c>
      <c r="F2099" s="1">
        <v>44964.611851851849</v>
      </c>
    </row>
    <row r="2100" spans="1:6" x14ac:dyDescent="0.2">
      <c r="A2100">
        <v>2099</v>
      </c>
      <c r="B2100" t="s">
        <v>5359</v>
      </c>
      <c r="C2100" t="s">
        <v>5360</v>
      </c>
      <c r="D2100" t="s">
        <v>5361</v>
      </c>
      <c r="E2100" s="1">
        <v>44964.611851851849</v>
      </c>
      <c r="F2100" s="1">
        <v>44964.611851851849</v>
      </c>
    </row>
    <row r="2101" spans="1:6" x14ac:dyDescent="0.2">
      <c r="A2101">
        <v>2100</v>
      </c>
      <c r="B2101" t="s">
        <v>5362</v>
      </c>
      <c r="C2101" t="s">
        <v>5363</v>
      </c>
      <c r="D2101">
        <f>1-585-519-5168</f>
        <v>-6271</v>
      </c>
      <c r="E2101" s="1">
        <v>44964.611851851849</v>
      </c>
      <c r="F2101" s="1">
        <v>44964.611851851849</v>
      </c>
    </row>
    <row r="2102" spans="1:6" x14ac:dyDescent="0.2">
      <c r="A2102">
        <v>2101</v>
      </c>
      <c r="B2102" t="s">
        <v>5364</v>
      </c>
      <c r="C2102" t="s">
        <v>5365</v>
      </c>
      <c r="D2102">
        <f>1-432-980-8096</f>
        <v>-9507</v>
      </c>
      <c r="E2102" s="1">
        <v>44964.611851851849</v>
      </c>
      <c r="F2102" s="1">
        <v>44964.611851851849</v>
      </c>
    </row>
    <row r="2103" spans="1:6" x14ac:dyDescent="0.2">
      <c r="A2103">
        <v>2102</v>
      </c>
      <c r="B2103" t="s">
        <v>5366</v>
      </c>
      <c r="C2103" t="s">
        <v>5367</v>
      </c>
      <c r="D2103" t="s">
        <v>5368</v>
      </c>
      <c r="E2103" s="1">
        <v>44964.611851851849</v>
      </c>
      <c r="F2103" s="1">
        <v>44964.611851851849</v>
      </c>
    </row>
    <row r="2104" spans="1:6" x14ac:dyDescent="0.2">
      <c r="A2104">
        <v>2103</v>
      </c>
      <c r="B2104" t="s">
        <v>5369</v>
      </c>
      <c r="C2104" t="s">
        <v>5370</v>
      </c>
      <c r="D2104" t="s">
        <v>5371</v>
      </c>
      <c r="E2104" s="1">
        <v>44964.611851851849</v>
      </c>
      <c r="F2104" s="1">
        <v>44964.611851851849</v>
      </c>
    </row>
    <row r="2105" spans="1:6" x14ac:dyDescent="0.2">
      <c r="A2105">
        <v>2104</v>
      </c>
      <c r="B2105" t="s">
        <v>5372</v>
      </c>
      <c r="C2105" t="s">
        <v>5373</v>
      </c>
      <c r="D2105">
        <f>1-920-851-765</f>
        <v>-2535</v>
      </c>
      <c r="E2105" s="1">
        <v>44964.611851851849</v>
      </c>
      <c r="F2105" s="1">
        <v>44964.611851851849</v>
      </c>
    </row>
    <row r="2106" spans="1:6" x14ac:dyDescent="0.2">
      <c r="A2106">
        <v>2105</v>
      </c>
      <c r="B2106" t="s">
        <v>5374</v>
      </c>
      <c r="C2106" t="s">
        <v>5375</v>
      </c>
      <c r="D2106" s="2">
        <v>8179212356</v>
      </c>
      <c r="E2106" s="1">
        <v>44964.611851851849</v>
      </c>
      <c r="F2106" s="1">
        <v>44964.611851851849</v>
      </c>
    </row>
    <row r="2107" spans="1:6" x14ac:dyDescent="0.2">
      <c r="A2107">
        <v>2106</v>
      </c>
      <c r="B2107" t="s">
        <v>5376</v>
      </c>
      <c r="C2107" t="s">
        <v>5377</v>
      </c>
      <c r="D2107">
        <v>16068382271</v>
      </c>
      <c r="E2107" s="1">
        <v>44964.611851851849</v>
      </c>
      <c r="F2107" s="1">
        <v>44964.611851851849</v>
      </c>
    </row>
    <row r="2108" spans="1:6" x14ac:dyDescent="0.2">
      <c r="A2108">
        <v>2107</v>
      </c>
      <c r="B2108" t="s">
        <v>5378</v>
      </c>
      <c r="C2108" t="s">
        <v>5379</v>
      </c>
      <c r="D2108" t="s">
        <v>5380</v>
      </c>
      <c r="E2108" s="1">
        <v>44964.611851851849</v>
      </c>
      <c r="F2108" s="1">
        <v>44964.611851851849</v>
      </c>
    </row>
    <row r="2109" spans="1:6" x14ac:dyDescent="0.2">
      <c r="A2109">
        <v>2108</v>
      </c>
      <c r="B2109" t="s">
        <v>5381</v>
      </c>
      <c r="C2109" t="s">
        <v>5382</v>
      </c>
      <c r="D2109" t="s">
        <v>5383</v>
      </c>
      <c r="E2109" s="1">
        <v>44964.611851851849</v>
      </c>
      <c r="F2109" s="1">
        <v>44964.611851851849</v>
      </c>
    </row>
    <row r="2110" spans="1:6" x14ac:dyDescent="0.2">
      <c r="A2110">
        <v>2109</v>
      </c>
      <c r="B2110" t="s">
        <v>5384</v>
      </c>
      <c r="C2110" t="s">
        <v>5385</v>
      </c>
      <c r="D2110" t="s">
        <v>5386</v>
      </c>
      <c r="E2110" s="1">
        <v>44964.611851851849</v>
      </c>
      <c r="F2110" s="1">
        <v>44964.611851851849</v>
      </c>
    </row>
    <row r="2111" spans="1:6" x14ac:dyDescent="0.2">
      <c r="A2111">
        <v>2110</v>
      </c>
      <c r="B2111" t="s">
        <v>5387</v>
      </c>
      <c r="C2111" t="s">
        <v>5388</v>
      </c>
      <c r="D2111">
        <v>19409856630</v>
      </c>
      <c r="E2111" s="1">
        <v>44964.611851851849</v>
      </c>
      <c r="F2111" s="1">
        <v>44964.611851851849</v>
      </c>
    </row>
    <row r="2112" spans="1:6" x14ac:dyDescent="0.2">
      <c r="A2112">
        <v>2111</v>
      </c>
      <c r="B2112" t="s">
        <v>5389</v>
      </c>
      <c r="C2112" t="s">
        <v>5390</v>
      </c>
      <c r="D2112" s="2">
        <v>7315200033</v>
      </c>
      <c r="E2112" s="1">
        <v>44964.611851851849</v>
      </c>
      <c r="F2112" s="1">
        <v>44964.611851851849</v>
      </c>
    </row>
    <row r="2113" spans="1:6" x14ac:dyDescent="0.2">
      <c r="A2113">
        <v>2112</v>
      </c>
      <c r="B2113" t="s">
        <v>5391</v>
      </c>
      <c r="C2113" t="s">
        <v>5392</v>
      </c>
      <c r="D2113" t="s">
        <v>5393</v>
      </c>
      <c r="E2113" s="1">
        <v>44964.611851851849</v>
      </c>
      <c r="F2113" s="1">
        <v>44964.611851851849</v>
      </c>
    </row>
    <row r="2114" spans="1:6" x14ac:dyDescent="0.2">
      <c r="A2114">
        <v>2113</v>
      </c>
      <c r="B2114" t="s">
        <v>5394</v>
      </c>
      <c r="C2114" t="s">
        <v>5395</v>
      </c>
      <c r="D2114" s="2">
        <v>19038104934</v>
      </c>
      <c r="E2114" s="1">
        <v>44964.611851851849</v>
      </c>
      <c r="F2114" s="1">
        <v>44964.611851851849</v>
      </c>
    </row>
    <row r="2115" spans="1:6" x14ac:dyDescent="0.2">
      <c r="A2115">
        <v>2114</v>
      </c>
      <c r="B2115" t="s">
        <v>5396</v>
      </c>
      <c r="C2115" t="s">
        <v>5397</v>
      </c>
      <c r="D2115" t="s">
        <v>5398</v>
      </c>
      <c r="E2115" s="1">
        <v>44964.611851851849</v>
      </c>
      <c r="F2115" s="1">
        <v>44964.611851851849</v>
      </c>
    </row>
    <row r="2116" spans="1:6" x14ac:dyDescent="0.2">
      <c r="A2116">
        <v>2115</v>
      </c>
      <c r="B2116" t="s">
        <v>5399</v>
      </c>
      <c r="C2116" t="s">
        <v>5400</v>
      </c>
      <c r="D2116" t="s">
        <v>5401</v>
      </c>
      <c r="E2116" s="1">
        <v>44964.611851851849</v>
      </c>
      <c r="F2116" s="1">
        <v>44964.611851851849</v>
      </c>
    </row>
    <row r="2117" spans="1:6" x14ac:dyDescent="0.2">
      <c r="A2117">
        <v>2116</v>
      </c>
      <c r="B2117" t="s">
        <v>5402</v>
      </c>
      <c r="C2117" t="s">
        <v>5403</v>
      </c>
      <c r="D2117" t="s">
        <v>5404</v>
      </c>
      <c r="E2117" s="1">
        <v>44964.611851851849</v>
      </c>
      <c r="F2117" s="1">
        <v>44964.611851851849</v>
      </c>
    </row>
    <row r="2118" spans="1:6" x14ac:dyDescent="0.2">
      <c r="A2118">
        <v>2117</v>
      </c>
      <c r="B2118" t="s">
        <v>5405</v>
      </c>
      <c r="C2118" t="s">
        <v>5406</v>
      </c>
      <c r="D2118" t="s">
        <v>5407</v>
      </c>
      <c r="E2118" s="1">
        <v>44964.611851851849</v>
      </c>
      <c r="F2118" s="1">
        <v>44964.611851851849</v>
      </c>
    </row>
    <row r="2119" spans="1:6" x14ac:dyDescent="0.2">
      <c r="A2119">
        <v>2118</v>
      </c>
      <c r="B2119" t="s">
        <v>5408</v>
      </c>
      <c r="C2119" t="s">
        <v>5409</v>
      </c>
      <c r="D2119" t="s">
        <v>5410</v>
      </c>
      <c r="E2119" s="1">
        <v>44964.611851851849</v>
      </c>
      <c r="F2119" s="1">
        <v>44964.611851851849</v>
      </c>
    </row>
    <row r="2120" spans="1:6" x14ac:dyDescent="0.2">
      <c r="A2120">
        <v>2119</v>
      </c>
      <c r="B2120" t="s">
        <v>5411</v>
      </c>
      <c r="C2120" t="s">
        <v>5412</v>
      </c>
      <c r="D2120" t="s">
        <v>5413</v>
      </c>
      <c r="E2120" s="1">
        <v>44964.611851851849</v>
      </c>
      <c r="F2120" s="1">
        <v>44964.611851851849</v>
      </c>
    </row>
    <row r="2121" spans="1:6" x14ac:dyDescent="0.2">
      <c r="A2121">
        <v>2120</v>
      </c>
      <c r="B2121" t="s">
        <v>5414</v>
      </c>
      <c r="C2121" t="s">
        <v>5415</v>
      </c>
      <c r="D2121" t="s">
        <v>5416</v>
      </c>
      <c r="E2121" s="1">
        <v>44964.611851851849</v>
      </c>
      <c r="F2121" s="1">
        <v>44964.611851851849</v>
      </c>
    </row>
    <row r="2122" spans="1:6" x14ac:dyDescent="0.2">
      <c r="A2122">
        <v>2121</v>
      </c>
      <c r="B2122" t="s">
        <v>5417</v>
      </c>
      <c r="C2122" t="s">
        <v>5418</v>
      </c>
      <c r="D2122" t="s">
        <v>5419</v>
      </c>
      <c r="E2122" s="1">
        <v>44964.611851851849</v>
      </c>
      <c r="F2122" s="1">
        <v>44964.611851851849</v>
      </c>
    </row>
    <row r="2123" spans="1:6" x14ac:dyDescent="0.2">
      <c r="A2123">
        <v>2122</v>
      </c>
      <c r="B2123" t="s">
        <v>5420</v>
      </c>
      <c r="C2123" t="s">
        <v>5421</v>
      </c>
      <c r="D2123" t="s">
        <v>5422</v>
      </c>
      <c r="E2123" s="1">
        <v>44964.611851851849</v>
      </c>
      <c r="F2123" s="1">
        <v>44964.611851851849</v>
      </c>
    </row>
    <row r="2124" spans="1:6" x14ac:dyDescent="0.2">
      <c r="A2124">
        <v>2123</v>
      </c>
      <c r="B2124" t="s">
        <v>5423</v>
      </c>
      <c r="C2124" t="s">
        <v>5424</v>
      </c>
      <c r="D2124" s="2">
        <v>4234284299</v>
      </c>
      <c r="E2124" s="1">
        <v>44964.611851851849</v>
      </c>
      <c r="F2124" s="1">
        <v>44964.611851851849</v>
      </c>
    </row>
    <row r="2125" spans="1:6" x14ac:dyDescent="0.2">
      <c r="A2125">
        <v>2124</v>
      </c>
      <c r="B2125" t="s">
        <v>5425</v>
      </c>
      <c r="C2125" t="s">
        <v>5426</v>
      </c>
      <c r="D2125" t="s">
        <v>5427</v>
      </c>
      <c r="E2125" s="1">
        <v>44964.611851851849</v>
      </c>
      <c r="F2125" s="1">
        <v>44964.611851851849</v>
      </c>
    </row>
    <row r="2126" spans="1:6" x14ac:dyDescent="0.2">
      <c r="A2126">
        <v>2125</v>
      </c>
      <c r="B2126" t="s">
        <v>5428</v>
      </c>
      <c r="C2126" t="s">
        <v>5429</v>
      </c>
      <c r="D2126" t="s">
        <v>5430</v>
      </c>
      <c r="E2126" s="1">
        <v>44964.611851851849</v>
      </c>
      <c r="F2126" s="1">
        <v>44964.611851851849</v>
      </c>
    </row>
    <row r="2127" spans="1:6" x14ac:dyDescent="0.2">
      <c r="A2127">
        <v>2126</v>
      </c>
      <c r="B2127" t="s">
        <v>5431</v>
      </c>
      <c r="C2127" t="s">
        <v>5432</v>
      </c>
      <c r="D2127" t="s">
        <v>5433</v>
      </c>
      <c r="E2127" s="1">
        <v>44964.611851851849</v>
      </c>
      <c r="F2127" s="1">
        <v>44964.611851851849</v>
      </c>
    </row>
    <row r="2128" spans="1:6" x14ac:dyDescent="0.2">
      <c r="A2128">
        <v>2127</v>
      </c>
      <c r="B2128" t="s">
        <v>5434</v>
      </c>
      <c r="C2128" t="s">
        <v>5435</v>
      </c>
      <c r="D2128" s="2">
        <v>12196064751</v>
      </c>
      <c r="E2128" s="1">
        <v>44964.611851851849</v>
      </c>
      <c r="F2128" s="1">
        <v>44964.611851851849</v>
      </c>
    </row>
    <row r="2129" spans="1:6" x14ac:dyDescent="0.2">
      <c r="A2129">
        <v>2128</v>
      </c>
      <c r="B2129" t="s">
        <v>5436</v>
      </c>
      <c r="C2129" t="s">
        <v>5437</v>
      </c>
      <c r="D2129">
        <f>1-346-839-1219</f>
        <v>-2403</v>
      </c>
      <c r="E2129" s="1">
        <v>44964.611851851849</v>
      </c>
      <c r="F2129" s="1">
        <v>44964.611851851849</v>
      </c>
    </row>
    <row r="2130" spans="1:6" x14ac:dyDescent="0.2">
      <c r="A2130">
        <v>2129</v>
      </c>
      <c r="B2130" t="s">
        <v>5438</v>
      </c>
      <c r="C2130" t="s">
        <v>5439</v>
      </c>
      <c r="D2130">
        <f>1-936-521-6867</f>
        <v>-8323</v>
      </c>
      <c r="E2130" s="1">
        <v>44964.611851851849</v>
      </c>
      <c r="F2130" s="1">
        <v>44964.611851851849</v>
      </c>
    </row>
    <row r="2131" spans="1:6" x14ac:dyDescent="0.2">
      <c r="A2131">
        <v>2130</v>
      </c>
      <c r="B2131" t="s">
        <v>5440</v>
      </c>
      <c r="C2131" t="s">
        <v>5441</v>
      </c>
      <c r="D2131" t="s">
        <v>5442</v>
      </c>
      <c r="E2131" s="1">
        <v>44964.611851851849</v>
      </c>
      <c r="F2131" s="1">
        <v>44964.611851851849</v>
      </c>
    </row>
    <row r="2132" spans="1:6" x14ac:dyDescent="0.2">
      <c r="A2132">
        <v>2131</v>
      </c>
      <c r="B2132" t="s">
        <v>5443</v>
      </c>
      <c r="C2132" t="s">
        <v>5444</v>
      </c>
      <c r="D2132" t="s">
        <v>5445</v>
      </c>
      <c r="E2132" s="1">
        <v>44964.611851851849</v>
      </c>
      <c r="F2132" s="1">
        <v>44964.611851851849</v>
      </c>
    </row>
    <row r="2133" spans="1:6" x14ac:dyDescent="0.2">
      <c r="A2133">
        <v>2132</v>
      </c>
      <c r="B2133" t="s">
        <v>5446</v>
      </c>
      <c r="C2133" t="s">
        <v>5447</v>
      </c>
      <c r="D2133" s="2">
        <v>12696278771</v>
      </c>
      <c r="E2133" s="1">
        <v>44964.611851851849</v>
      </c>
      <c r="F2133" s="1">
        <v>44964.611851851849</v>
      </c>
    </row>
    <row r="2134" spans="1:6" x14ac:dyDescent="0.2">
      <c r="A2134">
        <v>2133</v>
      </c>
      <c r="B2134" t="s">
        <v>5448</v>
      </c>
      <c r="C2134" t="s">
        <v>5449</v>
      </c>
      <c r="D2134" s="2">
        <v>13647126556</v>
      </c>
      <c r="E2134" s="1">
        <v>44964.611851851849</v>
      </c>
      <c r="F2134" s="1">
        <v>44964.611851851849</v>
      </c>
    </row>
    <row r="2135" spans="1:6" x14ac:dyDescent="0.2">
      <c r="A2135">
        <v>2134</v>
      </c>
      <c r="B2135" t="s">
        <v>5450</v>
      </c>
      <c r="C2135" t="s">
        <v>5451</v>
      </c>
      <c r="D2135" t="s">
        <v>5452</v>
      </c>
      <c r="E2135" s="1">
        <v>44964.611851851849</v>
      </c>
      <c r="F2135" s="1">
        <v>44964.611851851849</v>
      </c>
    </row>
    <row r="2136" spans="1:6" x14ac:dyDescent="0.2">
      <c r="A2136">
        <v>2135</v>
      </c>
      <c r="B2136" t="s">
        <v>5453</v>
      </c>
      <c r="C2136" t="s">
        <v>5454</v>
      </c>
      <c r="D2136" t="s">
        <v>5455</v>
      </c>
      <c r="E2136" s="1">
        <v>44964.611851851849</v>
      </c>
      <c r="F2136" s="1">
        <v>44964.611851851849</v>
      </c>
    </row>
    <row r="2137" spans="1:6" x14ac:dyDescent="0.2">
      <c r="A2137">
        <v>2136</v>
      </c>
      <c r="B2137" t="s">
        <v>5456</v>
      </c>
      <c r="C2137" t="s">
        <v>5457</v>
      </c>
      <c r="D2137" t="s">
        <v>5458</v>
      </c>
      <c r="E2137" s="1">
        <v>44964.611851851849</v>
      </c>
      <c r="F2137" s="1">
        <v>44964.611851851849</v>
      </c>
    </row>
    <row r="2138" spans="1:6" x14ac:dyDescent="0.2">
      <c r="A2138">
        <v>2137</v>
      </c>
      <c r="B2138" t="s">
        <v>5459</v>
      </c>
      <c r="C2138" t="s">
        <v>5460</v>
      </c>
      <c r="D2138" t="s">
        <v>5461</v>
      </c>
      <c r="E2138" s="1">
        <v>44964.611851851849</v>
      </c>
      <c r="F2138" s="1">
        <v>44964.611851851849</v>
      </c>
    </row>
    <row r="2139" spans="1:6" x14ac:dyDescent="0.2">
      <c r="A2139">
        <v>2138</v>
      </c>
      <c r="B2139" t="s">
        <v>5462</v>
      </c>
      <c r="C2139" t="s">
        <v>5463</v>
      </c>
      <c r="D2139">
        <v>12193654485</v>
      </c>
      <c r="E2139" s="1">
        <v>44964.611851851849</v>
      </c>
      <c r="F2139" s="1">
        <v>44964.611851851849</v>
      </c>
    </row>
    <row r="2140" spans="1:6" x14ac:dyDescent="0.2">
      <c r="A2140">
        <v>2139</v>
      </c>
      <c r="B2140" t="s">
        <v>5464</v>
      </c>
      <c r="C2140" t="s">
        <v>5465</v>
      </c>
      <c r="D2140" s="2">
        <v>3124863624</v>
      </c>
      <c r="E2140" s="1">
        <v>44964.611851851849</v>
      </c>
      <c r="F2140" s="1">
        <v>44964.611851851849</v>
      </c>
    </row>
    <row r="2141" spans="1:6" x14ac:dyDescent="0.2">
      <c r="A2141">
        <v>2140</v>
      </c>
      <c r="B2141" t="s">
        <v>5466</v>
      </c>
      <c r="C2141" t="s">
        <v>5467</v>
      </c>
      <c r="D2141" t="s">
        <v>5468</v>
      </c>
      <c r="E2141" s="1">
        <v>44964.611851851849</v>
      </c>
      <c r="F2141" s="1">
        <v>44964.611851851849</v>
      </c>
    </row>
    <row r="2142" spans="1:6" x14ac:dyDescent="0.2">
      <c r="A2142">
        <v>2141</v>
      </c>
      <c r="B2142" t="s">
        <v>5469</v>
      </c>
      <c r="C2142" t="s">
        <v>5470</v>
      </c>
      <c r="D2142" t="s">
        <v>5471</v>
      </c>
      <c r="E2142" s="1">
        <v>44964.611851851849</v>
      </c>
      <c r="F2142" s="1">
        <v>44964.611851851849</v>
      </c>
    </row>
    <row r="2143" spans="1:6" x14ac:dyDescent="0.2">
      <c r="A2143">
        <v>2142</v>
      </c>
      <c r="B2143" t="s">
        <v>5472</v>
      </c>
      <c r="C2143" t="s">
        <v>5473</v>
      </c>
      <c r="D2143" t="s">
        <v>5474</v>
      </c>
      <c r="E2143" s="1">
        <v>44964.611851851849</v>
      </c>
      <c r="F2143" s="1">
        <v>44964.611851851849</v>
      </c>
    </row>
    <row r="2144" spans="1:6" x14ac:dyDescent="0.2">
      <c r="A2144">
        <v>2143</v>
      </c>
      <c r="B2144" t="s">
        <v>5475</v>
      </c>
      <c r="C2144" t="s">
        <v>5476</v>
      </c>
      <c r="D2144" t="s">
        <v>5477</v>
      </c>
      <c r="E2144" s="1">
        <v>44964.611851851849</v>
      </c>
      <c r="F2144" s="1">
        <v>44964.611851851849</v>
      </c>
    </row>
    <row r="2145" spans="1:6" x14ac:dyDescent="0.2">
      <c r="A2145">
        <v>2144</v>
      </c>
      <c r="B2145" t="s">
        <v>5478</v>
      </c>
      <c r="C2145" t="s">
        <v>5479</v>
      </c>
      <c r="D2145" t="s">
        <v>5480</v>
      </c>
      <c r="E2145" s="1">
        <v>44964.611851851849</v>
      </c>
      <c r="F2145" s="1">
        <v>44964.611851851849</v>
      </c>
    </row>
    <row r="2146" spans="1:6" x14ac:dyDescent="0.2">
      <c r="A2146">
        <v>2145</v>
      </c>
      <c r="B2146" t="s">
        <v>5481</v>
      </c>
      <c r="C2146" t="s">
        <v>5482</v>
      </c>
      <c r="D2146" t="s">
        <v>5483</v>
      </c>
      <c r="E2146" s="1">
        <v>44964.611851851849</v>
      </c>
      <c r="F2146" s="1">
        <v>44964.611851851849</v>
      </c>
    </row>
    <row r="2147" spans="1:6" x14ac:dyDescent="0.2">
      <c r="A2147">
        <v>2146</v>
      </c>
      <c r="B2147" t="s">
        <v>5484</v>
      </c>
      <c r="C2147" t="s">
        <v>5485</v>
      </c>
      <c r="D2147" s="2">
        <v>2792299347</v>
      </c>
      <c r="E2147" s="1">
        <v>44964.611851851849</v>
      </c>
      <c r="F2147" s="1">
        <v>44964.611851851849</v>
      </c>
    </row>
    <row r="2148" spans="1:6" x14ac:dyDescent="0.2">
      <c r="A2148">
        <v>2147</v>
      </c>
      <c r="B2148" t="s">
        <v>5486</v>
      </c>
      <c r="C2148" t="s">
        <v>5487</v>
      </c>
      <c r="D2148" s="2">
        <v>15155820584</v>
      </c>
      <c r="E2148" s="1">
        <v>44964.611851851849</v>
      </c>
      <c r="F2148" s="1">
        <v>44964.611851851849</v>
      </c>
    </row>
    <row r="2149" spans="1:6" x14ac:dyDescent="0.2">
      <c r="A2149">
        <v>2148</v>
      </c>
      <c r="B2149" t="s">
        <v>5488</v>
      </c>
      <c r="C2149" t="s">
        <v>5489</v>
      </c>
      <c r="D2149">
        <f>1-870-407-1605</f>
        <v>-2881</v>
      </c>
      <c r="E2149" s="1">
        <v>44964.611851851849</v>
      </c>
      <c r="F2149" s="1">
        <v>44964.611851851849</v>
      </c>
    </row>
    <row r="2150" spans="1:6" x14ac:dyDescent="0.2">
      <c r="A2150">
        <v>2149</v>
      </c>
      <c r="B2150" t="s">
        <v>5490</v>
      </c>
      <c r="C2150" t="s">
        <v>5491</v>
      </c>
      <c r="D2150" t="s">
        <v>5492</v>
      </c>
      <c r="E2150" s="1">
        <v>44964.611851851849</v>
      </c>
      <c r="F2150" s="1">
        <v>44964.611851851849</v>
      </c>
    </row>
    <row r="2151" spans="1:6" x14ac:dyDescent="0.2">
      <c r="A2151">
        <v>2150</v>
      </c>
      <c r="B2151" t="s">
        <v>5493</v>
      </c>
      <c r="C2151" t="s">
        <v>5494</v>
      </c>
      <c r="D2151" s="2">
        <v>14309179247</v>
      </c>
      <c r="E2151" s="1">
        <v>44964.611851851849</v>
      </c>
      <c r="F2151" s="1">
        <v>44964.611851851849</v>
      </c>
    </row>
    <row r="2152" spans="1:6" x14ac:dyDescent="0.2">
      <c r="A2152">
        <v>2151</v>
      </c>
      <c r="B2152" t="s">
        <v>5495</v>
      </c>
      <c r="C2152" t="s">
        <v>5496</v>
      </c>
      <c r="D2152" t="s">
        <v>5497</v>
      </c>
      <c r="E2152" s="1">
        <v>44964.611851851849</v>
      </c>
      <c r="F2152" s="1">
        <v>44964.611851851849</v>
      </c>
    </row>
    <row r="2153" spans="1:6" x14ac:dyDescent="0.2">
      <c r="A2153">
        <v>2152</v>
      </c>
      <c r="B2153" t="s">
        <v>5498</v>
      </c>
      <c r="C2153" t="s">
        <v>5499</v>
      </c>
      <c r="D2153">
        <f>1-680-617-7183</f>
        <v>-8479</v>
      </c>
      <c r="E2153" s="1">
        <v>44964.611851851849</v>
      </c>
      <c r="F2153" s="1">
        <v>44964.611851851849</v>
      </c>
    </row>
    <row r="2154" spans="1:6" x14ac:dyDescent="0.2">
      <c r="A2154">
        <v>2153</v>
      </c>
      <c r="B2154" t="s">
        <v>5500</v>
      </c>
      <c r="C2154" t="s">
        <v>5501</v>
      </c>
      <c r="D2154">
        <f>1-878-905-7362</f>
        <v>-9144</v>
      </c>
      <c r="E2154" s="1">
        <v>44964.611851851849</v>
      </c>
      <c r="F2154" s="1">
        <v>44964.611851851849</v>
      </c>
    </row>
    <row r="2155" spans="1:6" x14ac:dyDescent="0.2">
      <c r="A2155">
        <v>2154</v>
      </c>
      <c r="B2155" t="s">
        <v>5502</v>
      </c>
      <c r="C2155" t="s">
        <v>5503</v>
      </c>
      <c r="D2155">
        <f>1-934-645-960</f>
        <v>-2538</v>
      </c>
      <c r="E2155" s="1">
        <v>44964.611851851849</v>
      </c>
      <c r="F2155" s="1">
        <v>44964.611851851849</v>
      </c>
    </row>
    <row r="2156" spans="1:6" x14ac:dyDescent="0.2">
      <c r="A2156">
        <v>2155</v>
      </c>
      <c r="B2156" t="s">
        <v>5504</v>
      </c>
      <c r="C2156" t="s">
        <v>5505</v>
      </c>
      <c r="D2156" t="s">
        <v>5506</v>
      </c>
      <c r="E2156" s="1">
        <v>44964.611851851849</v>
      </c>
      <c r="F2156" s="1">
        <v>44964.611851851849</v>
      </c>
    </row>
    <row r="2157" spans="1:6" x14ac:dyDescent="0.2">
      <c r="A2157">
        <v>2156</v>
      </c>
      <c r="B2157" t="s">
        <v>5507</v>
      </c>
      <c r="C2157" t="s">
        <v>5508</v>
      </c>
      <c r="D2157" s="2">
        <v>9805385099</v>
      </c>
      <c r="E2157" s="1">
        <v>44964.611851851849</v>
      </c>
      <c r="F2157" s="1">
        <v>44964.611851851849</v>
      </c>
    </row>
    <row r="2158" spans="1:6" x14ac:dyDescent="0.2">
      <c r="A2158">
        <v>2157</v>
      </c>
      <c r="B2158" t="s">
        <v>5509</v>
      </c>
      <c r="C2158" t="s">
        <v>5510</v>
      </c>
      <c r="D2158" t="s">
        <v>5511</v>
      </c>
      <c r="E2158" s="1">
        <v>44964.611851851849</v>
      </c>
      <c r="F2158" s="1">
        <v>44964.611851851849</v>
      </c>
    </row>
    <row r="2159" spans="1:6" x14ac:dyDescent="0.2">
      <c r="A2159">
        <v>2158</v>
      </c>
      <c r="B2159" t="s">
        <v>5512</v>
      </c>
      <c r="C2159" t="s">
        <v>5513</v>
      </c>
      <c r="D2159">
        <f>1-757-447-9239</f>
        <v>-10442</v>
      </c>
      <c r="E2159" s="1">
        <v>44964.611851851849</v>
      </c>
      <c r="F2159" s="1">
        <v>44964.611851851849</v>
      </c>
    </row>
    <row r="2160" spans="1:6" x14ac:dyDescent="0.2">
      <c r="A2160">
        <v>2159</v>
      </c>
      <c r="B2160" t="s">
        <v>5514</v>
      </c>
      <c r="C2160" t="s">
        <v>5515</v>
      </c>
      <c r="D2160" t="s">
        <v>5516</v>
      </c>
      <c r="E2160" s="1">
        <v>44964.611851851849</v>
      </c>
      <c r="F2160" s="1">
        <v>44964.611851851849</v>
      </c>
    </row>
    <row r="2161" spans="1:6" x14ac:dyDescent="0.2">
      <c r="A2161">
        <v>2160</v>
      </c>
      <c r="B2161" t="s">
        <v>5517</v>
      </c>
      <c r="C2161" t="s">
        <v>5518</v>
      </c>
      <c r="D2161" t="s">
        <v>5519</v>
      </c>
      <c r="E2161" s="1">
        <v>44964.611851851849</v>
      </c>
      <c r="F2161" s="1">
        <v>44964.611851851849</v>
      </c>
    </row>
    <row r="2162" spans="1:6" x14ac:dyDescent="0.2">
      <c r="A2162">
        <v>2161</v>
      </c>
      <c r="B2162" t="s">
        <v>5520</v>
      </c>
      <c r="C2162" t="s">
        <v>5521</v>
      </c>
      <c r="D2162" t="s">
        <v>5522</v>
      </c>
      <c r="E2162" s="1">
        <v>44964.611851851849</v>
      </c>
      <c r="F2162" s="1">
        <v>44964.611851851849</v>
      </c>
    </row>
    <row r="2163" spans="1:6" x14ac:dyDescent="0.2">
      <c r="A2163">
        <v>2162</v>
      </c>
      <c r="B2163" t="s">
        <v>5523</v>
      </c>
      <c r="C2163" t="s">
        <v>5524</v>
      </c>
      <c r="D2163">
        <f>1-561-330-2902</f>
        <v>-3792</v>
      </c>
      <c r="E2163" s="1">
        <v>44964.611851851849</v>
      </c>
      <c r="F2163" s="1">
        <v>44964.611851851849</v>
      </c>
    </row>
    <row r="2164" spans="1:6" x14ac:dyDescent="0.2">
      <c r="A2164">
        <v>2163</v>
      </c>
      <c r="B2164" t="s">
        <v>5525</v>
      </c>
      <c r="C2164" t="s">
        <v>5526</v>
      </c>
      <c r="D2164" t="s">
        <v>5527</v>
      </c>
      <c r="E2164" s="1">
        <v>44964.611851851849</v>
      </c>
      <c r="F2164" s="1">
        <v>44964.611851851849</v>
      </c>
    </row>
    <row r="2165" spans="1:6" x14ac:dyDescent="0.2">
      <c r="A2165">
        <v>2164</v>
      </c>
      <c r="B2165" t="s">
        <v>5528</v>
      </c>
      <c r="C2165" t="s">
        <v>5529</v>
      </c>
      <c r="D2165" t="s">
        <v>5530</v>
      </c>
      <c r="E2165" s="1">
        <v>44964.611851851849</v>
      </c>
      <c r="F2165" s="1">
        <v>44964.611851851849</v>
      </c>
    </row>
    <row r="2166" spans="1:6" x14ac:dyDescent="0.2">
      <c r="A2166">
        <v>2165</v>
      </c>
      <c r="B2166" t="s">
        <v>5531</v>
      </c>
      <c r="C2166" t="s">
        <v>5532</v>
      </c>
      <c r="D2166" t="s">
        <v>5533</v>
      </c>
      <c r="E2166" s="1">
        <v>44964.611851851849</v>
      </c>
      <c r="F2166" s="1">
        <v>44964.611851851849</v>
      </c>
    </row>
    <row r="2167" spans="1:6" x14ac:dyDescent="0.2">
      <c r="A2167">
        <v>2166</v>
      </c>
      <c r="B2167" t="s">
        <v>5534</v>
      </c>
      <c r="C2167" t="s">
        <v>5535</v>
      </c>
      <c r="D2167" t="s">
        <v>5536</v>
      </c>
      <c r="E2167" s="1">
        <v>44964.611851851849</v>
      </c>
      <c r="F2167" s="1">
        <v>44964.611851851849</v>
      </c>
    </row>
    <row r="2168" spans="1:6" x14ac:dyDescent="0.2">
      <c r="A2168">
        <v>2167</v>
      </c>
      <c r="B2168" t="s">
        <v>5537</v>
      </c>
      <c r="C2168" t="s">
        <v>5538</v>
      </c>
      <c r="D2168" t="s">
        <v>5539</v>
      </c>
      <c r="E2168" s="1">
        <v>44964.611851851849</v>
      </c>
      <c r="F2168" s="1">
        <v>44964.611851851849</v>
      </c>
    </row>
    <row r="2169" spans="1:6" x14ac:dyDescent="0.2">
      <c r="A2169">
        <v>2168</v>
      </c>
      <c r="B2169" t="s">
        <v>5540</v>
      </c>
      <c r="C2169" t="s">
        <v>5541</v>
      </c>
      <c r="D2169" t="s">
        <v>5542</v>
      </c>
      <c r="E2169" s="1">
        <v>44964.611851851849</v>
      </c>
      <c r="F2169" s="1">
        <v>44964.611851851849</v>
      </c>
    </row>
    <row r="2170" spans="1:6" x14ac:dyDescent="0.2">
      <c r="A2170">
        <v>2169</v>
      </c>
      <c r="B2170" t="s">
        <v>5543</v>
      </c>
      <c r="C2170" t="s">
        <v>5544</v>
      </c>
      <c r="D2170" t="s">
        <v>5545</v>
      </c>
      <c r="E2170" s="1">
        <v>44964.611851851849</v>
      </c>
      <c r="F2170" s="1">
        <v>44964.611851851849</v>
      </c>
    </row>
    <row r="2171" spans="1:6" x14ac:dyDescent="0.2">
      <c r="A2171">
        <v>2170</v>
      </c>
      <c r="B2171" t="s">
        <v>5546</v>
      </c>
      <c r="C2171" t="s">
        <v>5547</v>
      </c>
      <c r="D2171">
        <f>1-458-931-9689</f>
        <v>-11077</v>
      </c>
      <c r="E2171" s="1">
        <v>44964.611851851849</v>
      </c>
      <c r="F2171" s="1">
        <v>44964.611851851849</v>
      </c>
    </row>
    <row r="2172" spans="1:6" x14ac:dyDescent="0.2">
      <c r="A2172">
        <v>2171</v>
      </c>
      <c r="B2172" t="s">
        <v>5548</v>
      </c>
      <c r="C2172" t="s">
        <v>5549</v>
      </c>
      <c r="D2172" t="s">
        <v>5550</v>
      </c>
      <c r="E2172" s="1">
        <v>44964.611851851849</v>
      </c>
      <c r="F2172" s="1">
        <v>44964.611851851849</v>
      </c>
    </row>
    <row r="2173" spans="1:6" x14ac:dyDescent="0.2">
      <c r="A2173">
        <v>2172</v>
      </c>
      <c r="B2173" t="s">
        <v>5551</v>
      </c>
      <c r="C2173" t="s">
        <v>5552</v>
      </c>
      <c r="D2173">
        <f>1-971-591-9315</f>
        <v>-10876</v>
      </c>
      <c r="E2173" s="1">
        <v>44964.611851851849</v>
      </c>
      <c r="F2173" s="1">
        <v>44964.611851851849</v>
      </c>
    </row>
    <row r="2174" spans="1:6" x14ac:dyDescent="0.2">
      <c r="A2174">
        <v>2173</v>
      </c>
      <c r="B2174" t="s">
        <v>5553</v>
      </c>
      <c r="C2174" t="s">
        <v>5554</v>
      </c>
      <c r="D2174" t="s">
        <v>5555</v>
      </c>
      <c r="E2174" s="1">
        <v>44964.611851851849</v>
      </c>
      <c r="F2174" s="1">
        <v>44964.611851851849</v>
      </c>
    </row>
    <row r="2175" spans="1:6" x14ac:dyDescent="0.2">
      <c r="A2175">
        <v>2174</v>
      </c>
      <c r="B2175" t="s">
        <v>5556</v>
      </c>
      <c r="C2175" t="s">
        <v>5557</v>
      </c>
      <c r="D2175">
        <f>1-414-909-7079</f>
        <v>-8401</v>
      </c>
      <c r="E2175" s="1">
        <v>44964.611851851849</v>
      </c>
      <c r="F2175" s="1">
        <v>44964.611851851849</v>
      </c>
    </row>
    <row r="2176" spans="1:6" x14ac:dyDescent="0.2">
      <c r="A2176">
        <v>2175</v>
      </c>
      <c r="B2176" t="s">
        <v>5558</v>
      </c>
      <c r="C2176" t="s">
        <v>5559</v>
      </c>
      <c r="D2176" t="s">
        <v>5560</v>
      </c>
      <c r="E2176" s="1">
        <v>44964.611851851849</v>
      </c>
      <c r="F2176" s="1">
        <v>44964.611851851849</v>
      </c>
    </row>
    <row r="2177" spans="1:6" x14ac:dyDescent="0.2">
      <c r="A2177">
        <v>2176</v>
      </c>
      <c r="B2177" t="s">
        <v>5561</v>
      </c>
      <c r="C2177" t="s">
        <v>5562</v>
      </c>
      <c r="D2177" s="2">
        <v>15853615378</v>
      </c>
      <c r="E2177" s="1">
        <v>44964.611851851849</v>
      </c>
      <c r="F2177" s="1">
        <v>44964.611851851849</v>
      </c>
    </row>
    <row r="2178" spans="1:6" x14ac:dyDescent="0.2">
      <c r="A2178">
        <v>2177</v>
      </c>
      <c r="B2178" t="s">
        <v>5563</v>
      </c>
      <c r="C2178" t="s">
        <v>5564</v>
      </c>
      <c r="D2178" t="s">
        <v>5565</v>
      </c>
      <c r="E2178" s="1">
        <v>44964.611851851849</v>
      </c>
      <c r="F2178" s="1">
        <v>44964.611851851849</v>
      </c>
    </row>
    <row r="2179" spans="1:6" x14ac:dyDescent="0.2">
      <c r="A2179">
        <v>2178</v>
      </c>
      <c r="B2179" t="s">
        <v>5566</v>
      </c>
      <c r="C2179" t="s">
        <v>5567</v>
      </c>
      <c r="D2179" t="s">
        <v>5568</v>
      </c>
      <c r="E2179" s="1">
        <v>44964.611851851849</v>
      </c>
      <c r="F2179" s="1">
        <v>44964.611851851849</v>
      </c>
    </row>
    <row r="2180" spans="1:6" x14ac:dyDescent="0.2">
      <c r="A2180">
        <v>2179</v>
      </c>
      <c r="B2180" t="s">
        <v>5569</v>
      </c>
      <c r="C2180" t="s">
        <v>5570</v>
      </c>
      <c r="D2180" t="s">
        <v>5571</v>
      </c>
      <c r="E2180" s="1">
        <v>44964.611851851849</v>
      </c>
      <c r="F2180" s="1">
        <v>44964.611851851849</v>
      </c>
    </row>
    <row r="2181" spans="1:6" x14ac:dyDescent="0.2">
      <c r="A2181">
        <v>2180</v>
      </c>
      <c r="B2181" t="s">
        <v>5572</v>
      </c>
      <c r="C2181" t="s">
        <v>5573</v>
      </c>
      <c r="D2181" t="s">
        <v>5574</v>
      </c>
      <c r="E2181" s="1">
        <v>44964.611851851849</v>
      </c>
      <c r="F2181" s="1">
        <v>44964.611851851849</v>
      </c>
    </row>
    <row r="2182" spans="1:6" x14ac:dyDescent="0.2">
      <c r="A2182">
        <v>2181</v>
      </c>
      <c r="B2182" t="s">
        <v>5575</v>
      </c>
      <c r="C2182" t="s">
        <v>5576</v>
      </c>
      <c r="D2182" t="s">
        <v>5577</v>
      </c>
      <c r="E2182" s="1">
        <v>44964.611851851849</v>
      </c>
      <c r="F2182" s="1">
        <v>44964.611851851849</v>
      </c>
    </row>
    <row r="2183" spans="1:6" x14ac:dyDescent="0.2">
      <c r="A2183">
        <v>2182</v>
      </c>
      <c r="B2183" t="s">
        <v>5578</v>
      </c>
      <c r="C2183" t="s">
        <v>5579</v>
      </c>
      <c r="D2183" t="s">
        <v>5580</v>
      </c>
      <c r="E2183" s="1">
        <v>44964.611851851849</v>
      </c>
      <c r="F2183" s="1">
        <v>44964.611851851849</v>
      </c>
    </row>
    <row r="2184" spans="1:6" x14ac:dyDescent="0.2">
      <c r="A2184">
        <v>2183</v>
      </c>
      <c r="B2184" t="s">
        <v>5581</v>
      </c>
      <c r="C2184" t="s">
        <v>5582</v>
      </c>
      <c r="D2184" t="s">
        <v>5583</v>
      </c>
      <c r="E2184" s="1">
        <v>44964.611851851849</v>
      </c>
      <c r="F2184" s="1">
        <v>44964.611851851849</v>
      </c>
    </row>
    <row r="2185" spans="1:6" x14ac:dyDescent="0.2">
      <c r="A2185">
        <v>2184</v>
      </c>
      <c r="B2185" t="s">
        <v>5584</v>
      </c>
      <c r="C2185" t="s">
        <v>5585</v>
      </c>
      <c r="D2185">
        <v>15343058708</v>
      </c>
      <c r="E2185" s="1">
        <v>44964.611851851849</v>
      </c>
      <c r="F2185" s="1">
        <v>44964.611851851849</v>
      </c>
    </row>
    <row r="2186" spans="1:6" x14ac:dyDescent="0.2">
      <c r="A2186">
        <v>2185</v>
      </c>
      <c r="B2186" t="s">
        <v>5586</v>
      </c>
      <c r="C2186" t="s">
        <v>5587</v>
      </c>
      <c r="D2186" t="s">
        <v>5588</v>
      </c>
      <c r="E2186" s="1">
        <v>44964.611851851849</v>
      </c>
      <c r="F2186" s="1">
        <v>44964.611851851849</v>
      </c>
    </row>
    <row r="2187" spans="1:6" x14ac:dyDescent="0.2">
      <c r="A2187">
        <v>2186</v>
      </c>
      <c r="B2187" t="s">
        <v>5589</v>
      </c>
      <c r="C2187" t="s">
        <v>5590</v>
      </c>
      <c r="D2187">
        <f>1-718-651-7734</f>
        <v>-9102</v>
      </c>
      <c r="E2187" s="1">
        <v>44964.611851851849</v>
      </c>
      <c r="F2187" s="1">
        <v>44964.611851851849</v>
      </c>
    </row>
    <row r="2188" spans="1:6" x14ac:dyDescent="0.2">
      <c r="A2188">
        <v>2187</v>
      </c>
      <c r="B2188" t="s">
        <v>5591</v>
      </c>
      <c r="C2188" t="s">
        <v>5592</v>
      </c>
      <c r="D2188" t="s">
        <v>5593</v>
      </c>
      <c r="E2188" s="1">
        <v>44964.611851851849</v>
      </c>
      <c r="F2188" s="1">
        <v>44964.611851851849</v>
      </c>
    </row>
    <row r="2189" spans="1:6" x14ac:dyDescent="0.2">
      <c r="A2189">
        <v>2188</v>
      </c>
      <c r="B2189" t="s">
        <v>5594</v>
      </c>
      <c r="C2189" t="s">
        <v>5595</v>
      </c>
      <c r="D2189" t="s">
        <v>5596</v>
      </c>
      <c r="E2189" s="1">
        <v>44964.611851851849</v>
      </c>
      <c r="F2189" s="1">
        <v>44964.611851851849</v>
      </c>
    </row>
    <row r="2190" spans="1:6" x14ac:dyDescent="0.2">
      <c r="A2190">
        <v>2189</v>
      </c>
      <c r="B2190" t="s">
        <v>5597</v>
      </c>
      <c r="C2190" t="s">
        <v>5598</v>
      </c>
      <c r="D2190" s="2">
        <v>5748305974</v>
      </c>
      <c r="E2190" s="1">
        <v>44964.611851851849</v>
      </c>
      <c r="F2190" s="1">
        <v>44964.611851851849</v>
      </c>
    </row>
    <row r="2191" spans="1:6" x14ac:dyDescent="0.2">
      <c r="A2191">
        <v>2190</v>
      </c>
      <c r="B2191" t="s">
        <v>5599</v>
      </c>
      <c r="C2191" t="s">
        <v>5600</v>
      </c>
      <c r="D2191">
        <f>1-785-860-727</f>
        <v>-2371</v>
      </c>
      <c r="E2191" s="1">
        <v>44964.611851851849</v>
      </c>
      <c r="F2191" s="1">
        <v>44964.611851851849</v>
      </c>
    </row>
    <row r="2192" spans="1:6" x14ac:dyDescent="0.2">
      <c r="A2192">
        <v>2191</v>
      </c>
      <c r="B2192" t="s">
        <v>5601</v>
      </c>
      <c r="C2192" t="s">
        <v>5602</v>
      </c>
      <c r="D2192" t="s">
        <v>5603</v>
      </c>
      <c r="E2192" s="1">
        <v>44964.611851851849</v>
      </c>
      <c r="F2192" s="1">
        <v>44964.611851851849</v>
      </c>
    </row>
    <row r="2193" spans="1:6" x14ac:dyDescent="0.2">
      <c r="A2193">
        <v>2192</v>
      </c>
      <c r="B2193" t="s">
        <v>5604</v>
      </c>
      <c r="C2193" t="s">
        <v>5605</v>
      </c>
      <c r="D2193" t="s">
        <v>5606</v>
      </c>
      <c r="E2193" s="1">
        <v>44964.611851851849</v>
      </c>
      <c r="F2193" s="1">
        <v>44964.611851851849</v>
      </c>
    </row>
    <row r="2194" spans="1:6" x14ac:dyDescent="0.2">
      <c r="A2194">
        <v>2193</v>
      </c>
      <c r="B2194" t="s">
        <v>5607</v>
      </c>
      <c r="C2194" t="s">
        <v>5608</v>
      </c>
      <c r="D2194" t="s">
        <v>5609</v>
      </c>
      <c r="E2194" s="1">
        <v>44964.611851851849</v>
      </c>
      <c r="F2194" s="1">
        <v>44964.611851851849</v>
      </c>
    </row>
    <row r="2195" spans="1:6" x14ac:dyDescent="0.2">
      <c r="A2195">
        <v>2194</v>
      </c>
      <c r="B2195" t="s">
        <v>5610</v>
      </c>
      <c r="C2195" t="s">
        <v>5611</v>
      </c>
      <c r="D2195" s="2">
        <v>16293270720</v>
      </c>
      <c r="E2195" s="1">
        <v>44964.611851851849</v>
      </c>
      <c r="F2195" s="1">
        <v>44964.611851851849</v>
      </c>
    </row>
    <row r="2196" spans="1:6" x14ac:dyDescent="0.2">
      <c r="A2196">
        <v>2195</v>
      </c>
      <c r="B2196" t="s">
        <v>5612</v>
      </c>
      <c r="C2196" t="s">
        <v>5613</v>
      </c>
      <c r="D2196" t="s">
        <v>5614</v>
      </c>
      <c r="E2196" s="1">
        <v>44964.611851851849</v>
      </c>
      <c r="F2196" s="1">
        <v>44964.611851851849</v>
      </c>
    </row>
    <row r="2197" spans="1:6" x14ac:dyDescent="0.2">
      <c r="A2197">
        <v>2196</v>
      </c>
      <c r="B2197" t="s">
        <v>5615</v>
      </c>
      <c r="C2197" t="s">
        <v>5616</v>
      </c>
      <c r="D2197" t="s">
        <v>5617</v>
      </c>
      <c r="E2197" s="1">
        <v>44964.611851851849</v>
      </c>
      <c r="F2197" s="1">
        <v>44964.611851851849</v>
      </c>
    </row>
    <row r="2198" spans="1:6" x14ac:dyDescent="0.2">
      <c r="A2198">
        <v>2197</v>
      </c>
      <c r="B2198" t="s">
        <v>5618</v>
      </c>
      <c r="C2198" t="s">
        <v>5619</v>
      </c>
      <c r="D2198" t="s">
        <v>5620</v>
      </c>
      <c r="E2198" s="1">
        <v>44964.611851851849</v>
      </c>
      <c r="F2198" s="1">
        <v>44964.611851851849</v>
      </c>
    </row>
    <row r="2199" spans="1:6" x14ac:dyDescent="0.2">
      <c r="A2199">
        <v>2198</v>
      </c>
      <c r="B2199" t="s">
        <v>5621</v>
      </c>
      <c r="C2199" t="s">
        <v>5622</v>
      </c>
      <c r="D2199" s="2">
        <v>7435194824</v>
      </c>
      <c r="E2199" s="1">
        <v>44964.611851851849</v>
      </c>
      <c r="F2199" s="1">
        <v>44964.611851851849</v>
      </c>
    </row>
    <row r="2200" spans="1:6" x14ac:dyDescent="0.2">
      <c r="A2200">
        <v>2199</v>
      </c>
      <c r="B2200" t="s">
        <v>5623</v>
      </c>
      <c r="C2200" t="s">
        <v>5624</v>
      </c>
      <c r="D2200" t="s">
        <v>5625</v>
      </c>
      <c r="E2200" s="1">
        <v>44964.611851851849</v>
      </c>
      <c r="F2200" s="1">
        <v>44964.611851851849</v>
      </c>
    </row>
    <row r="2201" spans="1:6" x14ac:dyDescent="0.2">
      <c r="A2201">
        <v>2200</v>
      </c>
      <c r="B2201" t="s">
        <v>5626</v>
      </c>
      <c r="C2201" t="s">
        <v>5627</v>
      </c>
      <c r="D2201" t="s">
        <v>5628</v>
      </c>
      <c r="E2201" s="1">
        <v>44964.611851851849</v>
      </c>
      <c r="F2201" s="1">
        <v>44964.611851851849</v>
      </c>
    </row>
    <row r="2202" spans="1:6" x14ac:dyDescent="0.2">
      <c r="A2202">
        <v>2201</v>
      </c>
      <c r="B2202" t="s">
        <v>5629</v>
      </c>
      <c r="C2202" t="s">
        <v>5630</v>
      </c>
      <c r="D2202" s="2">
        <v>18724856216</v>
      </c>
      <c r="E2202" s="1">
        <v>44964.611851851849</v>
      </c>
      <c r="F2202" s="1">
        <v>44964.611851851849</v>
      </c>
    </row>
    <row r="2203" spans="1:6" x14ac:dyDescent="0.2">
      <c r="A2203">
        <v>2202</v>
      </c>
      <c r="B2203" t="s">
        <v>5631</v>
      </c>
      <c r="C2203" t="s">
        <v>5632</v>
      </c>
      <c r="D2203" t="s">
        <v>5633</v>
      </c>
      <c r="E2203" s="1">
        <v>44964.611851851849</v>
      </c>
      <c r="F2203" s="1">
        <v>44964.611851851849</v>
      </c>
    </row>
    <row r="2204" spans="1:6" x14ac:dyDescent="0.2">
      <c r="A2204">
        <v>2203</v>
      </c>
      <c r="B2204" t="s">
        <v>5634</v>
      </c>
      <c r="C2204" t="s">
        <v>5635</v>
      </c>
      <c r="D2204" t="s">
        <v>5636</v>
      </c>
      <c r="E2204" s="1">
        <v>44964.611851851849</v>
      </c>
      <c r="F2204" s="1">
        <v>44964.611851851849</v>
      </c>
    </row>
    <row r="2205" spans="1:6" x14ac:dyDescent="0.2">
      <c r="A2205">
        <v>2204</v>
      </c>
      <c r="B2205" t="s">
        <v>5637</v>
      </c>
      <c r="C2205" t="s">
        <v>5638</v>
      </c>
      <c r="D2205">
        <v>14848368091</v>
      </c>
      <c r="E2205" s="1">
        <v>44964.611851851849</v>
      </c>
      <c r="F2205" s="1">
        <v>44964.611851851849</v>
      </c>
    </row>
    <row r="2206" spans="1:6" x14ac:dyDescent="0.2">
      <c r="A2206">
        <v>2205</v>
      </c>
      <c r="B2206" t="s">
        <v>5639</v>
      </c>
      <c r="C2206" t="s">
        <v>5640</v>
      </c>
      <c r="D2206" t="s">
        <v>5641</v>
      </c>
      <c r="E2206" s="1">
        <v>44964.611851851849</v>
      </c>
      <c r="F2206" s="1">
        <v>44964.611851851849</v>
      </c>
    </row>
    <row r="2207" spans="1:6" x14ac:dyDescent="0.2">
      <c r="A2207">
        <v>2206</v>
      </c>
      <c r="B2207" t="s">
        <v>5642</v>
      </c>
      <c r="C2207" t="s">
        <v>5643</v>
      </c>
      <c r="D2207" s="2">
        <v>9493817867</v>
      </c>
      <c r="E2207" s="1">
        <v>44964.611851851849</v>
      </c>
      <c r="F2207" s="1">
        <v>44964.611851851849</v>
      </c>
    </row>
    <row r="2208" spans="1:6" x14ac:dyDescent="0.2">
      <c r="A2208">
        <v>2207</v>
      </c>
      <c r="B2208" t="s">
        <v>5644</v>
      </c>
      <c r="C2208" t="s">
        <v>5645</v>
      </c>
      <c r="D2208" t="s">
        <v>5646</v>
      </c>
      <c r="E2208" s="1">
        <v>44964.611851851849</v>
      </c>
      <c r="F2208" s="1">
        <v>44964.611851851849</v>
      </c>
    </row>
    <row r="2209" spans="1:6" x14ac:dyDescent="0.2">
      <c r="A2209">
        <v>2208</v>
      </c>
      <c r="B2209" t="s">
        <v>5647</v>
      </c>
      <c r="C2209" t="s">
        <v>5648</v>
      </c>
      <c r="D2209">
        <v>13038354212</v>
      </c>
      <c r="E2209" s="1">
        <v>44964.611851851849</v>
      </c>
      <c r="F2209" s="1">
        <v>44964.611851851849</v>
      </c>
    </row>
    <row r="2210" spans="1:6" x14ac:dyDescent="0.2">
      <c r="A2210">
        <v>2209</v>
      </c>
      <c r="B2210" t="s">
        <v>5649</v>
      </c>
      <c r="C2210" t="s">
        <v>5650</v>
      </c>
      <c r="D2210">
        <f>1-551-482-161</f>
        <v>-1193</v>
      </c>
      <c r="E2210" s="1">
        <v>44964.611851851849</v>
      </c>
      <c r="F2210" s="1">
        <v>44964.611851851849</v>
      </c>
    </row>
    <row r="2211" spans="1:6" x14ac:dyDescent="0.2">
      <c r="A2211">
        <v>2210</v>
      </c>
      <c r="B2211" t="s">
        <v>5651</v>
      </c>
      <c r="C2211" t="s">
        <v>5652</v>
      </c>
      <c r="D2211" s="2">
        <v>4409447407</v>
      </c>
      <c r="E2211" s="1">
        <v>44964.611851851849</v>
      </c>
      <c r="F2211" s="1">
        <v>44964.611851851849</v>
      </c>
    </row>
    <row r="2212" spans="1:6" x14ac:dyDescent="0.2">
      <c r="A2212">
        <v>2211</v>
      </c>
      <c r="B2212" t="s">
        <v>5653</v>
      </c>
      <c r="C2212" t="s">
        <v>5654</v>
      </c>
      <c r="D2212" t="s">
        <v>5655</v>
      </c>
      <c r="E2212" s="1">
        <v>44964.611851851849</v>
      </c>
      <c r="F2212" s="1">
        <v>44964.611851851849</v>
      </c>
    </row>
    <row r="2213" spans="1:6" x14ac:dyDescent="0.2">
      <c r="A2213">
        <v>2212</v>
      </c>
      <c r="B2213" t="s">
        <v>5656</v>
      </c>
      <c r="C2213" t="s">
        <v>5657</v>
      </c>
      <c r="D2213" t="s">
        <v>5658</v>
      </c>
      <c r="E2213" s="1">
        <v>44964.611851851849</v>
      </c>
      <c r="F2213" s="1">
        <v>44964.611851851849</v>
      </c>
    </row>
    <row r="2214" spans="1:6" x14ac:dyDescent="0.2">
      <c r="A2214">
        <v>2213</v>
      </c>
      <c r="B2214" t="s">
        <v>5659</v>
      </c>
      <c r="C2214" t="s">
        <v>5660</v>
      </c>
      <c r="D2214" t="s">
        <v>5661</v>
      </c>
      <c r="E2214" s="1">
        <v>44964.611851851849</v>
      </c>
      <c r="F2214" s="1">
        <v>44964.611851851849</v>
      </c>
    </row>
    <row r="2215" spans="1:6" x14ac:dyDescent="0.2">
      <c r="A2215">
        <v>2214</v>
      </c>
      <c r="B2215" t="s">
        <v>5662</v>
      </c>
      <c r="C2215" t="s">
        <v>5663</v>
      </c>
      <c r="D2215" t="s">
        <v>5664</v>
      </c>
      <c r="E2215" s="1">
        <v>44964.611851851849</v>
      </c>
      <c r="F2215" s="1">
        <v>44964.611851851849</v>
      </c>
    </row>
    <row r="2216" spans="1:6" x14ac:dyDescent="0.2">
      <c r="A2216">
        <v>2215</v>
      </c>
      <c r="B2216" t="s">
        <v>5665</v>
      </c>
      <c r="C2216" t="s">
        <v>5666</v>
      </c>
      <c r="D2216" t="s">
        <v>5667</v>
      </c>
      <c r="E2216" s="1">
        <v>44964.611851851849</v>
      </c>
      <c r="F2216" s="1">
        <v>44964.611851851849</v>
      </c>
    </row>
    <row r="2217" spans="1:6" x14ac:dyDescent="0.2">
      <c r="A2217">
        <v>2216</v>
      </c>
      <c r="B2217" t="s">
        <v>5668</v>
      </c>
      <c r="C2217" t="s">
        <v>5669</v>
      </c>
      <c r="D2217" t="s">
        <v>5670</v>
      </c>
      <c r="E2217" s="1">
        <v>44964.611851851849</v>
      </c>
      <c r="F2217" s="1">
        <v>44964.611851851849</v>
      </c>
    </row>
    <row r="2218" spans="1:6" x14ac:dyDescent="0.2">
      <c r="A2218">
        <v>2217</v>
      </c>
      <c r="B2218" t="s">
        <v>5671</v>
      </c>
      <c r="C2218" t="s">
        <v>5672</v>
      </c>
      <c r="D2218" t="s">
        <v>5673</v>
      </c>
      <c r="E2218" s="1">
        <v>44964.611851851849</v>
      </c>
      <c r="F2218" s="1">
        <v>44964.611851851849</v>
      </c>
    </row>
    <row r="2219" spans="1:6" x14ac:dyDescent="0.2">
      <c r="A2219">
        <v>2218</v>
      </c>
      <c r="B2219" t="s">
        <v>5674</v>
      </c>
      <c r="C2219" t="s">
        <v>5675</v>
      </c>
      <c r="D2219">
        <f>1-754-725-1347</f>
        <v>-2825</v>
      </c>
      <c r="E2219" s="1">
        <v>44964.611851851849</v>
      </c>
      <c r="F2219" s="1">
        <v>44964.611851851849</v>
      </c>
    </row>
    <row r="2220" spans="1:6" x14ac:dyDescent="0.2">
      <c r="A2220">
        <v>2219</v>
      </c>
      <c r="B2220" t="s">
        <v>5676</v>
      </c>
      <c r="C2220" t="s">
        <v>5677</v>
      </c>
      <c r="D2220" t="s">
        <v>5678</v>
      </c>
      <c r="E2220" s="1">
        <v>44964.611851851849</v>
      </c>
      <c r="F2220" s="1">
        <v>44964.611851851849</v>
      </c>
    </row>
    <row r="2221" spans="1:6" x14ac:dyDescent="0.2">
      <c r="A2221">
        <v>2220</v>
      </c>
      <c r="B2221" t="s">
        <v>5679</v>
      </c>
      <c r="C2221" t="s">
        <v>5680</v>
      </c>
      <c r="D2221" t="s">
        <v>5681</v>
      </c>
      <c r="E2221" s="1">
        <v>44964.611851851849</v>
      </c>
      <c r="F2221" s="1">
        <v>44964.611851851849</v>
      </c>
    </row>
    <row r="2222" spans="1:6" x14ac:dyDescent="0.2">
      <c r="A2222">
        <v>2221</v>
      </c>
      <c r="B2222" t="s">
        <v>5682</v>
      </c>
      <c r="C2222" t="s">
        <v>5683</v>
      </c>
      <c r="D2222" t="s">
        <v>5684</v>
      </c>
      <c r="E2222" s="1">
        <v>44964.611851851849</v>
      </c>
      <c r="F2222" s="1">
        <v>44964.611851851849</v>
      </c>
    </row>
    <row r="2223" spans="1:6" x14ac:dyDescent="0.2">
      <c r="A2223">
        <v>2222</v>
      </c>
      <c r="B2223" t="s">
        <v>5685</v>
      </c>
      <c r="C2223" t="s">
        <v>5686</v>
      </c>
      <c r="D2223" t="s">
        <v>5687</v>
      </c>
      <c r="E2223" s="1">
        <v>44964.611851851849</v>
      </c>
      <c r="F2223" s="1">
        <v>44964.611851851849</v>
      </c>
    </row>
    <row r="2224" spans="1:6" x14ac:dyDescent="0.2">
      <c r="A2224">
        <v>2223</v>
      </c>
      <c r="B2224" t="s">
        <v>5688</v>
      </c>
      <c r="C2224" t="s">
        <v>5689</v>
      </c>
      <c r="D2224" t="s">
        <v>5690</v>
      </c>
      <c r="E2224" s="1">
        <v>44964.611851851849</v>
      </c>
      <c r="F2224" s="1">
        <v>44964.611851851849</v>
      </c>
    </row>
    <row r="2225" spans="1:6" x14ac:dyDescent="0.2">
      <c r="A2225">
        <v>2224</v>
      </c>
      <c r="B2225" t="s">
        <v>5691</v>
      </c>
      <c r="C2225" t="s">
        <v>5692</v>
      </c>
      <c r="D2225" t="s">
        <v>5693</v>
      </c>
      <c r="E2225" s="1">
        <v>44964.611851851849</v>
      </c>
      <c r="F2225" s="1">
        <v>44964.611851851849</v>
      </c>
    </row>
    <row r="2226" spans="1:6" x14ac:dyDescent="0.2">
      <c r="A2226">
        <v>2225</v>
      </c>
      <c r="B2226" t="s">
        <v>5694</v>
      </c>
      <c r="C2226" t="s">
        <v>5695</v>
      </c>
      <c r="D2226" s="2">
        <v>9864022358</v>
      </c>
      <c r="E2226" s="1">
        <v>44964.611851851849</v>
      </c>
      <c r="F2226" s="1">
        <v>44964.611851851849</v>
      </c>
    </row>
    <row r="2227" spans="1:6" x14ac:dyDescent="0.2">
      <c r="A2227">
        <v>2226</v>
      </c>
      <c r="B2227" t="s">
        <v>5696</v>
      </c>
      <c r="C2227" t="s">
        <v>5697</v>
      </c>
      <c r="D2227" t="s">
        <v>5698</v>
      </c>
      <c r="E2227" s="1">
        <v>44964.611851851849</v>
      </c>
      <c r="F2227" s="1">
        <v>44964.611851851849</v>
      </c>
    </row>
    <row r="2228" spans="1:6" x14ac:dyDescent="0.2">
      <c r="A2228">
        <v>2227</v>
      </c>
      <c r="B2228" t="s">
        <v>5699</v>
      </c>
      <c r="C2228" t="s">
        <v>5700</v>
      </c>
      <c r="D2228" t="s">
        <v>5701</v>
      </c>
      <c r="E2228" s="1">
        <v>44964.611851851849</v>
      </c>
      <c r="F2228" s="1">
        <v>44964.611851851849</v>
      </c>
    </row>
    <row r="2229" spans="1:6" x14ac:dyDescent="0.2">
      <c r="A2229">
        <v>2228</v>
      </c>
      <c r="B2229" t="s">
        <v>5702</v>
      </c>
      <c r="C2229" t="s">
        <v>5703</v>
      </c>
      <c r="D2229" t="s">
        <v>5704</v>
      </c>
      <c r="E2229" s="1">
        <v>44964.611851851849</v>
      </c>
      <c r="F2229" s="1">
        <v>44964.611851851849</v>
      </c>
    </row>
    <row r="2230" spans="1:6" x14ac:dyDescent="0.2">
      <c r="A2230">
        <v>2229</v>
      </c>
      <c r="B2230" t="s">
        <v>5705</v>
      </c>
      <c r="C2230" t="s">
        <v>5706</v>
      </c>
      <c r="D2230" t="s">
        <v>5707</v>
      </c>
      <c r="E2230" s="1">
        <v>44964.611851851849</v>
      </c>
      <c r="F2230" s="1">
        <v>44964.611851851849</v>
      </c>
    </row>
    <row r="2231" spans="1:6" x14ac:dyDescent="0.2">
      <c r="A2231">
        <v>2230</v>
      </c>
      <c r="B2231" t="s">
        <v>5708</v>
      </c>
      <c r="C2231" t="s">
        <v>5709</v>
      </c>
      <c r="D2231" t="s">
        <v>5710</v>
      </c>
      <c r="E2231" s="1">
        <v>44964.611851851849</v>
      </c>
      <c r="F2231" s="1">
        <v>44964.611851851849</v>
      </c>
    </row>
    <row r="2232" spans="1:6" x14ac:dyDescent="0.2">
      <c r="A2232">
        <v>2231</v>
      </c>
      <c r="B2232" t="s">
        <v>5711</v>
      </c>
      <c r="C2232" t="s">
        <v>5712</v>
      </c>
      <c r="D2232" s="2">
        <v>12766263364</v>
      </c>
      <c r="E2232" s="1">
        <v>44964.611851851849</v>
      </c>
      <c r="F2232" s="1">
        <v>44964.611851851849</v>
      </c>
    </row>
    <row r="2233" spans="1:6" x14ac:dyDescent="0.2">
      <c r="A2233">
        <v>2232</v>
      </c>
      <c r="B2233" t="s">
        <v>5713</v>
      </c>
      <c r="C2233" t="s">
        <v>5714</v>
      </c>
      <c r="D2233">
        <f>1-605-917-7728</f>
        <v>-9249</v>
      </c>
      <c r="E2233" s="1">
        <v>44964.611851851849</v>
      </c>
      <c r="F2233" s="1">
        <v>44964.611851851849</v>
      </c>
    </row>
    <row r="2234" spans="1:6" x14ac:dyDescent="0.2">
      <c r="A2234">
        <v>2233</v>
      </c>
      <c r="B2234" t="s">
        <v>5715</v>
      </c>
      <c r="C2234" t="s">
        <v>5716</v>
      </c>
      <c r="D2234" t="s">
        <v>5717</v>
      </c>
      <c r="E2234" s="1">
        <v>44964.611851851849</v>
      </c>
      <c r="F2234" s="1">
        <v>44964.611851851849</v>
      </c>
    </row>
    <row r="2235" spans="1:6" x14ac:dyDescent="0.2">
      <c r="A2235">
        <v>2234</v>
      </c>
      <c r="B2235" t="s">
        <v>5718</v>
      </c>
      <c r="C2235" t="s">
        <v>5719</v>
      </c>
      <c r="D2235" t="s">
        <v>5720</v>
      </c>
      <c r="E2235" s="1">
        <v>44964.611851851849</v>
      </c>
      <c r="F2235" s="1">
        <v>44964.611851851849</v>
      </c>
    </row>
    <row r="2236" spans="1:6" x14ac:dyDescent="0.2">
      <c r="A2236">
        <v>2235</v>
      </c>
      <c r="B2236" t="s">
        <v>5721</v>
      </c>
      <c r="C2236" t="s">
        <v>5722</v>
      </c>
      <c r="D2236">
        <f>1-563-643-5919</f>
        <v>-7124</v>
      </c>
      <c r="E2236" s="1">
        <v>44964.611851851849</v>
      </c>
      <c r="F2236" s="1">
        <v>44964.611851851849</v>
      </c>
    </row>
    <row r="2237" spans="1:6" x14ac:dyDescent="0.2">
      <c r="A2237">
        <v>2236</v>
      </c>
      <c r="B2237" t="s">
        <v>5723</v>
      </c>
      <c r="C2237" t="s">
        <v>5724</v>
      </c>
      <c r="D2237" t="s">
        <v>5725</v>
      </c>
      <c r="E2237" s="1">
        <v>44964.611851851849</v>
      </c>
      <c r="F2237" s="1">
        <v>44964.611851851849</v>
      </c>
    </row>
    <row r="2238" spans="1:6" x14ac:dyDescent="0.2">
      <c r="A2238">
        <v>2237</v>
      </c>
      <c r="B2238" t="s">
        <v>5726</v>
      </c>
      <c r="C2238" t="s">
        <v>5727</v>
      </c>
      <c r="D2238">
        <f>1-769-257-213</f>
        <v>-1238</v>
      </c>
      <c r="E2238" s="1">
        <v>44964.611851851849</v>
      </c>
      <c r="F2238" s="1">
        <v>44964.611851851849</v>
      </c>
    </row>
    <row r="2239" spans="1:6" x14ac:dyDescent="0.2">
      <c r="A2239">
        <v>2238</v>
      </c>
      <c r="B2239" t="s">
        <v>5728</v>
      </c>
      <c r="C2239" t="s">
        <v>5729</v>
      </c>
      <c r="D2239" t="s">
        <v>5730</v>
      </c>
      <c r="E2239" s="1">
        <v>44964.611851851849</v>
      </c>
      <c r="F2239" s="1">
        <v>44964.611851851849</v>
      </c>
    </row>
    <row r="2240" spans="1:6" x14ac:dyDescent="0.2">
      <c r="A2240">
        <v>2239</v>
      </c>
      <c r="B2240" t="s">
        <v>5731</v>
      </c>
      <c r="C2240" t="s">
        <v>5732</v>
      </c>
      <c r="D2240" t="s">
        <v>5733</v>
      </c>
      <c r="E2240" s="1">
        <v>44964.611851851849</v>
      </c>
      <c r="F2240" s="1">
        <v>44964.611851851849</v>
      </c>
    </row>
    <row r="2241" spans="1:6" x14ac:dyDescent="0.2">
      <c r="A2241">
        <v>2240</v>
      </c>
      <c r="B2241" t="s">
        <v>5734</v>
      </c>
      <c r="C2241" t="s">
        <v>5735</v>
      </c>
      <c r="D2241">
        <v>16786190770</v>
      </c>
      <c r="E2241" s="1">
        <v>44964.611851851849</v>
      </c>
      <c r="F2241" s="1">
        <v>44964.611851851849</v>
      </c>
    </row>
    <row r="2242" spans="1:6" x14ac:dyDescent="0.2">
      <c r="A2242">
        <v>2241</v>
      </c>
      <c r="B2242" t="s">
        <v>5736</v>
      </c>
      <c r="C2242" t="s">
        <v>5737</v>
      </c>
      <c r="D2242" t="s">
        <v>5738</v>
      </c>
      <c r="E2242" s="1">
        <v>44964.611851851849</v>
      </c>
      <c r="F2242" s="1">
        <v>44964.611851851849</v>
      </c>
    </row>
    <row r="2243" spans="1:6" x14ac:dyDescent="0.2">
      <c r="A2243">
        <v>2242</v>
      </c>
      <c r="B2243" t="s">
        <v>5739</v>
      </c>
      <c r="C2243" t="s">
        <v>5740</v>
      </c>
      <c r="D2243" t="s">
        <v>5741</v>
      </c>
      <c r="E2243" s="1">
        <v>44964.611851851849</v>
      </c>
      <c r="F2243" s="1">
        <v>44964.611851851849</v>
      </c>
    </row>
    <row r="2244" spans="1:6" x14ac:dyDescent="0.2">
      <c r="A2244">
        <v>2243</v>
      </c>
      <c r="B2244" t="s">
        <v>5742</v>
      </c>
      <c r="C2244" t="s">
        <v>5743</v>
      </c>
      <c r="D2244" s="2">
        <v>2317163872</v>
      </c>
      <c r="E2244" s="1">
        <v>44964.611851851849</v>
      </c>
      <c r="F2244" s="1">
        <v>44964.611851851849</v>
      </c>
    </row>
    <row r="2245" spans="1:6" x14ac:dyDescent="0.2">
      <c r="A2245">
        <v>2244</v>
      </c>
      <c r="B2245" t="s">
        <v>5744</v>
      </c>
      <c r="C2245" t="s">
        <v>5745</v>
      </c>
      <c r="D2245" s="2">
        <v>18503222687</v>
      </c>
      <c r="E2245" s="1">
        <v>44964.611851851849</v>
      </c>
      <c r="F2245" s="1">
        <v>44964.611851851849</v>
      </c>
    </row>
    <row r="2246" spans="1:6" x14ac:dyDescent="0.2">
      <c r="A2246">
        <v>2245</v>
      </c>
      <c r="B2246" t="s">
        <v>5746</v>
      </c>
      <c r="C2246" t="s">
        <v>5747</v>
      </c>
      <c r="D2246" s="2">
        <v>3807896266</v>
      </c>
      <c r="E2246" s="1">
        <v>44964.611851851849</v>
      </c>
      <c r="F2246" s="1">
        <v>44964.611851851849</v>
      </c>
    </row>
    <row r="2247" spans="1:6" x14ac:dyDescent="0.2">
      <c r="A2247">
        <v>2246</v>
      </c>
      <c r="B2247" t="s">
        <v>5748</v>
      </c>
      <c r="C2247" t="s">
        <v>5749</v>
      </c>
      <c r="D2247">
        <v>16786144904</v>
      </c>
      <c r="E2247" s="1">
        <v>44964.611851851849</v>
      </c>
      <c r="F2247" s="1">
        <v>44964.611851851849</v>
      </c>
    </row>
    <row r="2248" spans="1:6" x14ac:dyDescent="0.2">
      <c r="A2248">
        <v>2247</v>
      </c>
      <c r="B2248" t="s">
        <v>5750</v>
      </c>
      <c r="C2248" t="s">
        <v>5751</v>
      </c>
      <c r="D2248" t="s">
        <v>5752</v>
      </c>
      <c r="E2248" s="1">
        <v>44964.611851851849</v>
      </c>
      <c r="F2248" s="1">
        <v>44964.611851851849</v>
      </c>
    </row>
    <row r="2249" spans="1:6" x14ac:dyDescent="0.2">
      <c r="A2249">
        <v>2248</v>
      </c>
      <c r="B2249" t="s">
        <v>5753</v>
      </c>
      <c r="C2249" t="s">
        <v>5754</v>
      </c>
      <c r="D2249" t="s">
        <v>5755</v>
      </c>
      <c r="E2249" s="1">
        <v>44964.611851851849</v>
      </c>
      <c r="F2249" s="1">
        <v>44964.611851851849</v>
      </c>
    </row>
    <row r="2250" spans="1:6" x14ac:dyDescent="0.2">
      <c r="A2250">
        <v>2249</v>
      </c>
      <c r="B2250" t="s">
        <v>5756</v>
      </c>
      <c r="C2250" t="s">
        <v>5757</v>
      </c>
      <c r="D2250" t="s">
        <v>5758</v>
      </c>
      <c r="E2250" s="1">
        <v>44964.611851851849</v>
      </c>
      <c r="F2250" s="1">
        <v>44964.611851851849</v>
      </c>
    </row>
    <row r="2251" spans="1:6" x14ac:dyDescent="0.2">
      <c r="A2251">
        <v>2250</v>
      </c>
      <c r="B2251" t="s">
        <v>5759</v>
      </c>
      <c r="C2251" t="s">
        <v>5760</v>
      </c>
      <c r="D2251" t="s">
        <v>5761</v>
      </c>
      <c r="E2251" s="1">
        <v>44964.611851851849</v>
      </c>
      <c r="F2251" s="1">
        <v>44964.611851851849</v>
      </c>
    </row>
    <row r="2252" spans="1:6" x14ac:dyDescent="0.2">
      <c r="A2252">
        <v>2251</v>
      </c>
      <c r="B2252" t="s">
        <v>5762</v>
      </c>
      <c r="C2252" t="s">
        <v>5763</v>
      </c>
      <c r="D2252" s="2">
        <v>7439353568</v>
      </c>
      <c r="E2252" s="1">
        <v>44964.611851851849</v>
      </c>
      <c r="F2252" s="1">
        <v>44964.611851851849</v>
      </c>
    </row>
    <row r="2253" spans="1:6" x14ac:dyDescent="0.2">
      <c r="A2253">
        <v>2252</v>
      </c>
      <c r="B2253" t="s">
        <v>5764</v>
      </c>
      <c r="C2253" t="s">
        <v>5765</v>
      </c>
      <c r="D2253" s="2">
        <v>18384682630</v>
      </c>
      <c r="E2253" s="1">
        <v>44964.611851851849</v>
      </c>
      <c r="F2253" s="1">
        <v>44964.611851851849</v>
      </c>
    </row>
    <row r="2254" spans="1:6" x14ac:dyDescent="0.2">
      <c r="A2254">
        <v>2253</v>
      </c>
      <c r="B2254" t="s">
        <v>5766</v>
      </c>
      <c r="C2254" t="s">
        <v>5767</v>
      </c>
      <c r="D2254" t="s">
        <v>5768</v>
      </c>
      <c r="E2254" s="1">
        <v>44964.611851851849</v>
      </c>
      <c r="F2254" s="1">
        <v>44964.611851851849</v>
      </c>
    </row>
    <row r="2255" spans="1:6" x14ac:dyDescent="0.2">
      <c r="A2255">
        <v>2254</v>
      </c>
      <c r="B2255" t="s">
        <v>5769</v>
      </c>
      <c r="C2255" t="s">
        <v>5770</v>
      </c>
      <c r="D2255" t="s">
        <v>5771</v>
      </c>
      <c r="E2255" s="1">
        <v>44964.611851851849</v>
      </c>
      <c r="F2255" s="1">
        <v>44964.611851851849</v>
      </c>
    </row>
    <row r="2256" spans="1:6" x14ac:dyDescent="0.2">
      <c r="A2256">
        <v>2255</v>
      </c>
      <c r="B2256" t="s">
        <v>5772</v>
      </c>
      <c r="C2256" t="s">
        <v>5773</v>
      </c>
      <c r="D2256" t="s">
        <v>5774</v>
      </c>
      <c r="E2256" s="1">
        <v>44964.611851851849</v>
      </c>
      <c r="F2256" s="1">
        <v>44964.611851851849</v>
      </c>
    </row>
    <row r="2257" spans="1:6" x14ac:dyDescent="0.2">
      <c r="A2257">
        <v>2256</v>
      </c>
      <c r="B2257" t="s">
        <v>5775</v>
      </c>
      <c r="C2257" t="s">
        <v>5776</v>
      </c>
      <c r="D2257">
        <f>1-309-420-904</f>
        <v>-1632</v>
      </c>
      <c r="E2257" s="1">
        <v>44964.611851851849</v>
      </c>
      <c r="F2257" s="1">
        <v>44964.611851851849</v>
      </c>
    </row>
    <row r="2258" spans="1:6" x14ac:dyDescent="0.2">
      <c r="A2258">
        <v>2257</v>
      </c>
      <c r="B2258" t="s">
        <v>5777</v>
      </c>
      <c r="C2258" t="s">
        <v>5778</v>
      </c>
      <c r="D2258" s="2">
        <v>4197028870</v>
      </c>
      <c r="E2258" s="1">
        <v>44964.611851851849</v>
      </c>
      <c r="F2258" s="1">
        <v>44964.611851851849</v>
      </c>
    </row>
    <row r="2259" spans="1:6" x14ac:dyDescent="0.2">
      <c r="A2259">
        <v>2258</v>
      </c>
      <c r="B2259" t="s">
        <v>5779</v>
      </c>
      <c r="C2259" t="s">
        <v>5780</v>
      </c>
      <c r="D2259">
        <v>17574021701</v>
      </c>
      <c r="E2259" s="1">
        <v>44964.611851851849</v>
      </c>
      <c r="F2259" s="1">
        <v>44964.611851851849</v>
      </c>
    </row>
    <row r="2260" spans="1:6" x14ac:dyDescent="0.2">
      <c r="A2260">
        <v>2259</v>
      </c>
      <c r="B2260" t="s">
        <v>5781</v>
      </c>
      <c r="C2260" t="s">
        <v>5782</v>
      </c>
      <c r="D2260" t="s">
        <v>5783</v>
      </c>
      <c r="E2260" s="1">
        <v>44964.611851851849</v>
      </c>
      <c r="F2260" s="1">
        <v>44964.611851851849</v>
      </c>
    </row>
    <row r="2261" spans="1:6" x14ac:dyDescent="0.2">
      <c r="A2261">
        <v>2260</v>
      </c>
      <c r="B2261" t="s">
        <v>5784</v>
      </c>
      <c r="C2261" t="s">
        <v>5785</v>
      </c>
      <c r="D2261" t="s">
        <v>5786</v>
      </c>
      <c r="E2261" s="1">
        <v>44964.611851851849</v>
      </c>
      <c r="F2261" s="1">
        <v>44964.611851851849</v>
      </c>
    </row>
    <row r="2262" spans="1:6" x14ac:dyDescent="0.2">
      <c r="A2262">
        <v>2261</v>
      </c>
      <c r="B2262" t="s">
        <v>5787</v>
      </c>
      <c r="C2262" t="s">
        <v>5788</v>
      </c>
      <c r="D2262" t="s">
        <v>5789</v>
      </c>
      <c r="E2262" s="1">
        <v>44964.611851851849</v>
      </c>
      <c r="F2262" s="1">
        <v>44964.611851851849</v>
      </c>
    </row>
    <row r="2263" spans="1:6" x14ac:dyDescent="0.2">
      <c r="A2263">
        <v>2262</v>
      </c>
      <c r="B2263" t="s">
        <v>5790</v>
      </c>
      <c r="C2263" t="s">
        <v>5791</v>
      </c>
      <c r="D2263" t="s">
        <v>5792</v>
      </c>
      <c r="E2263" s="1">
        <v>44964.611851851849</v>
      </c>
      <c r="F2263" s="1">
        <v>44964.611851851849</v>
      </c>
    </row>
    <row r="2264" spans="1:6" x14ac:dyDescent="0.2">
      <c r="A2264">
        <v>2263</v>
      </c>
      <c r="B2264" t="s">
        <v>5793</v>
      </c>
      <c r="C2264" t="s">
        <v>5794</v>
      </c>
      <c r="D2264" t="s">
        <v>5795</v>
      </c>
      <c r="E2264" s="1">
        <v>44964.611851851849</v>
      </c>
      <c r="F2264" s="1">
        <v>44964.611851851849</v>
      </c>
    </row>
    <row r="2265" spans="1:6" x14ac:dyDescent="0.2">
      <c r="A2265">
        <v>2264</v>
      </c>
      <c r="B2265" t="s">
        <v>5796</v>
      </c>
      <c r="C2265" t="s">
        <v>5797</v>
      </c>
      <c r="D2265" t="s">
        <v>5798</v>
      </c>
      <c r="E2265" s="1">
        <v>44964.611851851849</v>
      </c>
      <c r="F2265" s="1">
        <v>44964.611851851849</v>
      </c>
    </row>
    <row r="2266" spans="1:6" x14ac:dyDescent="0.2">
      <c r="A2266">
        <v>2265</v>
      </c>
      <c r="B2266" t="s">
        <v>5799</v>
      </c>
      <c r="C2266" t="s">
        <v>5800</v>
      </c>
      <c r="D2266" t="s">
        <v>5801</v>
      </c>
      <c r="E2266" s="1">
        <v>44964.611851851849</v>
      </c>
      <c r="F2266" s="1">
        <v>44964.611851851849</v>
      </c>
    </row>
    <row r="2267" spans="1:6" x14ac:dyDescent="0.2">
      <c r="A2267">
        <v>2266</v>
      </c>
      <c r="B2267" t="s">
        <v>5802</v>
      </c>
      <c r="C2267" t="s">
        <v>5803</v>
      </c>
      <c r="D2267" t="s">
        <v>5804</v>
      </c>
      <c r="E2267" s="1">
        <v>44964.611851851849</v>
      </c>
      <c r="F2267" s="1">
        <v>44964.611851851849</v>
      </c>
    </row>
    <row r="2268" spans="1:6" x14ac:dyDescent="0.2">
      <c r="A2268">
        <v>2267</v>
      </c>
      <c r="B2268" t="s">
        <v>5805</v>
      </c>
      <c r="C2268" t="s">
        <v>5806</v>
      </c>
      <c r="D2268">
        <v>13605830456</v>
      </c>
      <c r="E2268" s="1">
        <v>44964.611851851849</v>
      </c>
      <c r="F2268" s="1">
        <v>44964.611851851849</v>
      </c>
    </row>
    <row r="2269" spans="1:6" x14ac:dyDescent="0.2">
      <c r="A2269">
        <v>2268</v>
      </c>
      <c r="B2269" t="s">
        <v>5807</v>
      </c>
      <c r="C2269" t="s">
        <v>5808</v>
      </c>
      <c r="D2269" s="2">
        <v>4356171096</v>
      </c>
      <c r="E2269" s="1">
        <v>44964.611851851849</v>
      </c>
      <c r="F2269" s="1">
        <v>44964.611851851849</v>
      </c>
    </row>
    <row r="2270" spans="1:6" x14ac:dyDescent="0.2">
      <c r="A2270">
        <v>2269</v>
      </c>
      <c r="B2270" t="s">
        <v>5809</v>
      </c>
      <c r="C2270" t="s">
        <v>5810</v>
      </c>
      <c r="D2270" t="s">
        <v>5811</v>
      </c>
      <c r="E2270" s="1">
        <v>44964.611851851849</v>
      </c>
      <c r="F2270" s="1">
        <v>44964.611851851849</v>
      </c>
    </row>
    <row r="2271" spans="1:6" x14ac:dyDescent="0.2">
      <c r="A2271">
        <v>2270</v>
      </c>
      <c r="B2271" t="s">
        <v>5812</v>
      </c>
      <c r="C2271" t="s">
        <v>5813</v>
      </c>
      <c r="D2271" t="s">
        <v>5814</v>
      </c>
      <c r="E2271" s="1">
        <v>44964.611851851849</v>
      </c>
      <c r="F2271" s="1">
        <v>44964.611851851849</v>
      </c>
    </row>
    <row r="2272" spans="1:6" x14ac:dyDescent="0.2">
      <c r="A2272">
        <v>2271</v>
      </c>
      <c r="B2272" t="s">
        <v>5815</v>
      </c>
      <c r="C2272" t="s">
        <v>5816</v>
      </c>
      <c r="D2272" t="s">
        <v>5817</v>
      </c>
      <c r="E2272" s="1">
        <v>44964.611851851849</v>
      </c>
      <c r="F2272" s="1">
        <v>44964.611851851849</v>
      </c>
    </row>
    <row r="2273" spans="1:6" x14ac:dyDescent="0.2">
      <c r="A2273">
        <v>2272</v>
      </c>
      <c r="B2273" t="s">
        <v>5818</v>
      </c>
      <c r="C2273" t="s">
        <v>5819</v>
      </c>
      <c r="D2273" t="s">
        <v>5820</v>
      </c>
      <c r="E2273" s="1">
        <v>44964.611851851849</v>
      </c>
      <c r="F2273" s="1">
        <v>44964.611851851849</v>
      </c>
    </row>
    <row r="2274" spans="1:6" x14ac:dyDescent="0.2">
      <c r="A2274">
        <v>2273</v>
      </c>
      <c r="B2274" t="s">
        <v>5821</v>
      </c>
      <c r="C2274" t="s">
        <v>5822</v>
      </c>
      <c r="D2274" t="s">
        <v>5823</v>
      </c>
      <c r="E2274" s="1">
        <v>44964.611851851849</v>
      </c>
      <c r="F2274" s="1">
        <v>44964.611851851849</v>
      </c>
    </row>
    <row r="2275" spans="1:6" x14ac:dyDescent="0.2">
      <c r="A2275">
        <v>2274</v>
      </c>
      <c r="B2275" t="s">
        <v>5824</v>
      </c>
      <c r="C2275" t="s">
        <v>5825</v>
      </c>
      <c r="D2275" s="2">
        <v>4239463997</v>
      </c>
      <c r="E2275" s="1">
        <v>44964.611851851849</v>
      </c>
      <c r="F2275" s="1">
        <v>44964.611851851849</v>
      </c>
    </row>
    <row r="2276" spans="1:6" x14ac:dyDescent="0.2">
      <c r="A2276">
        <v>2275</v>
      </c>
      <c r="B2276" t="s">
        <v>5826</v>
      </c>
      <c r="C2276" t="s">
        <v>5827</v>
      </c>
      <c r="D2276" t="s">
        <v>5828</v>
      </c>
      <c r="E2276" s="1">
        <v>44964.611851851849</v>
      </c>
      <c r="F2276" s="1">
        <v>44964.611851851849</v>
      </c>
    </row>
    <row r="2277" spans="1:6" x14ac:dyDescent="0.2">
      <c r="A2277">
        <v>2276</v>
      </c>
      <c r="B2277" t="s">
        <v>5829</v>
      </c>
      <c r="C2277" t="s">
        <v>5830</v>
      </c>
      <c r="D2277" s="2">
        <v>9799872054</v>
      </c>
      <c r="E2277" s="1">
        <v>44964.611851851849</v>
      </c>
      <c r="F2277" s="1">
        <v>44964.611851851849</v>
      </c>
    </row>
    <row r="2278" spans="1:6" x14ac:dyDescent="0.2">
      <c r="A2278">
        <v>2277</v>
      </c>
      <c r="B2278" t="s">
        <v>5831</v>
      </c>
      <c r="C2278" t="s">
        <v>5832</v>
      </c>
      <c r="D2278" t="s">
        <v>5833</v>
      </c>
      <c r="E2278" s="1">
        <v>44964.611851851849</v>
      </c>
      <c r="F2278" s="1">
        <v>44964.611851851849</v>
      </c>
    </row>
    <row r="2279" spans="1:6" x14ac:dyDescent="0.2">
      <c r="A2279">
        <v>2278</v>
      </c>
      <c r="B2279" t="s">
        <v>5834</v>
      </c>
      <c r="C2279" t="s">
        <v>5835</v>
      </c>
      <c r="D2279">
        <v>12729688258</v>
      </c>
      <c r="E2279" s="1">
        <v>44964.611851851849</v>
      </c>
      <c r="F2279" s="1">
        <v>44964.611851851849</v>
      </c>
    </row>
    <row r="2280" spans="1:6" x14ac:dyDescent="0.2">
      <c r="A2280">
        <v>2279</v>
      </c>
      <c r="B2280" t="s">
        <v>5836</v>
      </c>
      <c r="C2280" t="s">
        <v>5837</v>
      </c>
      <c r="D2280">
        <f>1-973-797-7579</f>
        <v>-9348</v>
      </c>
      <c r="E2280" s="1">
        <v>44964.611851851849</v>
      </c>
      <c r="F2280" s="1">
        <v>44964.611851851849</v>
      </c>
    </row>
    <row r="2281" spans="1:6" x14ac:dyDescent="0.2">
      <c r="A2281">
        <v>2280</v>
      </c>
      <c r="B2281" t="s">
        <v>5838</v>
      </c>
      <c r="C2281" t="s">
        <v>5839</v>
      </c>
      <c r="D2281" t="s">
        <v>5840</v>
      </c>
      <c r="E2281" s="1">
        <v>44964.611851851849</v>
      </c>
      <c r="F2281" s="1">
        <v>44964.611851851849</v>
      </c>
    </row>
    <row r="2282" spans="1:6" x14ac:dyDescent="0.2">
      <c r="A2282">
        <v>2281</v>
      </c>
      <c r="B2282" t="s">
        <v>5841</v>
      </c>
      <c r="C2282" t="s">
        <v>5842</v>
      </c>
      <c r="D2282" t="s">
        <v>5843</v>
      </c>
      <c r="E2282" s="1">
        <v>44964.611851851849</v>
      </c>
      <c r="F2282" s="1">
        <v>44964.611851851849</v>
      </c>
    </row>
    <row r="2283" spans="1:6" x14ac:dyDescent="0.2">
      <c r="A2283">
        <v>2282</v>
      </c>
      <c r="B2283" t="s">
        <v>5844</v>
      </c>
      <c r="C2283" t="s">
        <v>5845</v>
      </c>
      <c r="D2283" s="2">
        <v>6362903493</v>
      </c>
      <c r="E2283" s="1">
        <v>44964.611851851849</v>
      </c>
      <c r="F2283" s="1">
        <v>44964.611851851849</v>
      </c>
    </row>
    <row r="2284" spans="1:6" x14ac:dyDescent="0.2">
      <c r="A2284">
        <v>2283</v>
      </c>
      <c r="B2284" t="s">
        <v>5846</v>
      </c>
      <c r="C2284" t="s">
        <v>5847</v>
      </c>
      <c r="D2284">
        <f>1-727-810-2582</f>
        <v>-4118</v>
      </c>
      <c r="E2284" s="1">
        <v>44964.611851851849</v>
      </c>
      <c r="F2284" s="1">
        <v>44964.611851851849</v>
      </c>
    </row>
    <row r="2285" spans="1:6" x14ac:dyDescent="0.2">
      <c r="A2285">
        <v>2284</v>
      </c>
      <c r="B2285" t="s">
        <v>5848</v>
      </c>
      <c r="C2285" t="s">
        <v>5849</v>
      </c>
      <c r="D2285" s="2">
        <v>3209850940</v>
      </c>
      <c r="E2285" s="1">
        <v>44964.611851851849</v>
      </c>
      <c r="F2285" s="1">
        <v>44964.611851851849</v>
      </c>
    </row>
    <row r="2286" spans="1:6" x14ac:dyDescent="0.2">
      <c r="A2286">
        <v>2285</v>
      </c>
      <c r="B2286" t="s">
        <v>5850</v>
      </c>
      <c r="C2286" t="s">
        <v>5851</v>
      </c>
      <c r="D2286" t="s">
        <v>5852</v>
      </c>
      <c r="E2286" s="1">
        <v>44964.611851851849</v>
      </c>
      <c r="F2286" s="1">
        <v>44964.611851851849</v>
      </c>
    </row>
    <row r="2287" spans="1:6" x14ac:dyDescent="0.2">
      <c r="A2287">
        <v>2286</v>
      </c>
      <c r="B2287" t="s">
        <v>5853</v>
      </c>
      <c r="C2287" t="s">
        <v>5854</v>
      </c>
      <c r="D2287" s="2">
        <v>17578064997</v>
      </c>
      <c r="E2287" s="1">
        <v>44964.611851851849</v>
      </c>
      <c r="F2287" s="1">
        <v>44964.611851851849</v>
      </c>
    </row>
    <row r="2288" spans="1:6" x14ac:dyDescent="0.2">
      <c r="A2288">
        <v>2287</v>
      </c>
      <c r="B2288" t="s">
        <v>5855</v>
      </c>
      <c r="C2288" t="s">
        <v>5856</v>
      </c>
      <c r="D2288" t="s">
        <v>5857</v>
      </c>
      <c r="E2288" s="1">
        <v>44964.611851851849</v>
      </c>
      <c r="F2288" s="1">
        <v>44964.611851851849</v>
      </c>
    </row>
    <row r="2289" spans="1:6" x14ac:dyDescent="0.2">
      <c r="A2289">
        <v>2288</v>
      </c>
      <c r="B2289" t="s">
        <v>5858</v>
      </c>
      <c r="C2289" t="s">
        <v>5859</v>
      </c>
      <c r="D2289">
        <f>1-586-892-7121</f>
        <v>-8598</v>
      </c>
      <c r="E2289" s="1">
        <v>44964.611851851849</v>
      </c>
      <c r="F2289" s="1">
        <v>44964.611851851849</v>
      </c>
    </row>
    <row r="2290" spans="1:6" x14ac:dyDescent="0.2">
      <c r="A2290">
        <v>2289</v>
      </c>
      <c r="B2290" t="s">
        <v>5860</v>
      </c>
      <c r="C2290" t="s">
        <v>5861</v>
      </c>
      <c r="D2290">
        <v>13254404083</v>
      </c>
      <c r="E2290" s="1">
        <v>44964.611851851849</v>
      </c>
      <c r="F2290" s="1">
        <v>44964.611851851849</v>
      </c>
    </row>
    <row r="2291" spans="1:6" x14ac:dyDescent="0.2">
      <c r="A2291">
        <v>2290</v>
      </c>
      <c r="B2291" t="s">
        <v>5862</v>
      </c>
      <c r="C2291" t="s">
        <v>5863</v>
      </c>
      <c r="D2291" s="2">
        <v>8454261602</v>
      </c>
      <c r="E2291" s="1">
        <v>44964.611851851849</v>
      </c>
      <c r="F2291" s="1">
        <v>44964.611851851849</v>
      </c>
    </row>
    <row r="2292" spans="1:6" x14ac:dyDescent="0.2">
      <c r="A2292">
        <v>2291</v>
      </c>
      <c r="B2292" t="s">
        <v>5864</v>
      </c>
      <c r="C2292" t="s">
        <v>5865</v>
      </c>
      <c r="D2292" t="s">
        <v>5866</v>
      </c>
      <c r="E2292" s="1">
        <v>44964.611851851849</v>
      </c>
      <c r="F2292" s="1">
        <v>44964.611851851849</v>
      </c>
    </row>
    <row r="2293" spans="1:6" x14ac:dyDescent="0.2">
      <c r="A2293">
        <v>2292</v>
      </c>
      <c r="B2293" t="s">
        <v>5867</v>
      </c>
      <c r="C2293" t="s">
        <v>5868</v>
      </c>
      <c r="D2293" s="2">
        <v>3144459864</v>
      </c>
      <c r="E2293" s="1">
        <v>44964.611851851849</v>
      </c>
      <c r="F2293" s="1">
        <v>44964.611851851849</v>
      </c>
    </row>
    <row r="2294" spans="1:6" x14ac:dyDescent="0.2">
      <c r="A2294">
        <v>2293</v>
      </c>
      <c r="B2294" t="s">
        <v>5869</v>
      </c>
      <c r="C2294" t="s">
        <v>5870</v>
      </c>
      <c r="D2294" t="s">
        <v>5871</v>
      </c>
      <c r="E2294" s="1">
        <v>44964.611851851849</v>
      </c>
      <c r="F2294" s="1">
        <v>44964.611851851849</v>
      </c>
    </row>
    <row r="2295" spans="1:6" x14ac:dyDescent="0.2">
      <c r="A2295">
        <v>2294</v>
      </c>
      <c r="B2295" t="s">
        <v>5872</v>
      </c>
      <c r="C2295" t="s">
        <v>5873</v>
      </c>
      <c r="D2295" t="s">
        <v>5874</v>
      </c>
      <c r="E2295" s="1">
        <v>44964.611851851849</v>
      </c>
      <c r="F2295" s="1">
        <v>44964.611851851849</v>
      </c>
    </row>
    <row r="2296" spans="1:6" x14ac:dyDescent="0.2">
      <c r="A2296">
        <v>2295</v>
      </c>
      <c r="B2296" t="s">
        <v>5875</v>
      </c>
      <c r="C2296" t="s">
        <v>5876</v>
      </c>
      <c r="D2296" t="s">
        <v>5877</v>
      </c>
      <c r="E2296" s="1">
        <v>44964.611851851849</v>
      </c>
      <c r="F2296" s="1">
        <v>44964.611851851849</v>
      </c>
    </row>
    <row r="2297" spans="1:6" x14ac:dyDescent="0.2">
      <c r="A2297">
        <v>2296</v>
      </c>
      <c r="B2297" t="s">
        <v>5878</v>
      </c>
      <c r="C2297" t="s">
        <v>5879</v>
      </c>
      <c r="D2297">
        <f>1-463-514-2806</f>
        <v>-3782</v>
      </c>
      <c r="E2297" s="1">
        <v>44964.611851851849</v>
      </c>
      <c r="F2297" s="1">
        <v>44964.611851851849</v>
      </c>
    </row>
    <row r="2298" spans="1:6" x14ac:dyDescent="0.2">
      <c r="A2298">
        <v>2297</v>
      </c>
      <c r="B2298" t="s">
        <v>5880</v>
      </c>
      <c r="C2298" t="s">
        <v>5881</v>
      </c>
      <c r="D2298" t="s">
        <v>5882</v>
      </c>
      <c r="E2298" s="1">
        <v>44964.611851851849</v>
      </c>
      <c r="F2298" s="1">
        <v>44964.611851851849</v>
      </c>
    </row>
    <row r="2299" spans="1:6" x14ac:dyDescent="0.2">
      <c r="A2299">
        <v>2298</v>
      </c>
      <c r="B2299" t="s">
        <v>5883</v>
      </c>
      <c r="C2299" t="s">
        <v>5884</v>
      </c>
      <c r="D2299" t="s">
        <v>5885</v>
      </c>
      <c r="E2299" s="1">
        <v>44964.611851851849</v>
      </c>
      <c r="F2299" s="1">
        <v>44964.611851851849</v>
      </c>
    </row>
    <row r="2300" spans="1:6" x14ac:dyDescent="0.2">
      <c r="A2300">
        <v>2299</v>
      </c>
      <c r="B2300" t="s">
        <v>5886</v>
      </c>
      <c r="C2300" t="s">
        <v>5887</v>
      </c>
      <c r="D2300" s="2">
        <v>9093724884</v>
      </c>
      <c r="E2300" s="1">
        <v>44964.611851851849</v>
      </c>
      <c r="F2300" s="1">
        <v>44964.611851851849</v>
      </c>
    </row>
    <row r="2301" spans="1:6" x14ac:dyDescent="0.2">
      <c r="A2301">
        <v>2300</v>
      </c>
      <c r="B2301" t="s">
        <v>5888</v>
      </c>
      <c r="C2301" t="s">
        <v>5889</v>
      </c>
      <c r="D2301" t="s">
        <v>5890</v>
      </c>
      <c r="E2301" s="1">
        <v>44964.611851851849</v>
      </c>
      <c r="F2301" s="1">
        <v>44964.611851851849</v>
      </c>
    </row>
    <row r="2302" spans="1:6" x14ac:dyDescent="0.2">
      <c r="A2302">
        <v>2301</v>
      </c>
      <c r="B2302" t="s">
        <v>5891</v>
      </c>
      <c r="C2302" t="s">
        <v>5892</v>
      </c>
      <c r="D2302" s="2">
        <v>7479173342</v>
      </c>
      <c r="E2302" s="1">
        <v>44964.611851851849</v>
      </c>
      <c r="F2302" s="1">
        <v>44964.611851851849</v>
      </c>
    </row>
    <row r="2303" spans="1:6" x14ac:dyDescent="0.2">
      <c r="A2303">
        <v>2302</v>
      </c>
      <c r="B2303" t="s">
        <v>5893</v>
      </c>
      <c r="C2303" t="s">
        <v>5894</v>
      </c>
      <c r="D2303" t="s">
        <v>5895</v>
      </c>
      <c r="E2303" s="1">
        <v>44964.611851851849</v>
      </c>
      <c r="F2303" s="1">
        <v>44964.611851851849</v>
      </c>
    </row>
    <row r="2304" spans="1:6" x14ac:dyDescent="0.2">
      <c r="A2304">
        <v>2303</v>
      </c>
      <c r="B2304" t="s">
        <v>5896</v>
      </c>
      <c r="C2304" t="s">
        <v>5897</v>
      </c>
      <c r="D2304" s="2">
        <v>3867008546</v>
      </c>
      <c r="E2304" s="1">
        <v>44964.611851851849</v>
      </c>
      <c r="F2304" s="1">
        <v>44964.611851851849</v>
      </c>
    </row>
    <row r="2305" spans="1:6" x14ac:dyDescent="0.2">
      <c r="A2305">
        <v>2304</v>
      </c>
      <c r="B2305" t="s">
        <v>5898</v>
      </c>
      <c r="C2305" t="s">
        <v>5899</v>
      </c>
      <c r="D2305" t="s">
        <v>5900</v>
      </c>
      <c r="E2305" s="1">
        <v>44964.611851851849</v>
      </c>
      <c r="F2305" s="1">
        <v>44964.611851851849</v>
      </c>
    </row>
    <row r="2306" spans="1:6" x14ac:dyDescent="0.2">
      <c r="A2306">
        <v>2305</v>
      </c>
      <c r="B2306" t="s">
        <v>5901</v>
      </c>
      <c r="C2306" t="s">
        <v>5902</v>
      </c>
      <c r="D2306" t="s">
        <v>5903</v>
      </c>
      <c r="E2306" s="1">
        <v>44964.611851851849</v>
      </c>
      <c r="F2306" s="1">
        <v>44964.611851851849</v>
      </c>
    </row>
    <row r="2307" spans="1:6" x14ac:dyDescent="0.2">
      <c r="A2307">
        <v>2306</v>
      </c>
      <c r="B2307" t="s">
        <v>5904</v>
      </c>
      <c r="C2307" t="s">
        <v>5905</v>
      </c>
      <c r="D2307" s="2">
        <v>14436331208</v>
      </c>
      <c r="E2307" s="1">
        <v>44964.611851851849</v>
      </c>
      <c r="F2307" s="1">
        <v>44964.611851851849</v>
      </c>
    </row>
    <row r="2308" spans="1:6" x14ac:dyDescent="0.2">
      <c r="A2308">
        <v>2307</v>
      </c>
      <c r="B2308" t="s">
        <v>5906</v>
      </c>
      <c r="C2308" t="s">
        <v>5907</v>
      </c>
      <c r="D2308">
        <f>1-269-212-7355</f>
        <v>-7835</v>
      </c>
      <c r="E2308" s="1">
        <v>44964.611851851849</v>
      </c>
      <c r="F2308" s="1">
        <v>44964.611851851849</v>
      </c>
    </row>
    <row r="2309" spans="1:6" x14ac:dyDescent="0.2">
      <c r="A2309">
        <v>2308</v>
      </c>
      <c r="B2309" t="s">
        <v>5908</v>
      </c>
      <c r="C2309" t="s">
        <v>5909</v>
      </c>
      <c r="D2309" t="s">
        <v>5910</v>
      </c>
      <c r="E2309" s="1">
        <v>44964.611851851849</v>
      </c>
      <c r="F2309" s="1">
        <v>44964.611851851849</v>
      </c>
    </row>
    <row r="2310" spans="1:6" x14ac:dyDescent="0.2">
      <c r="A2310">
        <v>2309</v>
      </c>
      <c r="B2310" t="s">
        <v>5911</v>
      </c>
      <c r="C2310" t="s">
        <v>5912</v>
      </c>
      <c r="D2310" s="2">
        <v>18729013913</v>
      </c>
      <c r="E2310" s="1">
        <v>44964.611851851849</v>
      </c>
      <c r="F2310" s="1">
        <v>44964.611851851849</v>
      </c>
    </row>
    <row r="2311" spans="1:6" x14ac:dyDescent="0.2">
      <c r="A2311">
        <v>2310</v>
      </c>
      <c r="B2311" t="s">
        <v>5913</v>
      </c>
      <c r="C2311" t="s">
        <v>5914</v>
      </c>
      <c r="D2311" t="s">
        <v>5915</v>
      </c>
      <c r="E2311" s="1">
        <v>44964.611851851849</v>
      </c>
      <c r="F2311" s="1">
        <v>44964.611851851849</v>
      </c>
    </row>
    <row r="2312" spans="1:6" x14ac:dyDescent="0.2">
      <c r="A2312">
        <v>2311</v>
      </c>
      <c r="B2312" t="s">
        <v>5916</v>
      </c>
      <c r="C2312" t="s">
        <v>5917</v>
      </c>
      <c r="D2312" s="2">
        <v>6695930217</v>
      </c>
      <c r="E2312" s="1">
        <v>44964.611851851849</v>
      </c>
      <c r="F2312" s="1">
        <v>44964.611851851849</v>
      </c>
    </row>
    <row r="2313" spans="1:6" x14ac:dyDescent="0.2">
      <c r="A2313">
        <v>2312</v>
      </c>
      <c r="B2313" t="s">
        <v>5918</v>
      </c>
      <c r="C2313" t="s">
        <v>5919</v>
      </c>
      <c r="D2313" s="2">
        <v>2483373065</v>
      </c>
      <c r="E2313" s="1">
        <v>44964.611851851849</v>
      </c>
      <c r="F2313" s="1">
        <v>44964.611851851849</v>
      </c>
    </row>
    <row r="2314" spans="1:6" x14ac:dyDescent="0.2">
      <c r="A2314">
        <v>2313</v>
      </c>
      <c r="B2314" t="s">
        <v>5920</v>
      </c>
      <c r="C2314" t="s">
        <v>5921</v>
      </c>
      <c r="D2314" s="2">
        <v>7076038367</v>
      </c>
      <c r="E2314" s="1">
        <v>44964.611851851849</v>
      </c>
      <c r="F2314" s="1">
        <v>44964.611851851849</v>
      </c>
    </row>
    <row r="2315" spans="1:6" x14ac:dyDescent="0.2">
      <c r="A2315">
        <v>2314</v>
      </c>
      <c r="B2315" t="s">
        <v>5922</v>
      </c>
      <c r="C2315" t="s">
        <v>5923</v>
      </c>
      <c r="D2315">
        <f>1-814-707-7236</f>
        <v>-8756</v>
      </c>
      <c r="E2315" s="1">
        <v>44964.611851851849</v>
      </c>
      <c r="F2315" s="1">
        <v>44964.611851851849</v>
      </c>
    </row>
    <row r="2316" spans="1:6" x14ac:dyDescent="0.2">
      <c r="A2316">
        <v>2315</v>
      </c>
      <c r="B2316" t="s">
        <v>5924</v>
      </c>
      <c r="C2316" t="s">
        <v>5925</v>
      </c>
      <c r="D2316" t="s">
        <v>5926</v>
      </c>
      <c r="E2316" s="1">
        <v>44964.611851851849</v>
      </c>
      <c r="F2316" s="1">
        <v>44964.611851851849</v>
      </c>
    </row>
    <row r="2317" spans="1:6" x14ac:dyDescent="0.2">
      <c r="A2317">
        <v>2316</v>
      </c>
      <c r="B2317" t="s">
        <v>5927</v>
      </c>
      <c r="C2317" t="s">
        <v>5928</v>
      </c>
      <c r="D2317">
        <v>18782193601</v>
      </c>
      <c r="E2317" s="1">
        <v>44964.611851851849</v>
      </c>
      <c r="F2317" s="1">
        <v>44964.611851851849</v>
      </c>
    </row>
    <row r="2318" spans="1:6" x14ac:dyDescent="0.2">
      <c r="A2318">
        <v>2317</v>
      </c>
      <c r="B2318" t="s">
        <v>5929</v>
      </c>
      <c r="C2318" t="s">
        <v>5930</v>
      </c>
      <c r="D2318" t="s">
        <v>5931</v>
      </c>
      <c r="E2318" s="1">
        <v>44964.611851851849</v>
      </c>
      <c r="F2318" s="1">
        <v>44964.611851851849</v>
      </c>
    </row>
    <row r="2319" spans="1:6" x14ac:dyDescent="0.2">
      <c r="A2319">
        <v>2318</v>
      </c>
      <c r="B2319" t="s">
        <v>5932</v>
      </c>
      <c r="C2319" t="s">
        <v>5933</v>
      </c>
      <c r="D2319" t="s">
        <v>5934</v>
      </c>
      <c r="E2319" s="1">
        <v>44964.611851851849</v>
      </c>
      <c r="F2319" s="1">
        <v>44964.611851851849</v>
      </c>
    </row>
    <row r="2320" spans="1:6" x14ac:dyDescent="0.2">
      <c r="A2320">
        <v>2319</v>
      </c>
      <c r="B2320" t="s">
        <v>5935</v>
      </c>
      <c r="C2320" t="s">
        <v>5936</v>
      </c>
      <c r="D2320" t="s">
        <v>5937</v>
      </c>
      <c r="E2320" s="1">
        <v>44964.611851851849</v>
      </c>
      <c r="F2320" s="1">
        <v>44964.611851851849</v>
      </c>
    </row>
    <row r="2321" spans="1:6" x14ac:dyDescent="0.2">
      <c r="A2321">
        <v>2320</v>
      </c>
      <c r="B2321" t="s">
        <v>5938</v>
      </c>
      <c r="C2321" t="s">
        <v>5939</v>
      </c>
      <c r="D2321" s="2">
        <v>6817374395</v>
      </c>
      <c r="E2321" s="1">
        <v>44964.611851851849</v>
      </c>
      <c r="F2321" s="1">
        <v>44964.611851851849</v>
      </c>
    </row>
    <row r="2322" spans="1:6" x14ac:dyDescent="0.2">
      <c r="A2322">
        <v>2321</v>
      </c>
      <c r="B2322" t="s">
        <v>5940</v>
      </c>
      <c r="C2322" t="s">
        <v>5941</v>
      </c>
      <c r="D2322" s="2">
        <v>17745584436</v>
      </c>
      <c r="E2322" s="1">
        <v>44964.611851851849</v>
      </c>
      <c r="F2322" s="1">
        <v>44964.611851851849</v>
      </c>
    </row>
    <row r="2323" spans="1:6" x14ac:dyDescent="0.2">
      <c r="A2323">
        <v>2322</v>
      </c>
      <c r="B2323" t="s">
        <v>5942</v>
      </c>
      <c r="C2323" t="s">
        <v>5943</v>
      </c>
      <c r="D2323" t="s">
        <v>5944</v>
      </c>
      <c r="E2323" s="1">
        <v>44964.611851851849</v>
      </c>
      <c r="F2323" s="1">
        <v>44964.611851851849</v>
      </c>
    </row>
    <row r="2324" spans="1:6" x14ac:dyDescent="0.2">
      <c r="A2324">
        <v>2323</v>
      </c>
      <c r="B2324" t="s">
        <v>5945</v>
      </c>
      <c r="C2324" t="s">
        <v>5946</v>
      </c>
      <c r="D2324" t="s">
        <v>5947</v>
      </c>
      <c r="E2324" s="1">
        <v>44964.611851851849</v>
      </c>
      <c r="F2324" s="1">
        <v>44964.611851851849</v>
      </c>
    </row>
    <row r="2325" spans="1:6" x14ac:dyDescent="0.2">
      <c r="A2325">
        <v>2324</v>
      </c>
      <c r="B2325" t="s">
        <v>5948</v>
      </c>
      <c r="C2325" t="s">
        <v>5949</v>
      </c>
      <c r="D2325" s="2">
        <v>3127596831</v>
      </c>
      <c r="E2325" s="1">
        <v>44964.611851851849</v>
      </c>
      <c r="F2325" s="1">
        <v>44964.611851851849</v>
      </c>
    </row>
    <row r="2326" spans="1:6" x14ac:dyDescent="0.2">
      <c r="A2326">
        <v>2325</v>
      </c>
      <c r="B2326" t="s">
        <v>5950</v>
      </c>
      <c r="C2326" t="s">
        <v>5951</v>
      </c>
      <c r="D2326" s="2">
        <v>5206858277</v>
      </c>
      <c r="E2326" s="1">
        <v>44964.611851851849</v>
      </c>
      <c r="F2326" s="1">
        <v>44964.611851851849</v>
      </c>
    </row>
    <row r="2327" spans="1:6" x14ac:dyDescent="0.2">
      <c r="A2327">
        <v>2326</v>
      </c>
      <c r="B2327" t="s">
        <v>5952</v>
      </c>
      <c r="C2327" t="s">
        <v>5953</v>
      </c>
      <c r="D2327" s="2">
        <v>3105647571</v>
      </c>
      <c r="E2327" s="1">
        <v>44964.611851851849</v>
      </c>
      <c r="F2327" s="1">
        <v>44964.611851851849</v>
      </c>
    </row>
    <row r="2328" spans="1:6" x14ac:dyDescent="0.2">
      <c r="A2328">
        <v>2327</v>
      </c>
      <c r="B2328" t="s">
        <v>5954</v>
      </c>
      <c r="C2328" t="s">
        <v>5955</v>
      </c>
      <c r="D2328" t="s">
        <v>5956</v>
      </c>
      <c r="E2328" s="1">
        <v>44964.611851851849</v>
      </c>
      <c r="F2328" s="1">
        <v>44964.611851851849</v>
      </c>
    </row>
    <row r="2329" spans="1:6" x14ac:dyDescent="0.2">
      <c r="A2329">
        <v>2328</v>
      </c>
      <c r="B2329" t="s">
        <v>5957</v>
      </c>
      <c r="C2329" t="s">
        <v>5958</v>
      </c>
      <c r="D2329" t="s">
        <v>5959</v>
      </c>
      <c r="E2329" s="1">
        <v>44964.611851851849</v>
      </c>
      <c r="F2329" s="1">
        <v>44964.611851851849</v>
      </c>
    </row>
    <row r="2330" spans="1:6" x14ac:dyDescent="0.2">
      <c r="A2330">
        <v>2329</v>
      </c>
      <c r="B2330" t="s">
        <v>5960</v>
      </c>
      <c r="C2330" t="s">
        <v>5961</v>
      </c>
      <c r="D2330" t="s">
        <v>5962</v>
      </c>
      <c r="E2330" s="1">
        <v>44964.611851851849</v>
      </c>
      <c r="F2330" s="1">
        <v>44964.611851851849</v>
      </c>
    </row>
    <row r="2331" spans="1:6" x14ac:dyDescent="0.2">
      <c r="A2331">
        <v>2330</v>
      </c>
      <c r="B2331" t="s">
        <v>5963</v>
      </c>
      <c r="C2331" t="s">
        <v>5964</v>
      </c>
      <c r="D2331" t="s">
        <v>5965</v>
      </c>
      <c r="E2331" s="1">
        <v>44964.611851851849</v>
      </c>
      <c r="F2331" s="1">
        <v>44964.611851851849</v>
      </c>
    </row>
    <row r="2332" spans="1:6" x14ac:dyDescent="0.2">
      <c r="A2332">
        <v>2331</v>
      </c>
      <c r="B2332" t="s">
        <v>5966</v>
      </c>
      <c r="C2332" t="s">
        <v>5967</v>
      </c>
      <c r="D2332" t="s">
        <v>5968</v>
      </c>
      <c r="E2332" s="1">
        <v>44964.611851851849</v>
      </c>
      <c r="F2332" s="1">
        <v>44964.611851851849</v>
      </c>
    </row>
    <row r="2333" spans="1:6" x14ac:dyDescent="0.2">
      <c r="A2333">
        <v>2332</v>
      </c>
      <c r="B2333" t="s">
        <v>5969</v>
      </c>
      <c r="C2333" t="s">
        <v>5970</v>
      </c>
      <c r="D2333" s="2">
        <v>7722759528</v>
      </c>
      <c r="E2333" s="1">
        <v>44964.611851851849</v>
      </c>
      <c r="F2333" s="1">
        <v>44964.611851851849</v>
      </c>
    </row>
    <row r="2334" spans="1:6" x14ac:dyDescent="0.2">
      <c r="A2334">
        <v>2333</v>
      </c>
      <c r="B2334" t="s">
        <v>5971</v>
      </c>
      <c r="C2334" t="s">
        <v>5972</v>
      </c>
      <c r="D2334" t="s">
        <v>5973</v>
      </c>
      <c r="E2334" s="1">
        <v>44964.611851851849</v>
      </c>
      <c r="F2334" s="1">
        <v>44964.611851851849</v>
      </c>
    </row>
    <row r="2335" spans="1:6" x14ac:dyDescent="0.2">
      <c r="A2335">
        <v>2334</v>
      </c>
      <c r="B2335" t="s">
        <v>5974</v>
      </c>
      <c r="C2335" t="s">
        <v>5975</v>
      </c>
      <c r="D2335" t="s">
        <v>5976</v>
      </c>
      <c r="E2335" s="1">
        <v>44964.611851851849</v>
      </c>
      <c r="F2335" s="1">
        <v>44964.611851851849</v>
      </c>
    </row>
    <row r="2336" spans="1:6" x14ac:dyDescent="0.2">
      <c r="A2336">
        <v>2335</v>
      </c>
      <c r="B2336" t="s">
        <v>5977</v>
      </c>
      <c r="C2336" t="s">
        <v>5978</v>
      </c>
      <c r="D2336" t="s">
        <v>5979</v>
      </c>
      <c r="E2336" s="1">
        <v>44964.611851851849</v>
      </c>
      <c r="F2336" s="1">
        <v>44964.611851851849</v>
      </c>
    </row>
    <row r="2337" spans="1:6" x14ac:dyDescent="0.2">
      <c r="A2337">
        <v>2336</v>
      </c>
      <c r="B2337" t="s">
        <v>5980</v>
      </c>
      <c r="C2337" t="s">
        <v>5981</v>
      </c>
      <c r="D2337">
        <f>1-941-365-6459</f>
        <v>-7764</v>
      </c>
      <c r="E2337" s="1">
        <v>44964.611851851849</v>
      </c>
      <c r="F2337" s="1">
        <v>44964.611851851849</v>
      </c>
    </row>
    <row r="2338" spans="1:6" x14ac:dyDescent="0.2">
      <c r="A2338">
        <v>2337</v>
      </c>
      <c r="B2338" t="s">
        <v>5982</v>
      </c>
      <c r="C2338" t="s">
        <v>5983</v>
      </c>
      <c r="D2338">
        <v>19387706572</v>
      </c>
      <c r="E2338" s="1">
        <v>44964.611851851849</v>
      </c>
      <c r="F2338" s="1">
        <v>44964.611851851849</v>
      </c>
    </row>
    <row r="2339" spans="1:6" x14ac:dyDescent="0.2">
      <c r="A2339">
        <v>2338</v>
      </c>
      <c r="B2339" t="s">
        <v>5984</v>
      </c>
      <c r="C2339" t="s">
        <v>5985</v>
      </c>
      <c r="D2339">
        <f>1-239-410-934</f>
        <v>-1582</v>
      </c>
      <c r="E2339" s="1">
        <v>44964.611851851849</v>
      </c>
      <c r="F2339" s="1">
        <v>44964.611851851849</v>
      </c>
    </row>
    <row r="2340" spans="1:6" x14ac:dyDescent="0.2">
      <c r="A2340">
        <v>2339</v>
      </c>
      <c r="B2340" t="s">
        <v>5986</v>
      </c>
      <c r="C2340" t="s">
        <v>5987</v>
      </c>
      <c r="D2340" t="s">
        <v>5988</v>
      </c>
      <c r="E2340" s="1">
        <v>44964.611851851849</v>
      </c>
      <c r="F2340" s="1">
        <v>44964.611851851849</v>
      </c>
    </row>
    <row r="2341" spans="1:6" x14ac:dyDescent="0.2">
      <c r="A2341">
        <v>2340</v>
      </c>
      <c r="B2341" t="s">
        <v>5989</v>
      </c>
      <c r="C2341" t="s">
        <v>5990</v>
      </c>
      <c r="D2341" s="2">
        <v>7757043545</v>
      </c>
      <c r="E2341" s="1">
        <v>44964.611851851849</v>
      </c>
      <c r="F2341" s="1">
        <v>44964.611851851849</v>
      </c>
    </row>
    <row r="2342" spans="1:6" x14ac:dyDescent="0.2">
      <c r="A2342">
        <v>2341</v>
      </c>
      <c r="B2342" t="s">
        <v>5991</v>
      </c>
      <c r="C2342" t="s">
        <v>5992</v>
      </c>
      <c r="D2342" t="s">
        <v>5993</v>
      </c>
      <c r="E2342" s="1">
        <v>44964.611851851849</v>
      </c>
      <c r="F2342" s="1">
        <v>44964.611851851849</v>
      </c>
    </row>
    <row r="2343" spans="1:6" x14ac:dyDescent="0.2">
      <c r="A2343">
        <v>2342</v>
      </c>
      <c r="B2343" t="s">
        <v>5994</v>
      </c>
      <c r="C2343" t="s">
        <v>5995</v>
      </c>
      <c r="D2343">
        <f>1-234-246-8115</f>
        <v>-8594</v>
      </c>
      <c r="E2343" s="1">
        <v>44964.611851851849</v>
      </c>
      <c r="F2343" s="1">
        <v>44964.611851851849</v>
      </c>
    </row>
    <row r="2344" spans="1:6" x14ac:dyDescent="0.2">
      <c r="A2344">
        <v>2343</v>
      </c>
      <c r="B2344" t="s">
        <v>5996</v>
      </c>
      <c r="C2344" t="s">
        <v>5997</v>
      </c>
      <c r="D2344" t="s">
        <v>5998</v>
      </c>
      <c r="E2344" s="1">
        <v>44964.611851851849</v>
      </c>
      <c r="F2344" s="1">
        <v>44964.611851851849</v>
      </c>
    </row>
    <row r="2345" spans="1:6" x14ac:dyDescent="0.2">
      <c r="A2345">
        <v>2344</v>
      </c>
      <c r="B2345" t="s">
        <v>5999</v>
      </c>
      <c r="C2345" t="s">
        <v>6000</v>
      </c>
      <c r="D2345" t="s">
        <v>6001</v>
      </c>
      <c r="E2345" s="1">
        <v>44964.611851851849</v>
      </c>
      <c r="F2345" s="1">
        <v>44964.611851851849</v>
      </c>
    </row>
    <row r="2346" spans="1:6" x14ac:dyDescent="0.2">
      <c r="A2346">
        <v>2345</v>
      </c>
      <c r="B2346" t="s">
        <v>6002</v>
      </c>
      <c r="C2346" t="s">
        <v>6003</v>
      </c>
      <c r="D2346" t="s">
        <v>6004</v>
      </c>
      <c r="E2346" s="1">
        <v>44964.611851851849</v>
      </c>
      <c r="F2346" s="1">
        <v>44964.611851851849</v>
      </c>
    </row>
    <row r="2347" spans="1:6" x14ac:dyDescent="0.2">
      <c r="A2347">
        <v>2346</v>
      </c>
      <c r="B2347" t="s">
        <v>6005</v>
      </c>
      <c r="C2347" t="s">
        <v>6006</v>
      </c>
      <c r="D2347" t="s">
        <v>6007</v>
      </c>
      <c r="E2347" s="1">
        <v>44964.611851851849</v>
      </c>
      <c r="F2347" s="1">
        <v>44964.611851851849</v>
      </c>
    </row>
    <row r="2348" spans="1:6" x14ac:dyDescent="0.2">
      <c r="A2348">
        <v>2347</v>
      </c>
      <c r="B2348" t="s">
        <v>6008</v>
      </c>
      <c r="C2348" t="s">
        <v>6009</v>
      </c>
      <c r="D2348">
        <v>19864738420</v>
      </c>
      <c r="E2348" s="1">
        <v>44964.611851851849</v>
      </c>
      <c r="F2348" s="1">
        <v>44964.611851851849</v>
      </c>
    </row>
    <row r="2349" spans="1:6" x14ac:dyDescent="0.2">
      <c r="A2349">
        <v>2348</v>
      </c>
      <c r="B2349" t="s">
        <v>6010</v>
      </c>
      <c r="C2349" t="s">
        <v>6011</v>
      </c>
      <c r="D2349" t="s">
        <v>6012</v>
      </c>
      <c r="E2349" s="1">
        <v>44964.611851851849</v>
      </c>
      <c r="F2349" s="1">
        <v>44964.611851851849</v>
      </c>
    </row>
    <row r="2350" spans="1:6" x14ac:dyDescent="0.2">
      <c r="A2350">
        <v>2349</v>
      </c>
      <c r="B2350" t="s">
        <v>6013</v>
      </c>
      <c r="C2350" t="s">
        <v>6014</v>
      </c>
      <c r="D2350" t="s">
        <v>6015</v>
      </c>
      <c r="E2350" s="1">
        <v>44964.611851851849</v>
      </c>
      <c r="F2350" s="1">
        <v>44964.611851851849</v>
      </c>
    </row>
    <row r="2351" spans="1:6" x14ac:dyDescent="0.2">
      <c r="A2351">
        <v>2350</v>
      </c>
      <c r="B2351" t="s">
        <v>6016</v>
      </c>
      <c r="C2351" t="s">
        <v>6017</v>
      </c>
      <c r="D2351" t="s">
        <v>6018</v>
      </c>
      <c r="E2351" s="1">
        <v>44964.611851851849</v>
      </c>
      <c r="F2351" s="1">
        <v>44964.611851851849</v>
      </c>
    </row>
    <row r="2352" spans="1:6" x14ac:dyDescent="0.2">
      <c r="A2352">
        <v>2351</v>
      </c>
      <c r="B2352" t="s">
        <v>6019</v>
      </c>
      <c r="C2352" t="s">
        <v>6020</v>
      </c>
      <c r="D2352" s="2">
        <v>5409697489</v>
      </c>
      <c r="E2352" s="1">
        <v>44964.611851851849</v>
      </c>
      <c r="F2352" s="1">
        <v>44964.611851851849</v>
      </c>
    </row>
    <row r="2353" spans="1:6" x14ac:dyDescent="0.2">
      <c r="A2353">
        <v>2352</v>
      </c>
      <c r="B2353" t="s">
        <v>6021</v>
      </c>
      <c r="C2353" t="s">
        <v>6022</v>
      </c>
      <c r="D2353">
        <v>19314033641</v>
      </c>
      <c r="E2353" s="1">
        <v>44964.611851851849</v>
      </c>
      <c r="F2353" s="1">
        <v>44964.611851851849</v>
      </c>
    </row>
    <row r="2354" spans="1:6" x14ac:dyDescent="0.2">
      <c r="A2354">
        <v>2353</v>
      </c>
      <c r="B2354" t="s">
        <v>6023</v>
      </c>
      <c r="C2354" t="s">
        <v>6024</v>
      </c>
      <c r="D2354" t="s">
        <v>6025</v>
      </c>
      <c r="E2354" s="1">
        <v>44964.611851851849</v>
      </c>
      <c r="F2354" s="1">
        <v>44964.611851851849</v>
      </c>
    </row>
    <row r="2355" spans="1:6" x14ac:dyDescent="0.2">
      <c r="A2355">
        <v>2354</v>
      </c>
      <c r="B2355" t="s">
        <v>6026</v>
      </c>
      <c r="C2355" t="s">
        <v>6027</v>
      </c>
      <c r="D2355">
        <f>1-571-673-6610</f>
        <v>-7853</v>
      </c>
      <c r="E2355" s="1">
        <v>44964.611851851849</v>
      </c>
      <c r="F2355" s="1">
        <v>44964.611851851849</v>
      </c>
    </row>
    <row r="2356" spans="1:6" x14ac:dyDescent="0.2">
      <c r="A2356">
        <v>2355</v>
      </c>
      <c r="B2356" t="s">
        <v>6028</v>
      </c>
      <c r="C2356" t="s">
        <v>6029</v>
      </c>
      <c r="D2356" s="2">
        <v>14636541405</v>
      </c>
      <c r="E2356" s="1">
        <v>44964.611851851849</v>
      </c>
      <c r="F2356" s="1">
        <v>44964.611851851849</v>
      </c>
    </row>
    <row r="2357" spans="1:6" x14ac:dyDescent="0.2">
      <c r="A2357">
        <v>2356</v>
      </c>
      <c r="B2357" t="s">
        <v>6030</v>
      </c>
      <c r="C2357" t="s">
        <v>6031</v>
      </c>
      <c r="D2357">
        <f>1-706-484-8466</f>
        <v>-9655</v>
      </c>
      <c r="E2357" s="1">
        <v>44964.611851851849</v>
      </c>
      <c r="F2357" s="1">
        <v>44964.611851851849</v>
      </c>
    </row>
    <row r="2358" spans="1:6" x14ac:dyDescent="0.2">
      <c r="A2358">
        <v>2357</v>
      </c>
      <c r="B2358" t="s">
        <v>6032</v>
      </c>
      <c r="C2358" t="s">
        <v>6033</v>
      </c>
      <c r="D2358">
        <v>13329744761</v>
      </c>
      <c r="E2358" s="1">
        <v>44964.611851851849</v>
      </c>
      <c r="F2358" s="1">
        <v>44964.611851851849</v>
      </c>
    </row>
    <row r="2359" spans="1:6" x14ac:dyDescent="0.2">
      <c r="A2359">
        <v>2358</v>
      </c>
      <c r="B2359" t="s">
        <v>6034</v>
      </c>
      <c r="C2359" t="s">
        <v>6035</v>
      </c>
      <c r="D2359" t="s">
        <v>6036</v>
      </c>
      <c r="E2359" s="1">
        <v>44964.611851851849</v>
      </c>
      <c r="F2359" s="1">
        <v>44964.611851851849</v>
      </c>
    </row>
    <row r="2360" spans="1:6" x14ac:dyDescent="0.2">
      <c r="A2360">
        <v>2359</v>
      </c>
      <c r="B2360" t="s">
        <v>6037</v>
      </c>
      <c r="C2360" t="s">
        <v>6038</v>
      </c>
      <c r="D2360">
        <v>19725741160</v>
      </c>
      <c r="E2360" s="1">
        <v>44964.611851851849</v>
      </c>
      <c r="F2360" s="1">
        <v>44964.611851851849</v>
      </c>
    </row>
    <row r="2361" spans="1:6" x14ac:dyDescent="0.2">
      <c r="A2361">
        <v>2360</v>
      </c>
      <c r="B2361" t="s">
        <v>6039</v>
      </c>
      <c r="C2361" t="s">
        <v>6040</v>
      </c>
      <c r="D2361" t="s">
        <v>6041</v>
      </c>
      <c r="E2361" s="1">
        <v>44964.611851851849</v>
      </c>
      <c r="F2361" s="1">
        <v>44964.611851851849</v>
      </c>
    </row>
    <row r="2362" spans="1:6" x14ac:dyDescent="0.2">
      <c r="A2362">
        <v>2361</v>
      </c>
      <c r="B2362" t="s">
        <v>6042</v>
      </c>
      <c r="C2362" t="s">
        <v>6043</v>
      </c>
      <c r="D2362" s="2">
        <v>19133763815</v>
      </c>
      <c r="E2362" s="1">
        <v>44964.611851851849</v>
      </c>
      <c r="F2362" s="1">
        <v>44964.611851851849</v>
      </c>
    </row>
    <row r="2363" spans="1:6" x14ac:dyDescent="0.2">
      <c r="A2363">
        <v>2362</v>
      </c>
      <c r="B2363" t="s">
        <v>6044</v>
      </c>
      <c r="C2363" t="s">
        <v>6045</v>
      </c>
      <c r="D2363" s="2">
        <v>3253121384</v>
      </c>
      <c r="E2363" s="1">
        <v>44964.611851851849</v>
      </c>
      <c r="F2363" s="1">
        <v>44964.611851851849</v>
      </c>
    </row>
    <row r="2364" spans="1:6" x14ac:dyDescent="0.2">
      <c r="A2364">
        <v>2363</v>
      </c>
      <c r="B2364" t="s">
        <v>6046</v>
      </c>
      <c r="C2364" t="s">
        <v>6047</v>
      </c>
      <c r="D2364" s="2">
        <v>2483035835</v>
      </c>
      <c r="E2364" s="1">
        <v>44964.611851851849</v>
      </c>
      <c r="F2364" s="1">
        <v>44964.611851851849</v>
      </c>
    </row>
    <row r="2365" spans="1:6" x14ac:dyDescent="0.2">
      <c r="A2365">
        <v>2364</v>
      </c>
      <c r="B2365" t="s">
        <v>6048</v>
      </c>
      <c r="C2365" t="s">
        <v>6049</v>
      </c>
      <c r="D2365" t="s">
        <v>6050</v>
      </c>
      <c r="E2365" s="1">
        <v>44964.611851851849</v>
      </c>
      <c r="F2365" s="1">
        <v>44964.611851851849</v>
      </c>
    </row>
    <row r="2366" spans="1:6" x14ac:dyDescent="0.2">
      <c r="A2366">
        <v>2365</v>
      </c>
      <c r="B2366" t="s">
        <v>6051</v>
      </c>
      <c r="C2366" t="s">
        <v>6052</v>
      </c>
      <c r="D2366" s="2">
        <v>15418710566</v>
      </c>
      <c r="E2366" s="1">
        <v>44964.611851851849</v>
      </c>
      <c r="F2366" s="1">
        <v>44964.611851851849</v>
      </c>
    </row>
    <row r="2367" spans="1:6" x14ac:dyDescent="0.2">
      <c r="A2367">
        <v>2366</v>
      </c>
      <c r="B2367" t="s">
        <v>6053</v>
      </c>
      <c r="C2367" t="s">
        <v>6054</v>
      </c>
      <c r="D2367" t="s">
        <v>6055</v>
      </c>
      <c r="E2367" s="1">
        <v>44964.611851851849</v>
      </c>
      <c r="F2367" s="1">
        <v>44964.611851851849</v>
      </c>
    </row>
    <row r="2368" spans="1:6" x14ac:dyDescent="0.2">
      <c r="A2368">
        <v>2367</v>
      </c>
      <c r="B2368" t="s">
        <v>6056</v>
      </c>
      <c r="C2368" t="s">
        <v>6057</v>
      </c>
      <c r="D2368">
        <f>1-229-209-6183</f>
        <v>-6620</v>
      </c>
      <c r="E2368" s="1">
        <v>44964.611851851849</v>
      </c>
      <c r="F2368" s="1">
        <v>44964.611851851849</v>
      </c>
    </row>
    <row r="2369" spans="1:6" x14ac:dyDescent="0.2">
      <c r="A2369">
        <v>2368</v>
      </c>
      <c r="B2369" t="s">
        <v>6058</v>
      </c>
      <c r="C2369" t="s">
        <v>6059</v>
      </c>
      <c r="D2369">
        <f>1-626-736-8731</f>
        <v>-10092</v>
      </c>
      <c r="E2369" s="1">
        <v>44964.611851851849</v>
      </c>
      <c r="F2369" s="1">
        <v>44964.611851851849</v>
      </c>
    </row>
    <row r="2370" spans="1:6" x14ac:dyDescent="0.2">
      <c r="A2370">
        <v>2369</v>
      </c>
      <c r="B2370" t="s">
        <v>6060</v>
      </c>
      <c r="C2370" t="s">
        <v>6061</v>
      </c>
      <c r="D2370">
        <f>1-816-543-486</f>
        <v>-1844</v>
      </c>
      <c r="E2370" s="1">
        <v>44964.611851851849</v>
      </c>
      <c r="F2370" s="1">
        <v>44964.611851851849</v>
      </c>
    </row>
    <row r="2371" spans="1:6" x14ac:dyDescent="0.2">
      <c r="A2371">
        <v>2370</v>
      </c>
      <c r="B2371" t="s">
        <v>6062</v>
      </c>
      <c r="C2371" t="s">
        <v>6063</v>
      </c>
      <c r="D2371">
        <f>1-217-834-3695</f>
        <v>-4745</v>
      </c>
      <c r="E2371" s="1">
        <v>44964.611851851849</v>
      </c>
      <c r="F2371" s="1">
        <v>44964.611851851849</v>
      </c>
    </row>
    <row r="2372" spans="1:6" x14ac:dyDescent="0.2">
      <c r="A2372">
        <v>2371</v>
      </c>
      <c r="B2372" t="s">
        <v>6064</v>
      </c>
      <c r="C2372" t="s">
        <v>6065</v>
      </c>
      <c r="D2372" t="s">
        <v>6066</v>
      </c>
      <c r="E2372" s="1">
        <v>44964.611851851849</v>
      </c>
      <c r="F2372" s="1">
        <v>44964.611851851849</v>
      </c>
    </row>
    <row r="2373" spans="1:6" x14ac:dyDescent="0.2">
      <c r="A2373">
        <v>2372</v>
      </c>
      <c r="B2373" t="s">
        <v>6067</v>
      </c>
      <c r="C2373" t="s">
        <v>6068</v>
      </c>
      <c r="D2373" t="s">
        <v>6069</v>
      </c>
      <c r="E2373" s="1">
        <v>44964.611851851849</v>
      </c>
      <c r="F2373" s="1">
        <v>44964.611851851849</v>
      </c>
    </row>
    <row r="2374" spans="1:6" x14ac:dyDescent="0.2">
      <c r="A2374">
        <v>2373</v>
      </c>
      <c r="B2374" t="s">
        <v>6070</v>
      </c>
      <c r="C2374" t="s">
        <v>6071</v>
      </c>
      <c r="D2374" t="s">
        <v>6072</v>
      </c>
      <c r="E2374" s="1">
        <v>44964.611851851849</v>
      </c>
      <c r="F2374" s="1">
        <v>44964.611851851849</v>
      </c>
    </row>
    <row r="2375" spans="1:6" x14ac:dyDescent="0.2">
      <c r="A2375">
        <v>2374</v>
      </c>
      <c r="B2375" t="s">
        <v>6073</v>
      </c>
      <c r="C2375" t="s">
        <v>6074</v>
      </c>
      <c r="D2375" t="s">
        <v>6075</v>
      </c>
      <c r="E2375" s="1">
        <v>44964.611851851849</v>
      </c>
      <c r="F2375" s="1">
        <v>44964.611851851849</v>
      </c>
    </row>
    <row r="2376" spans="1:6" x14ac:dyDescent="0.2">
      <c r="A2376">
        <v>2375</v>
      </c>
      <c r="B2376" t="s">
        <v>6076</v>
      </c>
      <c r="C2376" t="s">
        <v>6077</v>
      </c>
      <c r="D2376">
        <v>12033871491</v>
      </c>
      <c r="E2376" s="1">
        <v>44964.611851851849</v>
      </c>
      <c r="F2376" s="1">
        <v>44964.611851851849</v>
      </c>
    </row>
    <row r="2377" spans="1:6" x14ac:dyDescent="0.2">
      <c r="A2377">
        <v>2376</v>
      </c>
      <c r="B2377" t="s">
        <v>6078</v>
      </c>
      <c r="C2377" t="s">
        <v>6079</v>
      </c>
      <c r="D2377" t="s">
        <v>6080</v>
      </c>
      <c r="E2377" s="1">
        <v>44964.611851851849</v>
      </c>
      <c r="F2377" s="1">
        <v>44964.611851851849</v>
      </c>
    </row>
    <row r="2378" spans="1:6" x14ac:dyDescent="0.2">
      <c r="A2378">
        <v>2377</v>
      </c>
      <c r="B2378" t="s">
        <v>6081</v>
      </c>
      <c r="C2378" t="s">
        <v>6082</v>
      </c>
      <c r="D2378" s="2">
        <v>15344102633</v>
      </c>
      <c r="E2378" s="1">
        <v>44964.611851851849</v>
      </c>
      <c r="F2378" s="1">
        <v>44964.611851851849</v>
      </c>
    </row>
    <row r="2379" spans="1:6" x14ac:dyDescent="0.2">
      <c r="A2379">
        <v>2378</v>
      </c>
      <c r="B2379" t="s">
        <v>6083</v>
      </c>
      <c r="C2379" t="s">
        <v>6084</v>
      </c>
      <c r="D2379" t="s">
        <v>6085</v>
      </c>
      <c r="E2379" s="1">
        <v>44964.611851851849</v>
      </c>
      <c r="F2379" s="1">
        <v>44964.611851851849</v>
      </c>
    </row>
    <row r="2380" spans="1:6" x14ac:dyDescent="0.2">
      <c r="A2380">
        <v>2379</v>
      </c>
      <c r="B2380" t="s">
        <v>6086</v>
      </c>
      <c r="C2380" t="s">
        <v>6087</v>
      </c>
      <c r="D2380" t="s">
        <v>6088</v>
      </c>
      <c r="E2380" s="1">
        <v>44964.611851851849</v>
      </c>
      <c r="F2380" s="1">
        <v>44964.611851851849</v>
      </c>
    </row>
    <row r="2381" spans="1:6" x14ac:dyDescent="0.2">
      <c r="A2381">
        <v>2380</v>
      </c>
      <c r="B2381" t="s">
        <v>6089</v>
      </c>
      <c r="C2381" t="s">
        <v>6090</v>
      </c>
      <c r="D2381" t="s">
        <v>6091</v>
      </c>
      <c r="E2381" s="1">
        <v>44964.611851851849</v>
      </c>
      <c r="F2381" s="1">
        <v>44964.611851851849</v>
      </c>
    </row>
    <row r="2382" spans="1:6" x14ac:dyDescent="0.2">
      <c r="A2382">
        <v>2381</v>
      </c>
      <c r="B2382" t="s">
        <v>6092</v>
      </c>
      <c r="C2382" t="s">
        <v>6093</v>
      </c>
      <c r="D2382" t="s">
        <v>6094</v>
      </c>
      <c r="E2382" s="1">
        <v>44964.611851851849</v>
      </c>
      <c r="F2382" s="1">
        <v>44964.611851851849</v>
      </c>
    </row>
    <row r="2383" spans="1:6" x14ac:dyDescent="0.2">
      <c r="A2383">
        <v>2382</v>
      </c>
      <c r="B2383" t="s">
        <v>6095</v>
      </c>
      <c r="C2383" t="s">
        <v>6096</v>
      </c>
      <c r="D2383" t="s">
        <v>6097</v>
      </c>
      <c r="E2383" s="1">
        <v>44964.611851851849</v>
      </c>
      <c r="F2383" s="1">
        <v>44964.611851851849</v>
      </c>
    </row>
    <row r="2384" spans="1:6" x14ac:dyDescent="0.2">
      <c r="A2384">
        <v>2383</v>
      </c>
      <c r="B2384" t="s">
        <v>6098</v>
      </c>
      <c r="C2384" t="s">
        <v>6099</v>
      </c>
      <c r="D2384" t="s">
        <v>6100</v>
      </c>
      <c r="E2384" s="1">
        <v>44964.611851851849</v>
      </c>
      <c r="F2384" s="1">
        <v>44964.611851851849</v>
      </c>
    </row>
    <row r="2385" spans="1:6" x14ac:dyDescent="0.2">
      <c r="A2385">
        <v>2384</v>
      </c>
      <c r="B2385" t="s">
        <v>6101</v>
      </c>
      <c r="C2385" t="s">
        <v>6102</v>
      </c>
      <c r="D2385">
        <v>14429560634</v>
      </c>
      <c r="E2385" s="1">
        <v>44964.611851851849</v>
      </c>
      <c r="F2385" s="1">
        <v>44964.611851851849</v>
      </c>
    </row>
    <row r="2386" spans="1:6" x14ac:dyDescent="0.2">
      <c r="A2386">
        <v>2385</v>
      </c>
      <c r="B2386" t="s">
        <v>6103</v>
      </c>
      <c r="C2386" t="s">
        <v>6104</v>
      </c>
      <c r="D2386" s="2">
        <v>6202044259</v>
      </c>
      <c r="E2386" s="1">
        <v>44964.611851851849</v>
      </c>
      <c r="F2386" s="1">
        <v>44964.611851851849</v>
      </c>
    </row>
    <row r="2387" spans="1:6" x14ac:dyDescent="0.2">
      <c r="A2387">
        <v>2386</v>
      </c>
      <c r="B2387" t="s">
        <v>6105</v>
      </c>
      <c r="C2387" t="s">
        <v>6106</v>
      </c>
      <c r="D2387" s="2">
        <v>13853737225</v>
      </c>
      <c r="E2387" s="1">
        <v>44964.611851851849</v>
      </c>
      <c r="F2387" s="1">
        <v>44964.611851851849</v>
      </c>
    </row>
    <row r="2388" spans="1:6" x14ac:dyDescent="0.2">
      <c r="A2388">
        <v>2387</v>
      </c>
      <c r="B2388" t="s">
        <v>6107</v>
      </c>
      <c r="C2388" t="s">
        <v>6108</v>
      </c>
      <c r="D2388">
        <v>16107163579</v>
      </c>
      <c r="E2388" s="1">
        <v>44964.611851851849</v>
      </c>
      <c r="F2388" s="1">
        <v>44964.611851851849</v>
      </c>
    </row>
    <row r="2389" spans="1:6" x14ac:dyDescent="0.2">
      <c r="A2389">
        <v>2388</v>
      </c>
      <c r="B2389" t="s">
        <v>6109</v>
      </c>
      <c r="C2389" t="s">
        <v>6110</v>
      </c>
      <c r="D2389">
        <v>18702236549</v>
      </c>
      <c r="E2389" s="1">
        <v>44964.611851851849</v>
      </c>
      <c r="F2389" s="1">
        <v>44964.611851851849</v>
      </c>
    </row>
    <row r="2390" spans="1:6" x14ac:dyDescent="0.2">
      <c r="A2390">
        <v>2389</v>
      </c>
      <c r="B2390" t="s">
        <v>6111</v>
      </c>
      <c r="C2390" t="s">
        <v>6112</v>
      </c>
      <c r="D2390">
        <f>1-440-738-3997</f>
        <v>-5174</v>
      </c>
      <c r="E2390" s="1">
        <v>44964.611851851849</v>
      </c>
      <c r="F2390" s="1">
        <v>44964.611851851849</v>
      </c>
    </row>
    <row r="2391" spans="1:6" x14ac:dyDescent="0.2">
      <c r="A2391">
        <v>2390</v>
      </c>
      <c r="B2391" t="s">
        <v>6113</v>
      </c>
      <c r="C2391" t="s">
        <v>6114</v>
      </c>
      <c r="D2391" s="2">
        <v>6462655108</v>
      </c>
      <c r="E2391" s="1">
        <v>44964.611851851849</v>
      </c>
      <c r="F2391" s="1">
        <v>44964.611851851849</v>
      </c>
    </row>
    <row r="2392" spans="1:6" x14ac:dyDescent="0.2">
      <c r="A2392">
        <v>2391</v>
      </c>
      <c r="B2392" t="s">
        <v>6115</v>
      </c>
      <c r="C2392" t="s">
        <v>6116</v>
      </c>
      <c r="D2392" t="s">
        <v>6117</v>
      </c>
      <c r="E2392" s="1">
        <v>44964.611851851849</v>
      </c>
      <c r="F2392" s="1">
        <v>44964.611851851849</v>
      </c>
    </row>
    <row r="2393" spans="1:6" x14ac:dyDescent="0.2">
      <c r="A2393">
        <v>2392</v>
      </c>
      <c r="B2393" t="s">
        <v>6118</v>
      </c>
      <c r="C2393" t="s">
        <v>6119</v>
      </c>
      <c r="D2393" s="2">
        <v>13867630815</v>
      </c>
      <c r="E2393" s="1">
        <v>44964.611851851849</v>
      </c>
      <c r="F2393" s="1">
        <v>44964.611851851849</v>
      </c>
    </row>
    <row r="2394" spans="1:6" x14ac:dyDescent="0.2">
      <c r="A2394">
        <v>2393</v>
      </c>
      <c r="B2394" t="s">
        <v>6120</v>
      </c>
      <c r="C2394" t="s">
        <v>6121</v>
      </c>
      <c r="D2394" t="s">
        <v>6122</v>
      </c>
      <c r="E2394" s="1">
        <v>44964.611851851849</v>
      </c>
      <c r="F2394" s="1">
        <v>44964.611851851849</v>
      </c>
    </row>
    <row r="2395" spans="1:6" x14ac:dyDescent="0.2">
      <c r="A2395">
        <v>2394</v>
      </c>
      <c r="B2395" t="s">
        <v>6123</v>
      </c>
      <c r="C2395" t="s">
        <v>6124</v>
      </c>
      <c r="D2395">
        <f>1-347-949-9832</f>
        <v>-11127</v>
      </c>
      <c r="E2395" s="1">
        <v>44964.611851851849</v>
      </c>
      <c r="F2395" s="1">
        <v>44964.611851851849</v>
      </c>
    </row>
    <row r="2396" spans="1:6" x14ac:dyDescent="0.2">
      <c r="A2396">
        <v>2395</v>
      </c>
      <c r="B2396" t="s">
        <v>6125</v>
      </c>
      <c r="C2396" t="s">
        <v>6126</v>
      </c>
      <c r="D2396" t="s">
        <v>6127</v>
      </c>
      <c r="E2396" s="1">
        <v>44964.611851851849</v>
      </c>
      <c r="F2396" s="1">
        <v>44964.611851851849</v>
      </c>
    </row>
    <row r="2397" spans="1:6" x14ac:dyDescent="0.2">
      <c r="A2397">
        <v>2396</v>
      </c>
      <c r="B2397" t="s">
        <v>6128</v>
      </c>
      <c r="C2397" t="s">
        <v>6129</v>
      </c>
      <c r="D2397" s="2">
        <v>5393835086</v>
      </c>
      <c r="E2397" s="1">
        <v>44964.611851851849</v>
      </c>
      <c r="F2397" s="1">
        <v>44964.611851851849</v>
      </c>
    </row>
    <row r="2398" spans="1:6" x14ac:dyDescent="0.2">
      <c r="A2398">
        <v>2397</v>
      </c>
      <c r="B2398" t="s">
        <v>6130</v>
      </c>
      <c r="C2398" t="s">
        <v>6131</v>
      </c>
      <c r="D2398">
        <v>16699437340</v>
      </c>
      <c r="E2398" s="1">
        <v>44964.611851851849</v>
      </c>
      <c r="F2398" s="1">
        <v>44964.611851851849</v>
      </c>
    </row>
    <row r="2399" spans="1:6" x14ac:dyDescent="0.2">
      <c r="A2399">
        <v>2398</v>
      </c>
      <c r="B2399" t="s">
        <v>6132</v>
      </c>
      <c r="C2399" t="s">
        <v>6133</v>
      </c>
      <c r="D2399">
        <f>1-574-281-7817</f>
        <v>-8671</v>
      </c>
      <c r="E2399" s="1">
        <v>44964.611851851849</v>
      </c>
      <c r="F2399" s="1">
        <v>44964.611851851849</v>
      </c>
    </row>
    <row r="2400" spans="1:6" x14ac:dyDescent="0.2">
      <c r="A2400">
        <v>2399</v>
      </c>
      <c r="B2400" t="s">
        <v>6134</v>
      </c>
      <c r="C2400" t="s">
        <v>6135</v>
      </c>
      <c r="D2400" t="s">
        <v>6136</v>
      </c>
      <c r="E2400" s="1">
        <v>44964.611851851849</v>
      </c>
      <c r="F2400" s="1">
        <v>44964.611851851849</v>
      </c>
    </row>
    <row r="2401" spans="1:6" x14ac:dyDescent="0.2">
      <c r="A2401">
        <v>2400</v>
      </c>
      <c r="B2401" t="s">
        <v>6137</v>
      </c>
      <c r="C2401" t="s">
        <v>6138</v>
      </c>
      <c r="D2401" s="2">
        <v>3513683383</v>
      </c>
      <c r="E2401" s="1">
        <v>44964.611851851849</v>
      </c>
      <c r="F2401" s="1">
        <v>44964.611851851849</v>
      </c>
    </row>
    <row r="2402" spans="1:6" x14ac:dyDescent="0.2">
      <c r="A2402">
        <v>2401</v>
      </c>
      <c r="B2402" t="s">
        <v>6139</v>
      </c>
      <c r="C2402" t="s">
        <v>6140</v>
      </c>
      <c r="D2402">
        <v>18725185479</v>
      </c>
      <c r="E2402" s="1">
        <v>44964.611851851849</v>
      </c>
      <c r="F2402" s="1">
        <v>44964.611851851849</v>
      </c>
    </row>
    <row r="2403" spans="1:6" x14ac:dyDescent="0.2">
      <c r="A2403">
        <v>2402</v>
      </c>
      <c r="B2403" t="s">
        <v>6141</v>
      </c>
      <c r="C2403" t="s">
        <v>6142</v>
      </c>
      <c r="D2403" t="s">
        <v>6143</v>
      </c>
      <c r="E2403" s="1">
        <v>44964.611851851849</v>
      </c>
      <c r="F2403" s="1">
        <v>44964.611851851849</v>
      </c>
    </row>
    <row r="2404" spans="1:6" x14ac:dyDescent="0.2">
      <c r="A2404">
        <v>2403</v>
      </c>
      <c r="B2404" t="s">
        <v>6144</v>
      </c>
      <c r="C2404" t="s">
        <v>6145</v>
      </c>
      <c r="D2404" s="2">
        <v>6093291693</v>
      </c>
      <c r="E2404" s="1">
        <v>44964.611851851849</v>
      </c>
      <c r="F2404" s="1">
        <v>44964.611851851849</v>
      </c>
    </row>
    <row r="2405" spans="1:6" x14ac:dyDescent="0.2">
      <c r="A2405">
        <v>2404</v>
      </c>
      <c r="B2405" t="s">
        <v>6146</v>
      </c>
      <c r="C2405" t="s">
        <v>6147</v>
      </c>
      <c r="D2405" s="2">
        <v>15759935032</v>
      </c>
      <c r="E2405" s="1">
        <v>44964.611851851849</v>
      </c>
      <c r="F2405" s="1">
        <v>44964.611851851849</v>
      </c>
    </row>
    <row r="2406" spans="1:6" x14ac:dyDescent="0.2">
      <c r="A2406">
        <v>2405</v>
      </c>
      <c r="B2406" t="s">
        <v>6148</v>
      </c>
      <c r="C2406" t="s">
        <v>6149</v>
      </c>
      <c r="D2406" s="2">
        <v>3376926252</v>
      </c>
      <c r="E2406" s="1">
        <v>44964.611851851849</v>
      </c>
      <c r="F2406" s="1">
        <v>44964.611851851849</v>
      </c>
    </row>
    <row r="2407" spans="1:6" x14ac:dyDescent="0.2">
      <c r="A2407">
        <v>2406</v>
      </c>
      <c r="B2407" t="s">
        <v>6150</v>
      </c>
      <c r="C2407" t="s">
        <v>6151</v>
      </c>
      <c r="D2407" t="s">
        <v>6152</v>
      </c>
      <c r="E2407" s="1">
        <v>44964.611851851849</v>
      </c>
      <c r="F2407" s="1">
        <v>44964.611851851849</v>
      </c>
    </row>
    <row r="2408" spans="1:6" x14ac:dyDescent="0.2">
      <c r="A2408">
        <v>2407</v>
      </c>
      <c r="B2408" t="s">
        <v>6153</v>
      </c>
      <c r="C2408" t="s">
        <v>6154</v>
      </c>
      <c r="D2408" s="2">
        <v>14156320245</v>
      </c>
      <c r="E2408" s="1">
        <v>44964.611851851849</v>
      </c>
      <c r="F2408" s="1">
        <v>44964.611851851849</v>
      </c>
    </row>
    <row r="2409" spans="1:6" x14ac:dyDescent="0.2">
      <c r="A2409">
        <v>2408</v>
      </c>
      <c r="B2409" t="s">
        <v>6155</v>
      </c>
      <c r="C2409" t="s">
        <v>6156</v>
      </c>
      <c r="D2409">
        <f>1-352-859-3601</f>
        <v>-4811</v>
      </c>
      <c r="E2409" s="1">
        <v>44964.611851851849</v>
      </c>
      <c r="F2409" s="1">
        <v>44964.611851851849</v>
      </c>
    </row>
    <row r="2410" spans="1:6" x14ac:dyDescent="0.2">
      <c r="A2410">
        <v>2409</v>
      </c>
      <c r="B2410" t="s">
        <v>6157</v>
      </c>
      <c r="C2410" t="s">
        <v>6158</v>
      </c>
      <c r="D2410">
        <v>13258638511</v>
      </c>
      <c r="E2410" s="1">
        <v>44964.611851851849</v>
      </c>
      <c r="F2410" s="1">
        <v>44964.611851851849</v>
      </c>
    </row>
    <row r="2411" spans="1:6" x14ac:dyDescent="0.2">
      <c r="A2411">
        <v>2410</v>
      </c>
      <c r="B2411" t="s">
        <v>6159</v>
      </c>
      <c r="C2411" t="s">
        <v>6160</v>
      </c>
      <c r="D2411" t="s">
        <v>6161</v>
      </c>
      <c r="E2411" s="1">
        <v>44964.611851851849</v>
      </c>
      <c r="F2411" s="1">
        <v>44964.611851851849</v>
      </c>
    </row>
    <row r="2412" spans="1:6" x14ac:dyDescent="0.2">
      <c r="A2412">
        <v>2411</v>
      </c>
      <c r="B2412" t="s">
        <v>6162</v>
      </c>
      <c r="C2412" t="s">
        <v>6163</v>
      </c>
      <c r="D2412" t="s">
        <v>6164</v>
      </c>
      <c r="E2412" s="1">
        <v>44964.611851851849</v>
      </c>
      <c r="F2412" s="1">
        <v>44964.611851851849</v>
      </c>
    </row>
    <row r="2413" spans="1:6" x14ac:dyDescent="0.2">
      <c r="A2413">
        <v>2412</v>
      </c>
      <c r="B2413" t="s">
        <v>6165</v>
      </c>
      <c r="C2413" t="s">
        <v>6166</v>
      </c>
      <c r="D2413">
        <f>1-906-254-7628</f>
        <v>-8787</v>
      </c>
      <c r="E2413" s="1">
        <v>44964.611851851849</v>
      </c>
      <c r="F2413" s="1">
        <v>44964.611851851849</v>
      </c>
    </row>
    <row r="2414" spans="1:6" x14ac:dyDescent="0.2">
      <c r="A2414">
        <v>2413</v>
      </c>
      <c r="B2414" t="s">
        <v>6167</v>
      </c>
      <c r="C2414" t="s">
        <v>6168</v>
      </c>
      <c r="D2414" t="s">
        <v>6169</v>
      </c>
      <c r="E2414" s="1">
        <v>44964.611851851849</v>
      </c>
      <c r="F2414" s="1">
        <v>44964.611851851849</v>
      </c>
    </row>
    <row r="2415" spans="1:6" x14ac:dyDescent="0.2">
      <c r="A2415">
        <v>2414</v>
      </c>
      <c r="B2415" t="s">
        <v>6170</v>
      </c>
      <c r="C2415" t="s">
        <v>6171</v>
      </c>
      <c r="D2415" s="2">
        <v>2812363121</v>
      </c>
      <c r="E2415" s="1">
        <v>44964.611851851849</v>
      </c>
      <c r="F2415" s="1">
        <v>44964.611851851849</v>
      </c>
    </row>
    <row r="2416" spans="1:6" x14ac:dyDescent="0.2">
      <c r="A2416">
        <v>2415</v>
      </c>
      <c r="B2416" t="s">
        <v>6172</v>
      </c>
      <c r="C2416" t="s">
        <v>6173</v>
      </c>
      <c r="D2416" t="s">
        <v>6174</v>
      </c>
      <c r="E2416" s="1">
        <v>44964.611851851849</v>
      </c>
      <c r="F2416" s="1">
        <v>44964.611851851849</v>
      </c>
    </row>
    <row r="2417" spans="1:6" x14ac:dyDescent="0.2">
      <c r="A2417">
        <v>2416</v>
      </c>
      <c r="B2417" t="s">
        <v>6175</v>
      </c>
      <c r="C2417" t="s">
        <v>6176</v>
      </c>
      <c r="D2417" t="s">
        <v>6177</v>
      </c>
      <c r="E2417" s="1">
        <v>44964.611851851849</v>
      </c>
      <c r="F2417" s="1">
        <v>44964.611851851849</v>
      </c>
    </row>
    <row r="2418" spans="1:6" x14ac:dyDescent="0.2">
      <c r="A2418">
        <v>2417</v>
      </c>
      <c r="B2418" t="s">
        <v>6178</v>
      </c>
      <c r="C2418" t="s">
        <v>6179</v>
      </c>
      <c r="D2418" s="2">
        <v>8086214688</v>
      </c>
      <c r="E2418" s="1">
        <v>44964.611851851849</v>
      </c>
      <c r="F2418" s="1">
        <v>44964.611851851849</v>
      </c>
    </row>
    <row r="2419" spans="1:6" x14ac:dyDescent="0.2">
      <c r="A2419">
        <v>2418</v>
      </c>
      <c r="B2419" t="s">
        <v>6180</v>
      </c>
      <c r="C2419" t="s">
        <v>6181</v>
      </c>
      <c r="D2419" t="s">
        <v>6182</v>
      </c>
      <c r="E2419" s="1">
        <v>44964.611851851849</v>
      </c>
      <c r="F2419" s="1">
        <v>44964.611851851849</v>
      </c>
    </row>
    <row r="2420" spans="1:6" x14ac:dyDescent="0.2">
      <c r="A2420">
        <v>2419</v>
      </c>
      <c r="B2420" t="s">
        <v>6183</v>
      </c>
      <c r="C2420" t="s">
        <v>6184</v>
      </c>
      <c r="D2420" t="s">
        <v>6185</v>
      </c>
      <c r="E2420" s="1">
        <v>44964.611851851849</v>
      </c>
      <c r="F2420" s="1">
        <v>44964.611851851849</v>
      </c>
    </row>
    <row r="2421" spans="1:6" x14ac:dyDescent="0.2">
      <c r="A2421">
        <v>2420</v>
      </c>
      <c r="B2421" t="s">
        <v>6186</v>
      </c>
      <c r="C2421" t="s">
        <v>6187</v>
      </c>
      <c r="D2421">
        <f>1-281-574-2283</f>
        <v>-3137</v>
      </c>
      <c r="E2421" s="1">
        <v>44964.611851851849</v>
      </c>
      <c r="F2421" s="1">
        <v>44964.611851851849</v>
      </c>
    </row>
    <row r="2422" spans="1:6" x14ac:dyDescent="0.2">
      <c r="A2422">
        <v>2421</v>
      </c>
      <c r="B2422" t="s">
        <v>6188</v>
      </c>
      <c r="C2422" t="s">
        <v>6189</v>
      </c>
      <c r="D2422" t="s">
        <v>6190</v>
      </c>
      <c r="E2422" s="1">
        <v>44964.611851851849</v>
      </c>
      <c r="F2422" s="1">
        <v>44964.611851851849</v>
      </c>
    </row>
    <row r="2423" spans="1:6" x14ac:dyDescent="0.2">
      <c r="A2423">
        <v>2422</v>
      </c>
      <c r="B2423" t="s">
        <v>6191</v>
      </c>
      <c r="C2423" t="s">
        <v>6192</v>
      </c>
      <c r="D2423">
        <f>1-830-767-4548</f>
        <v>-6144</v>
      </c>
      <c r="E2423" s="1">
        <v>44964.611851851849</v>
      </c>
      <c r="F2423" s="1">
        <v>44964.611851851849</v>
      </c>
    </row>
    <row r="2424" spans="1:6" x14ac:dyDescent="0.2">
      <c r="A2424">
        <v>2423</v>
      </c>
      <c r="B2424" t="s">
        <v>6193</v>
      </c>
      <c r="C2424" t="s">
        <v>6194</v>
      </c>
      <c r="D2424" t="s">
        <v>6195</v>
      </c>
      <c r="E2424" s="1">
        <v>44964.611851851849</v>
      </c>
      <c r="F2424" s="1">
        <v>44964.611851851849</v>
      </c>
    </row>
    <row r="2425" spans="1:6" x14ac:dyDescent="0.2">
      <c r="A2425">
        <v>2424</v>
      </c>
      <c r="B2425" t="s">
        <v>6196</v>
      </c>
      <c r="C2425" t="s">
        <v>6197</v>
      </c>
      <c r="D2425" t="s">
        <v>6198</v>
      </c>
      <c r="E2425" s="1">
        <v>44964.611851851849</v>
      </c>
      <c r="F2425" s="1">
        <v>44964.611851851849</v>
      </c>
    </row>
    <row r="2426" spans="1:6" x14ac:dyDescent="0.2">
      <c r="A2426">
        <v>2425</v>
      </c>
      <c r="B2426" t="s">
        <v>6199</v>
      </c>
      <c r="C2426" t="s">
        <v>6200</v>
      </c>
      <c r="D2426" t="s">
        <v>6201</v>
      </c>
      <c r="E2426" s="1">
        <v>44964.611851851849</v>
      </c>
      <c r="F2426" s="1">
        <v>44964.611851851849</v>
      </c>
    </row>
    <row r="2427" spans="1:6" x14ac:dyDescent="0.2">
      <c r="A2427">
        <v>2426</v>
      </c>
      <c r="B2427" t="s">
        <v>6202</v>
      </c>
      <c r="C2427" t="s">
        <v>6203</v>
      </c>
      <c r="D2427" t="s">
        <v>6204</v>
      </c>
      <c r="E2427" s="1">
        <v>44964.611851851849</v>
      </c>
      <c r="F2427" s="1">
        <v>44964.611851851849</v>
      </c>
    </row>
    <row r="2428" spans="1:6" x14ac:dyDescent="0.2">
      <c r="A2428">
        <v>2427</v>
      </c>
      <c r="B2428" t="s">
        <v>6205</v>
      </c>
      <c r="C2428" t="s">
        <v>6206</v>
      </c>
      <c r="D2428" t="s">
        <v>6207</v>
      </c>
      <c r="E2428" s="1">
        <v>44964.611851851849</v>
      </c>
      <c r="F2428" s="1">
        <v>44964.611851851849</v>
      </c>
    </row>
    <row r="2429" spans="1:6" x14ac:dyDescent="0.2">
      <c r="A2429">
        <v>2428</v>
      </c>
      <c r="B2429" t="s">
        <v>6208</v>
      </c>
      <c r="C2429" t="s">
        <v>6209</v>
      </c>
      <c r="D2429" t="s">
        <v>6210</v>
      </c>
      <c r="E2429" s="1">
        <v>44964.611851851849</v>
      </c>
      <c r="F2429" s="1">
        <v>44964.611851851849</v>
      </c>
    </row>
    <row r="2430" spans="1:6" x14ac:dyDescent="0.2">
      <c r="A2430">
        <v>2429</v>
      </c>
      <c r="B2430" t="s">
        <v>6211</v>
      </c>
      <c r="C2430" t="s">
        <v>6212</v>
      </c>
      <c r="D2430" t="s">
        <v>6213</v>
      </c>
      <c r="E2430" s="1">
        <v>44964.611851851849</v>
      </c>
      <c r="F2430" s="1">
        <v>44964.611851851849</v>
      </c>
    </row>
    <row r="2431" spans="1:6" x14ac:dyDescent="0.2">
      <c r="A2431">
        <v>2430</v>
      </c>
      <c r="B2431" t="s">
        <v>6214</v>
      </c>
      <c r="C2431" t="s">
        <v>6215</v>
      </c>
      <c r="D2431">
        <f>1-816-245-4443</f>
        <v>-5503</v>
      </c>
      <c r="E2431" s="1">
        <v>44964.611851851849</v>
      </c>
      <c r="F2431" s="1">
        <v>44964.611851851849</v>
      </c>
    </row>
    <row r="2432" spans="1:6" x14ac:dyDescent="0.2">
      <c r="A2432">
        <v>2431</v>
      </c>
      <c r="B2432" t="s">
        <v>6216</v>
      </c>
      <c r="C2432" t="s">
        <v>6217</v>
      </c>
      <c r="D2432" t="s">
        <v>6218</v>
      </c>
      <c r="E2432" s="1">
        <v>44964.611851851849</v>
      </c>
      <c r="F2432" s="1">
        <v>44964.611851851849</v>
      </c>
    </row>
    <row r="2433" spans="1:6" x14ac:dyDescent="0.2">
      <c r="A2433">
        <v>2432</v>
      </c>
      <c r="B2433" t="s">
        <v>6219</v>
      </c>
      <c r="C2433" t="s">
        <v>6220</v>
      </c>
      <c r="D2433" t="s">
        <v>6221</v>
      </c>
      <c r="E2433" s="1">
        <v>44964.611851851849</v>
      </c>
      <c r="F2433" s="1">
        <v>44964.611851851849</v>
      </c>
    </row>
    <row r="2434" spans="1:6" x14ac:dyDescent="0.2">
      <c r="A2434">
        <v>2433</v>
      </c>
      <c r="B2434" t="s">
        <v>6222</v>
      </c>
      <c r="C2434" t="s">
        <v>6223</v>
      </c>
      <c r="D2434">
        <f>1-360-882-4057</f>
        <v>-5298</v>
      </c>
      <c r="E2434" s="1">
        <v>44964.611851851849</v>
      </c>
      <c r="F2434" s="1">
        <v>44964.611851851849</v>
      </c>
    </row>
    <row r="2435" spans="1:6" x14ac:dyDescent="0.2">
      <c r="A2435">
        <v>2434</v>
      </c>
      <c r="B2435" t="s">
        <v>6224</v>
      </c>
      <c r="C2435" t="s">
        <v>6225</v>
      </c>
      <c r="D2435" t="s">
        <v>6226</v>
      </c>
      <c r="E2435" s="1">
        <v>44964.611851851849</v>
      </c>
      <c r="F2435" s="1">
        <v>44964.611851851849</v>
      </c>
    </row>
    <row r="2436" spans="1:6" x14ac:dyDescent="0.2">
      <c r="A2436">
        <v>2435</v>
      </c>
      <c r="B2436" t="s">
        <v>6227</v>
      </c>
      <c r="C2436" t="s">
        <v>6228</v>
      </c>
      <c r="D2436" t="s">
        <v>6229</v>
      </c>
      <c r="E2436" s="1">
        <v>44964.611851851849</v>
      </c>
      <c r="F2436" s="1">
        <v>44964.611851851849</v>
      </c>
    </row>
    <row r="2437" spans="1:6" x14ac:dyDescent="0.2">
      <c r="A2437">
        <v>2436</v>
      </c>
      <c r="B2437" t="s">
        <v>6230</v>
      </c>
      <c r="C2437" t="s">
        <v>6231</v>
      </c>
      <c r="D2437" t="s">
        <v>6232</v>
      </c>
      <c r="E2437" s="1">
        <v>44964.611851851849</v>
      </c>
      <c r="F2437" s="1">
        <v>44964.611851851849</v>
      </c>
    </row>
    <row r="2438" spans="1:6" x14ac:dyDescent="0.2">
      <c r="A2438">
        <v>2437</v>
      </c>
      <c r="B2438" t="s">
        <v>6233</v>
      </c>
      <c r="C2438" t="s">
        <v>6234</v>
      </c>
      <c r="D2438" t="s">
        <v>6235</v>
      </c>
      <c r="E2438" s="1">
        <v>44964.611851851849</v>
      </c>
      <c r="F2438" s="1">
        <v>44964.611851851849</v>
      </c>
    </row>
    <row r="2439" spans="1:6" x14ac:dyDescent="0.2">
      <c r="A2439">
        <v>2438</v>
      </c>
      <c r="B2439" t="s">
        <v>6236</v>
      </c>
      <c r="C2439" t="s">
        <v>6237</v>
      </c>
      <c r="D2439">
        <f>1-539-400-3424</f>
        <v>-4362</v>
      </c>
      <c r="E2439" s="1">
        <v>44964.611851851849</v>
      </c>
      <c r="F2439" s="1">
        <v>44964.611851851849</v>
      </c>
    </row>
    <row r="2440" spans="1:6" x14ac:dyDescent="0.2">
      <c r="A2440">
        <v>2439</v>
      </c>
      <c r="B2440" t="s">
        <v>6238</v>
      </c>
      <c r="C2440" t="s">
        <v>6239</v>
      </c>
      <c r="D2440" t="s">
        <v>6240</v>
      </c>
      <c r="E2440" s="1">
        <v>44964.611851851849</v>
      </c>
      <c r="F2440" s="1">
        <v>44964.611851851849</v>
      </c>
    </row>
    <row r="2441" spans="1:6" x14ac:dyDescent="0.2">
      <c r="A2441">
        <v>2440</v>
      </c>
      <c r="B2441" t="s">
        <v>6241</v>
      </c>
      <c r="C2441" t="s">
        <v>6242</v>
      </c>
      <c r="D2441" t="s">
        <v>6243</v>
      </c>
      <c r="E2441" s="1">
        <v>44964.611851851849</v>
      </c>
      <c r="F2441" s="1">
        <v>44964.611851851849</v>
      </c>
    </row>
    <row r="2442" spans="1:6" x14ac:dyDescent="0.2">
      <c r="A2442">
        <v>2441</v>
      </c>
      <c r="B2442" t="s">
        <v>6244</v>
      </c>
      <c r="C2442" t="s">
        <v>6245</v>
      </c>
      <c r="D2442" s="2">
        <v>4149558345</v>
      </c>
      <c r="E2442" s="1">
        <v>44964.611851851849</v>
      </c>
      <c r="F2442" s="1">
        <v>44964.611851851849</v>
      </c>
    </row>
    <row r="2443" spans="1:6" x14ac:dyDescent="0.2">
      <c r="A2443">
        <v>2442</v>
      </c>
      <c r="B2443" t="s">
        <v>6246</v>
      </c>
      <c r="C2443" t="s">
        <v>6247</v>
      </c>
      <c r="D2443" s="2">
        <v>2056026821</v>
      </c>
      <c r="E2443" s="1">
        <v>44964.611851851849</v>
      </c>
      <c r="F2443" s="1">
        <v>44964.611851851849</v>
      </c>
    </row>
    <row r="2444" spans="1:6" x14ac:dyDescent="0.2">
      <c r="A2444">
        <v>2443</v>
      </c>
      <c r="B2444" t="s">
        <v>6248</v>
      </c>
      <c r="C2444" t="s">
        <v>6249</v>
      </c>
      <c r="D2444" s="2">
        <v>9734311594</v>
      </c>
      <c r="E2444" s="1">
        <v>44964.611851851849</v>
      </c>
      <c r="F2444" s="1">
        <v>44964.611851851849</v>
      </c>
    </row>
    <row r="2445" spans="1:6" x14ac:dyDescent="0.2">
      <c r="A2445">
        <v>2444</v>
      </c>
      <c r="B2445" t="s">
        <v>6250</v>
      </c>
      <c r="C2445" t="s">
        <v>6251</v>
      </c>
      <c r="D2445" t="s">
        <v>6252</v>
      </c>
      <c r="E2445" s="1">
        <v>44964.611851851849</v>
      </c>
      <c r="F2445" s="1">
        <v>44964.611851851849</v>
      </c>
    </row>
    <row r="2446" spans="1:6" x14ac:dyDescent="0.2">
      <c r="A2446">
        <v>2445</v>
      </c>
      <c r="B2446" t="s">
        <v>6253</v>
      </c>
      <c r="C2446" t="s">
        <v>6254</v>
      </c>
      <c r="D2446">
        <v>15649037417</v>
      </c>
      <c r="E2446" s="1">
        <v>44964.611851851849</v>
      </c>
      <c r="F2446" s="1">
        <v>44964.611851851849</v>
      </c>
    </row>
    <row r="2447" spans="1:6" x14ac:dyDescent="0.2">
      <c r="A2447">
        <v>2446</v>
      </c>
      <c r="B2447" t="s">
        <v>6255</v>
      </c>
      <c r="C2447" t="s">
        <v>6256</v>
      </c>
      <c r="D2447" t="s">
        <v>6257</v>
      </c>
      <c r="E2447" s="1">
        <v>44964.611851851849</v>
      </c>
      <c r="F2447" s="1">
        <v>44964.611851851849</v>
      </c>
    </row>
    <row r="2448" spans="1:6" x14ac:dyDescent="0.2">
      <c r="A2448">
        <v>2447</v>
      </c>
      <c r="B2448" t="s">
        <v>6258</v>
      </c>
      <c r="C2448" t="s">
        <v>6259</v>
      </c>
      <c r="D2448" s="2">
        <v>9595291815</v>
      </c>
      <c r="E2448" s="1">
        <v>44964.611851851849</v>
      </c>
      <c r="F2448" s="1">
        <v>44964.611851851849</v>
      </c>
    </row>
    <row r="2449" spans="1:6" x14ac:dyDescent="0.2">
      <c r="A2449">
        <v>2448</v>
      </c>
      <c r="B2449" t="s">
        <v>6260</v>
      </c>
      <c r="C2449" t="s">
        <v>6261</v>
      </c>
      <c r="D2449" t="s">
        <v>6262</v>
      </c>
      <c r="E2449" s="1">
        <v>44964.611851851849</v>
      </c>
      <c r="F2449" s="1">
        <v>44964.611851851849</v>
      </c>
    </row>
    <row r="2450" spans="1:6" x14ac:dyDescent="0.2">
      <c r="A2450">
        <v>2449</v>
      </c>
      <c r="B2450" t="s">
        <v>6263</v>
      </c>
      <c r="C2450" t="s">
        <v>6264</v>
      </c>
      <c r="D2450" s="2">
        <v>4698255553</v>
      </c>
      <c r="E2450" s="1">
        <v>44964.611851851849</v>
      </c>
      <c r="F2450" s="1">
        <v>44964.611851851849</v>
      </c>
    </row>
    <row r="2451" spans="1:6" x14ac:dyDescent="0.2">
      <c r="A2451">
        <v>2450</v>
      </c>
      <c r="B2451" t="s">
        <v>6265</v>
      </c>
      <c r="C2451" t="s">
        <v>6266</v>
      </c>
      <c r="D2451" t="s">
        <v>6267</v>
      </c>
      <c r="E2451" s="1">
        <v>44964.611851851849</v>
      </c>
      <c r="F2451" s="1">
        <v>44964.611851851849</v>
      </c>
    </row>
    <row r="2452" spans="1:6" x14ac:dyDescent="0.2">
      <c r="A2452">
        <v>2451</v>
      </c>
      <c r="B2452" t="s">
        <v>6268</v>
      </c>
      <c r="C2452" t="s">
        <v>6269</v>
      </c>
      <c r="D2452">
        <f>1-341-517-4139</f>
        <v>-4996</v>
      </c>
      <c r="E2452" s="1">
        <v>44964.611851851849</v>
      </c>
      <c r="F2452" s="1">
        <v>44964.611851851849</v>
      </c>
    </row>
    <row r="2453" spans="1:6" x14ac:dyDescent="0.2">
      <c r="A2453">
        <v>2452</v>
      </c>
      <c r="B2453" t="s">
        <v>6270</v>
      </c>
      <c r="C2453" t="s">
        <v>6271</v>
      </c>
      <c r="D2453" t="s">
        <v>6272</v>
      </c>
      <c r="E2453" s="1">
        <v>44964.611851851849</v>
      </c>
      <c r="F2453" s="1">
        <v>44964.611851851849</v>
      </c>
    </row>
    <row r="2454" spans="1:6" x14ac:dyDescent="0.2">
      <c r="A2454">
        <v>2453</v>
      </c>
      <c r="B2454" t="s">
        <v>6273</v>
      </c>
      <c r="C2454" t="s">
        <v>6274</v>
      </c>
      <c r="D2454" t="s">
        <v>6275</v>
      </c>
      <c r="E2454" s="1">
        <v>44964.611851851849</v>
      </c>
      <c r="F2454" s="1">
        <v>44964.611851851849</v>
      </c>
    </row>
    <row r="2455" spans="1:6" x14ac:dyDescent="0.2">
      <c r="A2455">
        <v>2454</v>
      </c>
      <c r="B2455" t="s">
        <v>6276</v>
      </c>
      <c r="C2455" t="s">
        <v>6277</v>
      </c>
      <c r="D2455">
        <f>1-559-808-3690</f>
        <v>-5056</v>
      </c>
      <c r="E2455" s="1">
        <v>44964.611851851849</v>
      </c>
      <c r="F2455" s="1">
        <v>44964.611851851849</v>
      </c>
    </row>
    <row r="2456" spans="1:6" x14ac:dyDescent="0.2">
      <c r="A2456">
        <v>2455</v>
      </c>
      <c r="B2456" t="s">
        <v>6278</v>
      </c>
      <c r="C2456" t="s">
        <v>6279</v>
      </c>
      <c r="D2456">
        <v>15049997709</v>
      </c>
      <c r="E2456" s="1">
        <v>44964.611851851849</v>
      </c>
      <c r="F2456" s="1">
        <v>44964.611851851849</v>
      </c>
    </row>
    <row r="2457" spans="1:6" x14ac:dyDescent="0.2">
      <c r="A2457">
        <v>2456</v>
      </c>
      <c r="B2457" t="s">
        <v>6280</v>
      </c>
      <c r="C2457" t="s">
        <v>6281</v>
      </c>
      <c r="D2457" t="s">
        <v>6282</v>
      </c>
      <c r="E2457" s="1">
        <v>44964.611851851849</v>
      </c>
      <c r="F2457" s="1">
        <v>44964.611851851849</v>
      </c>
    </row>
    <row r="2458" spans="1:6" x14ac:dyDescent="0.2">
      <c r="A2458">
        <v>2457</v>
      </c>
      <c r="B2458" t="s">
        <v>6283</v>
      </c>
      <c r="C2458" t="s">
        <v>6284</v>
      </c>
      <c r="D2458">
        <f>1-206-788-5561</f>
        <v>-6554</v>
      </c>
      <c r="E2458" s="1">
        <v>44964.611851851849</v>
      </c>
      <c r="F2458" s="1">
        <v>44964.611851851849</v>
      </c>
    </row>
    <row r="2459" spans="1:6" x14ac:dyDescent="0.2">
      <c r="A2459">
        <v>2458</v>
      </c>
      <c r="B2459" t="s">
        <v>6285</v>
      </c>
      <c r="C2459" t="s">
        <v>6286</v>
      </c>
      <c r="D2459" t="s">
        <v>6287</v>
      </c>
      <c r="E2459" s="1">
        <v>44964.611851851849</v>
      </c>
      <c r="F2459" s="1">
        <v>44964.611851851849</v>
      </c>
    </row>
    <row r="2460" spans="1:6" x14ac:dyDescent="0.2">
      <c r="A2460">
        <v>2459</v>
      </c>
      <c r="B2460" t="s">
        <v>6288</v>
      </c>
      <c r="C2460" t="s">
        <v>6289</v>
      </c>
      <c r="D2460" t="s">
        <v>6290</v>
      </c>
      <c r="E2460" s="1">
        <v>44964.611851851849</v>
      </c>
      <c r="F2460" s="1">
        <v>44964.611851851849</v>
      </c>
    </row>
    <row r="2461" spans="1:6" x14ac:dyDescent="0.2">
      <c r="A2461">
        <v>2460</v>
      </c>
      <c r="B2461" t="s">
        <v>6291</v>
      </c>
      <c r="C2461" t="s">
        <v>6292</v>
      </c>
      <c r="D2461" t="s">
        <v>6293</v>
      </c>
      <c r="E2461" s="1">
        <v>44964.611851851849</v>
      </c>
      <c r="F2461" s="1">
        <v>44964.611851851849</v>
      </c>
    </row>
    <row r="2462" spans="1:6" x14ac:dyDescent="0.2">
      <c r="A2462">
        <v>2461</v>
      </c>
      <c r="B2462" t="s">
        <v>6294</v>
      </c>
      <c r="C2462" t="s">
        <v>6295</v>
      </c>
      <c r="D2462" s="2">
        <v>8657675852</v>
      </c>
      <c r="E2462" s="1">
        <v>44964.611851851849</v>
      </c>
      <c r="F2462" s="1">
        <v>44964.611851851849</v>
      </c>
    </row>
    <row r="2463" spans="1:6" x14ac:dyDescent="0.2">
      <c r="A2463">
        <v>2462</v>
      </c>
      <c r="B2463" t="s">
        <v>6296</v>
      </c>
      <c r="C2463" t="s">
        <v>6297</v>
      </c>
      <c r="D2463" s="2">
        <v>8069897450</v>
      </c>
      <c r="E2463" s="1">
        <v>44964.611851851849</v>
      </c>
      <c r="F2463" s="1">
        <v>44964.611851851849</v>
      </c>
    </row>
    <row r="2464" spans="1:6" x14ac:dyDescent="0.2">
      <c r="A2464">
        <v>2463</v>
      </c>
      <c r="B2464" t="s">
        <v>6298</v>
      </c>
      <c r="C2464" t="s">
        <v>6299</v>
      </c>
      <c r="D2464">
        <v>15404982115</v>
      </c>
      <c r="E2464" s="1">
        <v>44964.611851851849</v>
      </c>
      <c r="F2464" s="1">
        <v>44964.611851851849</v>
      </c>
    </row>
    <row r="2465" spans="1:6" x14ac:dyDescent="0.2">
      <c r="A2465">
        <v>2464</v>
      </c>
      <c r="B2465" t="s">
        <v>6300</v>
      </c>
      <c r="C2465" t="s">
        <v>6301</v>
      </c>
      <c r="D2465" s="2">
        <v>8726643824</v>
      </c>
      <c r="E2465" s="1">
        <v>44964.611851851849</v>
      </c>
      <c r="F2465" s="1">
        <v>44964.611851851849</v>
      </c>
    </row>
    <row r="2466" spans="1:6" x14ac:dyDescent="0.2">
      <c r="A2466">
        <v>2465</v>
      </c>
      <c r="B2466" t="s">
        <v>6302</v>
      </c>
      <c r="C2466" t="s">
        <v>6303</v>
      </c>
      <c r="D2466" t="s">
        <v>6304</v>
      </c>
      <c r="E2466" s="1">
        <v>44964.611851851849</v>
      </c>
      <c r="F2466" s="1">
        <v>44964.611851851849</v>
      </c>
    </row>
    <row r="2467" spans="1:6" x14ac:dyDescent="0.2">
      <c r="A2467">
        <v>2466</v>
      </c>
      <c r="B2467" t="s">
        <v>6305</v>
      </c>
      <c r="C2467" t="s">
        <v>6306</v>
      </c>
      <c r="D2467" t="s">
        <v>6307</v>
      </c>
      <c r="E2467" s="1">
        <v>44964.611851851849</v>
      </c>
      <c r="F2467" s="1">
        <v>44964.611851851849</v>
      </c>
    </row>
    <row r="2468" spans="1:6" x14ac:dyDescent="0.2">
      <c r="A2468">
        <v>2467</v>
      </c>
      <c r="B2468" t="s">
        <v>6308</v>
      </c>
      <c r="C2468" t="s">
        <v>6309</v>
      </c>
      <c r="D2468" t="s">
        <v>6310</v>
      </c>
      <c r="E2468" s="1">
        <v>44964.611851851849</v>
      </c>
      <c r="F2468" s="1">
        <v>44964.611851851849</v>
      </c>
    </row>
    <row r="2469" spans="1:6" x14ac:dyDescent="0.2">
      <c r="A2469">
        <v>2468</v>
      </c>
      <c r="B2469" t="s">
        <v>6311</v>
      </c>
      <c r="C2469" t="s">
        <v>6312</v>
      </c>
      <c r="D2469" t="s">
        <v>6313</v>
      </c>
      <c r="E2469" s="1">
        <v>44964.611851851849</v>
      </c>
      <c r="F2469" s="1">
        <v>44964.611851851849</v>
      </c>
    </row>
    <row r="2470" spans="1:6" x14ac:dyDescent="0.2">
      <c r="A2470">
        <v>2469</v>
      </c>
      <c r="B2470" t="s">
        <v>6314</v>
      </c>
      <c r="C2470" t="s">
        <v>6315</v>
      </c>
      <c r="D2470" s="2">
        <v>8787804634</v>
      </c>
      <c r="E2470" s="1">
        <v>44964.611851851849</v>
      </c>
      <c r="F2470" s="1">
        <v>44964.611851851849</v>
      </c>
    </row>
    <row r="2471" spans="1:6" x14ac:dyDescent="0.2">
      <c r="A2471">
        <v>2470</v>
      </c>
      <c r="B2471" t="s">
        <v>6316</v>
      </c>
      <c r="C2471" t="s">
        <v>6317</v>
      </c>
      <c r="D2471" s="2">
        <v>15712672555</v>
      </c>
      <c r="E2471" s="1">
        <v>44964.611851851849</v>
      </c>
      <c r="F2471" s="1">
        <v>44964.611851851849</v>
      </c>
    </row>
    <row r="2472" spans="1:6" x14ac:dyDescent="0.2">
      <c r="A2472">
        <v>2471</v>
      </c>
      <c r="B2472" t="s">
        <v>6318</v>
      </c>
      <c r="C2472" t="s">
        <v>6319</v>
      </c>
      <c r="D2472" s="2">
        <v>18645032033</v>
      </c>
      <c r="E2472" s="1">
        <v>44964.611851851849</v>
      </c>
      <c r="F2472" s="1">
        <v>44964.611851851849</v>
      </c>
    </row>
    <row r="2473" spans="1:6" x14ac:dyDescent="0.2">
      <c r="A2473">
        <v>2472</v>
      </c>
      <c r="B2473" t="s">
        <v>6320</v>
      </c>
      <c r="C2473" t="s">
        <v>6321</v>
      </c>
      <c r="D2473">
        <f>1-832-605-1139</f>
        <v>-2575</v>
      </c>
      <c r="E2473" s="1">
        <v>44964.611851851849</v>
      </c>
      <c r="F2473" s="1">
        <v>44964.611851851849</v>
      </c>
    </row>
    <row r="2474" spans="1:6" x14ac:dyDescent="0.2">
      <c r="A2474">
        <v>2473</v>
      </c>
      <c r="B2474" t="s">
        <v>6322</v>
      </c>
      <c r="C2474" t="s">
        <v>6323</v>
      </c>
      <c r="D2474">
        <f>1-856-952-3958</f>
        <v>-5765</v>
      </c>
      <c r="E2474" s="1">
        <v>44964.611851851849</v>
      </c>
      <c r="F2474" s="1">
        <v>44964.611851851849</v>
      </c>
    </row>
    <row r="2475" spans="1:6" x14ac:dyDescent="0.2">
      <c r="A2475">
        <v>2474</v>
      </c>
      <c r="B2475" t="s">
        <v>6324</v>
      </c>
      <c r="C2475" t="s">
        <v>6325</v>
      </c>
      <c r="D2475" t="s">
        <v>6326</v>
      </c>
      <c r="E2475" s="1">
        <v>44964.611851851849</v>
      </c>
      <c r="F2475" s="1">
        <v>44964.611851851849</v>
      </c>
    </row>
    <row r="2476" spans="1:6" x14ac:dyDescent="0.2">
      <c r="A2476">
        <v>2475</v>
      </c>
      <c r="B2476" t="s">
        <v>6327</v>
      </c>
      <c r="C2476" t="s">
        <v>6328</v>
      </c>
      <c r="D2476">
        <f>1-986-813-2311</f>
        <v>-4109</v>
      </c>
      <c r="E2476" s="1">
        <v>44964.611851851849</v>
      </c>
      <c r="F2476" s="1">
        <v>44964.611851851849</v>
      </c>
    </row>
    <row r="2477" spans="1:6" x14ac:dyDescent="0.2">
      <c r="A2477">
        <v>2476</v>
      </c>
      <c r="B2477" t="s">
        <v>6329</v>
      </c>
      <c r="C2477" t="s">
        <v>6330</v>
      </c>
      <c r="D2477">
        <f>1-484-712-2953</f>
        <v>-4148</v>
      </c>
      <c r="E2477" s="1">
        <v>44964.611851851849</v>
      </c>
      <c r="F2477" s="1">
        <v>44964.611851851849</v>
      </c>
    </row>
    <row r="2478" spans="1:6" x14ac:dyDescent="0.2">
      <c r="A2478">
        <v>2477</v>
      </c>
      <c r="B2478" t="s">
        <v>6331</v>
      </c>
      <c r="C2478" t="s">
        <v>6332</v>
      </c>
      <c r="D2478" t="s">
        <v>6333</v>
      </c>
      <c r="E2478" s="1">
        <v>44964.611851851849</v>
      </c>
      <c r="F2478" s="1">
        <v>44964.611851851849</v>
      </c>
    </row>
    <row r="2479" spans="1:6" x14ac:dyDescent="0.2">
      <c r="A2479">
        <v>2478</v>
      </c>
      <c r="B2479" t="s">
        <v>6334</v>
      </c>
      <c r="C2479" t="s">
        <v>6335</v>
      </c>
      <c r="D2479" t="s">
        <v>6336</v>
      </c>
      <c r="E2479" s="1">
        <v>44964.611851851849</v>
      </c>
      <c r="F2479" s="1">
        <v>44964.611851851849</v>
      </c>
    </row>
    <row r="2480" spans="1:6" x14ac:dyDescent="0.2">
      <c r="A2480">
        <v>2479</v>
      </c>
      <c r="B2480" t="s">
        <v>6337</v>
      </c>
      <c r="C2480" t="s">
        <v>6338</v>
      </c>
      <c r="D2480" t="s">
        <v>6339</v>
      </c>
      <c r="E2480" s="1">
        <v>44964.611851851849</v>
      </c>
      <c r="F2480" s="1">
        <v>44964.611851851849</v>
      </c>
    </row>
    <row r="2481" spans="1:6" x14ac:dyDescent="0.2">
      <c r="A2481">
        <v>2480</v>
      </c>
      <c r="B2481" t="s">
        <v>6340</v>
      </c>
      <c r="C2481" t="s">
        <v>6341</v>
      </c>
      <c r="D2481" s="2">
        <v>4124888767</v>
      </c>
      <c r="E2481" s="1">
        <v>44964.611851851849</v>
      </c>
      <c r="F2481" s="1">
        <v>44964.611851851849</v>
      </c>
    </row>
    <row r="2482" spans="1:6" x14ac:dyDescent="0.2">
      <c r="A2482">
        <v>2481</v>
      </c>
      <c r="B2482" t="s">
        <v>6342</v>
      </c>
      <c r="C2482" t="s">
        <v>6343</v>
      </c>
      <c r="D2482" t="s">
        <v>6344</v>
      </c>
      <c r="E2482" s="1">
        <v>44964.611851851849</v>
      </c>
      <c r="F2482" s="1">
        <v>44964.611851851849</v>
      </c>
    </row>
    <row r="2483" spans="1:6" x14ac:dyDescent="0.2">
      <c r="A2483">
        <v>2482</v>
      </c>
      <c r="B2483" t="s">
        <v>6345</v>
      </c>
      <c r="C2483" t="s">
        <v>6346</v>
      </c>
      <c r="D2483">
        <f>1-726-988-1234</f>
        <v>-2947</v>
      </c>
      <c r="E2483" s="1">
        <v>44964.611851851849</v>
      </c>
      <c r="F2483" s="1">
        <v>44964.611851851849</v>
      </c>
    </row>
    <row r="2484" spans="1:6" x14ac:dyDescent="0.2">
      <c r="A2484">
        <v>2483</v>
      </c>
      <c r="B2484" t="s">
        <v>6347</v>
      </c>
      <c r="C2484" t="s">
        <v>6348</v>
      </c>
      <c r="D2484" t="s">
        <v>6349</v>
      </c>
      <c r="E2484" s="1">
        <v>44964.611851851849</v>
      </c>
      <c r="F2484" s="1">
        <v>44964.611851851849</v>
      </c>
    </row>
    <row r="2485" spans="1:6" x14ac:dyDescent="0.2">
      <c r="A2485">
        <v>2484</v>
      </c>
      <c r="B2485" t="s">
        <v>6350</v>
      </c>
      <c r="C2485" t="s">
        <v>6351</v>
      </c>
      <c r="D2485" s="2">
        <v>12289188877</v>
      </c>
      <c r="E2485" s="1">
        <v>44964.611851851849</v>
      </c>
      <c r="F2485" s="1">
        <v>44964.611851851849</v>
      </c>
    </row>
    <row r="2486" spans="1:6" x14ac:dyDescent="0.2">
      <c r="A2486">
        <v>2485</v>
      </c>
      <c r="B2486" t="s">
        <v>6352</v>
      </c>
      <c r="C2486" t="s">
        <v>6353</v>
      </c>
      <c r="D2486" s="2">
        <v>2407085211</v>
      </c>
      <c r="E2486" s="1">
        <v>44964.611851851849</v>
      </c>
      <c r="F2486" s="1">
        <v>44964.611851851849</v>
      </c>
    </row>
    <row r="2487" spans="1:6" x14ac:dyDescent="0.2">
      <c r="A2487">
        <v>2486</v>
      </c>
      <c r="B2487" t="s">
        <v>6354</v>
      </c>
      <c r="C2487" t="s">
        <v>6355</v>
      </c>
      <c r="D2487" s="2">
        <v>16172853519</v>
      </c>
      <c r="E2487" s="1">
        <v>44964.611851851849</v>
      </c>
      <c r="F2487" s="1">
        <v>44964.611851851849</v>
      </c>
    </row>
    <row r="2488" spans="1:6" x14ac:dyDescent="0.2">
      <c r="A2488">
        <v>2487</v>
      </c>
      <c r="B2488" t="s">
        <v>6356</v>
      </c>
      <c r="C2488" t="s">
        <v>6357</v>
      </c>
      <c r="D2488" t="s">
        <v>6358</v>
      </c>
      <c r="E2488" s="1">
        <v>44964.611851851849</v>
      </c>
      <c r="F2488" s="1">
        <v>44964.611851851849</v>
      </c>
    </row>
    <row r="2489" spans="1:6" x14ac:dyDescent="0.2">
      <c r="A2489">
        <v>2488</v>
      </c>
      <c r="B2489" t="s">
        <v>6359</v>
      </c>
      <c r="C2489" t="s">
        <v>6360</v>
      </c>
      <c r="D2489" t="s">
        <v>6361</v>
      </c>
      <c r="E2489" s="1">
        <v>44964.611851851849</v>
      </c>
      <c r="F2489" s="1">
        <v>44964.611851851849</v>
      </c>
    </row>
    <row r="2490" spans="1:6" x14ac:dyDescent="0.2">
      <c r="A2490">
        <v>2489</v>
      </c>
      <c r="B2490" t="s">
        <v>6362</v>
      </c>
      <c r="C2490" t="s">
        <v>6363</v>
      </c>
      <c r="D2490" t="s">
        <v>6364</v>
      </c>
      <c r="E2490" s="1">
        <v>44964.611851851849</v>
      </c>
      <c r="F2490" s="1">
        <v>44964.611851851849</v>
      </c>
    </row>
    <row r="2491" spans="1:6" x14ac:dyDescent="0.2">
      <c r="A2491">
        <v>2490</v>
      </c>
      <c r="B2491" t="s">
        <v>6365</v>
      </c>
      <c r="C2491" t="s">
        <v>6366</v>
      </c>
      <c r="D2491" s="2">
        <v>2522458761</v>
      </c>
      <c r="E2491" s="1">
        <v>44964.611851851849</v>
      </c>
      <c r="F2491" s="1">
        <v>44964.611851851849</v>
      </c>
    </row>
    <row r="2492" spans="1:6" x14ac:dyDescent="0.2">
      <c r="A2492">
        <v>2491</v>
      </c>
      <c r="B2492" t="s">
        <v>6367</v>
      </c>
      <c r="C2492" t="s">
        <v>6368</v>
      </c>
      <c r="D2492" t="s">
        <v>6369</v>
      </c>
      <c r="E2492" s="1">
        <v>44964.611851851849</v>
      </c>
      <c r="F2492" s="1">
        <v>44964.611851851849</v>
      </c>
    </row>
    <row r="2493" spans="1:6" x14ac:dyDescent="0.2">
      <c r="A2493">
        <v>2492</v>
      </c>
      <c r="B2493" t="s">
        <v>6370</v>
      </c>
      <c r="C2493" t="s">
        <v>6371</v>
      </c>
      <c r="D2493" t="s">
        <v>6372</v>
      </c>
      <c r="E2493" s="1">
        <v>44964.611851851849</v>
      </c>
      <c r="F2493" s="1">
        <v>44964.611851851849</v>
      </c>
    </row>
    <row r="2494" spans="1:6" x14ac:dyDescent="0.2">
      <c r="A2494">
        <v>2493</v>
      </c>
      <c r="B2494" t="s">
        <v>6373</v>
      </c>
      <c r="C2494" t="s">
        <v>6374</v>
      </c>
      <c r="D2494" t="s">
        <v>6375</v>
      </c>
      <c r="E2494" s="1">
        <v>44964.611851851849</v>
      </c>
      <c r="F2494" s="1">
        <v>44964.611851851849</v>
      </c>
    </row>
    <row r="2495" spans="1:6" x14ac:dyDescent="0.2">
      <c r="A2495">
        <v>2494</v>
      </c>
      <c r="B2495" t="s">
        <v>6376</v>
      </c>
      <c r="C2495" t="s">
        <v>6377</v>
      </c>
      <c r="D2495" t="s">
        <v>6378</v>
      </c>
      <c r="E2495" s="1">
        <v>44964.611851851849</v>
      </c>
      <c r="F2495" s="1">
        <v>44964.611851851849</v>
      </c>
    </row>
    <row r="2496" spans="1:6" x14ac:dyDescent="0.2">
      <c r="A2496">
        <v>2495</v>
      </c>
      <c r="B2496" t="s">
        <v>6379</v>
      </c>
      <c r="C2496" t="s">
        <v>6380</v>
      </c>
      <c r="D2496" t="s">
        <v>6381</v>
      </c>
      <c r="E2496" s="1">
        <v>44964.611851851849</v>
      </c>
      <c r="F2496" s="1">
        <v>44964.611851851849</v>
      </c>
    </row>
    <row r="2497" spans="1:6" x14ac:dyDescent="0.2">
      <c r="A2497">
        <v>2496</v>
      </c>
      <c r="B2497" t="s">
        <v>6382</v>
      </c>
      <c r="C2497" t="s">
        <v>6383</v>
      </c>
      <c r="D2497" s="2">
        <v>4097190990</v>
      </c>
      <c r="E2497" s="1">
        <v>44964.611851851849</v>
      </c>
      <c r="F2497" s="1">
        <v>44964.611851851849</v>
      </c>
    </row>
    <row r="2498" spans="1:6" x14ac:dyDescent="0.2">
      <c r="A2498">
        <v>2497</v>
      </c>
      <c r="B2498" t="s">
        <v>6384</v>
      </c>
      <c r="C2498" t="s">
        <v>6385</v>
      </c>
      <c r="D2498" t="s">
        <v>6386</v>
      </c>
      <c r="E2498" s="1">
        <v>44964.611851851849</v>
      </c>
      <c r="F2498" s="1">
        <v>44964.611851851849</v>
      </c>
    </row>
    <row r="2499" spans="1:6" x14ac:dyDescent="0.2">
      <c r="A2499">
        <v>2498</v>
      </c>
      <c r="B2499" t="s">
        <v>6387</v>
      </c>
      <c r="C2499" t="s">
        <v>6388</v>
      </c>
      <c r="D2499" s="2">
        <v>8069929770</v>
      </c>
      <c r="E2499" s="1">
        <v>44964.611851851849</v>
      </c>
      <c r="F2499" s="1">
        <v>44964.611851851849</v>
      </c>
    </row>
    <row r="2500" spans="1:6" x14ac:dyDescent="0.2">
      <c r="A2500">
        <v>2499</v>
      </c>
      <c r="B2500" t="s">
        <v>6389</v>
      </c>
      <c r="C2500" t="s">
        <v>6390</v>
      </c>
      <c r="D2500" t="s">
        <v>6391</v>
      </c>
      <c r="E2500" s="1">
        <v>44964.611851851849</v>
      </c>
      <c r="F2500" s="1">
        <v>44964.611851851849</v>
      </c>
    </row>
    <row r="2501" spans="1:6" x14ac:dyDescent="0.2">
      <c r="A2501">
        <v>2500</v>
      </c>
      <c r="B2501" t="s">
        <v>6392</v>
      </c>
      <c r="C2501" t="s">
        <v>6393</v>
      </c>
      <c r="D2501" t="s">
        <v>6394</v>
      </c>
      <c r="E2501" s="1">
        <v>44964.611851851849</v>
      </c>
      <c r="F2501" s="1">
        <v>44964.611851851849</v>
      </c>
    </row>
    <row r="2502" spans="1:6" x14ac:dyDescent="0.2">
      <c r="A2502">
        <v>2501</v>
      </c>
      <c r="B2502" t="s">
        <v>6395</v>
      </c>
      <c r="C2502" t="s">
        <v>6396</v>
      </c>
      <c r="D2502" t="s">
        <v>6397</v>
      </c>
      <c r="E2502" s="1">
        <v>44964.611851851849</v>
      </c>
      <c r="F2502" s="1">
        <v>44964.611851851849</v>
      </c>
    </row>
    <row r="2503" spans="1:6" x14ac:dyDescent="0.2">
      <c r="A2503">
        <v>2502</v>
      </c>
      <c r="B2503" t="s">
        <v>6398</v>
      </c>
      <c r="C2503" t="s">
        <v>6399</v>
      </c>
      <c r="D2503" t="s">
        <v>6400</v>
      </c>
      <c r="E2503" s="1">
        <v>44964.611851851849</v>
      </c>
      <c r="F2503" s="1">
        <v>44964.611851851849</v>
      </c>
    </row>
    <row r="2504" spans="1:6" x14ac:dyDescent="0.2">
      <c r="A2504">
        <v>2503</v>
      </c>
      <c r="B2504" t="s">
        <v>6401</v>
      </c>
      <c r="C2504" t="s">
        <v>6402</v>
      </c>
      <c r="D2504" t="s">
        <v>6403</v>
      </c>
      <c r="E2504" s="1">
        <v>44964.611851851849</v>
      </c>
      <c r="F2504" s="1">
        <v>44964.611851851849</v>
      </c>
    </row>
    <row r="2505" spans="1:6" x14ac:dyDescent="0.2">
      <c r="A2505">
        <v>2504</v>
      </c>
      <c r="B2505" t="s">
        <v>6404</v>
      </c>
      <c r="C2505" t="s">
        <v>6405</v>
      </c>
      <c r="D2505" t="s">
        <v>6406</v>
      </c>
      <c r="E2505" s="1">
        <v>44964.611851851849</v>
      </c>
      <c r="F2505" s="1">
        <v>44964.611851851849</v>
      </c>
    </row>
    <row r="2506" spans="1:6" x14ac:dyDescent="0.2">
      <c r="A2506">
        <v>2505</v>
      </c>
      <c r="B2506" t="s">
        <v>6407</v>
      </c>
      <c r="C2506" t="s">
        <v>6408</v>
      </c>
      <c r="D2506" t="s">
        <v>6409</v>
      </c>
      <c r="E2506" s="1">
        <v>44964.611851851849</v>
      </c>
      <c r="F2506" s="1">
        <v>44964.611851851849</v>
      </c>
    </row>
    <row r="2507" spans="1:6" x14ac:dyDescent="0.2">
      <c r="A2507">
        <v>2506</v>
      </c>
      <c r="B2507" t="s">
        <v>6410</v>
      </c>
      <c r="C2507" t="s">
        <v>6411</v>
      </c>
      <c r="D2507">
        <f>1-701-774-8029</f>
        <v>-9503</v>
      </c>
      <c r="E2507" s="1">
        <v>44964.611851851849</v>
      </c>
      <c r="F2507" s="1">
        <v>44964.611851851849</v>
      </c>
    </row>
    <row r="2508" spans="1:6" x14ac:dyDescent="0.2">
      <c r="A2508">
        <v>2507</v>
      </c>
      <c r="B2508" t="s">
        <v>6412</v>
      </c>
      <c r="C2508" t="s">
        <v>6413</v>
      </c>
      <c r="D2508">
        <f>1-385-316-1916</f>
        <v>-2616</v>
      </c>
      <c r="E2508" s="1">
        <v>44964.611851851849</v>
      </c>
      <c r="F2508" s="1">
        <v>44964.611851851849</v>
      </c>
    </row>
    <row r="2509" spans="1:6" x14ac:dyDescent="0.2">
      <c r="A2509">
        <v>2508</v>
      </c>
      <c r="B2509" t="s">
        <v>6414</v>
      </c>
      <c r="C2509" t="s">
        <v>6415</v>
      </c>
      <c r="D2509" t="s">
        <v>6416</v>
      </c>
      <c r="E2509" s="1">
        <v>44964.611851851849</v>
      </c>
      <c r="F2509" s="1">
        <v>44964.611851851849</v>
      </c>
    </row>
    <row r="2510" spans="1:6" x14ac:dyDescent="0.2">
      <c r="A2510">
        <v>2509</v>
      </c>
      <c r="B2510" t="s">
        <v>6417</v>
      </c>
      <c r="C2510" t="s">
        <v>6418</v>
      </c>
      <c r="D2510">
        <f>1-425-678-9795</f>
        <v>-10897</v>
      </c>
      <c r="E2510" s="1">
        <v>44964.611851851849</v>
      </c>
      <c r="F2510" s="1">
        <v>44964.611851851849</v>
      </c>
    </row>
    <row r="2511" spans="1:6" x14ac:dyDescent="0.2">
      <c r="A2511">
        <v>2510</v>
      </c>
      <c r="B2511" t="s">
        <v>6419</v>
      </c>
      <c r="C2511" t="s">
        <v>6420</v>
      </c>
      <c r="D2511" t="s">
        <v>6421</v>
      </c>
      <c r="E2511" s="1">
        <v>44964.611851851849</v>
      </c>
      <c r="F2511" s="1">
        <v>44964.611851851849</v>
      </c>
    </row>
    <row r="2512" spans="1:6" x14ac:dyDescent="0.2">
      <c r="A2512">
        <v>2511</v>
      </c>
      <c r="B2512" t="s">
        <v>6422</v>
      </c>
      <c r="C2512" t="s">
        <v>6423</v>
      </c>
      <c r="D2512" s="2">
        <v>4064660278</v>
      </c>
      <c r="E2512" s="1">
        <v>44964.611851851849</v>
      </c>
      <c r="F2512" s="1">
        <v>44964.611851851849</v>
      </c>
    </row>
    <row r="2513" spans="1:6" x14ac:dyDescent="0.2">
      <c r="A2513">
        <v>2512</v>
      </c>
      <c r="B2513" t="s">
        <v>6424</v>
      </c>
      <c r="C2513" t="s">
        <v>6425</v>
      </c>
      <c r="D2513" t="s">
        <v>6426</v>
      </c>
      <c r="E2513" s="1">
        <v>44964.611851851849</v>
      </c>
      <c r="F2513" s="1">
        <v>44964.611851851849</v>
      </c>
    </row>
    <row r="2514" spans="1:6" x14ac:dyDescent="0.2">
      <c r="A2514">
        <v>2513</v>
      </c>
      <c r="B2514" t="s">
        <v>6427</v>
      </c>
      <c r="C2514" t="s">
        <v>6428</v>
      </c>
      <c r="D2514" t="s">
        <v>6429</v>
      </c>
      <c r="E2514" s="1">
        <v>44964.611851851849</v>
      </c>
      <c r="F2514" s="1">
        <v>44964.611851851849</v>
      </c>
    </row>
    <row r="2515" spans="1:6" x14ac:dyDescent="0.2">
      <c r="A2515">
        <v>2514</v>
      </c>
      <c r="B2515" t="s">
        <v>6430</v>
      </c>
      <c r="C2515" t="s">
        <v>6431</v>
      </c>
      <c r="D2515">
        <f>1-351-533-6443</f>
        <v>-7326</v>
      </c>
      <c r="E2515" s="1">
        <v>44964.611851851849</v>
      </c>
      <c r="F2515" s="1">
        <v>44964.611851851849</v>
      </c>
    </row>
    <row r="2516" spans="1:6" x14ac:dyDescent="0.2">
      <c r="A2516">
        <v>2515</v>
      </c>
      <c r="B2516" t="s">
        <v>6432</v>
      </c>
      <c r="C2516" t="s">
        <v>6433</v>
      </c>
      <c r="D2516" t="s">
        <v>6434</v>
      </c>
      <c r="E2516" s="1">
        <v>44964.611851851849</v>
      </c>
      <c r="F2516" s="1">
        <v>44964.611851851849</v>
      </c>
    </row>
    <row r="2517" spans="1:6" x14ac:dyDescent="0.2">
      <c r="A2517">
        <v>2516</v>
      </c>
      <c r="B2517" t="s">
        <v>6435</v>
      </c>
      <c r="C2517" t="s">
        <v>6436</v>
      </c>
      <c r="D2517" t="s">
        <v>6437</v>
      </c>
      <c r="E2517" s="1">
        <v>44964.611851851849</v>
      </c>
      <c r="F2517" s="1">
        <v>44964.611851851849</v>
      </c>
    </row>
    <row r="2518" spans="1:6" x14ac:dyDescent="0.2">
      <c r="A2518">
        <v>2517</v>
      </c>
      <c r="B2518" t="s">
        <v>6438</v>
      </c>
      <c r="C2518" t="s">
        <v>6439</v>
      </c>
      <c r="D2518" t="s">
        <v>6440</v>
      </c>
      <c r="E2518" s="1">
        <v>44964.611851851849</v>
      </c>
      <c r="F2518" s="1">
        <v>44964.611851851849</v>
      </c>
    </row>
    <row r="2519" spans="1:6" x14ac:dyDescent="0.2">
      <c r="A2519">
        <v>2518</v>
      </c>
      <c r="B2519" t="s">
        <v>6441</v>
      </c>
      <c r="C2519" t="s">
        <v>6442</v>
      </c>
      <c r="D2519">
        <v>15413033953</v>
      </c>
      <c r="E2519" s="1">
        <v>44964.611851851849</v>
      </c>
      <c r="F2519" s="1">
        <v>44964.611851851849</v>
      </c>
    </row>
    <row r="2520" spans="1:6" x14ac:dyDescent="0.2">
      <c r="A2520">
        <v>2519</v>
      </c>
      <c r="B2520" t="s">
        <v>6443</v>
      </c>
      <c r="C2520" t="s">
        <v>6444</v>
      </c>
      <c r="D2520" t="s">
        <v>6445</v>
      </c>
      <c r="E2520" s="1">
        <v>44964.611851851849</v>
      </c>
      <c r="F2520" s="1">
        <v>44964.611851851849</v>
      </c>
    </row>
    <row r="2521" spans="1:6" x14ac:dyDescent="0.2">
      <c r="A2521">
        <v>2520</v>
      </c>
      <c r="B2521" t="s">
        <v>6446</v>
      </c>
      <c r="C2521" t="s">
        <v>6447</v>
      </c>
      <c r="D2521" t="s">
        <v>6448</v>
      </c>
      <c r="E2521" s="1">
        <v>44964.611851851849</v>
      </c>
      <c r="F2521" s="1">
        <v>44964.611851851849</v>
      </c>
    </row>
    <row r="2522" spans="1:6" x14ac:dyDescent="0.2">
      <c r="A2522">
        <v>2521</v>
      </c>
      <c r="B2522" t="s">
        <v>6449</v>
      </c>
      <c r="C2522" t="s">
        <v>6450</v>
      </c>
      <c r="D2522" s="2">
        <v>7163687335</v>
      </c>
      <c r="E2522" s="1">
        <v>44964.611851851849</v>
      </c>
      <c r="F2522" s="1">
        <v>44964.611851851849</v>
      </c>
    </row>
    <row r="2523" spans="1:6" x14ac:dyDescent="0.2">
      <c r="A2523">
        <v>2522</v>
      </c>
      <c r="B2523" t="s">
        <v>6451</v>
      </c>
      <c r="C2523" t="s">
        <v>6452</v>
      </c>
      <c r="D2523" s="2">
        <v>17068985281</v>
      </c>
      <c r="E2523" s="1">
        <v>44964.611851851849</v>
      </c>
      <c r="F2523" s="1">
        <v>44964.611851851849</v>
      </c>
    </row>
    <row r="2524" spans="1:6" x14ac:dyDescent="0.2">
      <c r="A2524">
        <v>2523</v>
      </c>
      <c r="B2524" t="s">
        <v>6453</v>
      </c>
      <c r="C2524" t="s">
        <v>6454</v>
      </c>
      <c r="D2524" t="s">
        <v>6455</v>
      </c>
      <c r="E2524" s="1">
        <v>44964.611851851849</v>
      </c>
      <c r="F2524" s="1">
        <v>44964.611851851849</v>
      </c>
    </row>
    <row r="2525" spans="1:6" x14ac:dyDescent="0.2">
      <c r="A2525">
        <v>2524</v>
      </c>
      <c r="B2525" t="s">
        <v>6456</v>
      </c>
      <c r="C2525" t="s">
        <v>6457</v>
      </c>
      <c r="D2525">
        <f>1-848-209-4703</f>
        <v>-5759</v>
      </c>
      <c r="E2525" s="1">
        <v>44964.611851851849</v>
      </c>
      <c r="F2525" s="1">
        <v>44964.611851851849</v>
      </c>
    </row>
    <row r="2526" spans="1:6" x14ac:dyDescent="0.2">
      <c r="A2526">
        <v>2525</v>
      </c>
      <c r="B2526" t="s">
        <v>6458</v>
      </c>
      <c r="C2526" t="s">
        <v>6459</v>
      </c>
      <c r="D2526">
        <v>12564012822</v>
      </c>
      <c r="E2526" s="1">
        <v>44964.611851851849</v>
      </c>
      <c r="F2526" s="1">
        <v>44964.611851851849</v>
      </c>
    </row>
    <row r="2527" spans="1:6" x14ac:dyDescent="0.2">
      <c r="A2527">
        <v>2526</v>
      </c>
      <c r="B2527" t="s">
        <v>6460</v>
      </c>
      <c r="C2527" t="s">
        <v>6461</v>
      </c>
      <c r="D2527">
        <f>1-223-709-1855</f>
        <v>-2786</v>
      </c>
      <c r="E2527" s="1">
        <v>44964.611851851849</v>
      </c>
      <c r="F2527" s="1">
        <v>44964.611851851849</v>
      </c>
    </row>
    <row r="2528" spans="1:6" x14ac:dyDescent="0.2">
      <c r="A2528">
        <v>2527</v>
      </c>
      <c r="B2528" t="s">
        <v>6462</v>
      </c>
      <c r="C2528" t="s">
        <v>6463</v>
      </c>
      <c r="D2528" t="s">
        <v>6464</v>
      </c>
      <c r="E2528" s="1">
        <v>44964.611851851849</v>
      </c>
      <c r="F2528" s="1">
        <v>44964.611851851849</v>
      </c>
    </row>
    <row r="2529" spans="1:6" x14ac:dyDescent="0.2">
      <c r="A2529">
        <v>2528</v>
      </c>
      <c r="B2529" t="s">
        <v>6465</v>
      </c>
      <c r="C2529" t="s">
        <v>6466</v>
      </c>
      <c r="D2529" t="s">
        <v>6467</v>
      </c>
      <c r="E2529" s="1">
        <v>44964.611851851849</v>
      </c>
      <c r="F2529" s="1">
        <v>44964.611851851849</v>
      </c>
    </row>
    <row r="2530" spans="1:6" x14ac:dyDescent="0.2">
      <c r="A2530">
        <v>2529</v>
      </c>
      <c r="B2530" t="s">
        <v>6468</v>
      </c>
      <c r="C2530" t="s">
        <v>6469</v>
      </c>
      <c r="D2530" s="2">
        <v>7032897306</v>
      </c>
      <c r="E2530" s="1">
        <v>44964.611851851849</v>
      </c>
      <c r="F2530" s="1">
        <v>44964.611851851849</v>
      </c>
    </row>
    <row r="2531" spans="1:6" x14ac:dyDescent="0.2">
      <c r="A2531">
        <v>2530</v>
      </c>
      <c r="B2531" t="s">
        <v>6470</v>
      </c>
      <c r="C2531" t="s">
        <v>6471</v>
      </c>
      <c r="D2531" s="2">
        <v>4803637656</v>
      </c>
      <c r="E2531" s="1">
        <v>44964.611851851849</v>
      </c>
      <c r="F2531" s="1">
        <v>44964.611851851849</v>
      </c>
    </row>
    <row r="2532" spans="1:6" x14ac:dyDescent="0.2">
      <c r="A2532">
        <v>2531</v>
      </c>
      <c r="B2532" t="s">
        <v>6472</v>
      </c>
      <c r="C2532" t="s">
        <v>6473</v>
      </c>
      <c r="D2532" t="s">
        <v>6474</v>
      </c>
      <c r="E2532" s="1">
        <v>44964.611851851849</v>
      </c>
      <c r="F2532" s="1">
        <v>44964.611851851849</v>
      </c>
    </row>
    <row r="2533" spans="1:6" x14ac:dyDescent="0.2">
      <c r="A2533">
        <v>2532</v>
      </c>
      <c r="B2533" t="s">
        <v>6475</v>
      </c>
      <c r="C2533" t="s">
        <v>6476</v>
      </c>
      <c r="D2533" t="s">
        <v>6477</v>
      </c>
      <c r="E2533" s="1">
        <v>44964.611851851849</v>
      </c>
      <c r="F2533" s="1">
        <v>44964.611851851849</v>
      </c>
    </row>
    <row r="2534" spans="1:6" x14ac:dyDescent="0.2">
      <c r="A2534">
        <v>2533</v>
      </c>
      <c r="B2534" t="s">
        <v>6478</v>
      </c>
      <c r="C2534" t="s">
        <v>6479</v>
      </c>
      <c r="D2534" t="s">
        <v>6480</v>
      </c>
      <c r="E2534" s="1">
        <v>44964.611851851849</v>
      </c>
      <c r="F2534" s="1">
        <v>44964.611851851849</v>
      </c>
    </row>
    <row r="2535" spans="1:6" x14ac:dyDescent="0.2">
      <c r="A2535">
        <v>2534</v>
      </c>
      <c r="B2535" t="s">
        <v>6481</v>
      </c>
      <c r="C2535" t="s">
        <v>6482</v>
      </c>
      <c r="D2535" t="s">
        <v>6483</v>
      </c>
      <c r="E2535" s="1">
        <v>44964.611851851849</v>
      </c>
      <c r="F2535" s="1">
        <v>44964.611851851849</v>
      </c>
    </row>
    <row r="2536" spans="1:6" x14ac:dyDescent="0.2">
      <c r="A2536">
        <v>2535</v>
      </c>
      <c r="B2536" t="s">
        <v>6484</v>
      </c>
      <c r="C2536" t="s">
        <v>6485</v>
      </c>
      <c r="D2536" t="s">
        <v>6486</v>
      </c>
      <c r="E2536" s="1">
        <v>44964.611851851849</v>
      </c>
      <c r="F2536" s="1">
        <v>44964.611851851849</v>
      </c>
    </row>
    <row r="2537" spans="1:6" x14ac:dyDescent="0.2">
      <c r="A2537">
        <v>2536</v>
      </c>
      <c r="B2537" t="s">
        <v>6487</v>
      </c>
      <c r="C2537" t="s">
        <v>6488</v>
      </c>
      <c r="D2537" t="s">
        <v>6489</v>
      </c>
      <c r="E2537" s="1">
        <v>44964.611851851849</v>
      </c>
      <c r="F2537" s="1">
        <v>44964.611851851849</v>
      </c>
    </row>
    <row r="2538" spans="1:6" x14ac:dyDescent="0.2">
      <c r="A2538">
        <v>2537</v>
      </c>
      <c r="B2538" t="s">
        <v>6490</v>
      </c>
      <c r="C2538" t="s">
        <v>6491</v>
      </c>
      <c r="D2538">
        <f>1-937-908-5197</f>
        <v>-7041</v>
      </c>
      <c r="E2538" s="1">
        <v>44964.611851851849</v>
      </c>
      <c r="F2538" s="1">
        <v>44964.611851851849</v>
      </c>
    </row>
    <row r="2539" spans="1:6" x14ac:dyDescent="0.2">
      <c r="A2539">
        <v>2538</v>
      </c>
      <c r="B2539" t="s">
        <v>6492</v>
      </c>
      <c r="C2539" t="s">
        <v>6493</v>
      </c>
      <c r="D2539" t="s">
        <v>6494</v>
      </c>
      <c r="E2539" s="1">
        <v>44964.611851851849</v>
      </c>
      <c r="F2539" s="1">
        <v>44964.611851851849</v>
      </c>
    </row>
    <row r="2540" spans="1:6" x14ac:dyDescent="0.2">
      <c r="A2540">
        <v>2539</v>
      </c>
      <c r="B2540" t="s">
        <v>6495</v>
      </c>
      <c r="C2540" t="s">
        <v>6496</v>
      </c>
      <c r="D2540" t="s">
        <v>6497</v>
      </c>
      <c r="E2540" s="1">
        <v>44964.611851851849</v>
      </c>
      <c r="F2540" s="1">
        <v>44964.611851851849</v>
      </c>
    </row>
    <row r="2541" spans="1:6" x14ac:dyDescent="0.2">
      <c r="A2541">
        <v>2540</v>
      </c>
      <c r="B2541" t="s">
        <v>6498</v>
      </c>
      <c r="C2541" t="s">
        <v>6499</v>
      </c>
      <c r="D2541" t="s">
        <v>6500</v>
      </c>
      <c r="E2541" s="1">
        <v>44964.611851851849</v>
      </c>
      <c r="F2541" s="1">
        <v>44964.611851851849</v>
      </c>
    </row>
    <row r="2542" spans="1:6" x14ac:dyDescent="0.2">
      <c r="A2542">
        <v>2541</v>
      </c>
      <c r="B2542" t="s">
        <v>6501</v>
      </c>
      <c r="C2542" t="s">
        <v>6502</v>
      </c>
      <c r="D2542">
        <f>1-657-817-3548</f>
        <v>-5021</v>
      </c>
      <c r="E2542" s="1">
        <v>44964.611851851849</v>
      </c>
      <c r="F2542" s="1">
        <v>44964.611851851849</v>
      </c>
    </row>
    <row r="2543" spans="1:6" x14ac:dyDescent="0.2">
      <c r="A2543">
        <v>2542</v>
      </c>
      <c r="B2543" t="s">
        <v>6503</v>
      </c>
      <c r="C2543" t="s">
        <v>6504</v>
      </c>
      <c r="D2543" t="s">
        <v>6505</v>
      </c>
      <c r="E2543" s="1">
        <v>44964.611851851849</v>
      </c>
      <c r="F2543" s="1">
        <v>44964.611851851849</v>
      </c>
    </row>
    <row r="2544" spans="1:6" x14ac:dyDescent="0.2">
      <c r="A2544">
        <v>2543</v>
      </c>
      <c r="B2544" t="s">
        <v>6506</v>
      </c>
      <c r="C2544" t="s">
        <v>6507</v>
      </c>
      <c r="D2544" t="s">
        <v>6508</v>
      </c>
      <c r="E2544" s="1">
        <v>44964.611851851849</v>
      </c>
      <c r="F2544" s="1">
        <v>44964.611851851849</v>
      </c>
    </row>
    <row r="2545" spans="1:6" x14ac:dyDescent="0.2">
      <c r="A2545">
        <v>2544</v>
      </c>
      <c r="B2545" t="s">
        <v>6509</v>
      </c>
      <c r="C2545" t="s">
        <v>6510</v>
      </c>
      <c r="D2545" s="2">
        <v>9103104925</v>
      </c>
      <c r="E2545" s="1">
        <v>44964.611851851849</v>
      </c>
      <c r="F2545" s="1">
        <v>44964.611851851849</v>
      </c>
    </row>
    <row r="2546" spans="1:6" x14ac:dyDescent="0.2">
      <c r="A2546">
        <v>2545</v>
      </c>
      <c r="B2546" t="s">
        <v>6511</v>
      </c>
      <c r="C2546" t="s">
        <v>6512</v>
      </c>
      <c r="D2546" t="s">
        <v>6513</v>
      </c>
      <c r="E2546" s="1">
        <v>44964.611851851849</v>
      </c>
      <c r="F2546" s="1">
        <v>44964.611851851849</v>
      </c>
    </row>
    <row r="2547" spans="1:6" x14ac:dyDescent="0.2">
      <c r="A2547">
        <v>2546</v>
      </c>
      <c r="B2547" t="s">
        <v>6514</v>
      </c>
      <c r="C2547" t="s">
        <v>6515</v>
      </c>
      <c r="D2547" s="2">
        <v>7065752171</v>
      </c>
      <c r="E2547" s="1">
        <v>44964.611851851849</v>
      </c>
      <c r="F2547" s="1">
        <v>44964.611851851849</v>
      </c>
    </row>
    <row r="2548" spans="1:6" x14ac:dyDescent="0.2">
      <c r="A2548">
        <v>2547</v>
      </c>
      <c r="B2548" t="s">
        <v>6516</v>
      </c>
      <c r="C2548" t="s">
        <v>6517</v>
      </c>
      <c r="D2548" t="s">
        <v>6518</v>
      </c>
      <c r="E2548" s="1">
        <v>44964.611851851849</v>
      </c>
      <c r="F2548" s="1">
        <v>44964.611851851849</v>
      </c>
    </row>
    <row r="2549" spans="1:6" x14ac:dyDescent="0.2">
      <c r="A2549">
        <v>2548</v>
      </c>
      <c r="B2549" t="s">
        <v>6519</v>
      </c>
      <c r="C2549" t="s">
        <v>6520</v>
      </c>
      <c r="D2549" t="s">
        <v>6521</v>
      </c>
      <c r="E2549" s="1">
        <v>44964.611851851849</v>
      </c>
      <c r="F2549" s="1">
        <v>44964.611851851849</v>
      </c>
    </row>
    <row r="2550" spans="1:6" x14ac:dyDescent="0.2">
      <c r="A2550">
        <v>2549</v>
      </c>
      <c r="B2550" t="s">
        <v>6522</v>
      </c>
      <c r="C2550" t="s">
        <v>6523</v>
      </c>
      <c r="D2550" s="2">
        <v>7278369004</v>
      </c>
      <c r="E2550" s="1">
        <v>44964.611851851849</v>
      </c>
      <c r="F2550" s="1">
        <v>44964.611851851849</v>
      </c>
    </row>
    <row r="2551" spans="1:6" x14ac:dyDescent="0.2">
      <c r="A2551">
        <v>2550</v>
      </c>
      <c r="B2551" t="s">
        <v>6524</v>
      </c>
      <c r="C2551" t="s">
        <v>6525</v>
      </c>
      <c r="D2551" s="2">
        <v>9849104071</v>
      </c>
      <c r="E2551" s="1">
        <v>44964.611851851849</v>
      </c>
      <c r="F2551" s="1">
        <v>44964.611851851849</v>
      </c>
    </row>
    <row r="2552" spans="1:6" x14ac:dyDescent="0.2">
      <c r="A2552">
        <v>2551</v>
      </c>
      <c r="B2552" t="s">
        <v>6526</v>
      </c>
      <c r="C2552" t="s">
        <v>6527</v>
      </c>
      <c r="D2552" t="s">
        <v>6528</v>
      </c>
      <c r="E2552" s="1">
        <v>44964.611851851849</v>
      </c>
      <c r="F2552" s="1">
        <v>44964.611851851849</v>
      </c>
    </row>
    <row r="2553" spans="1:6" x14ac:dyDescent="0.2">
      <c r="A2553">
        <v>2552</v>
      </c>
      <c r="B2553" t="s">
        <v>6529</v>
      </c>
      <c r="C2553" t="s">
        <v>6530</v>
      </c>
      <c r="D2553" t="s">
        <v>6531</v>
      </c>
      <c r="E2553" s="1">
        <v>44964.611851851849</v>
      </c>
      <c r="F2553" s="1">
        <v>44964.611851851849</v>
      </c>
    </row>
    <row r="2554" spans="1:6" x14ac:dyDescent="0.2">
      <c r="A2554">
        <v>2553</v>
      </c>
      <c r="B2554" t="s">
        <v>6532</v>
      </c>
      <c r="C2554" t="s">
        <v>6533</v>
      </c>
      <c r="D2554">
        <f>1-775-857-7781</f>
        <v>-9412</v>
      </c>
      <c r="E2554" s="1">
        <v>44964.611851851849</v>
      </c>
      <c r="F2554" s="1">
        <v>44964.611851851849</v>
      </c>
    </row>
    <row r="2555" spans="1:6" x14ac:dyDescent="0.2">
      <c r="A2555">
        <v>2554</v>
      </c>
      <c r="B2555" t="s">
        <v>6534</v>
      </c>
      <c r="C2555" t="s">
        <v>6535</v>
      </c>
      <c r="D2555" s="2">
        <v>3868672959</v>
      </c>
      <c r="E2555" s="1">
        <v>44964.611851851849</v>
      </c>
      <c r="F2555" s="1">
        <v>44964.611851851849</v>
      </c>
    </row>
    <row r="2556" spans="1:6" x14ac:dyDescent="0.2">
      <c r="A2556">
        <v>2555</v>
      </c>
      <c r="B2556" t="s">
        <v>6536</v>
      </c>
      <c r="C2556" t="s">
        <v>6537</v>
      </c>
      <c r="D2556" s="2">
        <v>14844503246</v>
      </c>
      <c r="E2556" s="1">
        <v>44964.611851851849</v>
      </c>
      <c r="F2556" s="1">
        <v>44964.611851851849</v>
      </c>
    </row>
    <row r="2557" spans="1:6" x14ac:dyDescent="0.2">
      <c r="A2557">
        <v>2556</v>
      </c>
      <c r="B2557" t="s">
        <v>6538</v>
      </c>
      <c r="C2557" t="s">
        <v>6539</v>
      </c>
      <c r="D2557">
        <f>1-605-846-4309</f>
        <v>-5759</v>
      </c>
      <c r="E2557" s="1">
        <v>44964.611851851849</v>
      </c>
      <c r="F2557" s="1">
        <v>44964.611851851849</v>
      </c>
    </row>
    <row r="2558" spans="1:6" x14ac:dyDescent="0.2">
      <c r="A2558">
        <v>2557</v>
      </c>
      <c r="B2558" t="s">
        <v>6540</v>
      </c>
      <c r="C2558" t="s">
        <v>6541</v>
      </c>
      <c r="D2558">
        <v>13609700029</v>
      </c>
      <c r="E2558" s="1">
        <v>44964.611851851849</v>
      </c>
      <c r="F2558" s="1">
        <v>44964.611851851849</v>
      </c>
    </row>
    <row r="2559" spans="1:6" x14ac:dyDescent="0.2">
      <c r="A2559">
        <v>2558</v>
      </c>
      <c r="B2559" t="s">
        <v>6542</v>
      </c>
      <c r="C2559" t="s">
        <v>6543</v>
      </c>
      <c r="D2559" t="s">
        <v>6544</v>
      </c>
      <c r="E2559" s="1">
        <v>44964.611851851849</v>
      </c>
      <c r="F2559" s="1">
        <v>44964.611851851849</v>
      </c>
    </row>
    <row r="2560" spans="1:6" x14ac:dyDescent="0.2">
      <c r="A2560">
        <v>2559</v>
      </c>
      <c r="B2560" t="s">
        <v>6545</v>
      </c>
      <c r="C2560" t="s">
        <v>6546</v>
      </c>
      <c r="D2560">
        <f>1-484-258-9768</f>
        <v>-10509</v>
      </c>
      <c r="E2560" s="1">
        <v>44964.611851851849</v>
      </c>
      <c r="F2560" s="1">
        <v>44964.611851851849</v>
      </c>
    </row>
    <row r="2561" spans="1:6" x14ac:dyDescent="0.2">
      <c r="A2561">
        <v>2560</v>
      </c>
      <c r="B2561" t="s">
        <v>6547</v>
      </c>
      <c r="C2561" t="s">
        <v>6548</v>
      </c>
      <c r="D2561" t="s">
        <v>6549</v>
      </c>
      <c r="E2561" s="1">
        <v>44964.611851851849</v>
      </c>
      <c r="F2561" s="1">
        <v>44964.611851851849</v>
      </c>
    </row>
    <row r="2562" spans="1:6" x14ac:dyDescent="0.2">
      <c r="A2562">
        <v>2561</v>
      </c>
      <c r="B2562" t="s">
        <v>6550</v>
      </c>
      <c r="C2562" t="s">
        <v>6551</v>
      </c>
      <c r="D2562">
        <f>1-531-725-4967</f>
        <v>-6222</v>
      </c>
      <c r="E2562" s="1">
        <v>44964.611851851849</v>
      </c>
      <c r="F2562" s="1">
        <v>44964.611851851849</v>
      </c>
    </row>
    <row r="2563" spans="1:6" x14ac:dyDescent="0.2">
      <c r="A2563">
        <v>2562</v>
      </c>
      <c r="B2563" t="s">
        <v>6552</v>
      </c>
      <c r="C2563" t="s">
        <v>6553</v>
      </c>
      <c r="D2563">
        <v>19193915085</v>
      </c>
      <c r="E2563" s="1">
        <v>44964.611851851849</v>
      </c>
      <c r="F2563" s="1">
        <v>44964.611851851849</v>
      </c>
    </row>
    <row r="2564" spans="1:6" x14ac:dyDescent="0.2">
      <c r="A2564">
        <v>2563</v>
      </c>
      <c r="B2564" t="s">
        <v>6554</v>
      </c>
      <c r="C2564" t="s">
        <v>6555</v>
      </c>
      <c r="D2564" t="s">
        <v>6556</v>
      </c>
      <c r="E2564" s="1">
        <v>44964.611851851849</v>
      </c>
      <c r="F2564" s="1">
        <v>44964.611851851849</v>
      </c>
    </row>
    <row r="2565" spans="1:6" x14ac:dyDescent="0.2">
      <c r="A2565">
        <v>2564</v>
      </c>
      <c r="B2565" t="s">
        <v>6557</v>
      </c>
      <c r="C2565" t="s">
        <v>6558</v>
      </c>
      <c r="D2565" t="s">
        <v>6559</v>
      </c>
      <c r="E2565" s="1">
        <v>44964.611851851849</v>
      </c>
      <c r="F2565" s="1">
        <v>44964.611851851849</v>
      </c>
    </row>
    <row r="2566" spans="1:6" x14ac:dyDescent="0.2">
      <c r="A2566">
        <v>2565</v>
      </c>
      <c r="B2566" t="s">
        <v>6560</v>
      </c>
      <c r="C2566" t="s">
        <v>6561</v>
      </c>
      <c r="D2566" s="2">
        <v>2673480224</v>
      </c>
      <c r="E2566" s="1">
        <v>44964.611851851849</v>
      </c>
      <c r="F2566" s="1">
        <v>44964.611851851849</v>
      </c>
    </row>
    <row r="2567" spans="1:6" x14ac:dyDescent="0.2">
      <c r="A2567">
        <v>2566</v>
      </c>
      <c r="B2567" t="s">
        <v>6562</v>
      </c>
      <c r="C2567" t="s">
        <v>6563</v>
      </c>
      <c r="D2567">
        <f>1-252-348-617</f>
        <v>-1216</v>
      </c>
      <c r="E2567" s="1">
        <v>44964.611851851849</v>
      </c>
      <c r="F2567" s="1">
        <v>44964.611851851849</v>
      </c>
    </row>
    <row r="2568" spans="1:6" x14ac:dyDescent="0.2">
      <c r="A2568">
        <v>2567</v>
      </c>
      <c r="B2568" t="s">
        <v>6564</v>
      </c>
      <c r="C2568" t="s">
        <v>6565</v>
      </c>
      <c r="D2568">
        <v>16817364529</v>
      </c>
      <c r="E2568" s="1">
        <v>44964.611851851849</v>
      </c>
      <c r="F2568" s="1">
        <v>44964.611851851849</v>
      </c>
    </row>
    <row r="2569" spans="1:6" x14ac:dyDescent="0.2">
      <c r="A2569">
        <v>2568</v>
      </c>
      <c r="B2569" t="s">
        <v>6566</v>
      </c>
      <c r="C2569" t="s">
        <v>6567</v>
      </c>
      <c r="D2569" t="s">
        <v>6568</v>
      </c>
      <c r="E2569" s="1">
        <v>44964.611851851849</v>
      </c>
      <c r="F2569" s="1">
        <v>44964.611851851849</v>
      </c>
    </row>
    <row r="2570" spans="1:6" x14ac:dyDescent="0.2">
      <c r="A2570">
        <v>2569</v>
      </c>
      <c r="B2570" t="s">
        <v>6569</v>
      </c>
      <c r="C2570" t="s">
        <v>6570</v>
      </c>
      <c r="D2570" t="s">
        <v>6571</v>
      </c>
      <c r="E2570" s="1">
        <v>44964.611851851849</v>
      </c>
      <c r="F2570" s="1">
        <v>44964.611851851849</v>
      </c>
    </row>
    <row r="2571" spans="1:6" x14ac:dyDescent="0.2">
      <c r="A2571">
        <v>2570</v>
      </c>
      <c r="B2571" t="s">
        <v>6572</v>
      </c>
      <c r="C2571" t="s">
        <v>6573</v>
      </c>
      <c r="D2571" t="s">
        <v>6574</v>
      </c>
      <c r="E2571" s="1">
        <v>44964.611851851849</v>
      </c>
      <c r="F2571" s="1">
        <v>44964.611851851849</v>
      </c>
    </row>
    <row r="2572" spans="1:6" x14ac:dyDescent="0.2">
      <c r="A2572">
        <v>2571</v>
      </c>
      <c r="B2572" t="s">
        <v>6575</v>
      </c>
      <c r="C2572" t="s">
        <v>6576</v>
      </c>
      <c r="D2572" s="2">
        <v>3524981827</v>
      </c>
      <c r="E2572" s="1">
        <v>44964.611851851849</v>
      </c>
      <c r="F2572" s="1">
        <v>44964.611851851849</v>
      </c>
    </row>
    <row r="2573" spans="1:6" x14ac:dyDescent="0.2">
      <c r="A2573">
        <v>2572</v>
      </c>
      <c r="B2573" t="s">
        <v>6577</v>
      </c>
      <c r="C2573" t="s">
        <v>6578</v>
      </c>
      <c r="D2573" s="2">
        <v>16209750398</v>
      </c>
      <c r="E2573" s="1">
        <v>44964.611851851849</v>
      </c>
      <c r="F2573" s="1">
        <v>44964.611851851849</v>
      </c>
    </row>
    <row r="2574" spans="1:6" x14ac:dyDescent="0.2">
      <c r="A2574">
        <v>2573</v>
      </c>
      <c r="B2574" t="s">
        <v>6579</v>
      </c>
      <c r="C2574" t="s">
        <v>6580</v>
      </c>
      <c r="D2574" t="s">
        <v>6581</v>
      </c>
      <c r="E2574" s="1">
        <v>44964.611851851849</v>
      </c>
      <c r="F2574" s="1">
        <v>44964.611851851849</v>
      </c>
    </row>
    <row r="2575" spans="1:6" x14ac:dyDescent="0.2">
      <c r="A2575">
        <v>2574</v>
      </c>
      <c r="B2575" t="s">
        <v>6582</v>
      </c>
      <c r="C2575" t="s">
        <v>6583</v>
      </c>
      <c r="D2575" t="s">
        <v>6584</v>
      </c>
      <c r="E2575" s="1">
        <v>44964.611851851849</v>
      </c>
      <c r="F2575" s="1">
        <v>44964.611851851849</v>
      </c>
    </row>
    <row r="2576" spans="1:6" x14ac:dyDescent="0.2">
      <c r="A2576">
        <v>2575</v>
      </c>
      <c r="B2576" t="s">
        <v>6585</v>
      </c>
      <c r="C2576" t="s">
        <v>6586</v>
      </c>
      <c r="D2576">
        <v>15415148985</v>
      </c>
      <c r="E2576" s="1">
        <v>44964.611851851849</v>
      </c>
      <c r="F2576" s="1">
        <v>44964.611851851849</v>
      </c>
    </row>
    <row r="2577" spans="1:6" x14ac:dyDescent="0.2">
      <c r="A2577">
        <v>2576</v>
      </c>
      <c r="B2577" t="s">
        <v>6587</v>
      </c>
      <c r="C2577" t="s">
        <v>6588</v>
      </c>
      <c r="D2577" t="s">
        <v>6589</v>
      </c>
      <c r="E2577" s="1">
        <v>44964.611851851849</v>
      </c>
      <c r="F2577" s="1">
        <v>44964.611851851849</v>
      </c>
    </row>
    <row r="2578" spans="1:6" x14ac:dyDescent="0.2">
      <c r="A2578">
        <v>2577</v>
      </c>
      <c r="B2578" t="s">
        <v>6590</v>
      </c>
      <c r="C2578" t="s">
        <v>6591</v>
      </c>
      <c r="D2578" t="s">
        <v>6592</v>
      </c>
      <c r="E2578" s="1">
        <v>44964.611851851849</v>
      </c>
      <c r="F2578" s="1">
        <v>44964.611851851849</v>
      </c>
    </row>
    <row r="2579" spans="1:6" x14ac:dyDescent="0.2">
      <c r="A2579">
        <v>2578</v>
      </c>
      <c r="B2579" t="s">
        <v>6593</v>
      </c>
      <c r="C2579" t="s">
        <v>6594</v>
      </c>
      <c r="D2579">
        <f>1-952-586-9781</f>
        <v>-11318</v>
      </c>
      <c r="E2579" s="1">
        <v>44964.611851851849</v>
      </c>
      <c r="F2579" s="1">
        <v>44964.611851851849</v>
      </c>
    </row>
    <row r="2580" spans="1:6" x14ac:dyDescent="0.2">
      <c r="A2580">
        <v>2579</v>
      </c>
      <c r="B2580" t="s">
        <v>6595</v>
      </c>
      <c r="C2580" t="s">
        <v>6596</v>
      </c>
      <c r="D2580" s="2">
        <v>15404597548</v>
      </c>
      <c r="E2580" s="1">
        <v>44964.611851851849</v>
      </c>
      <c r="F2580" s="1">
        <v>44964.611851851849</v>
      </c>
    </row>
    <row r="2581" spans="1:6" x14ac:dyDescent="0.2">
      <c r="A2581">
        <v>2580</v>
      </c>
      <c r="B2581" t="s">
        <v>6597</v>
      </c>
      <c r="C2581" t="s">
        <v>6598</v>
      </c>
      <c r="D2581" s="2">
        <v>3802088093</v>
      </c>
      <c r="E2581" s="1">
        <v>44964.611851851849</v>
      </c>
      <c r="F2581" s="1">
        <v>44964.611851851849</v>
      </c>
    </row>
    <row r="2582" spans="1:6" x14ac:dyDescent="0.2">
      <c r="A2582">
        <v>2581</v>
      </c>
      <c r="B2582" t="s">
        <v>6599</v>
      </c>
      <c r="C2582" t="s">
        <v>6600</v>
      </c>
      <c r="D2582" s="2">
        <v>16085830778</v>
      </c>
      <c r="E2582" s="1">
        <v>44964.611851851849</v>
      </c>
      <c r="F2582" s="1">
        <v>44964.611851851849</v>
      </c>
    </row>
    <row r="2583" spans="1:6" x14ac:dyDescent="0.2">
      <c r="A2583">
        <v>2582</v>
      </c>
      <c r="B2583" t="s">
        <v>6601</v>
      </c>
      <c r="C2583" t="s">
        <v>6602</v>
      </c>
      <c r="D2583" t="s">
        <v>6603</v>
      </c>
      <c r="E2583" s="1">
        <v>44964.611851851849</v>
      </c>
      <c r="F2583" s="1">
        <v>44964.611851851849</v>
      </c>
    </row>
    <row r="2584" spans="1:6" x14ac:dyDescent="0.2">
      <c r="A2584">
        <v>2583</v>
      </c>
      <c r="B2584" t="s">
        <v>6604</v>
      </c>
      <c r="C2584" t="s">
        <v>6605</v>
      </c>
      <c r="D2584" s="2">
        <v>8707831232</v>
      </c>
      <c r="E2584" s="1">
        <v>44964.611851851849</v>
      </c>
      <c r="F2584" s="1">
        <v>44964.611851851849</v>
      </c>
    </row>
    <row r="2585" spans="1:6" x14ac:dyDescent="0.2">
      <c r="A2585">
        <v>2584</v>
      </c>
      <c r="B2585" t="s">
        <v>6606</v>
      </c>
      <c r="C2585" t="s">
        <v>6607</v>
      </c>
      <c r="D2585">
        <f>1-731-468-1167</f>
        <v>-2365</v>
      </c>
      <c r="E2585" s="1">
        <v>44964.611851851849</v>
      </c>
      <c r="F2585" s="1">
        <v>44964.611851851849</v>
      </c>
    </row>
    <row r="2586" spans="1:6" x14ac:dyDescent="0.2">
      <c r="A2586">
        <v>2585</v>
      </c>
      <c r="B2586" t="s">
        <v>6608</v>
      </c>
      <c r="C2586" t="s">
        <v>6609</v>
      </c>
      <c r="D2586" t="s">
        <v>6610</v>
      </c>
      <c r="E2586" s="1">
        <v>44964.611851851849</v>
      </c>
      <c r="F2586" s="1">
        <v>44964.611851851849</v>
      </c>
    </row>
    <row r="2587" spans="1:6" x14ac:dyDescent="0.2">
      <c r="A2587">
        <v>2586</v>
      </c>
      <c r="B2587" t="s">
        <v>6611</v>
      </c>
      <c r="C2587" t="s">
        <v>6612</v>
      </c>
      <c r="D2587" t="s">
        <v>6613</v>
      </c>
      <c r="E2587" s="1">
        <v>44964.611851851849</v>
      </c>
      <c r="F2587" s="1">
        <v>44964.611851851849</v>
      </c>
    </row>
    <row r="2588" spans="1:6" x14ac:dyDescent="0.2">
      <c r="A2588">
        <v>2587</v>
      </c>
      <c r="B2588" t="s">
        <v>6614</v>
      </c>
      <c r="C2588" t="s">
        <v>6615</v>
      </c>
      <c r="D2588" t="s">
        <v>6616</v>
      </c>
      <c r="E2588" s="1">
        <v>44964.611851851849</v>
      </c>
      <c r="F2588" s="1">
        <v>44964.611851851849</v>
      </c>
    </row>
    <row r="2589" spans="1:6" x14ac:dyDescent="0.2">
      <c r="A2589">
        <v>2588</v>
      </c>
      <c r="B2589" t="s">
        <v>6617</v>
      </c>
      <c r="C2589" t="s">
        <v>6618</v>
      </c>
      <c r="D2589" s="2">
        <v>4436945305</v>
      </c>
      <c r="E2589" s="1">
        <v>44964.611851851849</v>
      </c>
      <c r="F2589" s="1">
        <v>44964.611851851849</v>
      </c>
    </row>
    <row r="2590" spans="1:6" x14ac:dyDescent="0.2">
      <c r="A2590">
        <v>2589</v>
      </c>
      <c r="B2590" t="s">
        <v>6619</v>
      </c>
      <c r="C2590" t="s">
        <v>6620</v>
      </c>
      <c r="D2590" s="2">
        <v>5748832730</v>
      </c>
      <c r="E2590" s="1">
        <v>44964.611851851849</v>
      </c>
      <c r="F2590" s="1">
        <v>44964.611851851849</v>
      </c>
    </row>
    <row r="2591" spans="1:6" x14ac:dyDescent="0.2">
      <c r="A2591">
        <v>2590</v>
      </c>
      <c r="B2591" t="s">
        <v>6621</v>
      </c>
      <c r="C2591" t="s">
        <v>6622</v>
      </c>
      <c r="D2591" t="s">
        <v>6623</v>
      </c>
      <c r="E2591" s="1">
        <v>44964.611851851849</v>
      </c>
      <c r="F2591" s="1">
        <v>44964.611851851849</v>
      </c>
    </row>
    <row r="2592" spans="1:6" x14ac:dyDescent="0.2">
      <c r="A2592">
        <v>2591</v>
      </c>
      <c r="B2592" t="s">
        <v>6624</v>
      </c>
      <c r="C2592" t="s">
        <v>6625</v>
      </c>
      <c r="D2592" t="s">
        <v>6626</v>
      </c>
      <c r="E2592" s="1">
        <v>44964.611851851849</v>
      </c>
      <c r="F2592" s="1">
        <v>44964.611851851849</v>
      </c>
    </row>
    <row r="2593" spans="1:6" x14ac:dyDescent="0.2">
      <c r="A2593">
        <v>2592</v>
      </c>
      <c r="B2593" t="s">
        <v>6627</v>
      </c>
      <c r="C2593" t="s">
        <v>6628</v>
      </c>
      <c r="D2593" t="s">
        <v>6629</v>
      </c>
      <c r="E2593" s="1">
        <v>44964.611851851849</v>
      </c>
      <c r="F2593" s="1">
        <v>44964.611851851849</v>
      </c>
    </row>
    <row r="2594" spans="1:6" x14ac:dyDescent="0.2">
      <c r="A2594">
        <v>2593</v>
      </c>
      <c r="B2594" t="s">
        <v>6630</v>
      </c>
      <c r="C2594" t="s">
        <v>6631</v>
      </c>
      <c r="D2594" s="2">
        <v>14172254290</v>
      </c>
      <c r="E2594" s="1">
        <v>44964.611851851849</v>
      </c>
      <c r="F2594" s="1">
        <v>44964.611851851849</v>
      </c>
    </row>
    <row r="2595" spans="1:6" x14ac:dyDescent="0.2">
      <c r="A2595">
        <v>2594</v>
      </c>
      <c r="B2595" t="s">
        <v>6632</v>
      </c>
      <c r="C2595" t="s">
        <v>6633</v>
      </c>
      <c r="D2595" s="2">
        <v>9594453328</v>
      </c>
      <c r="E2595" s="1">
        <v>44964.611851851849</v>
      </c>
      <c r="F2595" s="1">
        <v>44964.611851851849</v>
      </c>
    </row>
    <row r="2596" spans="1:6" x14ac:dyDescent="0.2">
      <c r="A2596">
        <v>2595</v>
      </c>
      <c r="B2596" t="s">
        <v>6634</v>
      </c>
      <c r="C2596" t="s">
        <v>6635</v>
      </c>
      <c r="D2596">
        <v>15803264039</v>
      </c>
      <c r="E2596" s="1">
        <v>44964.611851851849</v>
      </c>
      <c r="F2596" s="1">
        <v>44964.611851851849</v>
      </c>
    </row>
    <row r="2597" spans="1:6" x14ac:dyDescent="0.2">
      <c r="A2597">
        <v>2596</v>
      </c>
      <c r="B2597" t="s">
        <v>6636</v>
      </c>
      <c r="C2597" t="s">
        <v>6637</v>
      </c>
      <c r="D2597" t="s">
        <v>6638</v>
      </c>
      <c r="E2597" s="1">
        <v>44964.611851851849</v>
      </c>
      <c r="F2597" s="1">
        <v>44964.611851851849</v>
      </c>
    </row>
    <row r="2598" spans="1:6" x14ac:dyDescent="0.2">
      <c r="A2598">
        <v>2597</v>
      </c>
      <c r="B2598" t="s">
        <v>6639</v>
      </c>
      <c r="C2598" t="s">
        <v>6640</v>
      </c>
      <c r="D2598" t="s">
        <v>6641</v>
      </c>
      <c r="E2598" s="1">
        <v>44964.611851851849</v>
      </c>
      <c r="F2598" s="1">
        <v>44964.611851851849</v>
      </c>
    </row>
    <row r="2599" spans="1:6" x14ac:dyDescent="0.2">
      <c r="A2599">
        <v>2598</v>
      </c>
      <c r="B2599" t="s">
        <v>6642</v>
      </c>
      <c r="C2599" t="s">
        <v>6643</v>
      </c>
      <c r="D2599" t="s">
        <v>6644</v>
      </c>
      <c r="E2599" s="1">
        <v>44964.611851851849</v>
      </c>
      <c r="F2599" s="1">
        <v>44964.611851851849</v>
      </c>
    </row>
    <row r="2600" spans="1:6" x14ac:dyDescent="0.2">
      <c r="A2600">
        <v>2599</v>
      </c>
      <c r="B2600" t="s">
        <v>6645</v>
      </c>
      <c r="C2600" t="s">
        <v>6646</v>
      </c>
      <c r="D2600" t="s">
        <v>6647</v>
      </c>
      <c r="E2600" s="1">
        <v>44964.611851851849</v>
      </c>
      <c r="F2600" s="1">
        <v>44964.611851851849</v>
      </c>
    </row>
    <row r="2601" spans="1:6" x14ac:dyDescent="0.2">
      <c r="A2601">
        <v>2600</v>
      </c>
      <c r="B2601" t="s">
        <v>6648</v>
      </c>
      <c r="C2601" t="s">
        <v>6649</v>
      </c>
      <c r="D2601" t="s">
        <v>6650</v>
      </c>
      <c r="E2601" s="1">
        <v>44964.611851851849</v>
      </c>
      <c r="F2601" s="1">
        <v>44964.611851851849</v>
      </c>
    </row>
    <row r="2602" spans="1:6" x14ac:dyDescent="0.2">
      <c r="A2602">
        <v>2601</v>
      </c>
      <c r="B2602" t="s">
        <v>6651</v>
      </c>
      <c r="C2602" t="s">
        <v>6652</v>
      </c>
      <c r="D2602" t="s">
        <v>6653</v>
      </c>
      <c r="E2602" s="1">
        <v>44964.611851851849</v>
      </c>
      <c r="F2602" s="1">
        <v>44964.611851851849</v>
      </c>
    </row>
    <row r="2603" spans="1:6" x14ac:dyDescent="0.2">
      <c r="A2603">
        <v>2602</v>
      </c>
      <c r="B2603" t="s">
        <v>6654</v>
      </c>
      <c r="C2603" t="s">
        <v>6655</v>
      </c>
      <c r="D2603">
        <f>1-845-844-5060</f>
        <v>-6748</v>
      </c>
      <c r="E2603" s="1">
        <v>44964.611851851849</v>
      </c>
      <c r="F2603" s="1">
        <v>44964.611851851849</v>
      </c>
    </row>
    <row r="2604" spans="1:6" x14ac:dyDescent="0.2">
      <c r="A2604">
        <v>2603</v>
      </c>
      <c r="B2604" t="s">
        <v>6656</v>
      </c>
      <c r="C2604" t="s">
        <v>6657</v>
      </c>
      <c r="D2604" t="s">
        <v>6658</v>
      </c>
      <c r="E2604" s="1">
        <v>44964.611851851849</v>
      </c>
      <c r="F2604" s="1">
        <v>44964.611851851849</v>
      </c>
    </row>
    <row r="2605" spans="1:6" x14ac:dyDescent="0.2">
      <c r="A2605">
        <v>2604</v>
      </c>
      <c r="B2605" t="s">
        <v>6659</v>
      </c>
      <c r="C2605" t="s">
        <v>6660</v>
      </c>
      <c r="D2605" s="2">
        <v>3017773822</v>
      </c>
      <c r="E2605" s="1">
        <v>44964.611851851849</v>
      </c>
      <c r="F2605" s="1">
        <v>44964.611851851849</v>
      </c>
    </row>
    <row r="2606" spans="1:6" x14ac:dyDescent="0.2">
      <c r="A2606">
        <v>2605</v>
      </c>
      <c r="B2606" t="s">
        <v>6661</v>
      </c>
      <c r="C2606" t="s">
        <v>6662</v>
      </c>
      <c r="D2606">
        <v>18183585606</v>
      </c>
      <c r="E2606" s="1">
        <v>44964.611851851849</v>
      </c>
      <c r="F2606" s="1">
        <v>44964.611851851849</v>
      </c>
    </row>
    <row r="2607" spans="1:6" x14ac:dyDescent="0.2">
      <c r="A2607">
        <v>2606</v>
      </c>
      <c r="B2607" t="s">
        <v>6663</v>
      </c>
      <c r="C2607" t="s">
        <v>6664</v>
      </c>
      <c r="D2607" t="s">
        <v>6665</v>
      </c>
      <c r="E2607" s="1">
        <v>44964.611851851849</v>
      </c>
      <c r="F2607" s="1">
        <v>44964.611851851849</v>
      </c>
    </row>
    <row r="2608" spans="1:6" x14ac:dyDescent="0.2">
      <c r="A2608">
        <v>2607</v>
      </c>
      <c r="B2608" t="s">
        <v>6666</v>
      </c>
      <c r="C2608" t="s">
        <v>6667</v>
      </c>
      <c r="D2608" s="2">
        <v>12673324413</v>
      </c>
      <c r="E2608" s="1">
        <v>44964.611851851849</v>
      </c>
      <c r="F2608" s="1">
        <v>44964.611851851849</v>
      </c>
    </row>
    <row r="2609" spans="1:6" x14ac:dyDescent="0.2">
      <c r="A2609">
        <v>2608</v>
      </c>
      <c r="B2609" t="s">
        <v>6668</v>
      </c>
      <c r="C2609" t="s">
        <v>6669</v>
      </c>
      <c r="D2609" t="s">
        <v>6670</v>
      </c>
      <c r="E2609" s="1">
        <v>44964.611851851849</v>
      </c>
      <c r="F2609" s="1">
        <v>44964.611851851849</v>
      </c>
    </row>
    <row r="2610" spans="1:6" x14ac:dyDescent="0.2">
      <c r="A2610">
        <v>2609</v>
      </c>
      <c r="B2610" t="s">
        <v>6671</v>
      </c>
      <c r="C2610" t="s">
        <v>6672</v>
      </c>
      <c r="D2610">
        <v>12203084550</v>
      </c>
      <c r="E2610" s="1">
        <v>44964.611851851849</v>
      </c>
      <c r="F2610" s="1">
        <v>44964.611851851849</v>
      </c>
    </row>
    <row r="2611" spans="1:6" x14ac:dyDescent="0.2">
      <c r="A2611">
        <v>2610</v>
      </c>
      <c r="B2611" t="s">
        <v>6673</v>
      </c>
      <c r="C2611" t="s">
        <v>6674</v>
      </c>
      <c r="D2611" t="s">
        <v>6675</v>
      </c>
      <c r="E2611" s="1">
        <v>44964.611851851849</v>
      </c>
      <c r="F2611" s="1">
        <v>44964.611851851849</v>
      </c>
    </row>
    <row r="2612" spans="1:6" x14ac:dyDescent="0.2">
      <c r="A2612">
        <v>2611</v>
      </c>
      <c r="B2612" t="s">
        <v>6676</v>
      </c>
      <c r="C2612" t="s">
        <v>6677</v>
      </c>
      <c r="D2612">
        <f>1-380-338-9380</f>
        <v>-10097</v>
      </c>
      <c r="E2612" s="1">
        <v>44964.611851851849</v>
      </c>
      <c r="F2612" s="1">
        <v>44964.611851851849</v>
      </c>
    </row>
    <row r="2613" spans="1:6" x14ac:dyDescent="0.2">
      <c r="A2613">
        <v>2612</v>
      </c>
      <c r="B2613" t="s">
        <v>6678</v>
      </c>
      <c r="C2613" t="s">
        <v>6679</v>
      </c>
      <c r="D2613">
        <f>1-786-761-9224</f>
        <v>-10770</v>
      </c>
      <c r="E2613" s="1">
        <v>44964.611851851849</v>
      </c>
      <c r="F2613" s="1">
        <v>44964.611851851849</v>
      </c>
    </row>
    <row r="2614" spans="1:6" x14ac:dyDescent="0.2">
      <c r="A2614">
        <v>2613</v>
      </c>
      <c r="B2614" t="s">
        <v>6680</v>
      </c>
      <c r="C2614" t="s">
        <v>6681</v>
      </c>
      <c r="D2614">
        <f>1-743-690-750</f>
        <v>-2182</v>
      </c>
      <c r="E2614" s="1">
        <v>44964.611851851849</v>
      </c>
      <c r="F2614" s="1">
        <v>44964.611851851849</v>
      </c>
    </row>
    <row r="2615" spans="1:6" x14ac:dyDescent="0.2">
      <c r="A2615">
        <v>2614</v>
      </c>
      <c r="B2615" t="s">
        <v>6682</v>
      </c>
      <c r="C2615" t="s">
        <v>6683</v>
      </c>
      <c r="D2615" t="s">
        <v>6684</v>
      </c>
      <c r="E2615" s="1">
        <v>44964.611851851849</v>
      </c>
      <c r="F2615" s="1">
        <v>44964.611851851849</v>
      </c>
    </row>
    <row r="2616" spans="1:6" x14ac:dyDescent="0.2">
      <c r="A2616">
        <v>2615</v>
      </c>
      <c r="B2616" t="s">
        <v>6685</v>
      </c>
      <c r="C2616" t="s">
        <v>6686</v>
      </c>
      <c r="D2616">
        <f>1-534-218-1142</f>
        <v>-1893</v>
      </c>
      <c r="E2616" s="1">
        <v>44964.611851851849</v>
      </c>
      <c r="F2616" s="1">
        <v>44964.611851851849</v>
      </c>
    </row>
    <row r="2617" spans="1:6" x14ac:dyDescent="0.2">
      <c r="A2617">
        <v>2616</v>
      </c>
      <c r="B2617" t="s">
        <v>6687</v>
      </c>
      <c r="C2617" t="s">
        <v>6688</v>
      </c>
      <c r="D2617" t="s">
        <v>6689</v>
      </c>
      <c r="E2617" s="1">
        <v>44964.611851851849</v>
      </c>
      <c r="F2617" s="1">
        <v>44964.611851851849</v>
      </c>
    </row>
    <row r="2618" spans="1:6" x14ac:dyDescent="0.2">
      <c r="A2618">
        <v>2617</v>
      </c>
      <c r="B2618" t="s">
        <v>6690</v>
      </c>
      <c r="C2618" t="s">
        <v>6691</v>
      </c>
      <c r="D2618" s="2">
        <v>7654683289</v>
      </c>
      <c r="E2618" s="1">
        <v>44964.611851851849</v>
      </c>
      <c r="F2618" s="1">
        <v>44964.611851851849</v>
      </c>
    </row>
    <row r="2619" spans="1:6" x14ac:dyDescent="0.2">
      <c r="A2619">
        <v>2618</v>
      </c>
      <c r="B2619" t="s">
        <v>6692</v>
      </c>
      <c r="C2619" t="s">
        <v>6693</v>
      </c>
      <c r="D2619">
        <f>1-706-506-2685</f>
        <v>-3896</v>
      </c>
      <c r="E2619" s="1">
        <v>44964.611851851849</v>
      </c>
      <c r="F2619" s="1">
        <v>44964.611851851849</v>
      </c>
    </row>
    <row r="2620" spans="1:6" x14ac:dyDescent="0.2">
      <c r="A2620">
        <v>2619</v>
      </c>
      <c r="B2620" t="s">
        <v>6694</v>
      </c>
      <c r="C2620" t="s">
        <v>6695</v>
      </c>
      <c r="D2620">
        <v>19402034129</v>
      </c>
      <c r="E2620" s="1">
        <v>44964.611851851849</v>
      </c>
      <c r="F2620" s="1">
        <v>44964.611851851849</v>
      </c>
    </row>
    <row r="2621" spans="1:6" x14ac:dyDescent="0.2">
      <c r="A2621">
        <v>2620</v>
      </c>
      <c r="B2621" t="s">
        <v>6696</v>
      </c>
      <c r="C2621" t="s">
        <v>6697</v>
      </c>
      <c r="D2621" s="2">
        <v>7653406416</v>
      </c>
      <c r="E2621" s="1">
        <v>44964.611851851849</v>
      </c>
      <c r="F2621" s="1">
        <v>44964.611851851849</v>
      </c>
    </row>
    <row r="2622" spans="1:6" x14ac:dyDescent="0.2">
      <c r="A2622">
        <v>2621</v>
      </c>
      <c r="B2622" t="s">
        <v>6698</v>
      </c>
      <c r="C2622" t="s">
        <v>6699</v>
      </c>
      <c r="D2622" s="2">
        <v>13078357806</v>
      </c>
      <c r="E2622" s="1">
        <v>44964.611851851849</v>
      </c>
      <c r="F2622" s="1">
        <v>44964.611851851849</v>
      </c>
    </row>
    <row r="2623" spans="1:6" x14ac:dyDescent="0.2">
      <c r="A2623">
        <v>2622</v>
      </c>
      <c r="B2623" t="s">
        <v>6700</v>
      </c>
      <c r="C2623" t="s">
        <v>6701</v>
      </c>
      <c r="D2623" t="s">
        <v>6702</v>
      </c>
      <c r="E2623" s="1">
        <v>44964.611851851849</v>
      </c>
      <c r="F2623" s="1">
        <v>44964.611851851849</v>
      </c>
    </row>
    <row r="2624" spans="1:6" x14ac:dyDescent="0.2">
      <c r="A2624">
        <v>2623</v>
      </c>
      <c r="B2624" t="s">
        <v>6703</v>
      </c>
      <c r="C2624" t="s">
        <v>6704</v>
      </c>
      <c r="D2624">
        <v>15202607578</v>
      </c>
      <c r="E2624" s="1">
        <v>44964.611851851849</v>
      </c>
      <c r="F2624" s="1">
        <v>44964.611851851849</v>
      </c>
    </row>
    <row r="2625" spans="1:6" x14ac:dyDescent="0.2">
      <c r="A2625">
        <v>2624</v>
      </c>
      <c r="B2625" t="s">
        <v>6705</v>
      </c>
      <c r="C2625" t="s">
        <v>6706</v>
      </c>
      <c r="D2625">
        <f>1-351-782-8879</f>
        <v>-10011</v>
      </c>
      <c r="E2625" s="1">
        <v>44964.611851851849</v>
      </c>
      <c r="F2625" s="1">
        <v>44964.611851851849</v>
      </c>
    </row>
    <row r="2626" spans="1:6" x14ac:dyDescent="0.2">
      <c r="A2626">
        <v>2625</v>
      </c>
      <c r="B2626" t="s">
        <v>6707</v>
      </c>
      <c r="C2626" t="s">
        <v>6708</v>
      </c>
      <c r="D2626" t="s">
        <v>6709</v>
      </c>
      <c r="E2626" s="1">
        <v>44964.611851851849</v>
      </c>
      <c r="F2626" s="1">
        <v>44964.611851851849</v>
      </c>
    </row>
    <row r="2627" spans="1:6" x14ac:dyDescent="0.2">
      <c r="A2627">
        <v>2626</v>
      </c>
      <c r="B2627" t="s">
        <v>6710</v>
      </c>
      <c r="C2627" t="s">
        <v>6711</v>
      </c>
      <c r="D2627">
        <v>15867659646</v>
      </c>
      <c r="E2627" s="1">
        <v>44964.611851851849</v>
      </c>
      <c r="F2627" s="1">
        <v>44964.611851851849</v>
      </c>
    </row>
    <row r="2628" spans="1:6" x14ac:dyDescent="0.2">
      <c r="A2628">
        <v>2627</v>
      </c>
      <c r="B2628" t="s">
        <v>6712</v>
      </c>
      <c r="C2628" t="s">
        <v>6713</v>
      </c>
      <c r="D2628" t="s">
        <v>6714</v>
      </c>
      <c r="E2628" s="1">
        <v>44964.611851851849</v>
      </c>
      <c r="F2628" s="1">
        <v>44964.611851851849</v>
      </c>
    </row>
    <row r="2629" spans="1:6" x14ac:dyDescent="0.2">
      <c r="A2629">
        <v>2628</v>
      </c>
      <c r="B2629" t="s">
        <v>6715</v>
      </c>
      <c r="C2629" t="s">
        <v>6716</v>
      </c>
      <c r="D2629" t="s">
        <v>6717</v>
      </c>
      <c r="E2629" s="1">
        <v>44964.611851851849</v>
      </c>
      <c r="F2629" s="1">
        <v>44964.611851851849</v>
      </c>
    </row>
    <row r="2630" spans="1:6" x14ac:dyDescent="0.2">
      <c r="A2630">
        <v>2629</v>
      </c>
      <c r="B2630" t="s">
        <v>6718</v>
      </c>
      <c r="C2630" t="s">
        <v>6719</v>
      </c>
      <c r="D2630" s="2">
        <v>15417854082</v>
      </c>
      <c r="E2630" s="1">
        <v>44964.611851851849</v>
      </c>
      <c r="F2630" s="1">
        <v>44964.611851851849</v>
      </c>
    </row>
    <row r="2631" spans="1:6" x14ac:dyDescent="0.2">
      <c r="A2631">
        <v>2630</v>
      </c>
      <c r="B2631" t="s">
        <v>6720</v>
      </c>
      <c r="C2631" t="s">
        <v>6721</v>
      </c>
      <c r="D2631">
        <f>1-272-245-60</f>
        <v>-576</v>
      </c>
      <c r="E2631" s="1">
        <v>44964.611851851849</v>
      </c>
      <c r="F2631" s="1">
        <v>44964.611851851849</v>
      </c>
    </row>
    <row r="2632" spans="1:6" x14ac:dyDescent="0.2">
      <c r="A2632">
        <v>2631</v>
      </c>
      <c r="B2632" t="s">
        <v>6722</v>
      </c>
      <c r="C2632" t="s">
        <v>6723</v>
      </c>
      <c r="D2632" s="2">
        <v>3214021559</v>
      </c>
      <c r="E2632" s="1">
        <v>44964.611851851849</v>
      </c>
      <c r="F2632" s="1">
        <v>44964.611851851849</v>
      </c>
    </row>
    <row r="2633" spans="1:6" x14ac:dyDescent="0.2">
      <c r="A2633">
        <v>2632</v>
      </c>
      <c r="B2633" t="s">
        <v>6724</v>
      </c>
      <c r="C2633" t="s">
        <v>6725</v>
      </c>
      <c r="D2633" s="2">
        <v>2318979214</v>
      </c>
      <c r="E2633" s="1">
        <v>44964.611851851849</v>
      </c>
      <c r="F2633" s="1">
        <v>44964.611851851849</v>
      </c>
    </row>
    <row r="2634" spans="1:6" x14ac:dyDescent="0.2">
      <c r="A2634">
        <v>2633</v>
      </c>
      <c r="B2634" t="s">
        <v>6726</v>
      </c>
      <c r="C2634" t="s">
        <v>6727</v>
      </c>
      <c r="D2634" t="s">
        <v>6728</v>
      </c>
      <c r="E2634" s="1">
        <v>44964.611851851849</v>
      </c>
      <c r="F2634" s="1">
        <v>44964.611851851849</v>
      </c>
    </row>
    <row r="2635" spans="1:6" x14ac:dyDescent="0.2">
      <c r="A2635">
        <v>2634</v>
      </c>
      <c r="B2635" t="s">
        <v>6729</v>
      </c>
      <c r="C2635" t="s">
        <v>6730</v>
      </c>
      <c r="D2635">
        <f>1-680-808-8854</f>
        <v>-10341</v>
      </c>
      <c r="E2635" s="1">
        <v>44964.611851851849</v>
      </c>
      <c r="F2635" s="1">
        <v>44964.611851851849</v>
      </c>
    </row>
    <row r="2636" spans="1:6" x14ac:dyDescent="0.2">
      <c r="A2636">
        <v>2635</v>
      </c>
      <c r="B2636" t="s">
        <v>6731</v>
      </c>
      <c r="C2636" t="s">
        <v>6732</v>
      </c>
      <c r="D2636" t="s">
        <v>6733</v>
      </c>
      <c r="E2636" s="1">
        <v>44964.611851851849</v>
      </c>
      <c r="F2636" s="1">
        <v>44964.611851851849</v>
      </c>
    </row>
    <row r="2637" spans="1:6" x14ac:dyDescent="0.2">
      <c r="A2637">
        <v>2636</v>
      </c>
      <c r="B2637" t="s">
        <v>6734</v>
      </c>
      <c r="C2637" t="s">
        <v>6735</v>
      </c>
      <c r="D2637" t="s">
        <v>6736</v>
      </c>
      <c r="E2637" s="1">
        <v>44964.611851851849</v>
      </c>
      <c r="F2637" s="1">
        <v>44964.611851851849</v>
      </c>
    </row>
    <row r="2638" spans="1:6" x14ac:dyDescent="0.2">
      <c r="A2638">
        <v>2637</v>
      </c>
      <c r="B2638" t="s">
        <v>6737</v>
      </c>
      <c r="C2638" t="s">
        <v>6738</v>
      </c>
      <c r="D2638">
        <v>14582464539</v>
      </c>
      <c r="E2638" s="1">
        <v>44964.611851851849</v>
      </c>
      <c r="F2638" s="1">
        <v>44964.611851851849</v>
      </c>
    </row>
    <row r="2639" spans="1:6" x14ac:dyDescent="0.2">
      <c r="A2639">
        <v>2638</v>
      </c>
      <c r="B2639" t="s">
        <v>6739</v>
      </c>
      <c r="C2639" t="s">
        <v>6740</v>
      </c>
      <c r="D2639">
        <f>1-813-228-6248</f>
        <v>-7288</v>
      </c>
      <c r="E2639" s="1">
        <v>44964.611851851849</v>
      </c>
      <c r="F2639" s="1">
        <v>44964.611851851849</v>
      </c>
    </row>
    <row r="2640" spans="1:6" x14ac:dyDescent="0.2">
      <c r="A2640">
        <v>2639</v>
      </c>
      <c r="B2640" t="s">
        <v>6741</v>
      </c>
      <c r="C2640" t="s">
        <v>6742</v>
      </c>
      <c r="D2640" t="s">
        <v>6743</v>
      </c>
      <c r="E2640" s="1">
        <v>44964.611851851849</v>
      </c>
      <c r="F2640" s="1">
        <v>44964.611851851849</v>
      </c>
    </row>
    <row r="2641" spans="1:6" x14ac:dyDescent="0.2">
      <c r="A2641">
        <v>2640</v>
      </c>
      <c r="B2641" t="s">
        <v>6744</v>
      </c>
      <c r="C2641" t="s">
        <v>6745</v>
      </c>
      <c r="D2641" s="2">
        <v>3362806577</v>
      </c>
      <c r="E2641" s="1">
        <v>44964.611851851849</v>
      </c>
      <c r="F2641" s="1">
        <v>44964.611851851849</v>
      </c>
    </row>
    <row r="2642" spans="1:6" x14ac:dyDescent="0.2">
      <c r="A2642">
        <v>2641</v>
      </c>
      <c r="B2642" t="s">
        <v>6746</v>
      </c>
      <c r="C2642" t="s">
        <v>6747</v>
      </c>
      <c r="D2642" t="s">
        <v>6748</v>
      </c>
      <c r="E2642" s="1">
        <v>44964.611851851849</v>
      </c>
      <c r="F2642" s="1">
        <v>44964.611851851849</v>
      </c>
    </row>
    <row r="2643" spans="1:6" x14ac:dyDescent="0.2">
      <c r="A2643">
        <v>2642</v>
      </c>
      <c r="B2643" t="s">
        <v>6749</v>
      </c>
      <c r="C2643" t="s">
        <v>6750</v>
      </c>
      <c r="D2643" t="s">
        <v>6751</v>
      </c>
      <c r="E2643" s="1">
        <v>44964.611851851849</v>
      </c>
      <c r="F2643" s="1">
        <v>44964.611851851849</v>
      </c>
    </row>
    <row r="2644" spans="1:6" x14ac:dyDescent="0.2">
      <c r="A2644">
        <v>2643</v>
      </c>
      <c r="B2644" t="s">
        <v>6752</v>
      </c>
      <c r="C2644" t="s">
        <v>6753</v>
      </c>
      <c r="D2644" t="s">
        <v>6754</v>
      </c>
      <c r="E2644" s="1">
        <v>44964.611851851849</v>
      </c>
      <c r="F2644" s="1">
        <v>44964.611851851849</v>
      </c>
    </row>
    <row r="2645" spans="1:6" x14ac:dyDescent="0.2">
      <c r="A2645">
        <v>2644</v>
      </c>
      <c r="B2645" t="s">
        <v>6755</v>
      </c>
      <c r="C2645" t="s">
        <v>6756</v>
      </c>
      <c r="D2645" t="s">
        <v>6757</v>
      </c>
      <c r="E2645" s="1">
        <v>44964.611851851849</v>
      </c>
      <c r="F2645" s="1">
        <v>44964.611851851849</v>
      </c>
    </row>
    <row r="2646" spans="1:6" x14ac:dyDescent="0.2">
      <c r="A2646">
        <v>2645</v>
      </c>
      <c r="B2646" t="s">
        <v>6758</v>
      </c>
      <c r="C2646" t="s">
        <v>6759</v>
      </c>
      <c r="D2646" t="s">
        <v>6760</v>
      </c>
      <c r="E2646" s="1">
        <v>44964.611851851849</v>
      </c>
      <c r="F2646" s="1">
        <v>44964.611851851849</v>
      </c>
    </row>
    <row r="2647" spans="1:6" x14ac:dyDescent="0.2">
      <c r="A2647">
        <v>2646</v>
      </c>
      <c r="B2647" t="s">
        <v>6761</v>
      </c>
      <c r="C2647" t="s">
        <v>6762</v>
      </c>
      <c r="D2647">
        <f>1-628-901-9365</f>
        <v>-10893</v>
      </c>
      <c r="E2647" s="1">
        <v>44964.611851851849</v>
      </c>
      <c r="F2647" s="1">
        <v>44964.611851851849</v>
      </c>
    </row>
    <row r="2648" spans="1:6" x14ac:dyDescent="0.2">
      <c r="A2648">
        <v>2647</v>
      </c>
      <c r="B2648" t="s">
        <v>6763</v>
      </c>
      <c r="C2648" t="s">
        <v>6764</v>
      </c>
      <c r="D2648" s="2">
        <v>17329408295</v>
      </c>
      <c r="E2648" s="1">
        <v>44964.611851851849</v>
      </c>
      <c r="F2648" s="1">
        <v>44964.611851851849</v>
      </c>
    </row>
    <row r="2649" spans="1:6" x14ac:dyDescent="0.2">
      <c r="A2649">
        <v>2648</v>
      </c>
      <c r="B2649" t="s">
        <v>6765</v>
      </c>
      <c r="C2649" t="s">
        <v>6766</v>
      </c>
      <c r="D2649">
        <f>1-805-317-5625</f>
        <v>-6746</v>
      </c>
      <c r="E2649" s="1">
        <v>44964.611851851849</v>
      </c>
      <c r="F2649" s="1">
        <v>44964.611851851849</v>
      </c>
    </row>
    <row r="2650" spans="1:6" x14ac:dyDescent="0.2">
      <c r="A2650">
        <v>2649</v>
      </c>
      <c r="B2650" t="s">
        <v>6767</v>
      </c>
      <c r="C2650" t="s">
        <v>6768</v>
      </c>
      <c r="D2650" s="2">
        <v>19347351472</v>
      </c>
      <c r="E2650" s="1">
        <v>44964.611851851849</v>
      </c>
      <c r="F2650" s="1">
        <v>44964.611851851849</v>
      </c>
    </row>
    <row r="2651" spans="1:6" x14ac:dyDescent="0.2">
      <c r="A2651">
        <v>2650</v>
      </c>
      <c r="B2651" t="s">
        <v>6769</v>
      </c>
      <c r="C2651" t="s">
        <v>6770</v>
      </c>
      <c r="D2651" s="2">
        <v>7372811337</v>
      </c>
      <c r="E2651" s="1">
        <v>44964.611851851849</v>
      </c>
      <c r="F2651" s="1">
        <v>44964.611851851849</v>
      </c>
    </row>
    <row r="2652" spans="1:6" x14ac:dyDescent="0.2">
      <c r="A2652">
        <v>2651</v>
      </c>
      <c r="B2652" t="s">
        <v>6771</v>
      </c>
      <c r="C2652" t="s">
        <v>6772</v>
      </c>
      <c r="D2652" t="s">
        <v>6773</v>
      </c>
      <c r="E2652" s="1">
        <v>44964.611851851849</v>
      </c>
      <c r="F2652" s="1">
        <v>44964.611851851849</v>
      </c>
    </row>
    <row r="2653" spans="1:6" x14ac:dyDescent="0.2">
      <c r="A2653">
        <v>2652</v>
      </c>
      <c r="B2653" t="s">
        <v>6774</v>
      </c>
      <c r="C2653" t="s">
        <v>6775</v>
      </c>
      <c r="D2653" t="s">
        <v>6776</v>
      </c>
      <c r="E2653" s="1">
        <v>44964.611851851849</v>
      </c>
      <c r="F2653" s="1">
        <v>44964.611851851849</v>
      </c>
    </row>
    <row r="2654" spans="1:6" x14ac:dyDescent="0.2">
      <c r="A2654">
        <v>2653</v>
      </c>
      <c r="B2654" t="s">
        <v>6777</v>
      </c>
      <c r="C2654" t="s">
        <v>6778</v>
      </c>
      <c r="D2654">
        <f>1-254-260-2126</f>
        <v>-2639</v>
      </c>
      <c r="E2654" s="1">
        <v>44964.611851851849</v>
      </c>
      <c r="F2654" s="1">
        <v>44964.611851851849</v>
      </c>
    </row>
    <row r="2655" spans="1:6" x14ac:dyDescent="0.2">
      <c r="A2655">
        <v>2654</v>
      </c>
      <c r="B2655" t="s">
        <v>6779</v>
      </c>
      <c r="C2655" t="s">
        <v>6780</v>
      </c>
      <c r="D2655" t="s">
        <v>6781</v>
      </c>
      <c r="E2655" s="1">
        <v>44964.611851851849</v>
      </c>
      <c r="F2655" s="1">
        <v>44964.611851851849</v>
      </c>
    </row>
    <row r="2656" spans="1:6" x14ac:dyDescent="0.2">
      <c r="A2656">
        <v>2655</v>
      </c>
      <c r="B2656" t="s">
        <v>6782</v>
      </c>
      <c r="C2656" t="s">
        <v>6783</v>
      </c>
      <c r="D2656" t="s">
        <v>6784</v>
      </c>
      <c r="E2656" s="1">
        <v>44964.611851851849</v>
      </c>
      <c r="F2656" s="1">
        <v>44964.611851851849</v>
      </c>
    </row>
    <row r="2657" spans="1:6" x14ac:dyDescent="0.2">
      <c r="A2657">
        <v>2656</v>
      </c>
      <c r="B2657" t="s">
        <v>6785</v>
      </c>
      <c r="C2657" t="s">
        <v>6786</v>
      </c>
      <c r="D2657">
        <f>1-442-503-3503</f>
        <v>-4447</v>
      </c>
      <c r="E2657" s="1">
        <v>44964.611851851849</v>
      </c>
      <c r="F2657" s="1">
        <v>44964.611851851849</v>
      </c>
    </row>
    <row r="2658" spans="1:6" x14ac:dyDescent="0.2">
      <c r="A2658">
        <v>2657</v>
      </c>
      <c r="B2658" t="s">
        <v>6787</v>
      </c>
      <c r="C2658" t="s">
        <v>6788</v>
      </c>
      <c r="D2658" s="2">
        <v>7857693741</v>
      </c>
      <c r="E2658" s="1">
        <v>44964.611851851849</v>
      </c>
      <c r="F2658" s="1">
        <v>44964.611851851849</v>
      </c>
    </row>
    <row r="2659" spans="1:6" x14ac:dyDescent="0.2">
      <c r="A2659">
        <v>2658</v>
      </c>
      <c r="B2659" t="s">
        <v>6789</v>
      </c>
      <c r="C2659" t="s">
        <v>6790</v>
      </c>
      <c r="D2659">
        <f>1-346-898-46</f>
        <v>-1289</v>
      </c>
      <c r="E2659" s="1">
        <v>44964.611851851849</v>
      </c>
      <c r="F2659" s="1">
        <v>44964.611851851849</v>
      </c>
    </row>
    <row r="2660" spans="1:6" x14ac:dyDescent="0.2">
      <c r="A2660">
        <v>2659</v>
      </c>
      <c r="B2660" t="s">
        <v>6791</v>
      </c>
      <c r="C2660" t="s">
        <v>6792</v>
      </c>
      <c r="D2660">
        <f>1-848-565-6808</f>
        <v>-8220</v>
      </c>
      <c r="E2660" s="1">
        <v>44964.611851851849</v>
      </c>
      <c r="F2660" s="1">
        <v>44964.611851851849</v>
      </c>
    </row>
    <row r="2661" spans="1:6" x14ac:dyDescent="0.2">
      <c r="A2661">
        <v>2660</v>
      </c>
      <c r="B2661" t="s">
        <v>6793</v>
      </c>
      <c r="C2661" t="s">
        <v>6794</v>
      </c>
      <c r="D2661" s="2">
        <v>6196562215</v>
      </c>
      <c r="E2661" s="1">
        <v>44964.611851851849</v>
      </c>
      <c r="F2661" s="1">
        <v>44964.611851851849</v>
      </c>
    </row>
    <row r="2662" spans="1:6" x14ac:dyDescent="0.2">
      <c r="A2662">
        <v>2661</v>
      </c>
      <c r="B2662" t="s">
        <v>6795</v>
      </c>
      <c r="C2662" t="s">
        <v>6796</v>
      </c>
      <c r="D2662" t="s">
        <v>6797</v>
      </c>
      <c r="E2662" s="1">
        <v>44964.611851851849</v>
      </c>
      <c r="F2662" s="1">
        <v>44964.611851851849</v>
      </c>
    </row>
    <row r="2663" spans="1:6" x14ac:dyDescent="0.2">
      <c r="A2663">
        <v>2662</v>
      </c>
      <c r="B2663" t="s">
        <v>6798</v>
      </c>
      <c r="C2663" t="s">
        <v>6799</v>
      </c>
      <c r="D2663" t="s">
        <v>6800</v>
      </c>
      <c r="E2663" s="1">
        <v>44964.611851851849</v>
      </c>
      <c r="F2663" s="1">
        <v>44964.611851851849</v>
      </c>
    </row>
    <row r="2664" spans="1:6" x14ac:dyDescent="0.2">
      <c r="A2664">
        <v>2663</v>
      </c>
      <c r="B2664" t="s">
        <v>6801</v>
      </c>
      <c r="C2664" t="s">
        <v>6802</v>
      </c>
      <c r="D2664" s="2">
        <v>3147772235</v>
      </c>
      <c r="E2664" s="1">
        <v>44964.611851851849</v>
      </c>
      <c r="F2664" s="1">
        <v>44964.611851851849</v>
      </c>
    </row>
    <row r="2665" spans="1:6" x14ac:dyDescent="0.2">
      <c r="A2665">
        <v>2664</v>
      </c>
      <c r="B2665" t="s">
        <v>6803</v>
      </c>
      <c r="C2665" t="s">
        <v>6804</v>
      </c>
      <c r="D2665" t="s">
        <v>6805</v>
      </c>
      <c r="E2665" s="1">
        <v>44964.611851851849</v>
      </c>
      <c r="F2665" s="1">
        <v>44964.611851851849</v>
      </c>
    </row>
    <row r="2666" spans="1:6" x14ac:dyDescent="0.2">
      <c r="A2666">
        <v>2665</v>
      </c>
      <c r="B2666" t="s">
        <v>6806</v>
      </c>
      <c r="C2666" t="s">
        <v>6807</v>
      </c>
      <c r="D2666" t="s">
        <v>6808</v>
      </c>
      <c r="E2666" s="1">
        <v>44964.611851851849</v>
      </c>
      <c r="F2666" s="1">
        <v>44964.611851851849</v>
      </c>
    </row>
    <row r="2667" spans="1:6" x14ac:dyDescent="0.2">
      <c r="A2667">
        <v>2666</v>
      </c>
      <c r="B2667" t="s">
        <v>6809</v>
      </c>
      <c r="C2667" t="s">
        <v>6810</v>
      </c>
      <c r="D2667" t="s">
        <v>6811</v>
      </c>
      <c r="E2667" s="1">
        <v>44964.611851851849</v>
      </c>
      <c r="F2667" s="1">
        <v>44964.611851851849</v>
      </c>
    </row>
    <row r="2668" spans="1:6" x14ac:dyDescent="0.2">
      <c r="A2668">
        <v>2667</v>
      </c>
      <c r="B2668" t="s">
        <v>6812</v>
      </c>
      <c r="C2668" t="s">
        <v>6813</v>
      </c>
      <c r="D2668" t="s">
        <v>6814</v>
      </c>
      <c r="E2668" s="1">
        <v>44964.611851851849</v>
      </c>
      <c r="F2668" s="1">
        <v>44964.611851851849</v>
      </c>
    </row>
    <row r="2669" spans="1:6" x14ac:dyDescent="0.2">
      <c r="A2669">
        <v>2668</v>
      </c>
      <c r="B2669" t="s">
        <v>6815</v>
      </c>
      <c r="C2669" t="s">
        <v>6816</v>
      </c>
      <c r="D2669">
        <v>12404123002</v>
      </c>
      <c r="E2669" s="1">
        <v>44964.611851851849</v>
      </c>
      <c r="F2669" s="1">
        <v>44964.611851851849</v>
      </c>
    </row>
    <row r="2670" spans="1:6" x14ac:dyDescent="0.2">
      <c r="A2670">
        <v>2669</v>
      </c>
      <c r="B2670" t="s">
        <v>6817</v>
      </c>
      <c r="C2670" t="s">
        <v>6818</v>
      </c>
      <c r="D2670" t="s">
        <v>6819</v>
      </c>
      <c r="E2670" s="1">
        <v>44964.611851851849</v>
      </c>
      <c r="F2670" s="1">
        <v>44964.611851851849</v>
      </c>
    </row>
    <row r="2671" spans="1:6" x14ac:dyDescent="0.2">
      <c r="A2671">
        <v>2670</v>
      </c>
      <c r="B2671" t="s">
        <v>6820</v>
      </c>
      <c r="C2671" t="s">
        <v>6821</v>
      </c>
      <c r="D2671" t="s">
        <v>6822</v>
      </c>
      <c r="E2671" s="1">
        <v>44964.611851851849</v>
      </c>
      <c r="F2671" s="1">
        <v>44964.611851851849</v>
      </c>
    </row>
    <row r="2672" spans="1:6" x14ac:dyDescent="0.2">
      <c r="A2672">
        <v>2671</v>
      </c>
      <c r="B2672" t="s">
        <v>6823</v>
      </c>
      <c r="C2672" t="s">
        <v>6824</v>
      </c>
      <c r="D2672">
        <v>14015716217</v>
      </c>
      <c r="E2672" s="1">
        <v>44964.611851851849</v>
      </c>
      <c r="F2672" s="1">
        <v>44964.611851851849</v>
      </c>
    </row>
    <row r="2673" spans="1:6" x14ac:dyDescent="0.2">
      <c r="A2673">
        <v>2672</v>
      </c>
      <c r="B2673" t="s">
        <v>6825</v>
      </c>
      <c r="C2673" t="s">
        <v>6826</v>
      </c>
      <c r="D2673" t="s">
        <v>6827</v>
      </c>
      <c r="E2673" s="1">
        <v>44964.611851851849</v>
      </c>
      <c r="F2673" s="1">
        <v>44964.611851851849</v>
      </c>
    </row>
    <row r="2674" spans="1:6" x14ac:dyDescent="0.2">
      <c r="A2674">
        <v>2673</v>
      </c>
      <c r="B2674" t="s">
        <v>6828</v>
      </c>
      <c r="C2674" t="s">
        <v>6829</v>
      </c>
      <c r="D2674">
        <f>1-929-949-1041</f>
        <v>-2918</v>
      </c>
      <c r="E2674" s="1">
        <v>44964.611851851849</v>
      </c>
      <c r="F2674" s="1">
        <v>44964.611851851849</v>
      </c>
    </row>
    <row r="2675" spans="1:6" x14ac:dyDescent="0.2">
      <c r="A2675">
        <v>2674</v>
      </c>
      <c r="B2675" t="s">
        <v>6830</v>
      </c>
      <c r="C2675" t="s">
        <v>6831</v>
      </c>
      <c r="D2675" s="2">
        <v>5204609582</v>
      </c>
      <c r="E2675" s="1">
        <v>44964.611851851849</v>
      </c>
      <c r="F2675" s="1">
        <v>44964.611851851849</v>
      </c>
    </row>
    <row r="2676" spans="1:6" x14ac:dyDescent="0.2">
      <c r="A2676">
        <v>2675</v>
      </c>
      <c r="B2676" t="s">
        <v>6832</v>
      </c>
      <c r="C2676" t="s">
        <v>6833</v>
      </c>
      <c r="D2676" s="2">
        <v>8564389810</v>
      </c>
      <c r="E2676" s="1">
        <v>44964.611851851849</v>
      </c>
      <c r="F2676" s="1">
        <v>44964.611851851849</v>
      </c>
    </row>
    <row r="2677" spans="1:6" x14ac:dyDescent="0.2">
      <c r="A2677">
        <v>2676</v>
      </c>
      <c r="B2677" t="s">
        <v>6834</v>
      </c>
      <c r="C2677" t="s">
        <v>6835</v>
      </c>
      <c r="D2677" s="2">
        <v>5866357526</v>
      </c>
      <c r="E2677" s="1">
        <v>44964.611851851849</v>
      </c>
      <c r="F2677" s="1">
        <v>44964.611851851849</v>
      </c>
    </row>
    <row r="2678" spans="1:6" x14ac:dyDescent="0.2">
      <c r="A2678">
        <v>2677</v>
      </c>
      <c r="B2678" t="s">
        <v>6836</v>
      </c>
      <c r="C2678" t="s">
        <v>6837</v>
      </c>
      <c r="D2678" t="s">
        <v>6838</v>
      </c>
      <c r="E2678" s="1">
        <v>44964.611851851849</v>
      </c>
      <c r="F2678" s="1">
        <v>44964.611851851849</v>
      </c>
    </row>
    <row r="2679" spans="1:6" x14ac:dyDescent="0.2">
      <c r="A2679">
        <v>2678</v>
      </c>
      <c r="B2679" t="s">
        <v>6839</v>
      </c>
      <c r="C2679" t="s">
        <v>6840</v>
      </c>
      <c r="D2679" t="s">
        <v>6841</v>
      </c>
      <c r="E2679" s="1">
        <v>44964.611851851849</v>
      </c>
      <c r="F2679" s="1">
        <v>44964.611851851849</v>
      </c>
    </row>
    <row r="2680" spans="1:6" x14ac:dyDescent="0.2">
      <c r="A2680">
        <v>2679</v>
      </c>
      <c r="B2680" t="s">
        <v>6842</v>
      </c>
      <c r="C2680" t="s">
        <v>6843</v>
      </c>
      <c r="D2680" t="s">
        <v>6844</v>
      </c>
      <c r="E2680" s="1">
        <v>44964.611851851849</v>
      </c>
      <c r="F2680" s="1">
        <v>44964.611851851849</v>
      </c>
    </row>
    <row r="2681" spans="1:6" x14ac:dyDescent="0.2">
      <c r="A2681">
        <v>2680</v>
      </c>
      <c r="B2681" t="s">
        <v>6845</v>
      </c>
      <c r="C2681" t="s">
        <v>6846</v>
      </c>
      <c r="D2681" t="s">
        <v>6847</v>
      </c>
      <c r="E2681" s="1">
        <v>44964.611851851849</v>
      </c>
      <c r="F2681" s="1">
        <v>44964.611851851849</v>
      </c>
    </row>
    <row r="2682" spans="1:6" x14ac:dyDescent="0.2">
      <c r="A2682">
        <v>2681</v>
      </c>
      <c r="B2682" t="s">
        <v>6848</v>
      </c>
      <c r="C2682" t="s">
        <v>6849</v>
      </c>
      <c r="D2682">
        <v>13466038008</v>
      </c>
      <c r="E2682" s="1">
        <v>44964.611851851849</v>
      </c>
      <c r="F2682" s="1">
        <v>44964.611851851849</v>
      </c>
    </row>
    <row r="2683" spans="1:6" x14ac:dyDescent="0.2">
      <c r="A2683">
        <v>2682</v>
      </c>
      <c r="B2683" t="s">
        <v>6850</v>
      </c>
      <c r="C2683" t="s">
        <v>6851</v>
      </c>
      <c r="D2683" t="s">
        <v>6852</v>
      </c>
      <c r="E2683" s="1">
        <v>44964.611851851849</v>
      </c>
      <c r="F2683" s="1">
        <v>44964.611851851849</v>
      </c>
    </row>
    <row r="2684" spans="1:6" x14ac:dyDescent="0.2">
      <c r="A2684">
        <v>2683</v>
      </c>
      <c r="B2684" t="s">
        <v>6853</v>
      </c>
      <c r="C2684" t="s">
        <v>6854</v>
      </c>
      <c r="D2684">
        <f>1-318-371-762</f>
        <v>-1450</v>
      </c>
      <c r="E2684" s="1">
        <v>44964.611851851849</v>
      </c>
      <c r="F2684" s="1">
        <v>44964.611851851849</v>
      </c>
    </row>
    <row r="2685" spans="1:6" x14ac:dyDescent="0.2">
      <c r="A2685">
        <v>2684</v>
      </c>
      <c r="B2685" t="s">
        <v>6855</v>
      </c>
      <c r="C2685" t="s">
        <v>6856</v>
      </c>
      <c r="D2685" t="s">
        <v>6857</v>
      </c>
      <c r="E2685" s="1">
        <v>44964.611851851849</v>
      </c>
      <c r="F2685" s="1">
        <v>44964.611851851849</v>
      </c>
    </row>
    <row r="2686" spans="1:6" x14ac:dyDescent="0.2">
      <c r="A2686">
        <v>2685</v>
      </c>
      <c r="B2686" t="s">
        <v>6858</v>
      </c>
      <c r="C2686" t="s">
        <v>6859</v>
      </c>
      <c r="D2686" s="2">
        <v>4802008559</v>
      </c>
      <c r="E2686" s="1">
        <v>44964.611851851849</v>
      </c>
      <c r="F2686" s="1">
        <v>44964.611851851849</v>
      </c>
    </row>
    <row r="2687" spans="1:6" x14ac:dyDescent="0.2">
      <c r="A2687">
        <v>2686</v>
      </c>
      <c r="B2687" t="s">
        <v>6860</v>
      </c>
      <c r="C2687" t="s">
        <v>6861</v>
      </c>
      <c r="D2687" t="s">
        <v>6862</v>
      </c>
      <c r="E2687" s="1">
        <v>44964.611851851849</v>
      </c>
      <c r="F2687" s="1">
        <v>44964.611851851849</v>
      </c>
    </row>
    <row r="2688" spans="1:6" x14ac:dyDescent="0.2">
      <c r="A2688">
        <v>2687</v>
      </c>
      <c r="B2688" t="s">
        <v>6863</v>
      </c>
      <c r="C2688" t="s">
        <v>6864</v>
      </c>
      <c r="D2688" t="s">
        <v>6865</v>
      </c>
      <c r="E2688" s="1">
        <v>44964.611851851849</v>
      </c>
      <c r="F2688" s="1">
        <v>44964.611851851849</v>
      </c>
    </row>
    <row r="2689" spans="1:6" x14ac:dyDescent="0.2">
      <c r="A2689">
        <v>2688</v>
      </c>
      <c r="B2689" t="s">
        <v>6866</v>
      </c>
      <c r="C2689" t="s">
        <v>6867</v>
      </c>
      <c r="D2689" t="s">
        <v>6868</v>
      </c>
      <c r="E2689" s="1">
        <v>44964.611851851849</v>
      </c>
      <c r="F2689" s="1">
        <v>44964.611851851849</v>
      </c>
    </row>
    <row r="2690" spans="1:6" x14ac:dyDescent="0.2">
      <c r="A2690">
        <v>2689</v>
      </c>
      <c r="B2690" t="s">
        <v>6869</v>
      </c>
      <c r="C2690" t="s">
        <v>6870</v>
      </c>
      <c r="D2690" t="s">
        <v>6871</v>
      </c>
      <c r="E2690" s="1">
        <v>44964.611851851849</v>
      </c>
      <c r="F2690" s="1">
        <v>44964.611851851849</v>
      </c>
    </row>
    <row r="2691" spans="1:6" x14ac:dyDescent="0.2">
      <c r="A2691">
        <v>2690</v>
      </c>
      <c r="B2691" t="s">
        <v>6872</v>
      </c>
      <c r="C2691" t="s">
        <v>6873</v>
      </c>
      <c r="D2691" t="s">
        <v>6874</v>
      </c>
      <c r="E2691" s="1">
        <v>44964.611851851849</v>
      </c>
      <c r="F2691" s="1">
        <v>44964.611851851849</v>
      </c>
    </row>
    <row r="2692" spans="1:6" x14ac:dyDescent="0.2">
      <c r="A2692">
        <v>2691</v>
      </c>
      <c r="B2692" t="s">
        <v>6875</v>
      </c>
      <c r="C2692" t="s">
        <v>6876</v>
      </c>
      <c r="D2692">
        <f>1-678-995-9604</f>
        <v>-11276</v>
      </c>
      <c r="E2692" s="1">
        <v>44964.611851851849</v>
      </c>
      <c r="F2692" s="1">
        <v>44964.611851851849</v>
      </c>
    </row>
    <row r="2693" spans="1:6" x14ac:dyDescent="0.2">
      <c r="A2693">
        <v>2692</v>
      </c>
      <c r="B2693" t="s">
        <v>6877</v>
      </c>
      <c r="C2693" t="s">
        <v>6878</v>
      </c>
      <c r="D2693">
        <f>1-947-514-9228</f>
        <v>-10688</v>
      </c>
      <c r="E2693" s="1">
        <v>44964.611851851849</v>
      </c>
      <c r="F2693" s="1">
        <v>44964.611851851849</v>
      </c>
    </row>
    <row r="2694" spans="1:6" x14ac:dyDescent="0.2">
      <c r="A2694">
        <v>2693</v>
      </c>
      <c r="B2694" t="s">
        <v>6879</v>
      </c>
      <c r="C2694" t="s">
        <v>6880</v>
      </c>
      <c r="D2694" t="s">
        <v>6881</v>
      </c>
      <c r="E2694" s="1">
        <v>44964.611851851849</v>
      </c>
      <c r="F2694" s="1">
        <v>44964.611851851849</v>
      </c>
    </row>
    <row r="2695" spans="1:6" x14ac:dyDescent="0.2">
      <c r="A2695">
        <v>2694</v>
      </c>
      <c r="B2695" t="s">
        <v>6882</v>
      </c>
      <c r="C2695" t="s">
        <v>6883</v>
      </c>
      <c r="D2695" t="s">
        <v>6884</v>
      </c>
      <c r="E2695" s="1">
        <v>44964.611851851849</v>
      </c>
      <c r="F2695" s="1">
        <v>44964.611851851849</v>
      </c>
    </row>
    <row r="2696" spans="1:6" x14ac:dyDescent="0.2">
      <c r="A2696">
        <v>2695</v>
      </c>
      <c r="B2696" t="s">
        <v>6885</v>
      </c>
      <c r="C2696" t="s">
        <v>6886</v>
      </c>
      <c r="D2696" t="s">
        <v>6887</v>
      </c>
      <c r="E2696" s="1">
        <v>44964.611851851849</v>
      </c>
      <c r="F2696" s="1">
        <v>44964.611851851849</v>
      </c>
    </row>
    <row r="2697" spans="1:6" x14ac:dyDescent="0.2">
      <c r="A2697">
        <v>2696</v>
      </c>
      <c r="B2697" t="s">
        <v>6888</v>
      </c>
      <c r="C2697" t="s">
        <v>6889</v>
      </c>
      <c r="D2697" s="2">
        <v>17157581303</v>
      </c>
      <c r="E2697" s="1">
        <v>44964.611851851849</v>
      </c>
      <c r="F2697" s="1">
        <v>44964.611851851849</v>
      </c>
    </row>
    <row r="2698" spans="1:6" x14ac:dyDescent="0.2">
      <c r="A2698">
        <v>2697</v>
      </c>
      <c r="B2698" t="s">
        <v>6890</v>
      </c>
      <c r="C2698" t="s">
        <v>6891</v>
      </c>
      <c r="D2698" t="s">
        <v>6892</v>
      </c>
      <c r="E2698" s="1">
        <v>44964.611851851849</v>
      </c>
      <c r="F2698" s="1">
        <v>44964.611851851849</v>
      </c>
    </row>
    <row r="2699" spans="1:6" x14ac:dyDescent="0.2">
      <c r="A2699">
        <v>2698</v>
      </c>
      <c r="B2699" t="s">
        <v>6893</v>
      </c>
      <c r="C2699" t="s">
        <v>6894</v>
      </c>
      <c r="D2699" s="2">
        <v>9568340953</v>
      </c>
      <c r="E2699" s="1">
        <v>44964.611851851849</v>
      </c>
      <c r="F2699" s="1">
        <v>44964.611851851849</v>
      </c>
    </row>
    <row r="2700" spans="1:6" x14ac:dyDescent="0.2">
      <c r="A2700">
        <v>2699</v>
      </c>
      <c r="B2700" t="s">
        <v>6895</v>
      </c>
      <c r="C2700" t="s">
        <v>6896</v>
      </c>
      <c r="D2700" t="s">
        <v>6897</v>
      </c>
      <c r="E2700" s="1">
        <v>44964.611851851849</v>
      </c>
      <c r="F2700" s="1">
        <v>44964.611851851849</v>
      </c>
    </row>
    <row r="2701" spans="1:6" x14ac:dyDescent="0.2">
      <c r="A2701">
        <v>2700</v>
      </c>
      <c r="B2701" t="s">
        <v>6898</v>
      </c>
      <c r="C2701" t="s">
        <v>6899</v>
      </c>
      <c r="D2701">
        <f>1-865-935-1507</f>
        <v>-3306</v>
      </c>
      <c r="E2701" s="1">
        <v>44964.611851851849</v>
      </c>
      <c r="F2701" s="1">
        <v>44964.611851851849</v>
      </c>
    </row>
    <row r="2702" spans="1:6" x14ac:dyDescent="0.2">
      <c r="A2702">
        <v>2701</v>
      </c>
      <c r="B2702" t="s">
        <v>6900</v>
      </c>
      <c r="C2702" t="s">
        <v>6901</v>
      </c>
      <c r="D2702">
        <f>1-559-497-2660</f>
        <v>-3715</v>
      </c>
      <c r="E2702" s="1">
        <v>44964.611851851849</v>
      </c>
      <c r="F2702" s="1">
        <v>44964.611851851849</v>
      </c>
    </row>
    <row r="2703" spans="1:6" x14ac:dyDescent="0.2">
      <c r="A2703">
        <v>2702</v>
      </c>
      <c r="B2703" t="s">
        <v>6902</v>
      </c>
      <c r="C2703" t="s">
        <v>6903</v>
      </c>
      <c r="D2703">
        <f>1-361-983-5541</f>
        <v>-6884</v>
      </c>
      <c r="E2703" s="1">
        <v>44964.611851851849</v>
      </c>
      <c r="F2703" s="1">
        <v>44964.611851851849</v>
      </c>
    </row>
    <row r="2704" spans="1:6" x14ac:dyDescent="0.2">
      <c r="A2704">
        <v>2703</v>
      </c>
      <c r="B2704" t="s">
        <v>6904</v>
      </c>
      <c r="C2704" t="s">
        <v>6905</v>
      </c>
      <c r="D2704" s="2">
        <v>4589278221</v>
      </c>
      <c r="E2704" s="1">
        <v>44964.611851851849</v>
      </c>
      <c r="F2704" s="1">
        <v>44964.611851851849</v>
      </c>
    </row>
    <row r="2705" spans="1:6" x14ac:dyDescent="0.2">
      <c r="A2705">
        <v>2704</v>
      </c>
      <c r="B2705" t="s">
        <v>6906</v>
      </c>
      <c r="C2705" t="s">
        <v>6907</v>
      </c>
      <c r="D2705" t="s">
        <v>6908</v>
      </c>
      <c r="E2705" s="1">
        <v>44964.611851851849</v>
      </c>
      <c r="F2705" s="1">
        <v>44964.611851851849</v>
      </c>
    </row>
    <row r="2706" spans="1:6" x14ac:dyDescent="0.2">
      <c r="A2706">
        <v>2705</v>
      </c>
      <c r="B2706" t="s">
        <v>6909</v>
      </c>
      <c r="C2706" t="s">
        <v>6910</v>
      </c>
      <c r="D2706" s="2">
        <v>7475370824</v>
      </c>
      <c r="E2706" s="1">
        <v>44964.611851851849</v>
      </c>
      <c r="F2706" s="1">
        <v>44964.611851851849</v>
      </c>
    </row>
    <row r="2707" spans="1:6" x14ac:dyDescent="0.2">
      <c r="A2707">
        <v>2706</v>
      </c>
      <c r="B2707" t="s">
        <v>6911</v>
      </c>
      <c r="C2707" t="s">
        <v>6912</v>
      </c>
      <c r="D2707" t="s">
        <v>6913</v>
      </c>
      <c r="E2707" s="1">
        <v>44964.611851851849</v>
      </c>
      <c r="F2707" s="1">
        <v>44964.611851851849</v>
      </c>
    </row>
    <row r="2708" spans="1:6" x14ac:dyDescent="0.2">
      <c r="A2708">
        <v>2707</v>
      </c>
      <c r="B2708" t="s">
        <v>6914</v>
      </c>
      <c r="C2708" t="s">
        <v>6915</v>
      </c>
      <c r="D2708">
        <f>1-845-479-5526</f>
        <v>-6849</v>
      </c>
      <c r="E2708" s="1">
        <v>44964.611851851849</v>
      </c>
      <c r="F2708" s="1">
        <v>44964.611851851849</v>
      </c>
    </row>
    <row r="2709" spans="1:6" x14ac:dyDescent="0.2">
      <c r="A2709">
        <v>2708</v>
      </c>
      <c r="B2709" t="s">
        <v>6916</v>
      </c>
      <c r="C2709" t="s">
        <v>6917</v>
      </c>
      <c r="D2709" t="s">
        <v>6918</v>
      </c>
      <c r="E2709" s="1">
        <v>44964.611851851849</v>
      </c>
      <c r="F2709" s="1">
        <v>44964.611851851849</v>
      </c>
    </row>
    <row r="2710" spans="1:6" x14ac:dyDescent="0.2">
      <c r="A2710">
        <v>2709</v>
      </c>
      <c r="B2710" t="s">
        <v>6919</v>
      </c>
      <c r="C2710" t="s">
        <v>6920</v>
      </c>
      <c r="D2710">
        <f>1-718-957-3891</f>
        <v>-5565</v>
      </c>
      <c r="E2710" s="1">
        <v>44964.611851851849</v>
      </c>
      <c r="F2710" s="1">
        <v>44964.611851851849</v>
      </c>
    </row>
    <row r="2711" spans="1:6" x14ac:dyDescent="0.2">
      <c r="A2711">
        <v>2710</v>
      </c>
      <c r="B2711" t="s">
        <v>6921</v>
      </c>
      <c r="C2711" t="s">
        <v>6922</v>
      </c>
      <c r="D2711">
        <v>19387542084</v>
      </c>
      <c r="E2711" s="1">
        <v>44964.611851851849</v>
      </c>
      <c r="F2711" s="1">
        <v>44964.611851851849</v>
      </c>
    </row>
    <row r="2712" spans="1:6" x14ac:dyDescent="0.2">
      <c r="A2712">
        <v>2711</v>
      </c>
      <c r="B2712" t="s">
        <v>6923</v>
      </c>
      <c r="C2712" t="s">
        <v>6924</v>
      </c>
      <c r="D2712" s="2">
        <v>2693539555</v>
      </c>
      <c r="E2712" s="1">
        <v>44964.611851851849</v>
      </c>
      <c r="F2712" s="1">
        <v>44964.611851851849</v>
      </c>
    </row>
    <row r="2713" spans="1:6" x14ac:dyDescent="0.2">
      <c r="A2713">
        <v>2712</v>
      </c>
      <c r="B2713" t="s">
        <v>6925</v>
      </c>
      <c r="C2713" t="s">
        <v>6926</v>
      </c>
      <c r="D2713" t="s">
        <v>6927</v>
      </c>
      <c r="E2713" s="1">
        <v>44964.611851851849</v>
      </c>
      <c r="F2713" s="1">
        <v>44964.611851851849</v>
      </c>
    </row>
    <row r="2714" spans="1:6" x14ac:dyDescent="0.2">
      <c r="A2714">
        <v>2713</v>
      </c>
      <c r="B2714" t="s">
        <v>6928</v>
      </c>
      <c r="C2714" t="s">
        <v>6929</v>
      </c>
      <c r="D2714" s="2">
        <v>3206486003</v>
      </c>
      <c r="E2714" s="1">
        <v>44964.611851851849</v>
      </c>
      <c r="F2714" s="1">
        <v>44964.611851851849</v>
      </c>
    </row>
    <row r="2715" spans="1:6" x14ac:dyDescent="0.2">
      <c r="A2715">
        <v>2714</v>
      </c>
      <c r="B2715" t="s">
        <v>6930</v>
      </c>
      <c r="C2715" t="s">
        <v>6931</v>
      </c>
      <c r="D2715" t="s">
        <v>6932</v>
      </c>
      <c r="E2715" s="1">
        <v>44964.611851851849</v>
      </c>
      <c r="F2715" s="1">
        <v>44964.611851851849</v>
      </c>
    </row>
    <row r="2716" spans="1:6" x14ac:dyDescent="0.2">
      <c r="A2716">
        <v>2715</v>
      </c>
      <c r="B2716" t="s">
        <v>6933</v>
      </c>
      <c r="C2716" t="s">
        <v>6934</v>
      </c>
      <c r="D2716" t="s">
        <v>6935</v>
      </c>
      <c r="E2716" s="1">
        <v>44964.611851851849</v>
      </c>
      <c r="F2716" s="1">
        <v>44964.611851851849</v>
      </c>
    </row>
    <row r="2717" spans="1:6" x14ac:dyDescent="0.2">
      <c r="A2717">
        <v>2716</v>
      </c>
      <c r="B2717" t="s">
        <v>6936</v>
      </c>
      <c r="C2717" t="s">
        <v>6937</v>
      </c>
      <c r="D2717" t="s">
        <v>6938</v>
      </c>
      <c r="E2717" s="1">
        <v>44964.611851851849</v>
      </c>
      <c r="F2717" s="1">
        <v>44964.611851851849</v>
      </c>
    </row>
    <row r="2718" spans="1:6" x14ac:dyDescent="0.2">
      <c r="A2718">
        <v>2717</v>
      </c>
      <c r="B2718" t="s">
        <v>6939</v>
      </c>
      <c r="C2718" t="s">
        <v>6940</v>
      </c>
      <c r="D2718" s="2">
        <v>3215351652</v>
      </c>
      <c r="E2718" s="1">
        <v>44964.611851851849</v>
      </c>
      <c r="F2718" s="1">
        <v>44964.611851851849</v>
      </c>
    </row>
    <row r="2719" spans="1:6" x14ac:dyDescent="0.2">
      <c r="A2719">
        <v>2718</v>
      </c>
      <c r="B2719" t="s">
        <v>6941</v>
      </c>
      <c r="C2719" t="s">
        <v>6942</v>
      </c>
      <c r="D2719" t="s">
        <v>6943</v>
      </c>
      <c r="E2719" s="1">
        <v>44964.611851851849</v>
      </c>
      <c r="F2719" s="1">
        <v>44964.611851851849</v>
      </c>
    </row>
    <row r="2720" spans="1:6" x14ac:dyDescent="0.2">
      <c r="A2720">
        <v>2719</v>
      </c>
      <c r="B2720" t="s">
        <v>6944</v>
      </c>
      <c r="C2720" t="s">
        <v>6945</v>
      </c>
      <c r="D2720">
        <f>1-779-739-4919</f>
        <v>-6436</v>
      </c>
      <c r="E2720" s="1">
        <v>44964.611851851849</v>
      </c>
      <c r="F2720" s="1">
        <v>44964.611851851849</v>
      </c>
    </row>
    <row r="2721" spans="1:6" x14ac:dyDescent="0.2">
      <c r="A2721">
        <v>2720</v>
      </c>
      <c r="B2721" t="s">
        <v>6946</v>
      </c>
      <c r="C2721" t="s">
        <v>6947</v>
      </c>
      <c r="D2721" t="s">
        <v>6948</v>
      </c>
      <c r="E2721" s="1">
        <v>44964.611851851849</v>
      </c>
      <c r="F2721" s="1">
        <v>44964.611851851849</v>
      </c>
    </row>
    <row r="2722" spans="1:6" x14ac:dyDescent="0.2">
      <c r="A2722">
        <v>2721</v>
      </c>
      <c r="B2722" t="s">
        <v>6949</v>
      </c>
      <c r="C2722" t="s">
        <v>6950</v>
      </c>
      <c r="D2722" t="s">
        <v>6951</v>
      </c>
      <c r="E2722" s="1">
        <v>44964.611851851849</v>
      </c>
      <c r="F2722" s="1">
        <v>44964.611851851849</v>
      </c>
    </row>
    <row r="2723" spans="1:6" x14ac:dyDescent="0.2">
      <c r="A2723">
        <v>2722</v>
      </c>
      <c r="B2723" t="s">
        <v>6952</v>
      </c>
      <c r="C2723" t="s">
        <v>6953</v>
      </c>
      <c r="D2723" t="s">
        <v>6954</v>
      </c>
      <c r="E2723" s="1">
        <v>44964.611851851849</v>
      </c>
      <c r="F2723" s="1">
        <v>44964.611851851849</v>
      </c>
    </row>
    <row r="2724" spans="1:6" x14ac:dyDescent="0.2">
      <c r="A2724">
        <v>2723</v>
      </c>
      <c r="B2724" t="s">
        <v>6955</v>
      </c>
      <c r="C2724" t="s">
        <v>6956</v>
      </c>
      <c r="D2724">
        <f>1-405-244-770</f>
        <v>-1418</v>
      </c>
      <c r="E2724" s="1">
        <v>44964.611851851849</v>
      </c>
      <c r="F2724" s="1">
        <v>44964.611851851849</v>
      </c>
    </row>
    <row r="2725" spans="1:6" x14ac:dyDescent="0.2">
      <c r="A2725">
        <v>2724</v>
      </c>
      <c r="B2725" t="s">
        <v>6957</v>
      </c>
      <c r="C2725" t="s">
        <v>6958</v>
      </c>
      <c r="D2725" t="s">
        <v>6959</v>
      </c>
      <c r="E2725" s="1">
        <v>44964.611851851849</v>
      </c>
      <c r="F2725" s="1">
        <v>44964.611851851849</v>
      </c>
    </row>
    <row r="2726" spans="1:6" x14ac:dyDescent="0.2">
      <c r="A2726">
        <v>2725</v>
      </c>
      <c r="B2726" t="s">
        <v>6960</v>
      </c>
      <c r="C2726" t="s">
        <v>6961</v>
      </c>
      <c r="D2726" t="s">
        <v>6962</v>
      </c>
      <c r="E2726" s="1">
        <v>44964.611851851849</v>
      </c>
      <c r="F2726" s="1">
        <v>44964.611851851849</v>
      </c>
    </row>
    <row r="2727" spans="1:6" x14ac:dyDescent="0.2">
      <c r="A2727">
        <v>2726</v>
      </c>
      <c r="B2727" t="s">
        <v>6963</v>
      </c>
      <c r="C2727" t="s">
        <v>6964</v>
      </c>
      <c r="D2727" t="s">
        <v>6965</v>
      </c>
      <c r="E2727" s="1">
        <v>44964.611851851849</v>
      </c>
      <c r="F2727" s="1">
        <v>44964.611851851849</v>
      </c>
    </row>
    <row r="2728" spans="1:6" x14ac:dyDescent="0.2">
      <c r="A2728">
        <v>2727</v>
      </c>
      <c r="B2728" t="s">
        <v>6966</v>
      </c>
      <c r="C2728" t="s">
        <v>6967</v>
      </c>
      <c r="D2728" s="2">
        <v>14797196483</v>
      </c>
      <c r="E2728" s="1">
        <v>44964.611851851849</v>
      </c>
      <c r="F2728" s="1">
        <v>44964.611851851849</v>
      </c>
    </row>
    <row r="2729" spans="1:6" x14ac:dyDescent="0.2">
      <c r="A2729">
        <v>2728</v>
      </c>
      <c r="B2729" t="s">
        <v>6968</v>
      </c>
      <c r="C2729" t="s">
        <v>6969</v>
      </c>
      <c r="D2729">
        <f>1-423-409-5641</f>
        <v>-6472</v>
      </c>
      <c r="E2729" s="1">
        <v>44964.611851851849</v>
      </c>
      <c r="F2729" s="1">
        <v>44964.611851851849</v>
      </c>
    </row>
    <row r="2730" spans="1:6" x14ac:dyDescent="0.2">
      <c r="A2730">
        <v>2729</v>
      </c>
      <c r="B2730" t="s">
        <v>6970</v>
      </c>
      <c r="C2730" t="s">
        <v>6971</v>
      </c>
      <c r="D2730" s="2">
        <v>15204240958</v>
      </c>
      <c r="E2730" s="1">
        <v>44964.611851851849</v>
      </c>
      <c r="F2730" s="1">
        <v>44964.611851851849</v>
      </c>
    </row>
    <row r="2731" spans="1:6" x14ac:dyDescent="0.2">
      <c r="A2731">
        <v>2730</v>
      </c>
      <c r="B2731" t="s">
        <v>6972</v>
      </c>
      <c r="C2731" t="s">
        <v>6973</v>
      </c>
      <c r="D2731" t="s">
        <v>6974</v>
      </c>
      <c r="E2731" s="1">
        <v>44964.611851851849</v>
      </c>
      <c r="F2731" s="1">
        <v>44964.611851851849</v>
      </c>
    </row>
    <row r="2732" spans="1:6" x14ac:dyDescent="0.2">
      <c r="A2732">
        <v>2731</v>
      </c>
      <c r="B2732" t="s">
        <v>6975</v>
      </c>
      <c r="C2732" t="s">
        <v>6976</v>
      </c>
      <c r="D2732" t="s">
        <v>6977</v>
      </c>
      <c r="E2732" s="1">
        <v>44964.611851851849</v>
      </c>
      <c r="F2732" s="1">
        <v>44964.611851851849</v>
      </c>
    </row>
    <row r="2733" spans="1:6" x14ac:dyDescent="0.2">
      <c r="A2733">
        <v>2732</v>
      </c>
      <c r="B2733" t="s">
        <v>6978</v>
      </c>
      <c r="C2733" t="s">
        <v>6979</v>
      </c>
      <c r="D2733" t="s">
        <v>6980</v>
      </c>
      <c r="E2733" s="1">
        <v>44964.611851851849</v>
      </c>
      <c r="F2733" s="1">
        <v>44964.611851851849</v>
      </c>
    </row>
    <row r="2734" spans="1:6" x14ac:dyDescent="0.2">
      <c r="A2734">
        <v>2733</v>
      </c>
      <c r="B2734" t="s">
        <v>6981</v>
      </c>
      <c r="C2734" t="s">
        <v>6982</v>
      </c>
      <c r="D2734">
        <v>18788651112</v>
      </c>
      <c r="E2734" s="1">
        <v>44964.611851851849</v>
      </c>
      <c r="F2734" s="1">
        <v>44964.611851851849</v>
      </c>
    </row>
    <row r="2735" spans="1:6" x14ac:dyDescent="0.2">
      <c r="A2735">
        <v>2734</v>
      </c>
      <c r="B2735" t="s">
        <v>6983</v>
      </c>
      <c r="C2735" t="s">
        <v>6984</v>
      </c>
      <c r="D2735">
        <f>1-320-361-9418</f>
        <v>-10098</v>
      </c>
      <c r="E2735" s="1">
        <v>44964.611851851849</v>
      </c>
      <c r="F2735" s="1">
        <v>44964.611851851849</v>
      </c>
    </row>
    <row r="2736" spans="1:6" x14ac:dyDescent="0.2">
      <c r="A2736">
        <v>2735</v>
      </c>
      <c r="B2736" t="s">
        <v>6985</v>
      </c>
      <c r="C2736" t="s">
        <v>6986</v>
      </c>
      <c r="D2736">
        <v>16503129030</v>
      </c>
      <c r="E2736" s="1">
        <v>44964.611851851849</v>
      </c>
      <c r="F2736" s="1">
        <v>44964.611851851849</v>
      </c>
    </row>
    <row r="2737" spans="1:6" x14ac:dyDescent="0.2">
      <c r="A2737">
        <v>2736</v>
      </c>
      <c r="B2737" t="s">
        <v>6987</v>
      </c>
      <c r="C2737" t="s">
        <v>6988</v>
      </c>
      <c r="D2737" t="s">
        <v>6989</v>
      </c>
      <c r="E2737" s="1">
        <v>44964.611851851849</v>
      </c>
      <c r="F2737" s="1">
        <v>44964.611851851849</v>
      </c>
    </row>
    <row r="2738" spans="1:6" x14ac:dyDescent="0.2">
      <c r="A2738">
        <v>2737</v>
      </c>
      <c r="B2738" t="s">
        <v>6990</v>
      </c>
      <c r="C2738" t="s">
        <v>6991</v>
      </c>
      <c r="D2738" t="s">
        <v>6992</v>
      </c>
      <c r="E2738" s="1">
        <v>44964.611851851849</v>
      </c>
      <c r="F2738" s="1">
        <v>44964.611851851849</v>
      </c>
    </row>
    <row r="2739" spans="1:6" x14ac:dyDescent="0.2">
      <c r="A2739">
        <v>2738</v>
      </c>
      <c r="B2739" t="s">
        <v>6993</v>
      </c>
      <c r="C2739" t="s">
        <v>6994</v>
      </c>
      <c r="D2739" t="s">
        <v>6995</v>
      </c>
      <c r="E2739" s="1">
        <v>44964.611851851849</v>
      </c>
      <c r="F2739" s="1">
        <v>44964.611851851849</v>
      </c>
    </row>
    <row r="2740" spans="1:6" x14ac:dyDescent="0.2">
      <c r="A2740">
        <v>2739</v>
      </c>
      <c r="B2740" t="s">
        <v>6996</v>
      </c>
      <c r="C2740" t="s">
        <v>6997</v>
      </c>
      <c r="D2740">
        <f>1-484-537-3607</f>
        <v>-4627</v>
      </c>
      <c r="E2740" s="1">
        <v>44964.611851851849</v>
      </c>
      <c r="F2740" s="1">
        <v>44964.611851851849</v>
      </c>
    </row>
    <row r="2741" spans="1:6" x14ac:dyDescent="0.2">
      <c r="A2741">
        <v>2740</v>
      </c>
      <c r="B2741" t="s">
        <v>6998</v>
      </c>
      <c r="C2741" t="s">
        <v>6999</v>
      </c>
      <c r="D2741" s="2">
        <v>6786567265</v>
      </c>
      <c r="E2741" s="1">
        <v>44964.611851851849</v>
      </c>
      <c r="F2741" s="1">
        <v>44964.611851851849</v>
      </c>
    </row>
    <row r="2742" spans="1:6" x14ac:dyDescent="0.2">
      <c r="A2742">
        <v>2741</v>
      </c>
      <c r="B2742" t="s">
        <v>7000</v>
      </c>
      <c r="C2742" t="s">
        <v>7001</v>
      </c>
      <c r="D2742">
        <f>1-303-405-4823</f>
        <v>-5530</v>
      </c>
      <c r="E2742" s="1">
        <v>44964.611851851849</v>
      </c>
      <c r="F2742" s="1">
        <v>44964.611851851849</v>
      </c>
    </row>
    <row r="2743" spans="1:6" x14ac:dyDescent="0.2">
      <c r="A2743">
        <v>2742</v>
      </c>
      <c r="B2743" t="s">
        <v>7002</v>
      </c>
      <c r="C2743" t="s">
        <v>7003</v>
      </c>
      <c r="D2743" t="s">
        <v>7004</v>
      </c>
      <c r="E2743" s="1">
        <v>44964.611851851849</v>
      </c>
      <c r="F2743" s="1">
        <v>44964.611851851849</v>
      </c>
    </row>
    <row r="2744" spans="1:6" x14ac:dyDescent="0.2">
      <c r="A2744">
        <v>2743</v>
      </c>
      <c r="B2744" t="s">
        <v>7005</v>
      </c>
      <c r="C2744" t="s">
        <v>7006</v>
      </c>
      <c r="D2744">
        <f>1-352-757-3941</f>
        <v>-5049</v>
      </c>
      <c r="E2744" s="1">
        <v>44964.611851851849</v>
      </c>
      <c r="F2744" s="1">
        <v>44964.611851851849</v>
      </c>
    </row>
    <row r="2745" spans="1:6" x14ac:dyDescent="0.2">
      <c r="A2745">
        <v>2744</v>
      </c>
      <c r="B2745" t="s">
        <v>7007</v>
      </c>
      <c r="C2745" t="s">
        <v>7008</v>
      </c>
      <c r="D2745" t="s">
        <v>7009</v>
      </c>
      <c r="E2745" s="1">
        <v>44964.611851851849</v>
      </c>
      <c r="F2745" s="1">
        <v>44964.611851851849</v>
      </c>
    </row>
    <row r="2746" spans="1:6" x14ac:dyDescent="0.2">
      <c r="A2746">
        <v>2745</v>
      </c>
      <c r="B2746" t="s">
        <v>4425</v>
      </c>
      <c r="C2746" t="s">
        <v>7010</v>
      </c>
      <c r="D2746" s="2">
        <v>9403929773</v>
      </c>
      <c r="E2746" s="1">
        <v>44964.611851851849</v>
      </c>
      <c r="F2746" s="1">
        <v>44964.611851851849</v>
      </c>
    </row>
    <row r="2747" spans="1:6" x14ac:dyDescent="0.2">
      <c r="A2747">
        <v>2746</v>
      </c>
      <c r="B2747" t="s">
        <v>7011</v>
      </c>
      <c r="C2747" t="s">
        <v>7012</v>
      </c>
      <c r="D2747" t="s">
        <v>7013</v>
      </c>
      <c r="E2747" s="1">
        <v>44964.611851851849</v>
      </c>
      <c r="F2747" s="1">
        <v>44964.611851851849</v>
      </c>
    </row>
    <row r="2748" spans="1:6" x14ac:dyDescent="0.2">
      <c r="A2748">
        <v>2747</v>
      </c>
      <c r="B2748" t="s">
        <v>7014</v>
      </c>
      <c r="C2748" t="s">
        <v>7015</v>
      </c>
      <c r="D2748" t="s">
        <v>7016</v>
      </c>
      <c r="E2748" s="1">
        <v>44964.611851851849</v>
      </c>
      <c r="F2748" s="1">
        <v>44964.611851851849</v>
      </c>
    </row>
    <row r="2749" spans="1:6" x14ac:dyDescent="0.2">
      <c r="A2749">
        <v>2748</v>
      </c>
      <c r="B2749" t="s">
        <v>7017</v>
      </c>
      <c r="C2749" t="s">
        <v>7018</v>
      </c>
      <c r="D2749" t="s">
        <v>7019</v>
      </c>
      <c r="E2749" s="1">
        <v>44964.611851851849</v>
      </c>
      <c r="F2749" s="1">
        <v>44964.611851851849</v>
      </c>
    </row>
    <row r="2750" spans="1:6" x14ac:dyDescent="0.2">
      <c r="A2750">
        <v>2749</v>
      </c>
      <c r="B2750" t="s">
        <v>7020</v>
      </c>
      <c r="C2750" t="s">
        <v>7021</v>
      </c>
      <c r="D2750">
        <f>1-936-618-9287</f>
        <v>-10840</v>
      </c>
      <c r="E2750" s="1">
        <v>44964.611851851849</v>
      </c>
      <c r="F2750" s="1">
        <v>44964.611851851849</v>
      </c>
    </row>
    <row r="2751" spans="1:6" x14ac:dyDescent="0.2">
      <c r="A2751">
        <v>2750</v>
      </c>
      <c r="B2751" t="s">
        <v>7022</v>
      </c>
      <c r="C2751" t="s">
        <v>7023</v>
      </c>
      <c r="D2751" t="s">
        <v>7024</v>
      </c>
      <c r="E2751" s="1">
        <v>44964.611851851849</v>
      </c>
      <c r="F2751" s="1">
        <v>44964.611851851849</v>
      </c>
    </row>
    <row r="2752" spans="1:6" x14ac:dyDescent="0.2">
      <c r="A2752">
        <v>2751</v>
      </c>
      <c r="B2752" t="s">
        <v>7025</v>
      </c>
      <c r="C2752" t="s">
        <v>7026</v>
      </c>
      <c r="D2752" t="s">
        <v>7027</v>
      </c>
      <c r="E2752" s="1">
        <v>44964.611851851849</v>
      </c>
      <c r="F2752" s="1">
        <v>44964.611851851849</v>
      </c>
    </row>
    <row r="2753" spans="1:6" x14ac:dyDescent="0.2">
      <c r="A2753">
        <v>2752</v>
      </c>
      <c r="B2753" t="s">
        <v>7028</v>
      </c>
      <c r="C2753" t="s">
        <v>7029</v>
      </c>
      <c r="D2753" t="s">
        <v>7030</v>
      </c>
      <c r="E2753" s="1">
        <v>44964.611851851849</v>
      </c>
      <c r="F2753" s="1">
        <v>44964.611851851849</v>
      </c>
    </row>
    <row r="2754" spans="1:6" x14ac:dyDescent="0.2">
      <c r="A2754">
        <v>2753</v>
      </c>
      <c r="B2754" t="s">
        <v>7031</v>
      </c>
      <c r="C2754" t="s">
        <v>7032</v>
      </c>
      <c r="D2754" t="s">
        <v>7033</v>
      </c>
      <c r="E2754" s="1">
        <v>44964.611851851849</v>
      </c>
      <c r="F2754" s="1">
        <v>44964.611851851849</v>
      </c>
    </row>
    <row r="2755" spans="1:6" x14ac:dyDescent="0.2">
      <c r="A2755">
        <v>2754</v>
      </c>
      <c r="B2755" t="s">
        <v>7034</v>
      </c>
      <c r="C2755" t="s">
        <v>7035</v>
      </c>
      <c r="D2755">
        <v>12157450069</v>
      </c>
      <c r="E2755" s="1">
        <v>44964.611851851849</v>
      </c>
      <c r="F2755" s="1">
        <v>44964.611851851849</v>
      </c>
    </row>
    <row r="2756" spans="1:6" x14ac:dyDescent="0.2">
      <c r="A2756">
        <v>2755</v>
      </c>
      <c r="B2756" t="s">
        <v>7036</v>
      </c>
      <c r="C2756" t="s">
        <v>7037</v>
      </c>
      <c r="D2756" s="2">
        <v>6784309774</v>
      </c>
      <c r="E2756" s="1">
        <v>44964.611851851849</v>
      </c>
      <c r="F2756" s="1">
        <v>44964.611851851849</v>
      </c>
    </row>
    <row r="2757" spans="1:6" x14ac:dyDescent="0.2">
      <c r="A2757">
        <v>2756</v>
      </c>
      <c r="B2757" t="s">
        <v>7038</v>
      </c>
      <c r="C2757" t="s">
        <v>7039</v>
      </c>
      <c r="D2757" t="s">
        <v>7040</v>
      </c>
      <c r="E2757" s="1">
        <v>44964.611851851849</v>
      </c>
      <c r="F2757" s="1">
        <v>44964.611851851849</v>
      </c>
    </row>
    <row r="2758" spans="1:6" x14ac:dyDescent="0.2">
      <c r="A2758">
        <v>2757</v>
      </c>
      <c r="B2758" t="s">
        <v>7041</v>
      </c>
      <c r="C2758" t="s">
        <v>7042</v>
      </c>
      <c r="D2758">
        <f>1-279-514-9742</f>
        <v>-10534</v>
      </c>
      <c r="E2758" s="1">
        <v>44964.611851851849</v>
      </c>
      <c r="F2758" s="1">
        <v>44964.611851851849</v>
      </c>
    </row>
    <row r="2759" spans="1:6" x14ac:dyDescent="0.2">
      <c r="A2759">
        <v>2758</v>
      </c>
      <c r="B2759" t="s">
        <v>7043</v>
      </c>
      <c r="C2759" t="s">
        <v>7044</v>
      </c>
      <c r="D2759" t="s">
        <v>7045</v>
      </c>
      <c r="E2759" s="1">
        <v>44964.611851851849</v>
      </c>
      <c r="F2759" s="1">
        <v>44964.611851851849</v>
      </c>
    </row>
    <row r="2760" spans="1:6" x14ac:dyDescent="0.2">
      <c r="A2760">
        <v>2759</v>
      </c>
      <c r="B2760" t="s">
        <v>7046</v>
      </c>
      <c r="C2760" t="s">
        <v>7047</v>
      </c>
      <c r="D2760" t="s">
        <v>7048</v>
      </c>
      <c r="E2760" s="1">
        <v>44964.611851851849</v>
      </c>
      <c r="F2760" s="1">
        <v>44964.611851851849</v>
      </c>
    </row>
    <row r="2761" spans="1:6" x14ac:dyDescent="0.2">
      <c r="A2761">
        <v>2760</v>
      </c>
      <c r="B2761" t="s">
        <v>7049</v>
      </c>
      <c r="C2761" t="s">
        <v>7050</v>
      </c>
      <c r="D2761">
        <v>18319872013</v>
      </c>
      <c r="E2761" s="1">
        <v>44964.611851851849</v>
      </c>
      <c r="F2761" s="1">
        <v>44964.611851851849</v>
      </c>
    </row>
    <row r="2762" spans="1:6" x14ac:dyDescent="0.2">
      <c r="A2762">
        <v>2761</v>
      </c>
      <c r="B2762" t="s">
        <v>7051</v>
      </c>
      <c r="C2762" t="s">
        <v>7052</v>
      </c>
      <c r="D2762" t="s">
        <v>7053</v>
      </c>
      <c r="E2762" s="1">
        <v>44964.611851851849</v>
      </c>
      <c r="F2762" s="1">
        <v>44964.611851851849</v>
      </c>
    </row>
    <row r="2763" spans="1:6" x14ac:dyDescent="0.2">
      <c r="A2763">
        <v>2762</v>
      </c>
      <c r="B2763" t="s">
        <v>7054</v>
      </c>
      <c r="C2763" t="s">
        <v>7055</v>
      </c>
      <c r="D2763" t="s">
        <v>7056</v>
      </c>
      <c r="E2763" s="1">
        <v>44964.611851851849</v>
      </c>
      <c r="F2763" s="1">
        <v>44964.611851851849</v>
      </c>
    </row>
    <row r="2764" spans="1:6" x14ac:dyDescent="0.2">
      <c r="A2764">
        <v>2763</v>
      </c>
      <c r="B2764" t="s">
        <v>7057</v>
      </c>
      <c r="C2764" t="s">
        <v>7058</v>
      </c>
      <c r="D2764" s="2">
        <v>7249972645</v>
      </c>
      <c r="E2764" s="1">
        <v>44964.611851851849</v>
      </c>
      <c r="F2764" s="1">
        <v>44964.611851851849</v>
      </c>
    </row>
    <row r="2765" spans="1:6" x14ac:dyDescent="0.2">
      <c r="A2765">
        <v>2764</v>
      </c>
      <c r="B2765" t="s">
        <v>7059</v>
      </c>
      <c r="C2765" t="s">
        <v>7060</v>
      </c>
      <c r="D2765" t="s">
        <v>7061</v>
      </c>
      <c r="E2765" s="1">
        <v>44964.611851851849</v>
      </c>
      <c r="F2765" s="1">
        <v>44964.611851851849</v>
      </c>
    </row>
    <row r="2766" spans="1:6" x14ac:dyDescent="0.2">
      <c r="A2766">
        <v>2765</v>
      </c>
      <c r="B2766" t="s">
        <v>7062</v>
      </c>
      <c r="C2766" t="s">
        <v>7063</v>
      </c>
      <c r="D2766" t="s">
        <v>7064</v>
      </c>
      <c r="E2766" s="1">
        <v>44964.611851851849</v>
      </c>
      <c r="F2766" s="1">
        <v>44964.611851851849</v>
      </c>
    </row>
    <row r="2767" spans="1:6" x14ac:dyDescent="0.2">
      <c r="A2767">
        <v>2766</v>
      </c>
      <c r="B2767" t="s">
        <v>7065</v>
      </c>
      <c r="C2767" t="s">
        <v>7066</v>
      </c>
      <c r="D2767" t="s">
        <v>7067</v>
      </c>
      <c r="E2767" s="1">
        <v>44964.611851851849</v>
      </c>
      <c r="F2767" s="1">
        <v>44964.611851851849</v>
      </c>
    </row>
    <row r="2768" spans="1:6" x14ac:dyDescent="0.2">
      <c r="A2768">
        <v>2767</v>
      </c>
      <c r="B2768" t="s">
        <v>7068</v>
      </c>
      <c r="C2768" t="s">
        <v>7069</v>
      </c>
      <c r="D2768">
        <v>16312363749</v>
      </c>
      <c r="E2768" s="1">
        <v>44964.611851851849</v>
      </c>
      <c r="F2768" s="1">
        <v>44964.611851851849</v>
      </c>
    </row>
    <row r="2769" spans="1:6" x14ac:dyDescent="0.2">
      <c r="A2769">
        <v>2768</v>
      </c>
      <c r="B2769" t="s">
        <v>7070</v>
      </c>
      <c r="C2769" t="s">
        <v>7071</v>
      </c>
      <c r="D2769" t="s">
        <v>7072</v>
      </c>
      <c r="E2769" s="1">
        <v>44964.611851851849</v>
      </c>
      <c r="F2769" s="1">
        <v>44964.611851851849</v>
      </c>
    </row>
    <row r="2770" spans="1:6" x14ac:dyDescent="0.2">
      <c r="A2770">
        <v>2769</v>
      </c>
      <c r="B2770" t="s">
        <v>7073</v>
      </c>
      <c r="C2770" t="s">
        <v>7074</v>
      </c>
      <c r="D2770" t="s">
        <v>7075</v>
      </c>
      <c r="E2770" s="1">
        <v>44964.611851851849</v>
      </c>
      <c r="F2770" s="1">
        <v>44964.611851851849</v>
      </c>
    </row>
    <row r="2771" spans="1:6" x14ac:dyDescent="0.2">
      <c r="A2771">
        <v>2770</v>
      </c>
      <c r="B2771" t="s">
        <v>7076</v>
      </c>
      <c r="C2771" t="s">
        <v>7077</v>
      </c>
      <c r="D2771" t="s">
        <v>7078</v>
      </c>
      <c r="E2771" s="1">
        <v>44964.611851851849</v>
      </c>
      <c r="F2771" s="1">
        <v>44964.611851851849</v>
      </c>
    </row>
    <row r="2772" spans="1:6" x14ac:dyDescent="0.2">
      <c r="A2772">
        <v>2771</v>
      </c>
      <c r="B2772" t="s">
        <v>7079</v>
      </c>
      <c r="C2772" t="s">
        <v>7080</v>
      </c>
      <c r="D2772" t="s">
        <v>7081</v>
      </c>
      <c r="E2772" s="1">
        <v>44964.611851851849</v>
      </c>
      <c r="F2772" s="1">
        <v>44964.611851851849</v>
      </c>
    </row>
    <row r="2773" spans="1:6" x14ac:dyDescent="0.2">
      <c r="A2773">
        <v>2772</v>
      </c>
      <c r="B2773" t="s">
        <v>7082</v>
      </c>
      <c r="C2773" t="s">
        <v>7083</v>
      </c>
      <c r="D2773">
        <f>1-541-308-5095</f>
        <v>-5943</v>
      </c>
      <c r="E2773" s="1">
        <v>44964.611851851849</v>
      </c>
      <c r="F2773" s="1">
        <v>44964.611851851849</v>
      </c>
    </row>
    <row r="2774" spans="1:6" x14ac:dyDescent="0.2">
      <c r="A2774">
        <v>2773</v>
      </c>
      <c r="B2774" t="s">
        <v>7084</v>
      </c>
      <c r="C2774" t="s">
        <v>7085</v>
      </c>
      <c r="D2774" t="s">
        <v>7086</v>
      </c>
      <c r="E2774" s="1">
        <v>44964.611851851849</v>
      </c>
      <c r="F2774" s="1">
        <v>44964.611851851849</v>
      </c>
    </row>
    <row r="2775" spans="1:6" x14ac:dyDescent="0.2">
      <c r="A2775">
        <v>2774</v>
      </c>
      <c r="B2775" t="s">
        <v>7087</v>
      </c>
      <c r="C2775" t="s">
        <v>7088</v>
      </c>
      <c r="D2775">
        <f>1-615-638-2149</f>
        <v>-3401</v>
      </c>
      <c r="E2775" s="1">
        <v>44964.611851851849</v>
      </c>
      <c r="F2775" s="1">
        <v>44964.611851851849</v>
      </c>
    </row>
    <row r="2776" spans="1:6" x14ac:dyDescent="0.2">
      <c r="A2776">
        <v>2775</v>
      </c>
      <c r="B2776" t="s">
        <v>7089</v>
      </c>
      <c r="C2776" t="s">
        <v>7090</v>
      </c>
      <c r="D2776">
        <f>1-479-761-4242</f>
        <v>-5481</v>
      </c>
      <c r="E2776" s="1">
        <v>44964.611851851849</v>
      </c>
      <c r="F2776" s="1">
        <v>44964.611851851849</v>
      </c>
    </row>
    <row r="2777" spans="1:6" x14ac:dyDescent="0.2">
      <c r="A2777">
        <v>2776</v>
      </c>
      <c r="B2777" t="s">
        <v>7091</v>
      </c>
      <c r="C2777" t="s">
        <v>7092</v>
      </c>
      <c r="D2777" s="2">
        <v>12395699369</v>
      </c>
      <c r="E2777" s="1">
        <v>44964.611851851849</v>
      </c>
      <c r="F2777" s="1">
        <v>44964.611851851849</v>
      </c>
    </row>
    <row r="2778" spans="1:6" x14ac:dyDescent="0.2">
      <c r="A2778">
        <v>2777</v>
      </c>
      <c r="B2778" t="s">
        <v>7093</v>
      </c>
      <c r="C2778" t="s">
        <v>7094</v>
      </c>
      <c r="D2778" t="s">
        <v>7095</v>
      </c>
      <c r="E2778" s="1">
        <v>44964.611851851849</v>
      </c>
      <c r="F2778" s="1">
        <v>44964.611851851849</v>
      </c>
    </row>
    <row r="2779" spans="1:6" x14ac:dyDescent="0.2">
      <c r="A2779">
        <v>2778</v>
      </c>
      <c r="B2779" t="s">
        <v>7096</v>
      </c>
      <c r="C2779" t="s">
        <v>7097</v>
      </c>
      <c r="D2779" t="s">
        <v>7098</v>
      </c>
      <c r="E2779" s="1">
        <v>44964.611851851849</v>
      </c>
      <c r="F2779" s="1">
        <v>44964.611851851849</v>
      </c>
    </row>
    <row r="2780" spans="1:6" x14ac:dyDescent="0.2">
      <c r="A2780">
        <v>2779</v>
      </c>
      <c r="B2780" t="s">
        <v>7099</v>
      </c>
      <c r="C2780" t="s">
        <v>7100</v>
      </c>
      <c r="D2780">
        <f>1-713-222-8963</f>
        <v>-9897</v>
      </c>
      <c r="E2780" s="1">
        <v>44964.611851851849</v>
      </c>
      <c r="F2780" s="1">
        <v>44964.611851851849</v>
      </c>
    </row>
    <row r="2781" spans="1:6" x14ac:dyDescent="0.2">
      <c r="A2781">
        <v>2780</v>
      </c>
      <c r="B2781" t="s">
        <v>7101</v>
      </c>
      <c r="C2781" t="s">
        <v>7102</v>
      </c>
      <c r="D2781" t="s">
        <v>7103</v>
      </c>
      <c r="E2781" s="1">
        <v>44964.611851851849</v>
      </c>
      <c r="F2781" s="1">
        <v>44964.611851851849</v>
      </c>
    </row>
    <row r="2782" spans="1:6" x14ac:dyDescent="0.2">
      <c r="A2782">
        <v>2781</v>
      </c>
      <c r="B2782" t="s">
        <v>7104</v>
      </c>
      <c r="C2782" t="s">
        <v>7105</v>
      </c>
      <c r="D2782" t="s">
        <v>7106</v>
      </c>
      <c r="E2782" s="1">
        <v>44964.611851851849</v>
      </c>
      <c r="F2782" s="1">
        <v>44964.611851851849</v>
      </c>
    </row>
    <row r="2783" spans="1:6" x14ac:dyDescent="0.2">
      <c r="A2783">
        <v>2782</v>
      </c>
      <c r="B2783" t="s">
        <v>7107</v>
      </c>
      <c r="C2783" t="s">
        <v>7108</v>
      </c>
      <c r="D2783" t="s">
        <v>7109</v>
      </c>
      <c r="E2783" s="1">
        <v>44964.611851851849</v>
      </c>
      <c r="F2783" s="1">
        <v>44964.611851851849</v>
      </c>
    </row>
    <row r="2784" spans="1:6" x14ac:dyDescent="0.2">
      <c r="A2784">
        <v>2783</v>
      </c>
      <c r="B2784" t="s">
        <v>7110</v>
      </c>
      <c r="C2784" t="s">
        <v>7111</v>
      </c>
      <c r="D2784" t="s">
        <v>7112</v>
      </c>
      <c r="E2784" s="1">
        <v>44964.611851851849</v>
      </c>
      <c r="F2784" s="1">
        <v>44964.611851851849</v>
      </c>
    </row>
    <row r="2785" spans="1:6" x14ac:dyDescent="0.2">
      <c r="A2785">
        <v>2784</v>
      </c>
      <c r="B2785" t="s">
        <v>7113</v>
      </c>
      <c r="C2785" t="s">
        <v>7114</v>
      </c>
      <c r="D2785">
        <f>1-551-812-4385</f>
        <v>-5747</v>
      </c>
      <c r="E2785" s="1">
        <v>44964.611851851849</v>
      </c>
      <c r="F2785" s="1">
        <v>44964.611851851849</v>
      </c>
    </row>
    <row r="2786" spans="1:6" x14ac:dyDescent="0.2">
      <c r="A2786">
        <v>2785</v>
      </c>
      <c r="B2786" t="s">
        <v>7115</v>
      </c>
      <c r="C2786" t="s">
        <v>7116</v>
      </c>
      <c r="D2786">
        <f>1-725-570-6320</f>
        <v>-7614</v>
      </c>
      <c r="E2786" s="1">
        <v>44964.611851851849</v>
      </c>
      <c r="F2786" s="1">
        <v>44964.611851851849</v>
      </c>
    </row>
    <row r="2787" spans="1:6" x14ac:dyDescent="0.2">
      <c r="A2787">
        <v>2786</v>
      </c>
      <c r="B2787" t="s">
        <v>7117</v>
      </c>
      <c r="C2787" t="s">
        <v>7118</v>
      </c>
      <c r="D2787" t="s">
        <v>7119</v>
      </c>
      <c r="E2787" s="1">
        <v>44964.611851851849</v>
      </c>
      <c r="F2787" s="1">
        <v>44964.611851851849</v>
      </c>
    </row>
    <row r="2788" spans="1:6" x14ac:dyDescent="0.2">
      <c r="A2788">
        <v>2787</v>
      </c>
      <c r="B2788" t="s">
        <v>7120</v>
      </c>
      <c r="C2788" t="s">
        <v>7121</v>
      </c>
      <c r="D2788" t="s">
        <v>7122</v>
      </c>
      <c r="E2788" s="1">
        <v>44964.611851851849</v>
      </c>
      <c r="F2788" s="1">
        <v>44964.611851851849</v>
      </c>
    </row>
    <row r="2789" spans="1:6" x14ac:dyDescent="0.2">
      <c r="A2789">
        <v>2788</v>
      </c>
      <c r="B2789" t="s">
        <v>7123</v>
      </c>
      <c r="C2789" t="s">
        <v>7124</v>
      </c>
      <c r="D2789" t="s">
        <v>7125</v>
      </c>
      <c r="E2789" s="1">
        <v>44964.611851851849</v>
      </c>
      <c r="F2789" s="1">
        <v>44964.611851851849</v>
      </c>
    </row>
    <row r="2790" spans="1:6" x14ac:dyDescent="0.2">
      <c r="A2790">
        <v>2789</v>
      </c>
      <c r="B2790" t="s">
        <v>7126</v>
      </c>
      <c r="C2790" t="s">
        <v>7127</v>
      </c>
      <c r="D2790" s="2">
        <v>17576203096</v>
      </c>
      <c r="E2790" s="1">
        <v>44964.611851851849</v>
      </c>
      <c r="F2790" s="1">
        <v>44964.611851851849</v>
      </c>
    </row>
    <row r="2791" spans="1:6" x14ac:dyDescent="0.2">
      <c r="A2791">
        <v>2790</v>
      </c>
      <c r="B2791" t="s">
        <v>7128</v>
      </c>
      <c r="C2791" t="s">
        <v>7129</v>
      </c>
      <c r="D2791" s="2">
        <v>3479045283</v>
      </c>
      <c r="E2791" s="1">
        <v>44964.611851851849</v>
      </c>
      <c r="F2791" s="1">
        <v>44964.611851851849</v>
      </c>
    </row>
    <row r="2792" spans="1:6" x14ac:dyDescent="0.2">
      <c r="A2792">
        <v>2791</v>
      </c>
      <c r="B2792" t="s">
        <v>7130</v>
      </c>
      <c r="C2792" t="s">
        <v>7131</v>
      </c>
      <c r="D2792" s="2">
        <v>18206348409</v>
      </c>
      <c r="E2792" s="1">
        <v>44964.611851851849</v>
      </c>
      <c r="F2792" s="1">
        <v>44964.611851851849</v>
      </c>
    </row>
    <row r="2793" spans="1:6" x14ac:dyDescent="0.2">
      <c r="A2793">
        <v>2792</v>
      </c>
      <c r="B2793" t="s">
        <v>7132</v>
      </c>
      <c r="C2793" t="s">
        <v>7133</v>
      </c>
      <c r="D2793">
        <f>1-985-715-8178</f>
        <v>-9877</v>
      </c>
      <c r="E2793" s="1">
        <v>44964.611851851849</v>
      </c>
      <c r="F2793" s="1">
        <v>44964.611851851849</v>
      </c>
    </row>
    <row r="2794" spans="1:6" x14ac:dyDescent="0.2">
      <c r="A2794">
        <v>2793</v>
      </c>
      <c r="B2794" t="s">
        <v>7134</v>
      </c>
      <c r="C2794" t="s">
        <v>7135</v>
      </c>
      <c r="D2794">
        <f>1-484-566-5022</f>
        <v>-6071</v>
      </c>
      <c r="E2794" s="1">
        <v>44964.611851851849</v>
      </c>
      <c r="F2794" s="1">
        <v>44964.611851851849</v>
      </c>
    </row>
    <row r="2795" spans="1:6" x14ac:dyDescent="0.2">
      <c r="A2795">
        <v>2794</v>
      </c>
      <c r="B2795" t="s">
        <v>7136</v>
      </c>
      <c r="C2795" t="s">
        <v>7137</v>
      </c>
      <c r="D2795" t="s">
        <v>7138</v>
      </c>
      <c r="E2795" s="1">
        <v>44964.611851851849</v>
      </c>
      <c r="F2795" s="1">
        <v>44964.611851851849</v>
      </c>
    </row>
    <row r="2796" spans="1:6" x14ac:dyDescent="0.2">
      <c r="A2796">
        <v>2795</v>
      </c>
      <c r="B2796" t="s">
        <v>7139</v>
      </c>
      <c r="C2796" t="s">
        <v>7140</v>
      </c>
      <c r="D2796" s="2">
        <v>13234861293</v>
      </c>
      <c r="E2796" s="1">
        <v>44964.611851851849</v>
      </c>
      <c r="F2796" s="1">
        <v>44964.611851851849</v>
      </c>
    </row>
    <row r="2797" spans="1:6" x14ac:dyDescent="0.2">
      <c r="A2797">
        <v>2796</v>
      </c>
      <c r="B2797" t="s">
        <v>7141</v>
      </c>
      <c r="C2797" t="s">
        <v>7142</v>
      </c>
      <c r="D2797" t="s">
        <v>7143</v>
      </c>
      <c r="E2797" s="1">
        <v>44964.611851851849</v>
      </c>
      <c r="F2797" s="1">
        <v>44964.611851851849</v>
      </c>
    </row>
    <row r="2798" spans="1:6" x14ac:dyDescent="0.2">
      <c r="A2798">
        <v>2797</v>
      </c>
      <c r="B2798" t="s">
        <v>7144</v>
      </c>
      <c r="C2798" t="s">
        <v>7145</v>
      </c>
      <c r="D2798" s="2">
        <v>7155601677</v>
      </c>
      <c r="E2798" s="1">
        <v>44964.611851851849</v>
      </c>
      <c r="F2798" s="1">
        <v>44964.611851851849</v>
      </c>
    </row>
    <row r="2799" spans="1:6" x14ac:dyDescent="0.2">
      <c r="A2799">
        <v>2798</v>
      </c>
      <c r="B2799" t="s">
        <v>7146</v>
      </c>
      <c r="C2799" t="s">
        <v>7147</v>
      </c>
      <c r="D2799" t="s">
        <v>7148</v>
      </c>
      <c r="E2799" s="1">
        <v>44964.611851851849</v>
      </c>
      <c r="F2799" s="1">
        <v>44964.611851851849</v>
      </c>
    </row>
    <row r="2800" spans="1:6" x14ac:dyDescent="0.2">
      <c r="A2800">
        <v>2799</v>
      </c>
      <c r="B2800" t="s">
        <v>7149</v>
      </c>
      <c r="C2800" t="s">
        <v>7150</v>
      </c>
      <c r="D2800" t="s">
        <v>7151</v>
      </c>
      <c r="E2800" s="1">
        <v>44964.611851851849</v>
      </c>
      <c r="F2800" s="1">
        <v>44964.611851851849</v>
      </c>
    </row>
    <row r="2801" spans="1:6" x14ac:dyDescent="0.2">
      <c r="A2801">
        <v>2800</v>
      </c>
      <c r="B2801" t="s">
        <v>7152</v>
      </c>
      <c r="C2801" t="s">
        <v>7153</v>
      </c>
      <c r="D2801" s="2">
        <v>4842361149</v>
      </c>
      <c r="E2801" s="1">
        <v>44964.611851851849</v>
      </c>
      <c r="F2801" s="1">
        <v>44964.611851851849</v>
      </c>
    </row>
    <row r="2802" spans="1:6" x14ac:dyDescent="0.2">
      <c r="A2802">
        <v>2801</v>
      </c>
      <c r="B2802" t="s">
        <v>7154</v>
      </c>
      <c r="C2802" t="s">
        <v>7155</v>
      </c>
      <c r="D2802" t="s">
        <v>7156</v>
      </c>
      <c r="E2802" s="1">
        <v>44964.611851851849</v>
      </c>
      <c r="F2802" s="1">
        <v>44964.611851851849</v>
      </c>
    </row>
    <row r="2803" spans="1:6" x14ac:dyDescent="0.2">
      <c r="A2803">
        <v>2802</v>
      </c>
      <c r="B2803" t="s">
        <v>7157</v>
      </c>
      <c r="C2803" t="s">
        <v>7158</v>
      </c>
      <c r="D2803" t="s">
        <v>7159</v>
      </c>
      <c r="E2803" s="1">
        <v>44964.611851851849</v>
      </c>
      <c r="F2803" s="1">
        <v>44964.611851851849</v>
      </c>
    </row>
    <row r="2804" spans="1:6" x14ac:dyDescent="0.2">
      <c r="A2804">
        <v>2803</v>
      </c>
      <c r="B2804" t="s">
        <v>5685</v>
      </c>
      <c r="C2804" t="s">
        <v>7160</v>
      </c>
      <c r="D2804" t="s">
        <v>7161</v>
      </c>
      <c r="E2804" s="1">
        <v>44964.611851851849</v>
      </c>
      <c r="F2804" s="1">
        <v>44964.611851851849</v>
      </c>
    </row>
    <row r="2805" spans="1:6" x14ac:dyDescent="0.2">
      <c r="A2805">
        <v>2804</v>
      </c>
      <c r="B2805" t="s">
        <v>7162</v>
      </c>
      <c r="C2805" t="s">
        <v>7163</v>
      </c>
      <c r="D2805">
        <f>1-279-985-4687</f>
        <v>-5950</v>
      </c>
      <c r="E2805" s="1">
        <v>44964.611851851849</v>
      </c>
      <c r="F2805" s="1">
        <v>44964.611851851849</v>
      </c>
    </row>
    <row r="2806" spans="1:6" x14ac:dyDescent="0.2">
      <c r="A2806">
        <v>2805</v>
      </c>
      <c r="B2806" t="s">
        <v>7164</v>
      </c>
      <c r="C2806" t="s">
        <v>7165</v>
      </c>
      <c r="D2806" t="s">
        <v>7166</v>
      </c>
      <c r="E2806" s="1">
        <v>44964.611851851849</v>
      </c>
      <c r="F2806" s="1">
        <v>44964.611851851849</v>
      </c>
    </row>
    <row r="2807" spans="1:6" x14ac:dyDescent="0.2">
      <c r="A2807">
        <v>2806</v>
      </c>
      <c r="B2807" t="s">
        <v>7167</v>
      </c>
      <c r="C2807" t="s">
        <v>7168</v>
      </c>
      <c r="D2807">
        <f>1-303-571-2950</f>
        <v>-3823</v>
      </c>
      <c r="E2807" s="1">
        <v>44964.611851851849</v>
      </c>
      <c r="F2807" s="1">
        <v>44964.611851851849</v>
      </c>
    </row>
    <row r="2808" spans="1:6" x14ac:dyDescent="0.2">
      <c r="A2808">
        <v>2807</v>
      </c>
      <c r="B2808" t="s">
        <v>7169</v>
      </c>
      <c r="C2808" t="s">
        <v>7170</v>
      </c>
      <c r="D2808">
        <v>19379093377</v>
      </c>
      <c r="E2808" s="1">
        <v>44964.611851851849</v>
      </c>
      <c r="F2808" s="1">
        <v>44964.611851851849</v>
      </c>
    </row>
    <row r="2809" spans="1:6" x14ac:dyDescent="0.2">
      <c r="A2809">
        <v>2808</v>
      </c>
      <c r="B2809" t="s">
        <v>7171</v>
      </c>
      <c r="C2809" t="s">
        <v>7172</v>
      </c>
      <c r="D2809" t="s">
        <v>7173</v>
      </c>
      <c r="E2809" s="1">
        <v>44964.611851851849</v>
      </c>
      <c r="F2809" s="1">
        <v>44964.611851851849</v>
      </c>
    </row>
    <row r="2810" spans="1:6" x14ac:dyDescent="0.2">
      <c r="A2810">
        <v>2809</v>
      </c>
      <c r="B2810" t="s">
        <v>7174</v>
      </c>
      <c r="C2810" t="s">
        <v>7175</v>
      </c>
      <c r="D2810" s="2">
        <v>14694894655</v>
      </c>
      <c r="E2810" s="1">
        <v>44964.611851851849</v>
      </c>
      <c r="F2810" s="1">
        <v>44964.611851851849</v>
      </c>
    </row>
    <row r="2811" spans="1:6" x14ac:dyDescent="0.2">
      <c r="A2811">
        <v>2810</v>
      </c>
      <c r="B2811" t="s">
        <v>7176</v>
      </c>
      <c r="C2811" t="s">
        <v>7177</v>
      </c>
      <c r="D2811" s="2">
        <v>4236605618</v>
      </c>
      <c r="E2811" s="1">
        <v>44964.611851851849</v>
      </c>
      <c r="F2811" s="1">
        <v>44964.611851851849</v>
      </c>
    </row>
    <row r="2812" spans="1:6" x14ac:dyDescent="0.2">
      <c r="A2812">
        <v>2811</v>
      </c>
      <c r="B2812" t="s">
        <v>7178</v>
      </c>
      <c r="C2812" t="s">
        <v>7179</v>
      </c>
      <c r="D2812" t="s">
        <v>7180</v>
      </c>
      <c r="E2812" s="1">
        <v>44964.611851851849</v>
      </c>
      <c r="F2812" s="1">
        <v>44964.611851851849</v>
      </c>
    </row>
    <row r="2813" spans="1:6" x14ac:dyDescent="0.2">
      <c r="A2813">
        <v>2812</v>
      </c>
      <c r="B2813" t="s">
        <v>7181</v>
      </c>
      <c r="C2813" t="s">
        <v>7182</v>
      </c>
      <c r="D2813" s="2">
        <v>17579323335</v>
      </c>
      <c r="E2813" s="1">
        <v>44964.611851851849</v>
      </c>
      <c r="F2813" s="1">
        <v>44964.611851851849</v>
      </c>
    </row>
    <row r="2814" spans="1:6" x14ac:dyDescent="0.2">
      <c r="A2814">
        <v>2813</v>
      </c>
      <c r="B2814" t="s">
        <v>7183</v>
      </c>
      <c r="C2814" t="s">
        <v>7184</v>
      </c>
      <c r="D2814" t="s">
        <v>7185</v>
      </c>
      <c r="E2814" s="1">
        <v>44964.611851851849</v>
      </c>
      <c r="F2814" s="1">
        <v>44964.611851851849</v>
      </c>
    </row>
    <row r="2815" spans="1:6" x14ac:dyDescent="0.2">
      <c r="A2815">
        <v>2814</v>
      </c>
      <c r="B2815" t="s">
        <v>7186</v>
      </c>
      <c r="C2815" t="s">
        <v>7187</v>
      </c>
      <c r="D2815" t="s">
        <v>7188</v>
      </c>
      <c r="E2815" s="1">
        <v>44964.611851851849</v>
      </c>
      <c r="F2815" s="1">
        <v>44964.611851851849</v>
      </c>
    </row>
    <row r="2816" spans="1:6" x14ac:dyDescent="0.2">
      <c r="A2816">
        <v>2815</v>
      </c>
      <c r="B2816" t="s">
        <v>7189</v>
      </c>
      <c r="C2816" t="s">
        <v>7190</v>
      </c>
      <c r="D2816" s="2">
        <v>6508454394</v>
      </c>
      <c r="E2816" s="1">
        <v>44964.611851851849</v>
      </c>
      <c r="F2816" s="1">
        <v>44964.611851851849</v>
      </c>
    </row>
    <row r="2817" spans="1:6" x14ac:dyDescent="0.2">
      <c r="A2817">
        <v>2816</v>
      </c>
      <c r="B2817" t="s">
        <v>7191</v>
      </c>
      <c r="C2817" t="s">
        <v>7192</v>
      </c>
      <c r="D2817">
        <f>1-912-780-7147</f>
        <v>-8838</v>
      </c>
      <c r="E2817" s="1">
        <v>44964.611851851849</v>
      </c>
      <c r="F2817" s="1">
        <v>44964.611851851849</v>
      </c>
    </row>
    <row r="2818" spans="1:6" x14ac:dyDescent="0.2">
      <c r="A2818">
        <v>2817</v>
      </c>
      <c r="B2818" t="s">
        <v>7193</v>
      </c>
      <c r="C2818" t="s">
        <v>7194</v>
      </c>
      <c r="D2818">
        <f>1-417-455-1083</f>
        <v>-1954</v>
      </c>
      <c r="E2818" s="1">
        <v>44964.611851851849</v>
      </c>
      <c r="F2818" s="1">
        <v>44964.611851851849</v>
      </c>
    </row>
    <row r="2819" spans="1:6" x14ac:dyDescent="0.2">
      <c r="A2819">
        <v>2818</v>
      </c>
      <c r="B2819" t="s">
        <v>7195</v>
      </c>
      <c r="C2819" t="s">
        <v>7196</v>
      </c>
      <c r="D2819" t="s">
        <v>7197</v>
      </c>
      <c r="E2819" s="1">
        <v>44964.611851851849</v>
      </c>
      <c r="F2819" s="1">
        <v>44964.611851851849</v>
      </c>
    </row>
    <row r="2820" spans="1:6" x14ac:dyDescent="0.2">
      <c r="A2820">
        <v>2819</v>
      </c>
      <c r="B2820" t="s">
        <v>7198</v>
      </c>
      <c r="C2820" t="s">
        <v>7199</v>
      </c>
      <c r="D2820">
        <v>15612282666</v>
      </c>
      <c r="E2820" s="1">
        <v>44964.611851851849</v>
      </c>
      <c r="F2820" s="1">
        <v>44964.611851851849</v>
      </c>
    </row>
    <row r="2821" spans="1:6" x14ac:dyDescent="0.2">
      <c r="A2821">
        <v>2820</v>
      </c>
      <c r="B2821" t="s">
        <v>7200</v>
      </c>
      <c r="C2821" t="s">
        <v>7201</v>
      </c>
      <c r="D2821" t="s">
        <v>7202</v>
      </c>
      <c r="E2821" s="1">
        <v>44964.611851851849</v>
      </c>
      <c r="F2821" s="1">
        <v>44964.611851851849</v>
      </c>
    </row>
    <row r="2822" spans="1:6" x14ac:dyDescent="0.2">
      <c r="A2822">
        <v>2821</v>
      </c>
      <c r="B2822" t="s">
        <v>7203</v>
      </c>
      <c r="C2822" t="s">
        <v>7204</v>
      </c>
      <c r="D2822">
        <f>1-406-918-2532</f>
        <v>-3855</v>
      </c>
      <c r="E2822" s="1">
        <v>44964.611851851849</v>
      </c>
      <c r="F2822" s="1">
        <v>44964.611851851849</v>
      </c>
    </row>
    <row r="2823" spans="1:6" x14ac:dyDescent="0.2">
      <c r="A2823">
        <v>2822</v>
      </c>
      <c r="B2823" t="s">
        <v>7205</v>
      </c>
      <c r="C2823" t="s">
        <v>7206</v>
      </c>
      <c r="D2823">
        <f>1-843-262-464</f>
        <v>-1568</v>
      </c>
      <c r="E2823" s="1">
        <v>44964.611851851849</v>
      </c>
      <c r="F2823" s="1">
        <v>44964.611851851849</v>
      </c>
    </row>
    <row r="2824" spans="1:6" x14ac:dyDescent="0.2">
      <c r="A2824">
        <v>2823</v>
      </c>
      <c r="B2824" t="s">
        <v>7207</v>
      </c>
      <c r="C2824" t="s">
        <v>7208</v>
      </c>
      <c r="D2824">
        <f>1-424-627-2127</f>
        <v>-3177</v>
      </c>
      <c r="E2824" s="1">
        <v>44964.611851851849</v>
      </c>
      <c r="F2824" s="1">
        <v>44964.611851851849</v>
      </c>
    </row>
    <row r="2825" spans="1:6" x14ac:dyDescent="0.2">
      <c r="A2825">
        <v>2824</v>
      </c>
      <c r="B2825" t="s">
        <v>7209</v>
      </c>
      <c r="C2825" t="s">
        <v>7210</v>
      </c>
      <c r="D2825">
        <v>18703471729</v>
      </c>
      <c r="E2825" s="1">
        <v>44964.611851851849</v>
      </c>
      <c r="F2825" s="1">
        <v>44964.611851851849</v>
      </c>
    </row>
    <row r="2826" spans="1:6" x14ac:dyDescent="0.2">
      <c r="A2826">
        <v>2825</v>
      </c>
      <c r="B2826" t="s">
        <v>7211</v>
      </c>
      <c r="C2826" t="s">
        <v>7212</v>
      </c>
      <c r="D2826" t="s">
        <v>7213</v>
      </c>
      <c r="E2826" s="1">
        <v>44964.611851851849</v>
      </c>
      <c r="F2826" s="1">
        <v>44964.611851851849</v>
      </c>
    </row>
    <row r="2827" spans="1:6" x14ac:dyDescent="0.2">
      <c r="A2827">
        <v>2826</v>
      </c>
      <c r="B2827" t="s">
        <v>7214</v>
      </c>
      <c r="C2827" t="s">
        <v>7215</v>
      </c>
      <c r="D2827">
        <f>1-380-914-2884</f>
        <v>-4177</v>
      </c>
      <c r="E2827" s="1">
        <v>44964.611851851849</v>
      </c>
      <c r="F2827" s="1">
        <v>44964.611851851849</v>
      </c>
    </row>
    <row r="2828" spans="1:6" x14ac:dyDescent="0.2">
      <c r="A2828">
        <v>2827</v>
      </c>
      <c r="B2828" t="s">
        <v>7216</v>
      </c>
      <c r="C2828" t="s">
        <v>7217</v>
      </c>
      <c r="D2828" t="s">
        <v>7218</v>
      </c>
      <c r="E2828" s="1">
        <v>44964.611851851849</v>
      </c>
      <c r="F2828" s="1">
        <v>44964.611851851849</v>
      </c>
    </row>
    <row r="2829" spans="1:6" x14ac:dyDescent="0.2">
      <c r="A2829">
        <v>2828</v>
      </c>
      <c r="B2829" t="s">
        <v>7219</v>
      </c>
      <c r="C2829" t="s">
        <v>7220</v>
      </c>
      <c r="D2829" t="s">
        <v>7221</v>
      </c>
      <c r="E2829" s="1">
        <v>44964.611851851849</v>
      </c>
      <c r="F2829" s="1">
        <v>44964.611851851849</v>
      </c>
    </row>
    <row r="2830" spans="1:6" x14ac:dyDescent="0.2">
      <c r="A2830">
        <v>2829</v>
      </c>
      <c r="B2830" t="s">
        <v>7222</v>
      </c>
      <c r="C2830" t="s">
        <v>7223</v>
      </c>
      <c r="D2830" s="2">
        <v>5646002242</v>
      </c>
      <c r="E2830" s="1">
        <v>44964.611851851849</v>
      </c>
      <c r="F2830" s="1">
        <v>44964.611851851849</v>
      </c>
    </row>
    <row r="2831" spans="1:6" x14ac:dyDescent="0.2">
      <c r="A2831">
        <v>2830</v>
      </c>
      <c r="B2831" t="s">
        <v>7224</v>
      </c>
      <c r="C2831" t="s">
        <v>7225</v>
      </c>
      <c r="D2831" t="s">
        <v>7226</v>
      </c>
      <c r="E2831" s="1">
        <v>44964.611851851849</v>
      </c>
      <c r="F2831" s="1">
        <v>44964.611851851849</v>
      </c>
    </row>
    <row r="2832" spans="1:6" x14ac:dyDescent="0.2">
      <c r="A2832">
        <v>2831</v>
      </c>
      <c r="B2832" t="s">
        <v>7227</v>
      </c>
      <c r="C2832" t="s">
        <v>7228</v>
      </c>
      <c r="D2832" t="s">
        <v>7229</v>
      </c>
      <c r="E2832" s="1">
        <v>44964.611851851849</v>
      </c>
      <c r="F2832" s="1">
        <v>44964.611851851849</v>
      </c>
    </row>
    <row r="2833" spans="1:6" x14ac:dyDescent="0.2">
      <c r="A2833">
        <v>2832</v>
      </c>
      <c r="B2833" t="s">
        <v>7230</v>
      </c>
      <c r="C2833" t="s">
        <v>7231</v>
      </c>
      <c r="D2833" t="s">
        <v>7232</v>
      </c>
      <c r="E2833" s="1">
        <v>44964.611851851849</v>
      </c>
      <c r="F2833" s="1">
        <v>44964.611851851849</v>
      </c>
    </row>
    <row r="2834" spans="1:6" x14ac:dyDescent="0.2">
      <c r="A2834">
        <v>2833</v>
      </c>
      <c r="B2834" t="s">
        <v>7233</v>
      </c>
      <c r="C2834" t="s">
        <v>7234</v>
      </c>
      <c r="D2834" t="s">
        <v>7235</v>
      </c>
      <c r="E2834" s="1">
        <v>44964.611851851849</v>
      </c>
      <c r="F2834" s="1">
        <v>44964.611851851849</v>
      </c>
    </row>
    <row r="2835" spans="1:6" x14ac:dyDescent="0.2">
      <c r="A2835">
        <v>2834</v>
      </c>
      <c r="B2835" t="s">
        <v>7236</v>
      </c>
      <c r="C2835" t="s">
        <v>7237</v>
      </c>
      <c r="D2835" s="2">
        <v>5202168981</v>
      </c>
      <c r="E2835" s="1">
        <v>44964.611851851849</v>
      </c>
      <c r="F2835" s="1">
        <v>44964.611851851849</v>
      </c>
    </row>
    <row r="2836" spans="1:6" x14ac:dyDescent="0.2">
      <c r="A2836">
        <v>2835</v>
      </c>
      <c r="B2836" t="s">
        <v>7238</v>
      </c>
      <c r="C2836" t="s">
        <v>7239</v>
      </c>
      <c r="D2836" t="s">
        <v>7240</v>
      </c>
      <c r="E2836" s="1">
        <v>44964.611851851849</v>
      </c>
      <c r="F2836" s="1">
        <v>44964.611851851849</v>
      </c>
    </row>
    <row r="2837" spans="1:6" x14ac:dyDescent="0.2">
      <c r="A2837">
        <v>2836</v>
      </c>
      <c r="B2837" t="s">
        <v>7241</v>
      </c>
      <c r="C2837" t="s">
        <v>7242</v>
      </c>
      <c r="D2837" t="s">
        <v>7243</v>
      </c>
      <c r="E2837" s="1">
        <v>44964.611851851849</v>
      </c>
      <c r="F2837" s="1">
        <v>44964.611851851849</v>
      </c>
    </row>
    <row r="2838" spans="1:6" x14ac:dyDescent="0.2">
      <c r="A2838">
        <v>2837</v>
      </c>
      <c r="B2838" t="s">
        <v>7244</v>
      </c>
      <c r="C2838" t="s">
        <v>7245</v>
      </c>
      <c r="D2838" s="2">
        <v>8479596602</v>
      </c>
      <c r="E2838" s="1">
        <v>44964.611851851849</v>
      </c>
      <c r="F2838" s="1">
        <v>44964.611851851849</v>
      </c>
    </row>
    <row r="2839" spans="1:6" x14ac:dyDescent="0.2">
      <c r="A2839">
        <v>2838</v>
      </c>
      <c r="B2839" t="s">
        <v>7246</v>
      </c>
      <c r="C2839" t="s">
        <v>7247</v>
      </c>
      <c r="D2839">
        <v>12694677264</v>
      </c>
      <c r="E2839" s="1">
        <v>44964.611851851849</v>
      </c>
      <c r="F2839" s="1">
        <v>44964.611851851849</v>
      </c>
    </row>
    <row r="2840" spans="1:6" x14ac:dyDescent="0.2">
      <c r="A2840">
        <v>2839</v>
      </c>
      <c r="B2840" t="s">
        <v>7248</v>
      </c>
      <c r="C2840" t="s">
        <v>7249</v>
      </c>
      <c r="D2840" t="s">
        <v>7250</v>
      </c>
      <c r="E2840" s="1">
        <v>44964.611851851849</v>
      </c>
      <c r="F2840" s="1">
        <v>44964.611851851849</v>
      </c>
    </row>
    <row r="2841" spans="1:6" x14ac:dyDescent="0.2">
      <c r="A2841">
        <v>2840</v>
      </c>
      <c r="B2841" t="s">
        <v>7251</v>
      </c>
      <c r="C2841" t="s">
        <v>7252</v>
      </c>
      <c r="D2841" t="s">
        <v>7253</v>
      </c>
      <c r="E2841" s="1">
        <v>44964.611851851849</v>
      </c>
      <c r="F2841" s="1">
        <v>44964.611851851849</v>
      </c>
    </row>
    <row r="2842" spans="1:6" x14ac:dyDescent="0.2">
      <c r="A2842">
        <v>2841</v>
      </c>
      <c r="B2842" t="s">
        <v>7254</v>
      </c>
      <c r="C2842" t="s">
        <v>7255</v>
      </c>
      <c r="D2842">
        <f>1-862-312-2151</f>
        <v>-3324</v>
      </c>
      <c r="E2842" s="1">
        <v>44964.611851851849</v>
      </c>
      <c r="F2842" s="1">
        <v>44964.611851851849</v>
      </c>
    </row>
    <row r="2843" spans="1:6" x14ac:dyDescent="0.2">
      <c r="A2843">
        <v>2842</v>
      </c>
      <c r="B2843" t="s">
        <v>7256</v>
      </c>
      <c r="C2843" t="s">
        <v>7257</v>
      </c>
      <c r="D2843" s="2">
        <v>9474583232</v>
      </c>
      <c r="E2843" s="1">
        <v>44964.611851851849</v>
      </c>
      <c r="F2843" s="1">
        <v>44964.611851851849</v>
      </c>
    </row>
    <row r="2844" spans="1:6" x14ac:dyDescent="0.2">
      <c r="A2844">
        <v>2843</v>
      </c>
      <c r="B2844" t="s">
        <v>7258</v>
      </c>
      <c r="C2844" t="s">
        <v>7259</v>
      </c>
      <c r="D2844" t="s">
        <v>7260</v>
      </c>
      <c r="E2844" s="1">
        <v>44964.611851851849</v>
      </c>
      <c r="F2844" s="1">
        <v>44964.611851851849</v>
      </c>
    </row>
    <row r="2845" spans="1:6" x14ac:dyDescent="0.2">
      <c r="A2845">
        <v>2844</v>
      </c>
      <c r="B2845" t="s">
        <v>7261</v>
      </c>
      <c r="C2845" t="s">
        <v>7262</v>
      </c>
      <c r="D2845" s="2">
        <v>5515572627</v>
      </c>
      <c r="E2845" s="1">
        <v>44964.611851851849</v>
      </c>
      <c r="F2845" s="1">
        <v>44964.611851851849</v>
      </c>
    </row>
    <row r="2846" spans="1:6" x14ac:dyDescent="0.2">
      <c r="A2846">
        <v>2845</v>
      </c>
      <c r="B2846" t="s">
        <v>7263</v>
      </c>
      <c r="C2846" t="s">
        <v>7264</v>
      </c>
      <c r="D2846" t="s">
        <v>7265</v>
      </c>
      <c r="E2846" s="1">
        <v>44964.611851851849</v>
      </c>
      <c r="F2846" s="1">
        <v>44964.611851851849</v>
      </c>
    </row>
    <row r="2847" spans="1:6" x14ac:dyDescent="0.2">
      <c r="A2847">
        <v>2846</v>
      </c>
      <c r="B2847" t="s">
        <v>7266</v>
      </c>
      <c r="C2847" t="s">
        <v>7267</v>
      </c>
      <c r="D2847">
        <f>1-865-356-5407</f>
        <v>-6627</v>
      </c>
      <c r="E2847" s="1">
        <v>44964.611851851849</v>
      </c>
      <c r="F2847" s="1">
        <v>44964.611851851849</v>
      </c>
    </row>
    <row r="2848" spans="1:6" x14ac:dyDescent="0.2">
      <c r="A2848">
        <v>2847</v>
      </c>
      <c r="B2848" t="s">
        <v>7268</v>
      </c>
      <c r="C2848" t="s">
        <v>7269</v>
      </c>
      <c r="D2848" t="s">
        <v>7270</v>
      </c>
      <c r="E2848" s="1">
        <v>44964.611851851849</v>
      </c>
      <c r="F2848" s="1">
        <v>44964.611851851849</v>
      </c>
    </row>
    <row r="2849" spans="1:6" x14ac:dyDescent="0.2">
      <c r="A2849">
        <v>2848</v>
      </c>
      <c r="B2849" t="s">
        <v>7271</v>
      </c>
      <c r="C2849" t="s">
        <v>7272</v>
      </c>
      <c r="D2849" s="2">
        <v>7743177272</v>
      </c>
      <c r="E2849" s="1">
        <v>44964.611851851849</v>
      </c>
      <c r="F2849" s="1">
        <v>44964.611851851849</v>
      </c>
    </row>
    <row r="2850" spans="1:6" x14ac:dyDescent="0.2">
      <c r="A2850">
        <v>2849</v>
      </c>
      <c r="B2850" t="s">
        <v>7273</v>
      </c>
      <c r="C2850" t="s">
        <v>7274</v>
      </c>
      <c r="D2850">
        <f>1-239-312-8187</f>
        <v>-8737</v>
      </c>
      <c r="E2850" s="1">
        <v>44964.611851851849</v>
      </c>
      <c r="F2850" s="1">
        <v>44964.611851851849</v>
      </c>
    </row>
    <row r="2851" spans="1:6" x14ac:dyDescent="0.2">
      <c r="A2851">
        <v>2850</v>
      </c>
      <c r="B2851" t="s">
        <v>7275</v>
      </c>
      <c r="C2851" t="s">
        <v>7276</v>
      </c>
      <c r="D2851">
        <f>1-458-828-6925</f>
        <v>-8210</v>
      </c>
      <c r="E2851" s="1">
        <v>44964.611851851849</v>
      </c>
      <c r="F2851" s="1">
        <v>44964.611851851849</v>
      </c>
    </row>
    <row r="2852" spans="1:6" x14ac:dyDescent="0.2">
      <c r="A2852">
        <v>2851</v>
      </c>
      <c r="B2852" t="s">
        <v>7277</v>
      </c>
      <c r="C2852" t="s">
        <v>7278</v>
      </c>
      <c r="D2852" t="s">
        <v>7279</v>
      </c>
      <c r="E2852" s="1">
        <v>44964.611851851849</v>
      </c>
      <c r="F2852" s="1">
        <v>44964.611851851849</v>
      </c>
    </row>
    <row r="2853" spans="1:6" x14ac:dyDescent="0.2">
      <c r="A2853">
        <v>2852</v>
      </c>
      <c r="B2853" t="s">
        <v>7280</v>
      </c>
      <c r="C2853" t="s">
        <v>7281</v>
      </c>
      <c r="D2853" s="2">
        <v>5347354879</v>
      </c>
      <c r="E2853" s="1">
        <v>44964.611851851849</v>
      </c>
      <c r="F2853" s="1">
        <v>44964.611851851849</v>
      </c>
    </row>
    <row r="2854" spans="1:6" x14ac:dyDescent="0.2">
      <c r="A2854">
        <v>2853</v>
      </c>
      <c r="B2854" t="s">
        <v>7282</v>
      </c>
      <c r="C2854" t="s">
        <v>7283</v>
      </c>
      <c r="D2854" t="s">
        <v>7284</v>
      </c>
      <c r="E2854" s="1">
        <v>44964.611851851849</v>
      </c>
      <c r="F2854" s="1">
        <v>44964.611851851849</v>
      </c>
    </row>
    <row r="2855" spans="1:6" x14ac:dyDescent="0.2">
      <c r="A2855">
        <v>2854</v>
      </c>
      <c r="B2855" t="s">
        <v>7285</v>
      </c>
      <c r="C2855" t="s">
        <v>7286</v>
      </c>
      <c r="D2855" t="s">
        <v>7287</v>
      </c>
      <c r="E2855" s="1">
        <v>44964.611851851849</v>
      </c>
      <c r="F2855" s="1">
        <v>44964.611851851849</v>
      </c>
    </row>
    <row r="2856" spans="1:6" x14ac:dyDescent="0.2">
      <c r="A2856">
        <v>2855</v>
      </c>
      <c r="B2856" t="s">
        <v>7288</v>
      </c>
      <c r="C2856" t="s">
        <v>7289</v>
      </c>
      <c r="D2856">
        <f>1-660-473-1255</f>
        <v>-2387</v>
      </c>
      <c r="E2856" s="1">
        <v>44964.611851851849</v>
      </c>
      <c r="F2856" s="1">
        <v>44964.611851851849</v>
      </c>
    </row>
    <row r="2857" spans="1:6" x14ac:dyDescent="0.2">
      <c r="A2857">
        <v>2856</v>
      </c>
      <c r="B2857" t="s">
        <v>7290</v>
      </c>
      <c r="C2857" t="s">
        <v>7291</v>
      </c>
      <c r="D2857" s="2">
        <v>14785209610</v>
      </c>
      <c r="E2857" s="1">
        <v>44964.611851851849</v>
      </c>
      <c r="F2857" s="1">
        <v>44964.611851851849</v>
      </c>
    </row>
    <row r="2858" spans="1:6" x14ac:dyDescent="0.2">
      <c r="A2858">
        <v>2857</v>
      </c>
      <c r="B2858" t="s">
        <v>7292</v>
      </c>
      <c r="C2858" t="s">
        <v>7293</v>
      </c>
      <c r="D2858" t="s">
        <v>7294</v>
      </c>
      <c r="E2858" s="1">
        <v>44964.611851851849</v>
      </c>
      <c r="F2858" s="1">
        <v>44964.611851851849</v>
      </c>
    </row>
    <row r="2859" spans="1:6" x14ac:dyDescent="0.2">
      <c r="A2859">
        <v>2858</v>
      </c>
      <c r="B2859" t="s">
        <v>7295</v>
      </c>
      <c r="C2859" t="s">
        <v>7296</v>
      </c>
      <c r="D2859" t="s">
        <v>7297</v>
      </c>
      <c r="E2859" s="1">
        <v>44964.611851851849</v>
      </c>
      <c r="F2859" s="1">
        <v>44964.611851851849</v>
      </c>
    </row>
    <row r="2860" spans="1:6" x14ac:dyDescent="0.2">
      <c r="A2860">
        <v>2859</v>
      </c>
      <c r="B2860" t="s">
        <v>7298</v>
      </c>
      <c r="C2860" t="s">
        <v>7299</v>
      </c>
      <c r="D2860">
        <f>1-872-623-2068</f>
        <v>-3562</v>
      </c>
      <c r="E2860" s="1">
        <v>44964.611851851849</v>
      </c>
      <c r="F2860" s="1">
        <v>44964.611851851849</v>
      </c>
    </row>
    <row r="2861" spans="1:6" x14ac:dyDescent="0.2">
      <c r="A2861">
        <v>2860</v>
      </c>
      <c r="B2861" t="s">
        <v>7300</v>
      </c>
      <c r="C2861" t="s">
        <v>7301</v>
      </c>
      <c r="D2861">
        <f>1-417-490-3407</f>
        <v>-4313</v>
      </c>
      <c r="E2861" s="1">
        <v>44964.611851851849</v>
      </c>
      <c r="F2861" s="1">
        <v>44964.611851851849</v>
      </c>
    </row>
    <row r="2862" spans="1:6" x14ac:dyDescent="0.2">
      <c r="A2862">
        <v>2861</v>
      </c>
      <c r="B2862" t="s">
        <v>7302</v>
      </c>
      <c r="C2862" t="s">
        <v>7303</v>
      </c>
      <c r="D2862" t="s">
        <v>7304</v>
      </c>
      <c r="E2862" s="1">
        <v>44964.611851851849</v>
      </c>
      <c r="F2862" s="1">
        <v>44964.611851851849</v>
      </c>
    </row>
    <row r="2863" spans="1:6" x14ac:dyDescent="0.2">
      <c r="A2863">
        <v>2862</v>
      </c>
      <c r="B2863" t="s">
        <v>7305</v>
      </c>
      <c r="C2863" t="s">
        <v>7306</v>
      </c>
      <c r="D2863">
        <f>1-534-646-2790</f>
        <v>-3969</v>
      </c>
      <c r="E2863" s="1">
        <v>44964.611851851849</v>
      </c>
      <c r="F2863" s="1">
        <v>44964.611851851849</v>
      </c>
    </row>
    <row r="2864" spans="1:6" x14ac:dyDescent="0.2">
      <c r="A2864">
        <v>2863</v>
      </c>
      <c r="B2864" t="s">
        <v>7307</v>
      </c>
      <c r="C2864" t="s">
        <v>7308</v>
      </c>
      <c r="D2864" t="s">
        <v>7309</v>
      </c>
      <c r="E2864" s="1">
        <v>44964.611851851849</v>
      </c>
      <c r="F2864" s="1">
        <v>44964.611851851849</v>
      </c>
    </row>
    <row r="2865" spans="1:6" x14ac:dyDescent="0.2">
      <c r="A2865">
        <v>2864</v>
      </c>
      <c r="B2865" t="s">
        <v>7310</v>
      </c>
      <c r="C2865" t="s">
        <v>7311</v>
      </c>
      <c r="D2865" s="2">
        <v>7656297278</v>
      </c>
      <c r="E2865" s="1">
        <v>44964.611851851849</v>
      </c>
      <c r="F2865" s="1">
        <v>44964.611851851849</v>
      </c>
    </row>
    <row r="2866" spans="1:6" x14ac:dyDescent="0.2">
      <c r="A2866">
        <v>2865</v>
      </c>
      <c r="B2866" t="s">
        <v>7312</v>
      </c>
      <c r="C2866" t="s">
        <v>7313</v>
      </c>
      <c r="D2866" t="s">
        <v>7314</v>
      </c>
      <c r="E2866" s="1">
        <v>44964.611851851849</v>
      </c>
      <c r="F2866" s="1">
        <v>44964.611851851849</v>
      </c>
    </row>
    <row r="2867" spans="1:6" x14ac:dyDescent="0.2">
      <c r="A2867">
        <v>2866</v>
      </c>
      <c r="B2867" t="s">
        <v>7315</v>
      </c>
      <c r="C2867" t="s">
        <v>7316</v>
      </c>
      <c r="D2867">
        <f>1-361-749-5273</f>
        <v>-6382</v>
      </c>
      <c r="E2867" s="1">
        <v>44964.611851851849</v>
      </c>
      <c r="F2867" s="1">
        <v>44964.611851851849</v>
      </c>
    </row>
    <row r="2868" spans="1:6" x14ac:dyDescent="0.2">
      <c r="A2868">
        <v>2867</v>
      </c>
      <c r="B2868" t="s">
        <v>7317</v>
      </c>
      <c r="C2868" t="s">
        <v>7318</v>
      </c>
      <c r="D2868" s="2">
        <v>7545044349</v>
      </c>
      <c r="E2868" s="1">
        <v>44964.611851851849</v>
      </c>
      <c r="F2868" s="1">
        <v>44964.611851851849</v>
      </c>
    </row>
    <row r="2869" spans="1:6" x14ac:dyDescent="0.2">
      <c r="A2869">
        <v>2868</v>
      </c>
      <c r="B2869" t="s">
        <v>7319</v>
      </c>
      <c r="C2869" t="s">
        <v>7320</v>
      </c>
      <c r="D2869" t="s">
        <v>7321</v>
      </c>
      <c r="E2869" s="1">
        <v>44964.611851851849</v>
      </c>
      <c r="F2869" s="1">
        <v>44964.611851851849</v>
      </c>
    </row>
    <row r="2870" spans="1:6" x14ac:dyDescent="0.2">
      <c r="A2870">
        <v>2869</v>
      </c>
      <c r="B2870" t="s">
        <v>7322</v>
      </c>
      <c r="C2870" t="s">
        <v>7323</v>
      </c>
      <c r="D2870" t="s">
        <v>7324</v>
      </c>
      <c r="E2870" s="1">
        <v>44964.611851851849</v>
      </c>
      <c r="F2870" s="1">
        <v>44964.611851851849</v>
      </c>
    </row>
    <row r="2871" spans="1:6" x14ac:dyDescent="0.2">
      <c r="A2871">
        <v>2870</v>
      </c>
      <c r="B2871" t="s">
        <v>7325</v>
      </c>
      <c r="C2871" t="s">
        <v>7326</v>
      </c>
      <c r="D2871">
        <f>1-937-399-6812</f>
        <v>-8147</v>
      </c>
      <c r="E2871" s="1">
        <v>44964.611851851849</v>
      </c>
      <c r="F2871" s="1">
        <v>44964.611851851849</v>
      </c>
    </row>
    <row r="2872" spans="1:6" x14ac:dyDescent="0.2">
      <c r="A2872">
        <v>2871</v>
      </c>
      <c r="B2872" t="s">
        <v>7327</v>
      </c>
      <c r="C2872" t="s">
        <v>7328</v>
      </c>
      <c r="D2872">
        <v>14249820595</v>
      </c>
      <c r="E2872" s="1">
        <v>44964.611851851849</v>
      </c>
      <c r="F2872" s="1">
        <v>44964.611851851849</v>
      </c>
    </row>
    <row r="2873" spans="1:6" x14ac:dyDescent="0.2">
      <c r="A2873">
        <v>2872</v>
      </c>
      <c r="B2873" t="s">
        <v>7329</v>
      </c>
      <c r="C2873" t="s">
        <v>7330</v>
      </c>
      <c r="D2873">
        <v>12018836698</v>
      </c>
      <c r="E2873" s="1">
        <v>44964.611851851849</v>
      </c>
      <c r="F2873" s="1">
        <v>44964.611851851849</v>
      </c>
    </row>
    <row r="2874" spans="1:6" x14ac:dyDescent="0.2">
      <c r="A2874">
        <v>2873</v>
      </c>
      <c r="B2874" t="s">
        <v>7331</v>
      </c>
      <c r="C2874" t="s">
        <v>7332</v>
      </c>
      <c r="D2874" t="s">
        <v>7333</v>
      </c>
      <c r="E2874" s="1">
        <v>44964.611851851849</v>
      </c>
      <c r="F2874" s="1">
        <v>44964.611851851849</v>
      </c>
    </row>
    <row r="2875" spans="1:6" x14ac:dyDescent="0.2">
      <c r="A2875">
        <v>2874</v>
      </c>
      <c r="B2875" t="s">
        <v>7334</v>
      </c>
      <c r="C2875" t="s">
        <v>7335</v>
      </c>
      <c r="D2875" t="s">
        <v>7336</v>
      </c>
      <c r="E2875" s="1">
        <v>44964.611851851849</v>
      </c>
      <c r="F2875" s="1">
        <v>44964.611851851849</v>
      </c>
    </row>
    <row r="2876" spans="1:6" x14ac:dyDescent="0.2">
      <c r="A2876">
        <v>2875</v>
      </c>
      <c r="B2876" t="s">
        <v>7337</v>
      </c>
      <c r="C2876" t="s">
        <v>7338</v>
      </c>
      <c r="D2876" t="s">
        <v>7339</v>
      </c>
      <c r="E2876" s="1">
        <v>44964.611851851849</v>
      </c>
      <c r="F2876" s="1">
        <v>44964.611851851849</v>
      </c>
    </row>
    <row r="2877" spans="1:6" x14ac:dyDescent="0.2">
      <c r="A2877">
        <v>2876</v>
      </c>
      <c r="B2877" t="s">
        <v>7340</v>
      </c>
      <c r="C2877" t="s">
        <v>7341</v>
      </c>
      <c r="D2877" t="s">
        <v>7342</v>
      </c>
      <c r="E2877" s="1">
        <v>44964.611851851849</v>
      </c>
      <c r="F2877" s="1">
        <v>44964.611851851849</v>
      </c>
    </row>
    <row r="2878" spans="1:6" x14ac:dyDescent="0.2">
      <c r="A2878">
        <v>2877</v>
      </c>
      <c r="B2878" t="s">
        <v>7343</v>
      </c>
      <c r="C2878" t="s">
        <v>7344</v>
      </c>
      <c r="D2878" t="s">
        <v>7345</v>
      </c>
      <c r="E2878" s="1">
        <v>44964.611851851849</v>
      </c>
      <c r="F2878" s="1">
        <v>44964.611851851849</v>
      </c>
    </row>
    <row r="2879" spans="1:6" x14ac:dyDescent="0.2">
      <c r="A2879">
        <v>2878</v>
      </c>
      <c r="B2879" t="s">
        <v>7346</v>
      </c>
      <c r="C2879" t="s">
        <v>7347</v>
      </c>
      <c r="D2879">
        <v>19512495505</v>
      </c>
      <c r="E2879" s="1">
        <v>44964.611851851849</v>
      </c>
      <c r="F2879" s="1">
        <v>44964.611851851849</v>
      </c>
    </row>
    <row r="2880" spans="1:6" x14ac:dyDescent="0.2">
      <c r="A2880">
        <v>2879</v>
      </c>
      <c r="B2880" t="s">
        <v>7348</v>
      </c>
      <c r="C2880" t="s">
        <v>7349</v>
      </c>
      <c r="D2880" t="s">
        <v>7350</v>
      </c>
      <c r="E2880" s="1">
        <v>44964.611851851849</v>
      </c>
      <c r="F2880" s="1">
        <v>44964.611851851849</v>
      </c>
    </row>
    <row r="2881" spans="1:6" x14ac:dyDescent="0.2">
      <c r="A2881">
        <v>2880</v>
      </c>
      <c r="B2881" t="s">
        <v>7351</v>
      </c>
      <c r="C2881" t="s">
        <v>7352</v>
      </c>
      <c r="D2881">
        <f>1-321-271-7792</f>
        <v>-8383</v>
      </c>
      <c r="E2881" s="1">
        <v>44964.611851851849</v>
      </c>
      <c r="F2881" s="1">
        <v>44964.611851851849</v>
      </c>
    </row>
    <row r="2882" spans="1:6" x14ac:dyDescent="0.2">
      <c r="A2882">
        <v>2881</v>
      </c>
      <c r="B2882" t="s">
        <v>7353</v>
      </c>
      <c r="C2882" t="s">
        <v>7354</v>
      </c>
      <c r="D2882" t="s">
        <v>7355</v>
      </c>
      <c r="E2882" s="1">
        <v>44964.611851851849</v>
      </c>
      <c r="F2882" s="1">
        <v>44964.611851851849</v>
      </c>
    </row>
    <row r="2883" spans="1:6" x14ac:dyDescent="0.2">
      <c r="A2883">
        <v>2882</v>
      </c>
      <c r="B2883" t="s">
        <v>7356</v>
      </c>
      <c r="C2883" t="s">
        <v>7357</v>
      </c>
      <c r="D2883">
        <f>1-640-535-7404</f>
        <v>-8578</v>
      </c>
      <c r="E2883" s="1">
        <v>44964.611851851849</v>
      </c>
      <c r="F2883" s="1">
        <v>44964.611851851849</v>
      </c>
    </row>
    <row r="2884" spans="1:6" x14ac:dyDescent="0.2">
      <c r="A2884">
        <v>2883</v>
      </c>
      <c r="B2884" t="s">
        <v>7358</v>
      </c>
      <c r="C2884" t="s">
        <v>7359</v>
      </c>
      <c r="D2884" t="s">
        <v>7360</v>
      </c>
      <c r="E2884" s="1">
        <v>44964.611851851849</v>
      </c>
      <c r="F2884" s="1">
        <v>44964.611851851849</v>
      </c>
    </row>
    <row r="2885" spans="1:6" x14ac:dyDescent="0.2">
      <c r="A2885">
        <v>2884</v>
      </c>
      <c r="B2885" t="s">
        <v>7361</v>
      </c>
      <c r="C2885" t="s">
        <v>7362</v>
      </c>
      <c r="D2885" t="s">
        <v>7363</v>
      </c>
      <c r="E2885" s="1">
        <v>44964.611851851849</v>
      </c>
      <c r="F2885" s="1">
        <v>44964.611851851849</v>
      </c>
    </row>
    <row r="2886" spans="1:6" x14ac:dyDescent="0.2">
      <c r="A2886">
        <v>2885</v>
      </c>
      <c r="B2886" t="s">
        <v>7364</v>
      </c>
      <c r="C2886" t="s">
        <v>7365</v>
      </c>
      <c r="D2886">
        <f>1-864-342-9682</f>
        <v>-10887</v>
      </c>
      <c r="E2886" s="1">
        <v>44964.611851851849</v>
      </c>
      <c r="F2886" s="1">
        <v>44964.611851851849</v>
      </c>
    </row>
    <row r="2887" spans="1:6" x14ac:dyDescent="0.2">
      <c r="A2887">
        <v>2886</v>
      </c>
      <c r="B2887" t="s">
        <v>7366</v>
      </c>
      <c r="C2887" t="s">
        <v>7367</v>
      </c>
      <c r="D2887" s="2">
        <v>4243927454</v>
      </c>
      <c r="E2887" s="1">
        <v>44964.611851851849</v>
      </c>
      <c r="F2887" s="1">
        <v>44964.611851851849</v>
      </c>
    </row>
    <row r="2888" spans="1:6" x14ac:dyDescent="0.2">
      <c r="A2888">
        <v>2887</v>
      </c>
      <c r="B2888" t="s">
        <v>7368</v>
      </c>
      <c r="C2888" t="s">
        <v>7369</v>
      </c>
      <c r="D2888" s="2">
        <v>16788316743</v>
      </c>
      <c r="E2888" s="1">
        <v>44964.611851851849</v>
      </c>
      <c r="F2888" s="1">
        <v>44964.611851851849</v>
      </c>
    </row>
    <row r="2889" spans="1:6" x14ac:dyDescent="0.2">
      <c r="A2889">
        <v>2888</v>
      </c>
      <c r="B2889" t="s">
        <v>7370</v>
      </c>
      <c r="C2889" t="s">
        <v>7371</v>
      </c>
      <c r="D2889">
        <f>1-212-814-4365</f>
        <v>-5390</v>
      </c>
      <c r="E2889" s="1">
        <v>44964.611851851849</v>
      </c>
      <c r="F2889" s="1">
        <v>44964.611851851849</v>
      </c>
    </row>
    <row r="2890" spans="1:6" x14ac:dyDescent="0.2">
      <c r="A2890">
        <v>2889</v>
      </c>
      <c r="B2890" t="s">
        <v>7372</v>
      </c>
      <c r="C2890" t="s">
        <v>7373</v>
      </c>
      <c r="D2890" t="s">
        <v>7374</v>
      </c>
      <c r="E2890" s="1">
        <v>44964.611851851849</v>
      </c>
      <c r="F2890" s="1">
        <v>44964.611851851849</v>
      </c>
    </row>
    <row r="2891" spans="1:6" x14ac:dyDescent="0.2">
      <c r="A2891">
        <v>2890</v>
      </c>
      <c r="B2891" t="s">
        <v>7375</v>
      </c>
      <c r="C2891" t="s">
        <v>7376</v>
      </c>
      <c r="D2891" t="s">
        <v>7377</v>
      </c>
      <c r="E2891" s="1">
        <v>44964.611851851849</v>
      </c>
      <c r="F2891" s="1">
        <v>44964.611851851849</v>
      </c>
    </row>
    <row r="2892" spans="1:6" x14ac:dyDescent="0.2">
      <c r="A2892">
        <v>2891</v>
      </c>
      <c r="B2892" t="s">
        <v>7378</v>
      </c>
      <c r="C2892" t="s">
        <v>7379</v>
      </c>
      <c r="D2892">
        <v>18207132962</v>
      </c>
      <c r="E2892" s="1">
        <v>44964.611851851849</v>
      </c>
      <c r="F2892" s="1">
        <v>44964.611851851849</v>
      </c>
    </row>
    <row r="2893" spans="1:6" x14ac:dyDescent="0.2">
      <c r="A2893">
        <v>2892</v>
      </c>
      <c r="B2893" t="s">
        <v>7380</v>
      </c>
      <c r="C2893" t="s">
        <v>7381</v>
      </c>
      <c r="D2893" s="2">
        <v>2546205102</v>
      </c>
      <c r="E2893" s="1">
        <v>44964.611851851849</v>
      </c>
      <c r="F2893" s="1">
        <v>44964.611851851849</v>
      </c>
    </row>
    <row r="2894" spans="1:6" x14ac:dyDescent="0.2">
      <c r="A2894">
        <v>2893</v>
      </c>
      <c r="B2894" t="s">
        <v>7382</v>
      </c>
      <c r="C2894" t="s">
        <v>7383</v>
      </c>
      <c r="D2894" t="s">
        <v>7384</v>
      </c>
      <c r="E2894" s="1">
        <v>44964.611851851849</v>
      </c>
      <c r="F2894" s="1">
        <v>44964.611851851849</v>
      </c>
    </row>
    <row r="2895" spans="1:6" x14ac:dyDescent="0.2">
      <c r="A2895">
        <v>2894</v>
      </c>
      <c r="B2895" t="s">
        <v>7385</v>
      </c>
      <c r="C2895" t="s">
        <v>7386</v>
      </c>
      <c r="D2895" t="s">
        <v>7387</v>
      </c>
      <c r="E2895" s="1">
        <v>44964.611851851849</v>
      </c>
      <c r="F2895" s="1">
        <v>44964.611851851849</v>
      </c>
    </row>
    <row r="2896" spans="1:6" x14ac:dyDescent="0.2">
      <c r="A2896">
        <v>2895</v>
      </c>
      <c r="B2896" t="s">
        <v>7388</v>
      </c>
      <c r="C2896" t="s">
        <v>7389</v>
      </c>
      <c r="D2896" t="s">
        <v>7390</v>
      </c>
      <c r="E2896" s="1">
        <v>44964.611851851849</v>
      </c>
      <c r="F2896" s="1">
        <v>44964.611851851849</v>
      </c>
    </row>
    <row r="2897" spans="1:6" x14ac:dyDescent="0.2">
      <c r="A2897">
        <v>2896</v>
      </c>
      <c r="B2897" t="s">
        <v>7391</v>
      </c>
      <c r="C2897" t="s">
        <v>7392</v>
      </c>
      <c r="D2897" t="s">
        <v>7393</v>
      </c>
      <c r="E2897" s="1">
        <v>44964.611851851849</v>
      </c>
      <c r="F2897" s="1">
        <v>44964.611851851849</v>
      </c>
    </row>
    <row r="2898" spans="1:6" x14ac:dyDescent="0.2">
      <c r="A2898">
        <v>2897</v>
      </c>
      <c r="B2898" t="s">
        <v>7394</v>
      </c>
      <c r="C2898" t="s">
        <v>7395</v>
      </c>
      <c r="D2898" t="s">
        <v>7396</v>
      </c>
      <c r="E2898" s="1">
        <v>44964.611851851849</v>
      </c>
      <c r="F2898" s="1">
        <v>44964.611851851849</v>
      </c>
    </row>
    <row r="2899" spans="1:6" x14ac:dyDescent="0.2">
      <c r="A2899">
        <v>2898</v>
      </c>
      <c r="B2899" t="s">
        <v>7397</v>
      </c>
      <c r="C2899" t="s">
        <v>7398</v>
      </c>
      <c r="D2899" t="s">
        <v>7399</v>
      </c>
      <c r="E2899" s="1">
        <v>44964.611851851849</v>
      </c>
      <c r="F2899" s="1">
        <v>44964.611851851849</v>
      </c>
    </row>
    <row r="2900" spans="1:6" x14ac:dyDescent="0.2">
      <c r="A2900">
        <v>2899</v>
      </c>
      <c r="B2900" t="s">
        <v>7400</v>
      </c>
      <c r="C2900" t="s">
        <v>7401</v>
      </c>
      <c r="D2900" t="s">
        <v>7402</v>
      </c>
      <c r="E2900" s="1">
        <v>44964.611851851849</v>
      </c>
      <c r="F2900" s="1">
        <v>44964.611851851849</v>
      </c>
    </row>
    <row r="2901" spans="1:6" x14ac:dyDescent="0.2">
      <c r="A2901">
        <v>2900</v>
      </c>
      <c r="B2901" t="s">
        <v>7403</v>
      </c>
      <c r="C2901" t="s">
        <v>7404</v>
      </c>
      <c r="D2901">
        <f>1-321-218-4663</f>
        <v>-5201</v>
      </c>
      <c r="E2901" s="1">
        <v>44964.611851851849</v>
      </c>
      <c r="F2901" s="1">
        <v>44964.611851851849</v>
      </c>
    </row>
    <row r="2902" spans="1:6" x14ac:dyDescent="0.2">
      <c r="A2902">
        <v>2901</v>
      </c>
      <c r="B2902" t="s">
        <v>7405</v>
      </c>
      <c r="C2902" t="s">
        <v>7406</v>
      </c>
      <c r="D2902" s="2">
        <v>16238712965</v>
      </c>
      <c r="E2902" s="1">
        <v>44964.611851851849</v>
      </c>
      <c r="F2902" s="1">
        <v>44964.611851851849</v>
      </c>
    </row>
    <row r="2903" spans="1:6" x14ac:dyDescent="0.2">
      <c r="A2903">
        <v>2902</v>
      </c>
      <c r="B2903" t="s">
        <v>7407</v>
      </c>
      <c r="C2903" t="s">
        <v>7408</v>
      </c>
      <c r="D2903" t="s">
        <v>7409</v>
      </c>
      <c r="E2903" s="1">
        <v>44964.611851851849</v>
      </c>
      <c r="F2903" s="1">
        <v>44964.611851851849</v>
      </c>
    </row>
    <row r="2904" spans="1:6" x14ac:dyDescent="0.2">
      <c r="A2904">
        <v>2903</v>
      </c>
      <c r="B2904" t="s">
        <v>7410</v>
      </c>
      <c r="C2904" t="s">
        <v>7411</v>
      </c>
      <c r="D2904" s="2">
        <v>6197231387</v>
      </c>
      <c r="E2904" s="1">
        <v>44964.611851851849</v>
      </c>
      <c r="F2904" s="1">
        <v>44964.611851851849</v>
      </c>
    </row>
    <row r="2905" spans="1:6" x14ac:dyDescent="0.2">
      <c r="A2905">
        <v>2904</v>
      </c>
      <c r="B2905" t="s">
        <v>7412</v>
      </c>
      <c r="C2905" t="s">
        <v>7413</v>
      </c>
      <c r="D2905" s="2">
        <v>8087104870</v>
      </c>
      <c r="E2905" s="1">
        <v>44964.611851851849</v>
      </c>
      <c r="F2905" s="1">
        <v>44964.611851851849</v>
      </c>
    </row>
    <row r="2906" spans="1:6" x14ac:dyDescent="0.2">
      <c r="A2906">
        <v>2905</v>
      </c>
      <c r="B2906" t="s">
        <v>7414</v>
      </c>
      <c r="C2906" t="s">
        <v>7415</v>
      </c>
      <c r="D2906">
        <f>1-339-926-3245</f>
        <v>-4509</v>
      </c>
      <c r="E2906" s="1">
        <v>44964.611851851849</v>
      </c>
      <c r="F2906" s="1">
        <v>44964.611851851849</v>
      </c>
    </row>
    <row r="2907" spans="1:6" x14ac:dyDescent="0.2">
      <c r="A2907">
        <v>2906</v>
      </c>
      <c r="B2907" t="s">
        <v>7416</v>
      </c>
      <c r="C2907" t="s">
        <v>7417</v>
      </c>
      <c r="D2907">
        <f>1-660-663-2745</f>
        <v>-4067</v>
      </c>
      <c r="E2907" s="1">
        <v>44964.611851851849</v>
      </c>
      <c r="F2907" s="1">
        <v>44964.611851851849</v>
      </c>
    </row>
    <row r="2908" spans="1:6" x14ac:dyDescent="0.2">
      <c r="A2908">
        <v>2907</v>
      </c>
      <c r="B2908" t="s">
        <v>7418</v>
      </c>
      <c r="C2908" t="s">
        <v>7419</v>
      </c>
      <c r="D2908" t="s">
        <v>7420</v>
      </c>
      <c r="E2908" s="1">
        <v>44964.611851851849</v>
      </c>
      <c r="F2908" s="1">
        <v>44964.611851851849</v>
      </c>
    </row>
    <row r="2909" spans="1:6" x14ac:dyDescent="0.2">
      <c r="A2909">
        <v>2908</v>
      </c>
      <c r="B2909" t="s">
        <v>7421</v>
      </c>
      <c r="C2909" t="s">
        <v>7422</v>
      </c>
      <c r="D2909" t="s">
        <v>7423</v>
      </c>
      <c r="E2909" s="1">
        <v>44964.611851851849</v>
      </c>
      <c r="F2909" s="1">
        <v>44964.611851851849</v>
      </c>
    </row>
    <row r="2910" spans="1:6" x14ac:dyDescent="0.2">
      <c r="A2910">
        <v>2909</v>
      </c>
      <c r="B2910" t="s">
        <v>7424</v>
      </c>
      <c r="C2910" t="s">
        <v>7425</v>
      </c>
      <c r="D2910" t="s">
        <v>7426</v>
      </c>
      <c r="E2910" s="1">
        <v>44964.611851851849</v>
      </c>
      <c r="F2910" s="1">
        <v>44964.611851851849</v>
      </c>
    </row>
    <row r="2911" spans="1:6" x14ac:dyDescent="0.2">
      <c r="A2911">
        <v>2910</v>
      </c>
      <c r="B2911" t="s">
        <v>7427</v>
      </c>
      <c r="C2911" t="s">
        <v>7428</v>
      </c>
      <c r="D2911" t="s">
        <v>7429</v>
      </c>
      <c r="E2911" s="1">
        <v>44964.611851851849</v>
      </c>
      <c r="F2911" s="1">
        <v>44964.611851851849</v>
      </c>
    </row>
    <row r="2912" spans="1:6" x14ac:dyDescent="0.2">
      <c r="A2912">
        <v>2911</v>
      </c>
      <c r="B2912" t="s">
        <v>7430</v>
      </c>
      <c r="C2912" t="s">
        <v>7431</v>
      </c>
      <c r="D2912">
        <f>1-445-536-9957</f>
        <v>-10937</v>
      </c>
      <c r="E2912" s="1">
        <v>44964.611851851849</v>
      </c>
      <c r="F2912" s="1">
        <v>44964.611851851849</v>
      </c>
    </row>
    <row r="2913" spans="1:6" x14ac:dyDescent="0.2">
      <c r="A2913">
        <v>2912</v>
      </c>
      <c r="B2913" t="s">
        <v>7432</v>
      </c>
      <c r="C2913" t="s">
        <v>7433</v>
      </c>
      <c r="D2913" t="s">
        <v>7434</v>
      </c>
      <c r="E2913" s="1">
        <v>44964.611851851849</v>
      </c>
      <c r="F2913" s="1">
        <v>44964.611851851849</v>
      </c>
    </row>
    <row r="2914" spans="1:6" x14ac:dyDescent="0.2">
      <c r="A2914">
        <v>2913</v>
      </c>
      <c r="B2914" t="s">
        <v>7435</v>
      </c>
      <c r="C2914" t="s">
        <v>7436</v>
      </c>
      <c r="D2914" t="s">
        <v>7437</v>
      </c>
      <c r="E2914" s="1">
        <v>44964.611851851849</v>
      </c>
      <c r="F2914" s="1">
        <v>44964.611851851849</v>
      </c>
    </row>
    <row r="2915" spans="1:6" x14ac:dyDescent="0.2">
      <c r="A2915">
        <v>2914</v>
      </c>
      <c r="B2915" t="s">
        <v>7438</v>
      </c>
      <c r="C2915" t="s">
        <v>7439</v>
      </c>
      <c r="D2915" t="s">
        <v>7440</v>
      </c>
      <c r="E2915" s="1">
        <v>44964.611851851849</v>
      </c>
      <c r="F2915" s="1">
        <v>44964.611851851849</v>
      </c>
    </row>
    <row r="2916" spans="1:6" x14ac:dyDescent="0.2">
      <c r="A2916">
        <v>2915</v>
      </c>
      <c r="B2916" t="s">
        <v>7441</v>
      </c>
      <c r="C2916" t="s">
        <v>7442</v>
      </c>
      <c r="D2916" t="s">
        <v>7443</v>
      </c>
      <c r="E2916" s="1">
        <v>44964.611851851849</v>
      </c>
      <c r="F2916" s="1">
        <v>44964.611851851849</v>
      </c>
    </row>
    <row r="2917" spans="1:6" x14ac:dyDescent="0.2">
      <c r="A2917">
        <v>2916</v>
      </c>
      <c r="B2917" t="s">
        <v>7444</v>
      </c>
      <c r="C2917" t="s">
        <v>7445</v>
      </c>
      <c r="D2917" t="s">
        <v>7446</v>
      </c>
      <c r="E2917" s="1">
        <v>44964.611851851849</v>
      </c>
      <c r="F2917" s="1">
        <v>44964.611851851849</v>
      </c>
    </row>
    <row r="2918" spans="1:6" x14ac:dyDescent="0.2">
      <c r="A2918">
        <v>2917</v>
      </c>
      <c r="B2918" t="s">
        <v>7447</v>
      </c>
      <c r="C2918" t="s">
        <v>7448</v>
      </c>
      <c r="D2918" s="2">
        <v>3132918740</v>
      </c>
      <c r="E2918" s="1">
        <v>44964.611851851849</v>
      </c>
      <c r="F2918" s="1">
        <v>44964.611851851849</v>
      </c>
    </row>
    <row r="2919" spans="1:6" x14ac:dyDescent="0.2">
      <c r="A2919">
        <v>2918</v>
      </c>
      <c r="B2919" t="s">
        <v>7449</v>
      </c>
      <c r="C2919" t="s">
        <v>7450</v>
      </c>
      <c r="D2919" t="s">
        <v>7451</v>
      </c>
      <c r="E2919" s="1">
        <v>44964.611851851849</v>
      </c>
      <c r="F2919" s="1">
        <v>44964.611851851849</v>
      </c>
    </row>
    <row r="2920" spans="1:6" x14ac:dyDescent="0.2">
      <c r="A2920">
        <v>2919</v>
      </c>
      <c r="B2920" t="s">
        <v>7452</v>
      </c>
      <c r="C2920" t="s">
        <v>7453</v>
      </c>
      <c r="D2920" s="2">
        <v>16517791948</v>
      </c>
      <c r="E2920" s="1">
        <v>44964.611851851849</v>
      </c>
      <c r="F2920" s="1">
        <v>44964.611851851849</v>
      </c>
    </row>
    <row r="2921" spans="1:6" x14ac:dyDescent="0.2">
      <c r="A2921">
        <v>2920</v>
      </c>
      <c r="B2921" t="s">
        <v>7454</v>
      </c>
      <c r="C2921" t="s">
        <v>7455</v>
      </c>
      <c r="D2921" t="s">
        <v>7456</v>
      </c>
      <c r="E2921" s="1">
        <v>44964.611851851849</v>
      </c>
      <c r="F2921" s="1">
        <v>44964.611851851849</v>
      </c>
    </row>
    <row r="2922" spans="1:6" x14ac:dyDescent="0.2">
      <c r="A2922">
        <v>2921</v>
      </c>
      <c r="B2922" t="s">
        <v>7457</v>
      </c>
      <c r="C2922" t="s">
        <v>7458</v>
      </c>
      <c r="D2922">
        <v>16806641148</v>
      </c>
      <c r="E2922" s="1">
        <v>44964.611851851849</v>
      </c>
      <c r="F2922" s="1">
        <v>44964.611851851849</v>
      </c>
    </row>
    <row r="2923" spans="1:6" x14ac:dyDescent="0.2">
      <c r="A2923">
        <v>2922</v>
      </c>
      <c r="B2923" t="s">
        <v>7459</v>
      </c>
      <c r="C2923" t="s">
        <v>7460</v>
      </c>
      <c r="D2923" s="2">
        <v>4635763286</v>
      </c>
      <c r="E2923" s="1">
        <v>44964.611851851849</v>
      </c>
      <c r="F2923" s="1">
        <v>44964.611851851849</v>
      </c>
    </row>
    <row r="2924" spans="1:6" x14ac:dyDescent="0.2">
      <c r="A2924">
        <v>2923</v>
      </c>
      <c r="B2924" t="s">
        <v>7461</v>
      </c>
      <c r="C2924" t="s">
        <v>7462</v>
      </c>
      <c r="D2924" t="s">
        <v>7463</v>
      </c>
      <c r="E2924" s="1">
        <v>44964.611851851849</v>
      </c>
      <c r="F2924" s="1">
        <v>44964.611851851849</v>
      </c>
    </row>
    <row r="2925" spans="1:6" x14ac:dyDescent="0.2">
      <c r="A2925">
        <v>2924</v>
      </c>
      <c r="B2925" t="s">
        <v>7464</v>
      </c>
      <c r="C2925" t="s">
        <v>7465</v>
      </c>
      <c r="D2925">
        <f>1-947-216-1134</f>
        <v>-2296</v>
      </c>
      <c r="E2925" s="1">
        <v>44964.611851851849</v>
      </c>
      <c r="F2925" s="1">
        <v>44964.611851851849</v>
      </c>
    </row>
    <row r="2926" spans="1:6" x14ac:dyDescent="0.2">
      <c r="A2926">
        <v>2925</v>
      </c>
      <c r="B2926" t="s">
        <v>7466</v>
      </c>
      <c r="C2926" t="s">
        <v>7467</v>
      </c>
      <c r="D2926" s="2">
        <v>7246377841</v>
      </c>
      <c r="E2926" s="1">
        <v>44964.611851851849</v>
      </c>
      <c r="F2926" s="1">
        <v>44964.611851851849</v>
      </c>
    </row>
    <row r="2927" spans="1:6" x14ac:dyDescent="0.2">
      <c r="A2927">
        <v>2926</v>
      </c>
      <c r="B2927" t="s">
        <v>7468</v>
      </c>
      <c r="C2927" t="s">
        <v>7469</v>
      </c>
      <c r="D2927" s="2">
        <v>14754047521</v>
      </c>
      <c r="E2927" s="1">
        <v>44964.611851851849</v>
      </c>
      <c r="F2927" s="1">
        <v>44964.611851851849</v>
      </c>
    </row>
    <row r="2928" spans="1:6" x14ac:dyDescent="0.2">
      <c r="A2928">
        <v>2927</v>
      </c>
      <c r="B2928" t="s">
        <v>7470</v>
      </c>
      <c r="C2928" t="s">
        <v>7471</v>
      </c>
      <c r="D2928" t="s">
        <v>7472</v>
      </c>
      <c r="E2928" s="1">
        <v>44964.611851851849</v>
      </c>
      <c r="F2928" s="1">
        <v>44964.611851851849</v>
      </c>
    </row>
    <row r="2929" spans="1:6" x14ac:dyDescent="0.2">
      <c r="A2929">
        <v>2928</v>
      </c>
      <c r="B2929" t="s">
        <v>7473</v>
      </c>
      <c r="C2929" t="s">
        <v>7474</v>
      </c>
      <c r="D2929" t="s">
        <v>7475</v>
      </c>
      <c r="E2929" s="1">
        <v>44964.611851851849</v>
      </c>
      <c r="F2929" s="1">
        <v>44964.611851851849</v>
      </c>
    </row>
    <row r="2930" spans="1:6" x14ac:dyDescent="0.2">
      <c r="A2930">
        <v>2929</v>
      </c>
      <c r="B2930" t="s">
        <v>7476</v>
      </c>
      <c r="C2930" t="s">
        <v>7477</v>
      </c>
      <c r="D2930" t="s">
        <v>7478</v>
      </c>
      <c r="E2930" s="1">
        <v>44964.611851851849</v>
      </c>
      <c r="F2930" s="1">
        <v>44964.611851851849</v>
      </c>
    </row>
    <row r="2931" spans="1:6" x14ac:dyDescent="0.2">
      <c r="A2931">
        <v>2930</v>
      </c>
      <c r="B2931" t="s">
        <v>7479</v>
      </c>
      <c r="C2931" t="s">
        <v>7480</v>
      </c>
      <c r="D2931">
        <f>1-628-344-3382</f>
        <v>-4353</v>
      </c>
      <c r="E2931" s="1">
        <v>44964.611851851849</v>
      </c>
      <c r="F2931" s="1">
        <v>44964.611851851849</v>
      </c>
    </row>
    <row r="2932" spans="1:6" x14ac:dyDescent="0.2">
      <c r="A2932">
        <v>2931</v>
      </c>
      <c r="B2932" t="s">
        <v>7481</v>
      </c>
      <c r="C2932" t="s">
        <v>7482</v>
      </c>
      <c r="D2932" t="s">
        <v>7483</v>
      </c>
      <c r="E2932" s="1">
        <v>44964.611851851849</v>
      </c>
      <c r="F2932" s="1">
        <v>44964.611851851849</v>
      </c>
    </row>
    <row r="2933" spans="1:6" x14ac:dyDescent="0.2">
      <c r="A2933">
        <v>2932</v>
      </c>
      <c r="B2933" t="s">
        <v>7484</v>
      </c>
      <c r="C2933" t="s">
        <v>7485</v>
      </c>
      <c r="D2933" t="s">
        <v>7486</v>
      </c>
      <c r="E2933" s="1">
        <v>44964.611851851849</v>
      </c>
      <c r="F2933" s="1">
        <v>44964.611851851849</v>
      </c>
    </row>
    <row r="2934" spans="1:6" x14ac:dyDescent="0.2">
      <c r="A2934">
        <v>2933</v>
      </c>
      <c r="B2934" t="s">
        <v>7487</v>
      </c>
      <c r="C2934" t="s">
        <v>7488</v>
      </c>
      <c r="D2934" t="s">
        <v>7489</v>
      </c>
      <c r="E2934" s="1">
        <v>44964.611851851849</v>
      </c>
      <c r="F2934" s="1">
        <v>44964.611851851849</v>
      </c>
    </row>
    <row r="2935" spans="1:6" x14ac:dyDescent="0.2">
      <c r="A2935">
        <v>2934</v>
      </c>
      <c r="B2935" t="s">
        <v>7490</v>
      </c>
      <c r="C2935" t="s">
        <v>7491</v>
      </c>
      <c r="D2935">
        <f>1-832-519-7284</f>
        <v>-8634</v>
      </c>
      <c r="E2935" s="1">
        <v>44964.611851851849</v>
      </c>
      <c r="F2935" s="1">
        <v>44964.611851851849</v>
      </c>
    </row>
    <row r="2936" spans="1:6" x14ac:dyDescent="0.2">
      <c r="A2936">
        <v>2935</v>
      </c>
      <c r="B2936" t="s">
        <v>7492</v>
      </c>
      <c r="C2936" t="s">
        <v>7493</v>
      </c>
      <c r="D2936" t="s">
        <v>7494</v>
      </c>
      <c r="E2936" s="1">
        <v>44964.611851851849</v>
      </c>
      <c r="F2936" s="1">
        <v>44964.611851851849</v>
      </c>
    </row>
    <row r="2937" spans="1:6" x14ac:dyDescent="0.2">
      <c r="A2937">
        <v>2936</v>
      </c>
      <c r="B2937" t="s">
        <v>7495</v>
      </c>
      <c r="C2937" t="s">
        <v>7496</v>
      </c>
      <c r="D2937" t="s">
        <v>7497</v>
      </c>
      <c r="E2937" s="1">
        <v>44964.611851851849</v>
      </c>
      <c r="F2937" s="1">
        <v>44964.611851851849</v>
      </c>
    </row>
    <row r="2938" spans="1:6" x14ac:dyDescent="0.2">
      <c r="A2938">
        <v>2937</v>
      </c>
      <c r="B2938" t="s">
        <v>7498</v>
      </c>
      <c r="C2938" t="s">
        <v>7499</v>
      </c>
      <c r="D2938">
        <v>17376654657</v>
      </c>
      <c r="E2938" s="1">
        <v>44964.611851851849</v>
      </c>
      <c r="F2938" s="1">
        <v>44964.611851851849</v>
      </c>
    </row>
    <row r="2939" spans="1:6" x14ac:dyDescent="0.2">
      <c r="A2939">
        <v>2938</v>
      </c>
      <c r="B2939" t="s">
        <v>7500</v>
      </c>
      <c r="C2939" t="s">
        <v>7501</v>
      </c>
      <c r="D2939" t="s">
        <v>7502</v>
      </c>
      <c r="E2939" s="1">
        <v>44964.611851851849</v>
      </c>
      <c r="F2939" s="1">
        <v>44964.611851851849</v>
      </c>
    </row>
    <row r="2940" spans="1:6" x14ac:dyDescent="0.2">
      <c r="A2940">
        <v>2939</v>
      </c>
      <c r="B2940" t="s">
        <v>7503</v>
      </c>
      <c r="C2940" t="s">
        <v>7504</v>
      </c>
      <c r="D2940" t="s">
        <v>7505</v>
      </c>
      <c r="E2940" s="1">
        <v>44964.611851851849</v>
      </c>
      <c r="F2940" s="1">
        <v>44964.611851851849</v>
      </c>
    </row>
    <row r="2941" spans="1:6" x14ac:dyDescent="0.2">
      <c r="A2941">
        <v>2940</v>
      </c>
      <c r="B2941" t="s">
        <v>7506</v>
      </c>
      <c r="C2941" t="s">
        <v>7507</v>
      </c>
      <c r="D2941" s="2">
        <v>17724427808</v>
      </c>
      <c r="E2941" s="1">
        <v>44964.611851851849</v>
      </c>
      <c r="F2941" s="1">
        <v>44964.611851851849</v>
      </c>
    </row>
    <row r="2942" spans="1:6" x14ac:dyDescent="0.2">
      <c r="A2942">
        <v>2941</v>
      </c>
      <c r="B2942" t="s">
        <v>7508</v>
      </c>
      <c r="C2942" t="s">
        <v>7509</v>
      </c>
      <c r="D2942" t="s">
        <v>7510</v>
      </c>
      <c r="E2942" s="1">
        <v>44964.611851851849</v>
      </c>
      <c r="F2942" s="1">
        <v>44964.611851851849</v>
      </c>
    </row>
    <row r="2943" spans="1:6" x14ac:dyDescent="0.2">
      <c r="A2943">
        <v>2942</v>
      </c>
      <c r="B2943" t="s">
        <v>7511</v>
      </c>
      <c r="C2943" t="s">
        <v>7512</v>
      </c>
      <c r="D2943" s="2">
        <v>7165061375</v>
      </c>
      <c r="E2943" s="1">
        <v>44964.611851851849</v>
      </c>
      <c r="F2943" s="1">
        <v>44964.611851851849</v>
      </c>
    </row>
    <row r="2944" spans="1:6" x14ac:dyDescent="0.2">
      <c r="A2944">
        <v>2943</v>
      </c>
      <c r="B2944" t="s">
        <v>7513</v>
      </c>
      <c r="C2944" t="s">
        <v>7514</v>
      </c>
      <c r="D2944" t="s">
        <v>7515</v>
      </c>
      <c r="E2944" s="1">
        <v>44964.611851851849</v>
      </c>
      <c r="F2944" s="1">
        <v>44964.611851851849</v>
      </c>
    </row>
    <row r="2945" spans="1:6" x14ac:dyDescent="0.2">
      <c r="A2945">
        <v>2944</v>
      </c>
      <c r="B2945" t="s">
        <v>7516</v>
      </c>
      <c r="C2945" t="s">
        <v>7517</v>
      </c>
      <c r="D2945" s="2">
        <v>15618240478</v>
      </c>
      <c r="E2945" s="1">
        <v>44964.611851851849</v>
      </c>
      <c r="F2945" s="1">
        <v>44964.611851851849</v>
      </c>
    </row>
    <row r="2946" spans="1:6" x14ac:dyDescent="0.2">
      <c r="A2946">
        <v>2945</v>
      </c>
      <c r="B2946" t="s">
        <v>7518</v>
      </c>
      <c r="C2946" t="s">
        <v>7519</v>
      </c>
      <c r="D2946" s="2">
        <v>5614968616</v>
      </c>
      <c r="E2946" s="1">
        <v>44964.611851851849</v>
      </c>
      <c r="F2946" s="1">
        <v>44964.611851851849</v>
      </c>
    </row>
    <row r="2947" spans="1:6" x14ac:dyDescent="0.2">
      <c r="A2947">
        <v>2946</v>
      </c>
      <c r="B2947" t="s">
        <v>7520</v>
      </c>
      <c r="C2947" t="s">
        <v>7521</v>
      </c>
      <c r="D2947">
        <f>1-856-773-2288</f>
        <v>-3916</v>
      </c>
      <c r="E2947" s="1">
        <v>44964.611851851849</v>
      </c>
      <c r="F2947" s="1">
        <v>44964.611851851849</v>
      </c>
    </row>
    <row r="2948" spans="1:6" x14ac:dyDescent="0.2">
      <c r="A2948">
        <v>2947</v>
      </c>
      <c r="B2948" t="s">
        <v>7522</v>
      </c>
      <c r="C2948" t="s">
        <v>7523</v>
      </c>
      <c r="D2948" t="s">
        <v>7524</v>
      </c>
      <c r="E2948" s="1">
        <v>44964.611851851849</v>
      </c>
      <c r="F2948" s="1">
        <v>44964.611851851849</v>
      </c>
    </row>
    <row r="2949" spans="1:6" x14ac:dyDescent="0.2">
      <c r="A2949">
        <v>2948</v>
      </c>
      <c r="B2949" t="s">
        <v>7525</v>
      </c>
      <c r="C2949" t="s">
        <v>7526</v>
      </c>
      <c r="D2949">
        <f>1-681-397-6159</f>
        <v>-7236</v>
      </c>
      <c r="E2949" s="1">
        <v>44964.611851851849</v>
      </c>
      <c r="F2949" s="1">
        <v>44964.611851851849</v>
      </c>
    </row>
    <row r="2950" spans="1:6" x14ac:dyDescent="0.2">
      <c r="A2950">
        <v>2949</v>
      </c>
      <c r="B2950" t="s">
        <v>7527</v>
      </c>
      <c r="C2950" t="s">
        <v>7528</v>
      </c>
      <c r="D2950" s="2">
        <v>2033487891</v>
      </c>
      <c r="E2950" s="1">
        <v>44964.611851851849</v>
      </c>
      <c r="F2950" s="1">
        <v>44964.611851851849</v>
      </c>
    </row>
    <row r="2951" spans="1:6" x14ac:dyDescent="0.2">
      <c r="A2951">
        <v>2950</v>
      </c>
      <c r="B2951" t="s">
        <v>7529</v>
      </c>
      <c r="C2951" t="s">
        <v>7530</v>
      </c>
      <c r="D2951" t="s">
        <v>7531</v>
      </c>
      <c r="E2951" s="1">
        <v>44964.611851851849</v>
      </c>
      <c r="F2951" s="1">
        <v>44964.611851851849</v>
      </c>
    </row>
    <row r="2952" spans="1:6" x14ac:dyDescent="0.2">
      <c r="A2952">
        <v>2951</v>
      </c>
      <c r="B2952" t="s">
        <v>7532</v>
      </c>
      <c r="C2952" t="s">
        <v>7533</v>
      </c>
      <c r="D2952" t="s">
        <v>7534</v>
      </c>
      <c r="E2952" s="1">
        <v>44964.611851851849</v>
      </c>
      <c r="F2952" s="1">
        <v>44964.611851851849</v>
      </c>
    </row>
    <row r="2953" spans="1:6" x14ac:dyDescent="0.2">
      <c r="A2953">
        <v>2952</v>
      </c>
      <c r="B2953" t="s">
        <v>7535</v>
      </c>
      <c r="C2953" t="s">
        <v>7536</v>
      </c>
      <c r="D2953" t="s">
        <v>7537</v>
      </c>
      <c r="E2953" s="1">
        <v>44964.611851851849</v>
      </c>
      <c r="F2953" s="1">
        <v>44964.611851851849</v>
      </c>
    </row>
    <row r="2954" spans="1:6" x14ac:dyDescent="0.2">
      <c r="A2954">
        <v>2953</v>
      </c>
      <c r="B2954" t="s">
        <v>7538</v>
      </c>
      <c r="C2954" t="s">
        <v>7539</v>
      </c>
      <c r="D2954" t="s">
        <v>7540</v>
      </c>
      <c r="E2954" s="1">
        <v>44964.611851851849</v>
      </c>
      <c r="F2954" s="1">
        <v>44964.611851851849</v>
      </c>
    </row>
    <row r="2955" spans="1:6" x14ac:dyDescent="0.2">
      <c r="A2955">
        <v>2954</v>
      </c>
      <c r="B2955" t="s">
        <v>7541</v>
      </c>
      <c r="C2955" t="s">
        <v>7542</v>
      </c>
      <c r="D2955" t="s">
        <v>7543</v>
      </c>
      <c r="E2955" s="1">
        <v>44964.611851851849</v>
      </c>
      <c r="F2955" s="1">
        <v>44964.611851851849</v>
      </c>
    </row>
    <row r="2956" spans="1:6" x14ac:dyDescent="0.2">
      <c r="A2956">
        <v>2955</v>
      </c>
      <c r="B2956" t="s">
        <v>7544</v>
      </c>
      <c r="C2956" t="s">
        <v>7545</v>
      </c>
      <c r="D2956" s="2">
        <v>5513411708</v>
      </c>
      <c r="E2956" s="1">
        <v>44964.611851851849</v>
      </c>
      <c r="F2956" s="1">
        <v>44964.611851851849</v>
      </c>
    </row>
    <row r="2957" spans="1:6" x14ac:dyDescent="0.2">
      <c r="A2957">
        <v>2956</v>
      </c>
      <c r="B2957" t="s">
        <v>7546</v>
      </c>
      <c r="C2957" t="s">
        <v>7547</v>
      </c>
      <c r="D2957" t="s">
        <v>7548</v>
      </c>
      <c r="E2957" s="1">
        <v>44964.611851851849</v>
      </c>
      <c r="F2957" s="1">
        <v>44964.611851851849</v>
      </c>
    </row>
    <row r="2958" spans="1:6" x14ac:dyDescent="0.2">
      <c r="A2958">
        <v>2957</v>
      </c>
      <c r="B2958" t="s">
        <v>7549</v>
      </c>
      <c r="C2958" t="s">
        <v>7550</v>
      </c>
      <c r="D2958" t="s">
        <v>7551</v>
      </c>
      <c r="E2958" s="1">
        <v>44964.611851851849</v>
      </c>
      <c r="F2958" s="1">
        <v>44964.611851851849</v>
      </c>
    </row>
    <row r="2959" spans="1:6" x14ac:dyDescent="0.2">
      <c r="A2959">
        <v>2958</v>
      </c>
      <c r="B2959" t="s">
        <v>7552</v>
      </c>
      <c r="C2959" t="s">
        <v>7553</v>
      </c>
      <c r="D2959" t="s">
        <v>7554</v>
      </c>
      <c r="E2959" s="1">
        <v>44964.611851851849</v>
      </c>
      <c r="F2959" s="1">
        <v>44964.611851851849</v>
      </c>
    </row>
    <row r="2960" spans="1:6" x14ac:dyDescent="0.2">
      <c r="A2960">
        <v>2959</v>
      </c>
      <c r="B2960" t="s">
        <v>7555</v>
      </c>
      <c r="C2960" t="s">
        <v>7556</v>
      </c>
      <c r="D2960" t="s">
        <v>7557</v>
      </c>
      <c r="E2960" s="1">
        <v>44964.611851851849</v>
      </c>
      <c r="F2960" s="1">
        <v>44964.611851851849</v>
      </c>
    </row>
    <row r="2961" spans="1:6" x14ac:dyDescent="0.2">
      <c r="A2961">
        <v>2960</v>
      </c>
      <c r="B2961" t="s">
        <v>7558</v>
      </c>
      <c r="C2961" t="s">
        <v>7559</v>
      </c>
      <c r="D2961">
        <f>1-585-256-9933</f>
        <v>-10773</v>
      </c>
      <c r="E2961" s="1">
        <v>44964.611851851849</v>
      </c>
      <c r="F2961" s="1">
        <v>44964.611851851849</v>
      </c>
    </row>
    <row r="2962" spans="1:6" x14ac:dyDescent="0.2">
      <c r="A2962">
        <v>2961</v>
      </c>
      <c r="B2962" t="s">
        <v>7560</v>
      </c>
      <c r="C2962" t="s">
        <v>7561</v>
      </c>
      <c r="D2962" t="s">
        <v>7562</v>
      </c>
      <c r="E2962" s="1">
        <v>44964.611851851849</v>
      </c>
      <c r="F2962" s="1">
        <v>44964.611851851849</v>
      </c>
    </row>
    <row r="2963" spans="1:6" x14ac:dyDescent="0.2">
      <c r="A2963">
        <v>2962</v>
      </c>
      <c r="B2963" t="s">
        <v>7563</v>
      </c>
      <c r="C2963" t="s">
        <v>7564</v>
      </c>
      <c r="D2963" t="s">
        <v>7565</v>
      </c>
      <c r="E2963" s="1">
        <v>44964.611851851849</v>
      </c>
      <c r="F2963" s="1">
        <v>44964.611851851849</v>
      </c>
    </row>
    <row r="2964" spans="1:6" x14ac:dyDescent="0.2">
      <c r="A2964">
        <v>2963</v>
      </c>
      <c r="B2964" t="s">
        <v>7566</v>
      </c>
      <c r="C2964" t="s">
        <v>7567</v>
      </c>
      <c r="D2964" t="s">
        <v>7568</v>
      </c>
      <c r="E2964" s="1">
        <v>44964.611851851849</v>
      </c>
      <c r="F2964" s="1">
        <v>44964.611851851849</v>
      </c>
    </row>
    <row r="2965" spans="1:6" x14ac:dyDescent="0.2">
      <c r="A2965">
        <v>2964</v>
      </c>
      <c r="B2965" t="s">
        <v>7569</v>
      </c>
      <c r="C2965" t="s">
        <v>7570</v>
      </c>
      <c r="D2965" t="s">
        <v>7571</v>
      </c>
      <c r="E2965" s="1">
        <v>44964.611851851849</v>
      </c>
      <c r="F2965" s="1">
        <v>44964.611851851849</v>
      </c>
    </row>
    <row r="2966" spans="1:6" x14ac:dyDescent="0.2">
      <c r="A2966">
        <v>2965</v>
      </c>
      <c r="B2966" t="s">
        <v>7572</v>
      </c>
      <c r="C2966" t="s">
        <v>7573</v>
      </c>
      <c r="D2966" t="s">
        <v>7574</v>
      </c>
      <c r="E2966" s="1">
        <v>44964.611851851849</v>
      </c>
      <c r="F2966" s="1">
        <v>44964.611851851849</v>
      </c>
    </row>
    <row r="2967" spans="1:6" x14ac:dyDescent="0.2">
      <c r="A2967">
        <v>2966</v>
      </c>
      <c r="B2967" t="s">
        <v>7575</v>
      </c>
      <c r="C2967" t="s">
        <v>7576</v>
      </c>
      <c r="D2967" s="2">
        <v>14232423756</v>
      </c>
      <c r="E2967" s="1">
        <v>44964.611851851849</v>
      </c>
      <c r="F2967" s="1">
        <v>44964.611851851849</v>
      </c>
    </row>
    <row r="2968" spans="1:6" x14ac:dyDescent="0.2">
      <c r="A2968">
        <v>2967</v>
      </c>
      <c r="B2968" t="s">
        <v>7577</v>
      </c>
      <c r="C2968" t="s">
        <v>7578</v>
      </c>
      <c r="D2968" t="s">
        <v>7579</v>
      </c>
      <c r="E2968" s="1">
        <v>44964.611851851849</v>
      </c>
      <c r="F2968" s="1">
        <v>44964.611851851849</v>
      </c>
    </row>
    <row r="2969" spans="1:6" x14ac:dyDescent="0.2">
      <c r="A2969">
        <v>2968</v>
      </c>
      <c r="B2969" t="s">
        <v>7580</v>
      </c>
      <c r="C2969" t="s">
        <v>7581</v>
      </c>
      <c r="D2969">
        <f>1-870-690-1586</f>
        <v>-3145</v>
      </c>
      <c r="E2969" s="1">
        <v>44964.611851851849</v>
      </c>
      <c r="F2969" s="1">
        <v>44964.611851851849</v>
      </c>
    </row>
    <row r="2970" spans="1:6" x14ac:dyDescent="0.2">
      <c r="A2970">
        <v>2969</v>
      </c>
      <c r="B2970" t="s">
        <v>7582</v>
      </c>
      <c r="C2970" t="s">
        <v>7583</v>
      </c>
      <c r="D2970">
        <f>1-628-358-6899</f>
        <v>-7884</v>
      </c>
      <c r="E2970" s="1">
        <v>44964.611851851849</v>
      </c>
      <c r="F2970" s="1">
        <v>44964.611851851849</v>
      </c>
    </row>
    <row r="2971" spans="1:6" x14ac:dyDescent="0.2">
      <c r="A2971">
        <v>2970</v>
      </c>
      <c r="B2971" t="s">
        <v>7584</v>
      </c>
      <c r="C2971" t="s">
        <v>7585</v>
      </c>
      <c r="D2971" t="s">
        <v>7586</v>
      </c>
      <c r="E2971" s="1">
        <v>44964.611851851849</v>
      </c>
      <c r="F2971" s="1">
        <v>44964.611851851849</v>
      </c>
    </row>
    <row r="2972" spans="1:6" x14ac:dyDescent="0.2">
      <c r="A2972">
        <v>2971</v>
      </c>
      <c r="B2972" t="s">
        <v>7587</v>
      </c>
      <c r="C2972" t="s">
        <v>7588</v>
      </c>
      <c r="D2972">
        <f>1-219-577-1164</f>
        <v>-1959</v>
      </c>
      <c r="E2972" s="1">
        <v>44964.611851851849</v>
      </c>
      <c r="F2972" s="1">
        <v>44964.611851851849</v>
      </c>
    </row>
    <row r="2973" spans="1:6" x14ac:dyDescent="0.2">
      <c r="A2973">
        <v>2972</v>
      </c>
      <c r="B2973" t="s">
        <v>7589</v>
      </c>
      <c r="C2973" t="s">
        <v>7590</v>
      </c>
      <c r="D2973" t="s">
        <v>7591</v>
      </c>
      <c r="E2973" s="1">
        <v>44964.611851851849</v>
      </c>
      <c r="F2973" s="1">
        <v>44964.611851851849</v>
      </c>
    </row>
    <row r="2974" spans="1:6" x14ac:dyDescent="0.2">
      <c r="A2974">
        <v>2973</v>
      </c>
      <c r="B2974" t="s">
        <v>7592</v>
      </c>
      <c r="C2974" t="s">
        <v>7593</v>
      </c>
      <c r="D2974">
        <f>1-361-298-8822</f>
        <v>-9480</v>
      </c>
      <c r="E2974" s="1">
        <v>44964.611851851849</v>
      </c>
      <c r="F2974" s="1">
        <v>44964.611851851849</v>
      </c>
    </row>
    <row r="2975" spans="1:6" x14ac:dyDescent="0.2">
      <c r="A2975">
        <v>2974</v>
      </c>
      <c r="B2975" t="s">
        <v>7594</v>
      </c>
      <c r="C2975" t="s">
        <v>7595</v>
      </c>
      <c r="D2975" s="2">
        <v>14304729732</v>
      </c>
      <c r="E2975" s="1">
        <v>44964.611851851849</v>
      </c>
      <c r="F2975" s="1">
        <v>44964.611851851849</v>
      </c>
    </row>
    <row r="2976" spans="1:6" x14ac:dyDescent="0.2">
      <c r="A2976">
        <v>2975</v>
      </c>
      <c r="B2976" t="s">
        <v>7596</v>
      </c>
      <c r="C2976" t="s">
        <v>7597</v>
      </c>
      <c r="D2976">
        <v>17472030083</v>
      </c>
      <c r="E2976" s="1">
        <v>44964.611851851849</v>
      </c>
      <c r="F2976" s="1">
        <v>44964.611851851849</v>
      </c>
    </row>
    <row r="2977" spans="1:6" x14ac:dyDescent="0.2">
      <c r="A2977">
        <v>2976</v>
      </c>
      <c r="B2977" t="s">
        <v>7598</v>
      </c>
      <c r="C2977" t="s">
        <v>7599</v>
      </c>
      <c r="D2977" t="s">
        <v>7600</v>
      </c>
      <c r="E2977" s="1">
        <v>44964.611851851849</v>
      </c>
      <c r="F2977" s="1">
        <v>44964.611851851849</v>
      </c>
    </row>
    <row r="2978" spans="1:6" x14ac:dyDescent="0.2">
      <c r="A2978">
        <v>2977</v>
      </c>
      <c r="B2978" t="s">
        <v>7601</v>
      </c>
      <c r="C2978" t="s">
        <v>7602</v>
      </c>
      <c r="D2978" t="s">
        <v>7603</v>
      </c>
      <c r="E2978" s="1">
        <v>44964.611851851849</v>
      </c>
      <c r="F2978" s="1">
        <v>44964.611851851849</v>
      </c>
    </row>
    <row r="2979" spans="1:6" x14ac:dyDescent="0.2">
      <c r="A2979">
        <v>2978</v>
      </c>
      <c r="B2979" t="s">
        <v>7604</v>
      </c>
      <c r="C2979" t="s">
        <v>7605</v>
      </c>
      <c r="D2979" s="2">
        <v>8287129161</v>
      </c>
      <c r="E2979" s="1">
        <v>44964.611851851849</v>
      </c>
      <c r="F2979" s="1">
        <v>44964.611851851849</v>
      </c>
    </row>
    <row r="2980" spans="1:6" x14ac:dyDescent="0.2">
      <c r="A2980">
        <v>2979</v>
      </c>
      <c r="B2980" t="s">
        <v>7606</v>
      </c>
      <c r="C2980" t="s">
        <v>7607</v>
      </c>
      <c r="D2980">
        <v>18285180757</v>
      </c>
      <c r="E2980" s="1">
        <v>44964.611851851849</v>
      </c>
      <c r="F2980" s="1">
        <v>44964.611851851849</v>
      </c>
    </row>
    <row r="2981" spans="1:6" x14ac:dyDescent="0.2">
      <c r="A2981">
        <v>2980</v>
      </c>
      <c r="B2981" t="s">
        <v>7608</v>
      </c>
      <c r="C2981" t="s">
        <v>7609</v>
      </c>
      <c r="D2981" t="s">
        <v>7610</v>
      </c>
      <c r="E2981" s="1">
        <v>44964.611851851849</v>
      </c>
      <c r="F2981" s="1">
        <v>44964.611851851849</v>
      </c>
    </row>
    <row r="2982" spans="1:6" x14ac:dyDescent="0.2">
      <c r="A2982">
        <v>2981</v>
      </c>
      <c r="B2982" t="s">
        <v>7611</v>
      </c>
      <c r="C2982" t="s">
        <v>7612</v>
      </c>
      <c r="D2982">
        <v>14785003703</v>
      </c>
      <c r="E2982" s="1">
        <v>44964.611851851849</v>
      </c>
      <c r="F2982" s="1">
        <v>44964.611851851849</v>
      </c>
    </row>
    <row r="2983" spans="1:6" x14ac:dyDescent="0.2">
      <c r="A2983">
        <v>2982</v>
      </c>
      <c r="B2983" t="s">
        <v>7613</v>
      </c>
      <c r="C2983" t="s">
        <v>7614</v>
      </c>
      <c r="D2983">
        <v>16819320003</v>
      </c>
      <c r="E2983" s="1">
        <v>44964.611851851849</v>
      </c>
      <c r="F2983" s="1">
        <v>44964.611851851849</v>
      </c>
    </row>
    <row r="2984" spans="1:6" x14ac:dyDescent="0.2">
      <c r="A2984">
        <v>2983</v>
      </c>
      <c r="B2984" t="s">
        <v>7615</v>
      </c>
      <c r="C2984" t="s">
        <v>7616</v>
      </c>
      <c r="D2984" t="s">
        <v>7617</v>
      </c>
      <c r="E2984" s="1">
        <v>44964.611851851849</v>
      </c>
      <c r="F2984" s="1">
        <v>44964.611851851849</v>
      </c>
    </row>
    <row r="2985" spans="1:6" x14ac:dyDescent="0.2">
      <c r="A2985">
        <v>2984</v>
      </c>
      <c r="B2985" t="s">
        <v>7618</v>
      </c>
      <c r="C2985" t="s">
        <v>7619</v>
      </c>
      <c r="D2985" t="s">
        <v>7620</v>
      </c>
      <c r="E2985" s="1">
        <v>44964.611851851849</v>
      </c>
      <c r="F2985" s="1">
        <v>44964.611851851849</v>
      </c>
    </row>
    <row r="2986" spans="1:6" x14ac:dyDescent="0.2">
      <c r="A2986">
        <v>2985</v>
      </c>
      <c r="B2986" t="s">
        <v>7621</v>
      </c>
      <c r="C2986" t="s">
        <v>7622</v>
      </c>
      <c r="D2986" s="2">
        <v>14064198950</v>
      </c>
      <c r="E2986" s="1">
        <v>44964.611851851849</v>
      </c>
      <c r="F2986" s="1">
        <v>44964.611851851849</v>
      </c>
    </row>
    <row r="2987" spans="1:6" x14ac:dyDescent="0.2">
      <c r="A2987">
        <v>2986</v>
      </c>
      <c r="B2987" t="s">
        <v>7623</v>
      </c>
      <c r="C2987" t="s">
        <v>7624</v>
      </c>
      <c r="D2987" s="2">
        <v>2347015873</v>
      </c>
      <c r="E2987" s="1">
        <v>44964.611851851849</v>
      </c>
      <c r="F2987" s="1">
        <v>44964.611851851849</v>
      </c>
    </row>
    <row r="2988" spans="1:6" x14ac:dyDescent="0.2">
      <c r="A2988">
        <v>2987</v>
      </c>
      <c r="B2988" t="s">
        <v>7625</v>
      </c>
      <c r="C2988" t="s">
        <v>7626</v>
      </c>
      <c r="D2988" t="s">
        <v>7627</v>
      </c>
      <c r="E2988" s="1">
        <v>44964.611851851849</v>
      </c>
      <c r="F2988" s="1">
        <v>44964.611851851849</v>
      </c>
    </row>
    <row r="2989" spans="1:6" x14ac:dyDescent="0.2">
      <c r="A2989">
        <v>2988</v>
      </c>
      <c r="B2989" t="s">
        <v>7628</v>
      </c>
      <c r="C2989" t="s">
        <v>7629</v>
      </c>
      <c r="D2989" s="2">
        <v>9735640807</v>
      </c>
      <c r="E2989" s="1">
        <v>44964.611851851849</v>
      </c>
      <c r="F2989" s="1">
        <v>44964.611851851849</v>
      </c>
    </row>
    <row r="2990" spans="1:6" x14ac:dyDescent="0.2">
      <c r="A2990">
        <v>2989</v>
      </c>
      <c r="B2990" t="s">
        <v>7630</v>
      </c>
      <c r="C2990" t="s">
        <v>7631</v>
      </c>
      <c r="D2990" t="s">
        <v>7632</v>
      </c>
      <c r="E2990" s="1">
        <v>44964.611851851849</v>
      </c>
      <c r="F2990" s="1">
        <v>44964.611851851849</v>
      </c>
    </row>
    <row r="2991" spans="1:6" x14ac:dyDescent="0.2">
      <c r="A2991">
        <v>2990</v>
      </c>
      <c r="B2991" t="s">
        <v>7633</v>
      </c>
      <c r="C2991" t="s">
        <v>7634</v>
      </c>
      <c r="D2991" t="s">
        <v>7635</v>
      </c>
      <c r="E2991" s="1">
        <v>44964.611851851849</v>
      </c>
      <c r="F2991" s="1">
        <v>44964.611851851849</v>
      </c>
    </row>
    <row r="2992" spans="1:6" x14ac:dyDescent="0.2">
      <c r="A2992">
        <v>2991</v>
      </c>
      <c r="B2992" t="s">
        <v>7636</v>
      </c>
      <c r="C2992" t="s">
        <v>7637</v>
      </c>
      <c r="D2992" t="s">
        <v>7638</v>
      </c>
      <c r="E2992" s="1">
        <v>44964.611851851849</v>
      </c>
      <c r="F2992" s="1">
        <v>44964.611851851849</v>
      </c>
    </row>
    <row r="2993" spans="1:6" x14ac:dyDescent="0.2">
      <c r="A2993">
        <v>2992</v>
      </c>
      <c r="B2993" t="s">
        <v>7639</v>
      </c>
      <c r="C2993" t="s">
        <v>7640</v>
      </c>
      <c r="D2993" t="s">
        <v>7641</v>
      </c>
      <c r="E2993" s="1">
        <v>44964.611851851849</v>
      </c>
      <c r="F2993" s="1">
        <v>44964.611851851849</v>
      </c>
    </row>
    <row r="2994" spans="1:6" x14ac:dyDescent="0.2">
      <c r="A2994">
        <v>2993</v>
      </c>
      <c r="B2994" t="s">
        <v>7642</v>
      </c>
      <c r="C2994" t="s">
        <v>7643</v>
      </c>
      <c r="D2994" t="s">
        <v>7644</v>
      </c>
      <c r="E2994" s="1">
        <v>44964.611851851849</v>
      </c>
      <c r="F2994" s="1">
        <v>44964.611851851849</v>
      </c>
    </row>
    <row r="2995" spans="1:6" x14ac:dyDescent="0.2">
      <c r="A2995">
        <v>2994</v>
      </c>
      <c r="B2995" t="s">
        <v>7645</v>
      </c>
      <c r="C2995" t="s">
        <v>7646</v>
      </c>
      <c r="D2995" t="s">
        <v>7647</v>
      </c>
      <c r="E2995" s="1">
        <v>44964.611851851849</v>
      </c>
      <c r="F2995" s="1">
        <v>44964.611851851849</v>
      </c>
    </row>
    <row r="2996" spans="1:6" x14ac:dyDescent="0.2">
      <c r="A2996">
        <v>2995</v>
      </c>
      <c r="B2996" t="s">
        <v>7648</v>
      </c>
      <c r="C2996" t="s">
        <v>7649</v>
      </c>
      <c r="D2996" s="2">
        <v>3476659634</v>
      </c>
      <c r="E2996" s="1">
        <v>44964.611851851849</v>
      </c>
      <c r="F2996" s="1">
        <v>44964.611851851849</v>
      </c>
    </row>
    <row r="2997" spans="1:6" x14ac:dyDescent="0.2">
      <c r="A2997">
        <v>2996</v>
      </c>
      <c r="B2997" t="s">
        <v>7650</v>
      </c>
      <c r="C2997" t="s">
        <v>7651</v>
      </c>
      <c r="D2997" s="2">
        <v>9134506453</v>
      </c>
      <c r="E2997" s="1">
        <v>44964.611851851849</v>
      </c>
      <c r="F2997" s="1">
        <v>44964.611851851849</v>
      </c>
    </row>
    <row r="2998" spans="1:6" x14ac:dyDescent="0.2">
      <c r="A2998">
        <v>2997</v>
      </c>
      <c r="B2998" t="s">
        <v>7652</v>
      </c>
      <c r="C2998" t="s">
        <v>7653</v>
      </c>
      <c r="D2998" s="2">
        <v>4706479369</v>
      </c>
      <c r="E2998" s="1">
        <v>44964.611851851849</v>
      </c>
      <c r="F2998" s="1">
        <v>44964.611851851849</v>
      </c>
    </row>
    <row r="2999" spans="1:6" x14ac:dyDescent="0.2">
      <c r="A2999">
        <v>2998</v>
      </c>
      <c r="B2999" t="s">
        <v>7654</v>
      </c>
      <c r="C2999" t="s">
        <v>7655</v>
      </c>
      <c r="D2999" s="2">
        <v>6788153268</v>
      </c>
      <c r="E2999" s="1">
        <v>44964.611851851849</v>
      </c>
      <c r="F2999" s="1">
        <v>44964.611851851849</v>
      </c>
    </row>
    <row r="3000" spans="1:6" x14ac:dyDescent="0.2">
      <c r="A3000">
        <v>2999</v>
      </c>
      <c r="B3000" t="s">
        <v>7656</v>
      </c>
      <c r="C3000" t="s">
        <v>7657</v>
      </c>
      <c r="D3000">
        <f>1-248-237-5929</f>
        <v>-6413</v>
      </c>
      <c r="E3000" s="1">
        <v>44964.611851851849</v>
      </c>
      <c r="F3000" s="1">
        <v>44964.611851851849</v>
      </c>
    </row>
    <row r="3001" spans="1:6" x14ac:dyDescent="0.2">
      <c r="A3001">
        <v>3000</v>
      </c>
      <c r="B3001" t="s">
        <v>7658</v>
      </c>
      <c r="C3001" t="s">
        <v>7659</v>
      </c>
      <c r="D3001">
        <f>1-631-966-8952</f>
        <v>-10548</v>
      </c>
      <c r="E3001" s="1">
        <v>44964.611851851849</v>
      </c>
      <c r="F3001" s="1">
        <v>44964.611851851849</v>
      </c>
    </row>
    <row r="3002" spans="1:6" x14ac:dyDescent="0.2">
      <c r="A3002">
        <v>3001</v>
      </c>
      <c r="B3002" t="s">
        <v>7660</v>
      </c>
      <c r="C3002" t="s">
        <v>7661</v>
      </c>
      <c r="D3002" t="s">
        <v>7662</v>
      </c>
      <c r="E3002" s="1">
        <v>44964.611851851849</v>
      </c>
      <c r="F3002" s="1">
        <v>44964.611851851849</v>
      </c>
    </row>
    <row r="3003" spans="1:6" x14ac:dyDescent="0.2">
      <c r="A3003">
        <v>3002</v>
      </c>
      <c r="B3003" t="s">
        <v>7663</v>
      </c>
      <c r="C3003" t="s">
        <v>7664</v>
      </c>
      <c r="D3003" t="s">
        <v>7665</v>
      </c>
      <c r="E3003" s="1">
        <v>44964.611851851849</v>
      </c>
      <c r="F3003" s="1">
        <v>44964.611851851849</v>
      </c>
    </row>
    <row r="3004" spans="1:6" x14ac:dyDescent="0.2">
      <c r="A3004">
        <v>3003</v>
      </c>
      <c r="B3004" t="s">
        <v>7666</v>
      </c>
      <c r="C3004" t="s">
        <v>7667</v>
      </c>
      <c r="D3004" t="s">
        <v>7668</v>
      </c>
      <c r="E3004" s="1">
        <v>44964.611851851849</v>
      </c>
      <c r="F3004" s="1">
        <v>44964.611851851849</v>
      </c>
    </row>
    <row r="3005" spans="1:6" x14ac:dyDescent="0.2">
      <c r="A3005">
        <v>3004</v>
      </c>
      <c r="B3005" t="s">
        <v>7669</v>
      </c>
      <c r="C3005" t="s">
        <v>7670</v>
      </c>
      <c r="D3005" t="s">
        <v>7671</v>
      </c>
      <c r="E3005" s="1">
        <v>44964.611851851849</v>
      </c>
      <c r="F3005" s="1">
        <v>44964.611851851849</v>
      </c>
    </row>
    <row r="3006" spans="1:6" x14ac:dyDescent="0.2">
      <c r="A3006">
        <v>3005</v>
      </c>
      <c r="B3006" t="s">
        <v>7672</v>
      </c>
      <c r="C3006" t="s">
        <v>7673</v>
      </c>
      <c r="D3006" t="s">
        <v>7674</v>
      </c>
      <c r="E3006" s="1">
        <v>44964.611851851849</v>
      </c>
      <c r="F3006" s="1">
        <v>44964.611851851849</v>
      </c>
    </row>
    <row r="3007" spans="1:6" x14ac:dyDescent="0.2">
      <c r="A3007">
        <v>3006</v>
      </c>
      <c r="B3007" t="s">
        <v>7675</v>
      </c>
      <c r="C3007" t="s">
        <v>7676</v>
      </c>
      <c r="D3007" t="s">
        <v>7677</v>
      </c>
      <c r="E3007" s="1">
        <v>44964.611851851849</v>
      </c>
      <c r="F3007" s="1">
        <v>44964.611851851849</v>
      </c>
    </row>
    <row r="3008" spans="1:6" x14ac:dyDescent="0.2">
      <c r="A3008">
        <v>3007</v>
      </c>
      <c r="B3008" t="s">
        <v>7678</v>
      </c>
      <c r="C3008" t="s">
        <v>7679</v>
      </c>
      <c r="D3008">
        <f>1-678-468-11</f>
        <v>-1156</v>
      </c>
      <c r="E3008" s="1">
        <v>44964.611851851849</v>
      </c>
      <c r="F3008" s="1">
        <v>44964.611851851849</v>
      </c>
    </row>
    <row r="3009" spans="1:6" x14ac:dyDescent="0.2">
      <c r="A3009">
        <v>3008</v>
      </c>
      <c r="B3009" t="s">
        <v>7680</v>
      </c>
      <c r="C3009" t="s">
        <v>7681</v>
      </c>
      <c r="D3009" t="s">
        <v>7682</v>
      </c>
      <c r="E3009" s="1">
        <v>44964.611851851849</v>
      </c>
      <c r="F3009" s="1">
        <v>44964.611851851849</v>
      </c>
    </row>
    <row r="3010" spans="1:6" x14ac:dyDescent="0.2">
      <c r="A3010">
        <v>3009</v>
      </c>
      <c r="B3010" t="s">
        <v>7683</v>
      </c>
      <c r="C3010" t="s">
        <v>7684</v>
      </c>
      <c r="D3010" s="2">
        <v>12793360371</v>
      </c>
      <c r="E3010" s="1">
        <v>44964.611851851849</v>
      </c>
      <c r="F3010" s="1">
        <v>44964.611851851849</v>
      </c>
    </row>
    <row r="3011" spans="1:6" x14ac:dyDescent="0.2">
      <c r="A3011">
        <v>3010</v>
      </c>
      <c r="B3011" t="s">
        <v>7685</v>
      </c>
      <c r="C3011" t="s">
        <v>7686</v>
      </c>
      <c r="D3011" t="s">
        <v>7687</v>
      </c>
      <c r="E3011" s="1">
        <v>44964.611851851849</v>
      </c>
      <c r="F3011" s="1">
        <v>44964.611851851849</v>
      </c>
    </row>
    <row r="3012" spans="1:6" x14ac:dyDescent="0.2">
      <c r="A3012">
        <v>3011</v>
      </c>
      <c r="B3012" t="s">
        <v>7688</v>
      </c>
      <c r="C3012" t="s">
        <v>7689</v>
      </c>
      <c r="D3012" t="s">
        <v>7690</v>
      </c>
      <c r="E3012" s="1">
        <v>44964.611851851849</v>
      </c>
      <c r="F3012" s="1">
        <v>44964.611851851849</v>
      </c>
    </row>
    <row r="3013" spans="1:6" x14ac:dyDescent="0.2">
      <c r="A3013">
        <v>3012</v>
      </c>
      <c r="B3013" t="s">
        <v>7691</v>
      </c>
      <c r="C3013" t="s">
        <v>7692</v>
      </c>
      <c r="D3013">
        <f>1-726-434-7404</f>
        <v>-8563</v>
      </c>
      <c r="E3013" s="1">
        <v>44964.611851851849</v>
      </c>
      <c r="F3013" s="1">
        <v>44964.611851851849</v>
      </c>
    </row>
    <row r="3014" spans="1:6" x14ac:dyDescent="0.2">
      <c r="A3014">
        <v>3013</v>
      </c>
      <c r="B3014" t="s">
        <v>7693</v>
      </c>
      <c r="C3014" t="s">
        <v>7694</v>
      </c>
      <c r="D3014" t="s">
        <v>7695</v>
      </c>
      <c r="E3014" s="1">
        <v>44964.611851851849</v>
      </c>
      <c r="F3014" s="1">
        <v>44964.611851851849</v>
      </c>
    </row>
    <row r="3015" spans="1:6" x14ac:dyDescent="0.2">
      <c r="A3015">
        <v>3014</v>
      </c>
      <c r="B3015" t="s">
        <v>7696</v>
      </c>
      <c r="C3015" t="s">
        <v>7697</v>
      </c>
      <c r="D3015" t="s">
        <v>7698</v>
      </c>
      <c r="E3015" s="1">
        <v>44964.611851851849</v>
      </c>
      <c r="F3015" s="1">
        <v>44964.611851851849</v>
      </c>
    </row>
    <row r="3016" spans="1:6" x14ac:dyDescent="0.2">
      <c r="A3016">
        <v>3015</v>
      </c>
      <c r="B3016" t="s">
        <v>7699</v>
      </c>
      <c r="C3016" t="s">
        <v>7700</v>
      </c>
      <c r="D3016">
        <f>1-919-208-3118</f>
        <v>-4244</v>
      </c>
      <c r="E3016" s="1">
        <v>44964.611851851849</v>
      </c>
      <c r="F3016" s="1">
        <v>44964.611851851849</v>
      </c>
    </row>
    <row r="3017" spans="1:6" x14ac:dyDescent="0.2">
      <c r="A3017">
        <v>3016</v>
      </c>
      <c r="B3017" t="s">
        <v>7701</v>
      </c>
      <c r="C3017" t="s">
        <v>7702</v>
      </c>
      <c r="D3017" t="s">
        <v>7703</v>
      </c>
      <c r="E3017" s="1">
        <v>44964.611851851849</v>
      </c>
      <c r="F3017" s="1">
        <v>44964.611851851849</v>
      </c>
    </row>
    <row r="3018" spans="1:6" x14ac:dyDescent="0.2">
      <c r="A3018">
        <v>3017</v>
      </c>
      <c r="B3018" t="s">
        <v>7704</v>
      </c>
      <c r="C3018" t="s">
        <v>7705</v>
      </c>
      <c r="D3018">
        <f>1-458-380-9785</f>
        <v>-10622</v>
      </c>
      <c r="E3018" s="1">
        <v>44964.611851851849</v>
      </c>
      <c r="F3018" s="1">
        <v>44964.611851851849</v>
      </c>
    </row>
    <row r="3019" spans="1:6" x14ac:dyDescent="0.2">
      <c r="A3019">
        <v>3018</v>
      </c>
      <c r="B3019" t="s">
        <v>7706</v>
      </c>
      <c r="C3019" t="s">
        <v>7707</v>
      </c>
      <c r="D3019" t="s">
        <v>7708</v>
      </c>
      <c r="E3019" s="1">
        <v>44964.611851851849</v>
      </c>
      <c r="F3019" s="1">
        <v>44964.611851851849</v>
      </c>
    </row>
    <row r="3020" spans="1:6" x14ac:dyDescent="0.2">
      <c r="A3020">
        <v>3019</v>
      </c>
      <c r="B3020" t="s">
        <v>7709</v>
      </c>
      <c r="C3020" t="s">
        <v>7710</v>
      </c>
      <c r="D3020" t="s">
        <v>7711</v>
      </c>
      <c r="E3020" s="1">
        <v>44964.611851851849</v>
      </c>
      <c r="F3020" s="1">
        <v>44964.611851851849</v>
      </c>
    </row>
    <row r="3021" spans="1:6" x14ac:dyDescent="0.2">
      <c r="A3021">
        <v>3020</v>
      </c>
      <c r="B3021" t="s">
        <v>7712</v>
      </c>
      <c r="C3021" t="s">
        <v>7713</v>
      </c>
      <c r="D3021" t="s">
        <v>7714</v>
      </c>
      <c r="E3021" s="1">
        <v>44964.611851851849</v>
      </c>
      <c r="F3021" s="1">
        <v>44964.611851851849</v>
      </c>
    </row>
    <row r="3022" spans="1:6" x14ac:dyDescent="0.2">
      <c r="A3022">
        <v>3021</v>
      </c>
      <c r="B3022" t="s">
        <v>7715</v>
      </c>
      <c r="C3022" t="s">
        <v>7716</v>
      </c>
      <c r="D3022" t="s">
        <v>7717</v>
      </c>
      <c r="E3022" s="1">
        <v>44964.611851851849</v>
      </c>
      <c r="F3022" s="1">
        <v>44964.611851851849</v>
      </c>
    </row>
    <row r="3023" spans="1:6" x14ac:dyDescent="0.2">
      <c r="A3023">
        <v>3022</v>
      </c>
      <c r="B3023" t="s">
        <v>7718</v>
      </c>
      <c r="C3023" t="s">
        <v>7719</v>
      </c>
      <c r="D3023" t="s">
        <v>7720</v>
      </c>
      <c r="E3023" s="1">
        <v>44964.611851851849</v>
      </c>
      <c r="F3023" s="1">
        <v>44964.611851851849</v>
      </c>
    </row>
    <row r="3024" spans="1:6" x14ac:dyDescent="0.2">
      <c r="A3024">
        <v>3023</v>
      </c>
      <c r="B3024" t="s">
        <v>7721</v>
      </c>
      <c r="C3024" t="s">
        <v>7722</v>
      </c>
      <c r="D3024" s="2">
        <v>9103817997</v>
      </c>
      <c r="E3024" s="1">
        <v>44964.611851851849</v>
      </c>
      <c r="F3024" s="1">
        <v>44964.611851851849</v>
      </c>
    </row>
    <row r="3025" spans="1:6" x14ac:dyDescent="0.2">
      <c r="A3025">
        <v>3024</v>
      </c>
      <c r="B3025" t="s">
        <v>7723</v>
      </c>
      <c r="C3025" t="s">
        <v>7724</v>
      </c>
      <c r="D3025" s="2">
        <v>5809382116</v>
      </c>
      <c r="E3025" s="1">
        <v>44964.611851851849</v>
      </c>
      <c r="F3025" s="1">
        <v>44964.611851851849</v>
      </c>
    </row>
    <row r="3026" spans="1:6" x14ac:dyDescent="0.2">
      <c r="A3026">
        <v>3025</v>
      </c>
      <c r="B3026" t="s">
        <v>7725</v>
      </c>
      <c r="C3026" t="s">
        <v>7726</v>
      </c>
      <c r="D3026" t="s">
        <v>7727</v>
      </c>
      <c r="E3026" s="1">
        <v>44964.611851851849</v>
      </c>
      <c r="F3026" s="1">
        <v>44964.611851851849</v>
      </c>
    </row>
    <row r="3027" spans="1:6" x14ac:dyDescent="0.2">
      <c r="A3027">
        <v>3026</v>
      </c>
      <c r="B3027" t="s">
        <v>7728</v>
      </c>
      <c r="C3027" t="s">
        <v>7729</v>
      </c>
      <c r="D3027">
        <v>12163164737</v>
      </c>
      <c r="E3027" s="1">
        <v>44964.611851851849</v>
      </c>
      <c r="F3027" s="1">
        <v>44964.611851851849</v>
      </c>
    </row>
    <row r="3028" spans="1:6" x14ac:dyDescent="0.2">
      <c r="A3028">
        <v>3027</v>
      </c>
      <c r="B3028" t="s">
        <v>7730</v>
      </c>
      <c r="C3028" t="s">
        <v>7731</v>
      </c>
      <c r="D3028" t="s">
        <v>7732</v>
      </c>
      <c r="E3028" s="1">
        <v>44964.611851851849</v>
      </c>
      <c r="F3028" s="1">
        <v>44964.611851851849</v>
      </c>
    </row>
    <row r="3029" spans="1:6" x14ac:dyDescent="0.2">
      <c r="A3029">
        <v>3028</v>
      </c>
      <c r="B3029" t="s">
        <v>7733</v>
      </c>
      <c r="C3029" t="s">
        <v>7734</v>
      </c>
      <c r="D3029" s="2">
        <v>17856933476</v>
      </c>
      <c r="E3029" s="1">
        <v>44964.611851851849</v>
      </c>
      <c r="F3029" s="1">
        <v>44964.611851851849</v>
      </c>
    </row>
    <row r="3030" spans="1:6" x14ac:dyDescent="0.2">
      <c r="A3030">
        <v>3029</v>
      </c>
      <c r="B3030" t="s">
        <v>7735</v>
      </c>
      <c r="C3030" t="s">
        <v>7736</v>
      </c>
      <c r="D3030" t="s">
        <v>7737</v>
      </c>
      <c r="E3030" s="1">
        <v>44964.611851851849</v>
      </c>
      <c r="F3030" s="1">
        <v>44964.611851851849</v>
      </c>
    </row>
    <row r="3031" spans="1:6" x14ac:dyDescent="0.2">
      <c r="A3031">
        <v>3030</v>
      </c>
      <c r="B3031" t="s">
        <v>7738</v>
      </c>
      <c r="C3031" t="s">
        <v>7739</v>
      </c>
      <c r="D3031" s="2">
        <v>15513184750</v>
      </c>
      <c r="E3031" s="1">
        <v>44964.611851851849</v>
      </c>
      <c r="F3031" s="1">
        <v>44964.611851851849</v>
      </c>
    </row>
    <row r="3032" spans="1:6" x14ac:dyDescent="0.2">
      <c r="A3032">
        <v>3031</v>
      </c>
      <c r="B3032" t="s">
        <v>7740</v>
      </c>
      <c r="C3032" t="s">
        <v>7741</v>
      </c>
      <c r="D3032">
        <f>1-364-527-2956</f>
        <v>-3846</v>
      </c>
      <c r="E3032" s="1">
        <v>44964.611851851849</v>
      </c>
      <c r="F3032" s="1">
        <v>44964.611851851849</v>
      </c>
    </row>
    <row r="3033" spans="1:6" x14ac:dyDescent="0.2">
      <c r="A3033">
        <v>3032</v>
      </c>
      <c r="B3033" t="s">
        <v>7742</v>
      </c>
      <c r="C3033" t="s">
        <v>7743</v>
      </c>
      <c r="D3033" t="s">
        <v>7744</v>
      </c>
      <c r="E3033" s="1">
        <v>44964.611851851849</v>
      </c>
      <c r="F3033" s="1">
        <v>44964.611851851849</v>
      </c>
    </row>
    <row r="3034" spans="1:6" x14ac:dyDescent="0.2">
      <c r="A3034">
        <v>3033</v>
      </c>
      <c r="B3034" t="s">
        <v>7745</v>
      </c>
      <c r="C3034" t="s">
        <v>7746</v>
      </c>
      <c r="D3034" t="s">
        <v>7747</v>
      </c>
      <c r="E3034" s="1">
        <v>44964.611851851849</v>
      </c>
      <c r="F3034" s="1">
        <v>44964.611851851849</v>
      </c>
    </row>
    <row r="3035" spans="1:6" x14ac:dyDescent="0.2">
      <c r="A3035">
        <v>3034</v>
      </c>
      <c r="B3035" t="s">
        <v>7748</v>
      </c>
      <c r="C3035" t="s">
        <v>7749</v>
      </c>
      <c r="D3035" t="s">
        <v>7750</v>
      </c>
      <c r="E3035" s="1">
        <v>44964.611851851849</v>
      </c>
      <c r="F3035" s="1">
        <v>44964.611851851849</v>
      </c>
    </row>
    <row r="3036" spans="1:6" x14ac:dyDescent="0.2">
      <c r="A3036">
        <v>3035</v>
      </c>
      <c r="B3036" t="s">
        <v>7751</v>
      </c>
      <c r="C3036" t="s">
        <v>7752</v>
      </c>
      <c r="D3036">
        <f>1-458-995-3231</f>
        <v>-4683</v>
      </c>
      <c r="E3036" s="1">
        <v>44964.611851851849</v>
      </c>
      <c r="F3036" s="1">
        <v>44964.611851851849</v>
      </c>
    </row>
    <row r="3037" spans="1:6" x14ac:dyDescent="0.2">
      <c r="A3037">
        <v>3036</v>
      </c>
      <c r="B3037" t="s">
        <v>7753</v>
      </c>
      <c r="C3037" t="s">
        <v>7754</v>
      </c>
      <c r="D3037">
        <f>1-714-417-4570</f>
        <v>-5700</v>
      </c>
      <c r="E3037" s="1">
        <v>44964.611851851849</v>
      </c>
      <c r="F3037" s="1">
        <v>44964.611851851849</v>
      </c>
    </row>
    <row r="3038" spans="1:6" x14ac:dyDescent="0.2">
      <c r="A3038">
        <v>3037</v>
      </c>
      <c r="B3038" t="s">
        <v>7755</v>
      </c>
      <c r="C3038" t="s">
        <v>7756</v>
      </c>
      <c r="D3038" s="2">
        <v>14104896113</v>
      </c>
      <c r="E3038" s="1">
        <v>44964.611851851849</v>
      </c>
      <c r="F3038" s="1">
        <v>44964.611851851849</v>
      </c>
    </row>
    <row r="3039" spans="1:6" x14ac:dyDescent="0.2">
      <c r="A3039">
        <v>3038</v>
      </c>
      <c r="B3039" t="s">
        <v>7757</v>
      </c>
      <c r="C3039" t="s">
        <v>7758</v>
      </c>
      <c r="D3039" t="s">
        <v>7759</v>
      </c>
      <c r="E3039" s="1">
        <v>44964.611851851849</v>
      </c>
      <c r="F3039" s="1">
        <v>44964.611851851849</v>
      </c>
    </row>
    <row r="3040" spans="1:6" x14ac:dyDescent="0.2">
      <c r="A3040">
        <v>3039</v>
      </c>
      <c r="B3040" t="s">
        <v>7760</v>
      </c>
      <c r="C3040" t="s">
        <v>7761</v>
      </c>
      <c r="D3040" t="s">
        <v>7762</v>
      </c>
      <c r="E3040" s="1">
        <v>44964.611851851849</v>
      </c>
      <c r="F3040" s="1">
        <v>44964.611851851849</v>
      </c>
    </row>
    <row r="3041" spans="1:6" x14ac:dyDescent="0.2">
      <c r="A3041">
        <v>3040</v>
      </c>
      <c r="B3041" t="s">
        <v>7763</v>
      </c>
      <c r="C3041" t="s">
        <v>7764</v>
      </c>
      <c r="D3041" t="s">
        <v>7765</v>
      </c>
      <c r="E3041" s="1">
        <v>44964.611851851849</v>
      </c>
      <c r="F3041" s="1">
        <v>44964.611851851849</v>
      </c>
    </row>
    <row r="3042" spans="1:6" x14ac:dyDescent="0.2">
      <c r="A3042">
        <v>3041</v>
      </c>
      <c r="B3042" t="s">
        <v>7766</v>
      </c>
      <c r="C3042" t="s">
        <v>7767</v>
      </c>
      <c r="D3042" t="s">
        <v>7768</v>
      </c>
      <c r="E3042" s="1">
        <v>44964.611851851849</v>
      </c>
      <c r="F3042" s="1">
        <v>44964.611851851849</v>
      </c>
    </row>
    <row r="3043" spans="1:6" x14ac:dyDescent="0.2">
      <c r="A3043">
        <v>3042</v>
      </c>
      <c r="B3043" t="s">
        <v>7769</v>
      </c>
      <c r="C3043" t="s">
        <v>7770</v>
      </c>
      <c r="D3043" t="s">
        <v>7771</v>
      </c>
      <c r="E3043" s="1">
        <v>44964.611851851849</v>
      </c>
      <c r="F3043" s="1">
        <v>44964.611851851849</v>
      </c>
    </row>
    <row r="3044" spans="1:6" x14ac:dyDescent="0.2">
      <c r="A3044">
        <v>3043</v>
      </c>
      <c r="B3044" t="s">
        <v>7772</v>
      </c>
      <c r="C3044" t="s">
        <v>7773</v>
      </c>
      <c r="D3044" t="s">
        <v>7774</v>
      </c>
      <c r="E3044" s="1">
        <v>44964.611851851849</v>
      </c>
      <c r="F3044" s="1">
        <v>44964.611851851849</v>
      </c>
    </row>
    <row r="3045" spans="1:6" x14ac:dyDescent="0.2">
      <c r="A3045">
        <v>3044</v>
      </c>
      <c r="B3045" t="s">
        <v>7775</v>
      </c>
      <c r="C3045" t="s">
        <v>7776</v>
      </c>
      <c r="D3045" s="2">
        <v>5754171431</v>
      </c>
      <c r="E3045" s="1">
        <v>44964.611851851849</v>
      </c>
      <c r="F3045" s="1">
        <v>44964.611851851849</v>
      </c>
    </row>
    <row r="3046" spans="1:6" x14ac:dyDescent="0.2">
      <c r="A3046">
        <v>3045</v>
      </c>
      <c r="B3046" t="s">
        <v>7777</v>
      </c>
      <c r="C3046" t="s">
        <v>7778</v>
      </c>
      <c r="D3046" t="s">
        <v>7779</v>
      </c>
      <c r="E3046" s="1">
        <v>44964.611851851849</v>
      </c>
      <c r="F3046" s="1">
        <v>44964.611851851849</v>
      </c>
    </row>
    <row r="3047" spans="1:6" x14ac:dyDescent="0.2">
      <c r="A3047">
        <v>3046</v>
      </c>
      <c r="B3047" t="s">
        <v>7780</v>
      </c>
      <c r="C3047" t="s">
        <v>7781</v>
      </c>
      <c r="D3047" t="s">
        <v>7782</v>
      </c>
      <c r="E3047" s="1">
        <v>44964.611851851849</v>
      </c>
      <c r="F3047" s="1">
        <v>44964.611851851849</v>
      </c>
    </row>
    <row r="3048" spans="1:6" x14ac:dyDescent="0.2">
      <c r="A3048">
        <v>3047</v>
      </c>
      <c r="B3048" t="s">
        <v>7783</v>
      </c>
      <c r="C3048" t="s">
        <v>7784</v>
      </c>
      <c r="D3048">
        <v>17139619955</v>
      </c>
      <c r="E3048" s="1">
        <v>44964.611851851849</v>
      </c>
      <c r="F3048" s="1">
        <v>44964.611851851849</v>
      </c>
    </row>
    <row r="3049" spans="1:6" x14ac:dyDescent="0.2">
      <c r="A3049">
        <v>3048</v>
      </c>
      <c r="B3049" t="s">
        <v>7785</v>
      </c>
      <c r="C3049" t="s">
        <v>7786</v>
      </c>
      <c r="D3049" s="2">
        <v>7607166077</v>
      </c>
      <c r="E3049" s="1">
        <v>44964.611851851849</v>
      </c>
      <c r="F3049" s="1">
        <v>44964.611851851849</v>
      </c>
    </row>
    <row r="3050" spans="1:6" x14ac:dyDescent="0.2">
      <c r="A3050">
        <v>3049</v>
      </c>
      <c r="B3050" t="s">
        <v>7787</v>
      </c>
      <c r="C3050" t="s">
        <v>7788</v>
      </c>
      <c r="D3050" s="2">
        <v>15514197513</v>
      </c>
      <c r="E3050" s="1">
        <v>44964.611851851849</v>
      </c>
      <c r="F3050" s="1">
        <v>44964.611851851849</v>
      </c>
    </row>
    <row r="3051" spans="1:6" x14ac:dyDescent="0.2">
      <c r="A3051">
        <v>3050</v>
      </c>
      <c r="B3051" t="s">
        <v>7789</v>
      </c>
      <c r="C3051" t="s">
        <v>7790</v>
      </c>
      <c r="D3051" s="2">
        <v>9712927399</v>
      </c>
      <c r="E3051" s="1">
        <v>44964.611851851849</v>
      </c>
      <c r="F3051" s="1">
        <v>44964.611851851849</v>
      </c>
    </row>
    <row r="3052" spans="1:6" x14ac:dyDescent="0.2">
      <c r="A3052">
        <v>3051</v>
      </c>
      <c r="B3052" t="s">
        <v>7791</v>
      </c>
      <c r="C3052" t="s">
        <v>7792</v>
      </c>
      <c r="D3052" t="s">
        <v>7793</v>
      </c>
      <c r="E3052" s="1">
        <v>44964.611851851849</v>
      </c>
      <c r="F3052" s="1">
        <v>44964.611851851849</v>
      </c>
    </row>
    <row r="3053" spans="1:6" x14ac:dyDescent="0.2">
      <c r="A3053">
        <v>3052</v>
      </c>
      <c r="B3053" t="s">
        <v>7794</v>
      </c>
      <c r="C3053" t="s">
        <v>7795</v>
      </c>
      <c r="D3053" t="s">
        <v>7796</v>
      </c>
      <c r="E3053" s="1">
        <v>44964.611851851849</v>
      </c>
      <c r="F3053" s="1">
        <v>44964.611851851849</v>
      </c>
    </row>
    <row r="3054" spans="1:6" x14ac:dyDescent="0.2">
      <c r="A3054">
        <v>3053</v>
      </c>
      <c r="B3054" t="s">
        <v>7797</v>
      </c>
      <c r="C3054" t="s">
        <v>7798</v>
      </c>
      <c r="D3054" s="2">
        <v>7757512727</v>
      </c>
      <c r="E3054" s="1">
        <v>44964.611851851849</v>
      </c>
      <c r="F3054" s="1">
        <v>44964.611851851849</v>
      </c>
    </row>
    <row r="3055" spans="1:6" x14ac:dyDescent="0.2">
      <c r="A3055">
        <v>3054</v>
      </c>
      <c r="B3055" t="s">
        <v>7799</v>
      </c>
      <c r="C3055" t="s">
        <v>7800</v>
      </c>
      <c r="D3055" t="s">
        <v>7801</v>
      </c>
      <c r="E3055" s="1">
        <v>44964.611851851849</v>
      </c>
      <c r="F3055" s="1">
        <v>44964.611851851849</v>
      </c>
    </row>
    <row r="3056" spans="1:6" x14ac:dyDescent="0.2">
      <c r="A3056">
        <v>3055</v>
      </c>
      <c r="B3056" t="s">
        <v>7802</v>
      </c>
      <c r="C3056" t="s">
        <v>7803</v>
      </c>
      <c r="D3056" s="2">
        <v>13859748092</v>
      </c>
      <c r="E3056" s="1">
        <v>44964.611851851849</v>
      </c>
      <c r="F3056" s="1">
        <v>44964.611851851849</v>
      </c>
    </row>
    <row r="3057" spans="1:6" x14ac:dyDescent="0.2">
      <c r="A3057">
        <v>3056</v>
      </c>
      <c r="B3057" t="s">
        <v>7804</v>
      </c>
      <c r="C3057" t="s">
        <v>7805</v>
      </c>
      <c r="D3057" t="s">
        <v>7806</v>
      </c>
      <c r="E3057" s="1">
        <v>44964.611851851849</v>
      </c>
      <c r="F3057" s="1">
        <v>44964.611851851849</v>
      </c>
    </row>
    <row r="3058" spans="1:6" x14ac:dyDescent="0.2">
      <c r="A3058">
        <v>3057</v>
      </c>
      <c r="B3058" t="s">
        <v>7807</v>
      </c>
      <c r="C3058" t="s">
        <v>7808</v>
      </c>
      <c r="D3058" t="s">
        <v>7809</v>
      </c>
      <c r="E3058" s="1">
        <v>44964.611851851849</v>
      </c>
      <c r="F3058" s="1">
        <v>44964.611851851849</v>
      </c>
    </row>
    <row r="3059" spans="1:6" x14ac:dyDescent="0.2">
      <c r="A3059">
        <v>3058</v>
      </c>
      <c r="B3059" t="s">
        <v>7810</v>
      </c>
      <c r="C3059" t="s">
        <v>7811</v>
      </c>
      <c r="D3059" t="s">
        <v>7812</v>
      </c>
      <c r="E3059" s="1">
        <v>44964.611851851849</v>
      </c>
      <c r="F3059" s="1">
        <v>44964.611851851849</v>
      </c>
    </row>
    <row r="3060" spans="1:6" x14ac:dyDescent="0.2">
      <c r="A3060">
        <v>3059</v>
      </c>
      <c r="B3060" t="s">
        <v>7813</v>
      </c>
      <c r="C3060" t="s">
        <v>7814</v>
      </c>
      <c r="D3060" t="s">
        <v>7815</v>
      </c>
      <c r="E3060" s="1">
        <v>44964.611851851849</v>
      </c>
      <c r="F3060" s="1">
        <v>44964.611851851849</v>
      </c>
    </row>
    <row r="3061" spans="1:6" x14ac:dyDescent="0.2">
      <c r="A3061">
        <v>3060</v>
      </c>
      <c r="B3061" t="s">
        <v>7816</v>
      </c>
      <c r="C3061" t="s">
        <v>7817</v>
      </c>
      <c r="D3061" t="s">
        <v>7818</v>
      </c>
      <c r="E3061" s="1">
        <v>44964.611851851849</v>
      </c>
      <c r="F3061" s="1">
        <v>44964.611851851849</v>
      </c>
    </row>
    <row r="3062" spans="1:6" x14ac:dyDescent="0.2">
      <c r="A3062">
        <v>3061</v>
      </c>
      <c r="B3062" t="s">
        <v>7819</v>
      </c>
      <c r="C3062" t="s">
        <v>7820</v>
      </c>
      <c r="D3062">
        <f>1-847-815-8700</f>
        <v>-10361</v>
      </c>
      <c r="E3062" s="1">
        <v>44964.611851851849</v>
      </c>
      <c r="F3062" s="1">
        <v>44964.611851851849</v>
      </c>
    </row>
    <row r="3063" spans="1:6" x14ac:dyDescent="0.2">
      <c r="A3063">
        <v>3062</v>
      </c>
      <c r="B3063" t="s">
        <v>7821</v>
      </c>
      <c r="C3063" t="s">
        <v>7822</v>
      </c>
      <c r="D3063">
        <v>14242438752</v>
      </c>
      <c r="E3063" s="1">
        <v>44964.611851851849</v>
      </c>
      <c r="F3063" s="1">
        <v>44964.611851851849</v>
      </c>
    </row>
    <row r="3064" spans="1:6" x14ac:dyDescent="0.2">
      <c r="A3064">
        <v>3063</v>
      </c>
      <c r="B3064" t="s">
        <v>7823</v>
      </c>
      <c r="C3064" t="s">
        <v>7824</v>
      </c>
      <c r="D3064" t="s">
        <v>7825</v>
      </c>
      <c r="E3064" s="1">
        <v>44964.611851851849</v>
      </c>
      <c r="F3064" s="1">
        <v>44964.611851851849</v>
      </c>
    </row>
    <row r="3065" spans="1:6" x14ac:dyDescent="0.2">
      <c r="A3065">
        <v>3064</v>
      </c>
      <c r="B3065" t="s">
        <v>7826</v>
      </c>
      <c r="C3065" t="s">
        <v>7827</v>
      </c>
      <c r="D3065">
        <f>1-715-854-5070</f>
        <v>-6638</v>
      </c>
      <c r="E3065" s="1">
        <v>44964.611851851849</v>
      </c>
      <c r="F3065" s="1">
        <v>44964.611851851849</v>
      </c>
    </row>
    <row r="3066" spans="1:6" x14ac:dyDescent="0.2">
      <c r="A3066">
        <v>3065</v>
      </c>
      <c r="B3066" t="s">
        <v>7828</v>
      </c>
      <c r="C3066" t="s">
        <v>7829</v>
      </c>
      <c r="D3066" s="2">
        <v>14583793102</v>
      </c>
      <c r="E3066" s="1">
        <v>44964.611851851849</v>
      </c>
      <c r="F3066" s="1">
        <v>44964.611851851849</v>
      </c>
    </row>
    <row r="3067" spans="1:6" x14ac:dyDescent="0.2">
      <c r="A3067">
        <v>3066</v>
      </c>
      <c r="B3067" t="s">
        <v>7830</v>
      </c>
      <c r="C3067" t="s">
        <v>7831</v>
      </c>
      <c r="D3067" s="2">
        <v>9344049792</v>
      </c>
      <c r="E3067" s="1">
        <v>44964.611851851849</v>
      </c>
      <c r="F3067" s="1">
        <v>44964.611851851849</v>
      </c>
    </row>
    <row r="3068" spans="1:6" x14ac:dyDescent="0.2">
      <c r="A3068">
        <v>3067</v>
      </c>
      <c r="B3068" t="s">
        <v>7832</v>
      </c>
      <c r="C3068" t="s">
        <v>7833</v>
      </c>
      <c r="D3068" t="s">
        <v>7834</v>
      </c>
      <c r="E3068" s="1">
        <v>44964.611851851849</v>
      </c>
      <c r="F3068" s="1">
        <v>44964.611851851849</v>
      </c>
    </row>
    <row r="3069" spans="1:6" x14ac:dyDescent="0.2">
      <c r="A3069">
        <v>3068</v>
      </c>
      <c r="B3069" t="s">
        <v>7835</v>
      </c>
      <c r="C3069" t="s">
        <v>7836</v>
      </c>
      <c r="D3069" t="s">
        <v>7837</v>
      </c>
      <c r="E3069" s="1">
        <v>44964.611851851849</v>
      </c>
      <c r="F3069" s="1">
        <v>44964.611851851849</v>
      </c>
    </row>
    <row r="3070" spans="1:6" x14ac:dyDescent="0.2">
      <c r="A3070">
        <v>3069</v>
      </c>
      <c r="B3070" t="s">
        <v>7838</v>
      </c>
      <c r="C3070" t="s">
        <v>7839</v>
      </c>
      <c r="D3070" t="s">
        <v>7840</v>
      </c>
      <c r="E3070" s="1">
        <v>44964.611851851849</v>
      </c>
      <c r="F3070" s="1">
        <v>44964.611851851849</v>
      </c>
    </row>
    <row r="3071" spans="1:6" x14ac:dyDescent="0.2">
      <c r="A3071">
        <v>3070</v>
      </c>
      <c r="B3071" t="s">
        <v>7841</v>
      </c>
      <c r="C3071" t="s">
        <v>7842</v>
      </c>
      <c r="D3071">
        <v>14235523640</v>
      </c>
      <c r="E3071" s="1">
        <v>44964.611851851849</v>
      </c>
      <c r="F3071" s="1">
        <v>44964.611851851849</v>
      </c>
    </row>
    <row r="3072" spans="1:6" x14ac:dyDescent="0.2">
      <c r="A3072">
        <v>3071</v>
      </c>
      <c r="B3072" t="s">
        <v>7843</v>
      </c>
      <c r="C3072" t="s">
        <v>7844</v>
      </c>
      <c r="D3072" s="2">
        <v>16152476291</v>
      </c>
      <c r="E3072" s="1">
        <v>44964.611851851849</v>
      </c>
      <c r="F3072" s="1">
        <v>44964.611851851849</v>
      </c>
    </row>
    <row r="3073" spans="1:6" x14ac:dyDescent="0.2">
      <c r="A3073">
        <v>3072</v>
      </c>
      <c r="B3073" t="s">
        <v>7845</v>
      </c>
      <c r="C3073" t="s">
        <v>7846</v>
      </c>
      <c r="D3073" t="s">
        <v>7847</v>
      </c>
      <c r="E3073" s="1">
        <v>44964.611851851849</v>
      </c>
      <c r="F3073" s="1">
        <v>44964.611851851849</v>
      </c>
    </row>
    <row r="3074" spans="1:6" x14ac:dyDescent="0.2">
      <c r="A3074">
        <v>3073</v>
      </c>
      <c r="B3074" t="s">
        <v>7848</v>
      </c>
      <c r="C3074" t="s">
        <v>7849</v>
      </c>
      <c r="D3074" t="s">
        <v>7850</v>
      </c>
      <c r="E3074" s="1">
        <v>44964.611851851849</v>
      </c>
      <c r="F3074" s="1">
        <v>44964.611851851849</v>
      </c>
    </row>
    <row r="3075" spans="1:6" x14ac:dyDescent="0.2">
      <c r="A3075">
        <v>3074</v>
      </c>
      <c r="B3075" t="s">
        <v>7851</v>
      </c>
      <c r="C3075" t="s">
        <v>7852</v>
      </c>
      <c r="D3075">
        <v>12348841285</v>
      </c>
      <c r="E3075" s="1">
        <v>44964.611851851849</v>
      </c>
      <c r="F3075" s="1">
        <v>44964.611851851849</v>
      </c>
    </row>
    <row r="3076" spans="1:6" x14ac:dyDescent="0.2">
      <c r="A3076">
        <v>3075</v>
      </c>
      <c r="B3076" t="s">
        <v>7853</v>
      </c>
      <c r="C3076" t="s">
        <v>7854</v>
      </c>
      <c r="D3076" t="s">
        <v>7855</v>
      </c>
      <c r="E3076" s="1">
        <v>44964.611851851849</v>
      </c>
      <c r="F3076" s="1">
        <v>44964.611851851849</v>
      </c>
    </row>
    <row r="3077" spans="1:6" x14ac:dyDescent="0.2">
      <c r="A3077">
        <v>3076</v>
      </c>
      <c r="B3077" t="s">
        <v>7856</v>
      </c>
      <c r="C3077" t="s">
        <v>7857</v>
      </c>
      <c r="D3077" t="s">
        <v>7858</v>
      </c>
      <c r="E3077" s="1">
        <v>44964.611851851849</v>
      </c>
      <c r="F3077" s="1">
        <v>44964.611851851849</v>
      </c>
    </row>
    <row r="3078" spans="1:6" x14ac:dyDescent="0.2">
      <c r="A3078">
        <v>3077</v>
      </c>
      <c r="B3078" t="s">
        <v>7859</v>
      </c>
      <c r="C3078" t="s">
        <v>7860</v>
      </c>
      <c r="D3078" s="2">
        <v>16505075749</v>
      </c>
      <c r="E3078" s="1">
        <v>44964.611851851849</v>
      </c>
      <c r="F3078" s="1">
        <v>44964.611851851849</v>
      </c>
    </row>
    <row r="3079" spans="1:6" x14ac:dyDescent="0.2">
      <c r="A3079">
        <v>3078</v>
      </c>
      <c r="B3079" t="s">
        <v>7861</v>
      </c>
      <c r="C3079" t="s">
        <v>7862</v>
      </c>
      <c r="D3079" s="2">
        <v>4234911348</v>
      </c>
      <c r="E3079" s="1">
        <v>44964.611851851849</v>
      </c>
      <c r="F3079" s="1">
        <v>44964.611851851849</v>
      </c>
    </row>
    <row r="3080" spans="1:6" x14ac:dyDescent="0.2">
      <c r="A3080">
        <v>3079</v>
      </c>
      <c r="B3080" t="s">
        <v>7863</v>
      </c>
      <c r="C3080" t="s">
        <v>7864</v>
      </c>
      <c r="D3080" t="s">
        <v>7865</v>
      </c>
      <c r="E3080" s="1">
        <v>44964.611851851849</v>
      </c>
      <c r="F3080" s="1">
        <v>44964.611851851849</v>
      </c>
    </row>
    <row r="3081" spans="1:6" x14ac:dyDescent="0.2">
      <c r="A3081">
        <v>3080</v>
      </c>
      <c r="B3081" t="s">
        <v>7866</v>
      </c>
      <c r="C3081" t="s">
        <v>7867</v>
      </c>
      <c r="D3081">
        <v>12134819698</v>
      </c>
      <c r="E3081" s="1">
        <v>44964.611851851849</v>
      </c>
      <c r="F3081" s="1">
        <v>44964.611851851849</v>
      </c>
    </row>
    <row r="3082" spans="1:6" x14ac:dyDescent="0.2">
      <c r="A3082">
        <v>3081</v>
      </c>
      <c r="B3082" t="s">
        <v>7868</v>
      </c>
      <c r="C3082" t="s">
        <v>7869</v>
      </c>
      <c r="D3082" t="s">
        <v>7870</v>
      </c>
      <c r="E3082" s="1">
        <v>44964.611851851849</v>
      </c>
      <c r="F3082" s="1">
        <v>44964.611851851849</v>
      </c>
    </row>
    <row r="3083" spans="1:6" x14ac:dyDescent="0.2">
      <c r="A3083">
        <v>3082</v>
      </c>
      <c r="B3083" t="s">
        <v>7871</v>
      </c>
      <c r="C3083" t="s">
        <v>7872</v>
      </c>
      <c r="D3083" t="s">
        <v>7873</v>
      </c>
      <c r="E3083" s="1">
        <v>44964.611851851849</v>
      </c>
      <c r="F3083" s="1">
        <v>44964.611851851849</v>
      </c>
    </row>
    <row r="3084" spans="1:6" x14ac:dyDescent="0.2">
      <c r="A3084">
        <v>3083</v>
      </c>
      <c r="B3084" t="s">
        <v>7874</v>
      </c>
      <c r="C3084" t="s">
        <v>7875</v>
      </c>
      <c r="D3084" t="s">
        <v>7876</v>
      </c>
      <c r="E3084" s="1">
        <v>44964.611851851849</v>
      </c>
      <c r="F3084" s="1">
        <v>44964.611851851849</v>
      </c>
    </row>
    <row r="3085" spans="1:6" x14ac:dyDescent="0.2">
      <c r="A3085">
        <v>3084</v>
      </c>
      <c r="B3085" t="s">
        <v>7877</v>
      </c>
      <c r="C3085" t="s">
        <v>7878</v>
      </c>
      <c r="D3085" s="2">
        <v>17747163185</v>
      </c>
      <c r="E3085" s="1">
        <v>44964.611851851849</v>
      </c>
      <c r="F3085" s="1">
        <v>44964.611851851849</v>
      </c>
    </row>
    <row r="3086" spans="1:6" x14ac:dyDescent="0.2">
      <c r="A3086">
        <v>3085</v>
      </c>
      <c r="B3086" t="s">
        <v>7879</v>
      </c>
      <c r="C3086" t="s">
        <v>7880</v>
      </c>
      <c r="D3086" t="s">
        <v>7881</v>
      </c>
      <c r="E3086" s="1">
        <v>44964.611851851849</v>
      </c>
      <c r="F3086" s="1">
        <v>44964.611851851849</v>
      </c>
    </row>
    <row r="3087" spans="1:6" x14ac:dyDescent="0.2">
      <c r="A3087">
        <v>3086</v>
      </c>
      <c r="B3087" t="s">
        <v>7882</v>
      </c>
      <c r="C3087" t="s">
        <v>7883</v>
      </c>
      <c r="D3087" s="2">
        <v>8597505216</v>
      </c>
      <c r="E3087" s="1">
        <v>44964.611851851849</v>
      </c>
      <c r="F3087" s="1">
        <v>44964.611851851849</v>
      </c>
    </row>
    <row r="3088" spans="1:6" x14ac:dyDescent="0.2">
      <c r="A3088">
        <v>3087</v>
      </c>
      <c r="B3088" t="s">
        <v>7884</v>
      </c>
      <c r="C3088" t="s">
        <v>7885</v>
      </c>
      <c r="D3088" t="s">
        <v>7886</v>
      </c>
      <c r="E3088" s="1">
        <v>44964.611851851849</v>
      </c>
      <c r="F3088" s="1">
        <v>44964.611851851849</v>
      </c>
    </row>
    <row r="3089" spans="1:6" x14ac:dyDescent="0.2">
      <c r="A3089">
        <v>3088</v>
      </c>
      <c r="B3089" t="s">
        <v>7887</v>
      </c>
      <c r="C3089" t="s">
        <v>7888</v>
      </c>
      <c r="D3089" t="s">
        <v>7889</v>
      </c>
      <c r="E3089" s="1">
        <v>44964.611851851849</v>
      </c>
      <c r="F3089" s="1">
        <v>44964.611851851849</v>
      </c>
    </row>
    <row r="3090" spans="1:6" x14ac:dyDescent="0.2">
      <c r="A3090">
        <v>3089</v>
      </c>
      <c r="B3090" t="s">
        <v>7890</v>
      </c>
      <c r="C3090" t="s">
        <v>7891</v>
      </c>
      <c r="D3090" s="2">
        <v>2832705951</v>
      </c>
      <c r="E3090" s="1">
        <v>44964.611851851849</v>
      </c>
      <c r="F3090" s="1">
        <v>44964.611851851849</v>
      </c>
    </row>
    <row r="3091" spans="1:6" x14ac:dyDescent="0.2">
      <c r="A3091">
        <v>3090</v>
      </c>
      <c r="B3091" t="s">
        <v>7892</v>
      </c>
      <c r="C3091" t="s">
        <v>7893</v>
      </c>
      <c r="D3091" t="s">
        <v>7894</v>
      </c>
      <c r="E3091" s="1">
        <v>44964.611851851849</v>
      </c>
      <c r="F3091" s="1">
        <v>44964.611851851849</v>
      </c>
    </row>
    <row r="3092" spans="1:6" x14ac:dyDescent="0.2">
      <c r="A3092">
        <v>3091</v>
      </c>
      <c r="B3092" t="s">
        <v>7895</v>
      </c>
      <c r="C3092" t="s">
        <v>7896</v>
      </c>
      <c r="D3092">
        <f>1-940-954-4202</f>
        <v>-6095</v>
      </c>
      <c r="E3092" s="1">
        <v>44964.611851851849</v>
      </c>
      <c r="F3092" s="1">
        <v>44964.611851851849</v>
      </c>
    </row>
    <row r="3093" spans="1:6" x14ac:dyDescent="0.2">
      <c r="A3093">
        <v>3092</v>
      </c>
      <c r="B3093" t="s">
        <v>7897</v>
      </c>
      <c r="C3093" t="s">
        <v>7898</v>
      </c>
      <c r="D3093">
        <f>1-660-389-7207</f>
        <v>-8255</v>
      </c>
      <c r="E3093" s="1">
        <v>44964.611851851849</v>
      </c>
      <c r="F3093" s="1">
        <v>44964.611851851849</v>
      </c>
    </row>
    <row r="3094" spans="1:6" x14ac:dyDescent="0.2">
      <c r="A3094">
        <v>3093</v>
      </c>
      <c r="B3094" t="s">
        <v>7899</v>
      </c>
      <c r="C3094" t="s">
        <v>7900</v>
      </c>
      <c r="D3094" s="2">
        <v>5594399098</v>
      </c>
      <c r="E3094" s="1">
        <v>44964.611851851849</v>
      </c>
      <c r="F3094" s="1">
        <v>44964.611851851849</v>
      </c>
    </row>
    <row r="3095" spans="1:6" x14ac:dyDescent="0.2">
      <c r="A3095">
        <v>3094</v>
      </c>
      <c r="B3095" t="s">
        <v>7901</v>
      </c>
      <c r="C3095" t="s">
        <v>7902</v>
      </c>
      <c r="D3095">
        <v>17759478728</v>
      </c>
      <c r="E3095" s="1">
        <v>44964.611851851849</v>
      </c>
      <c r="F3095" s="1">
        <v>44964.611851851849</v>
      </c>
    </row>
    <row r="3096" spans="1:6" x14ac:dyDescent="0.2">
      <c r="A3096">
        <v>3095</v>
      </c>
      <c r="B3096" t="s">
        <v>7903</v>
      </c>
      <c r="C3096" t="s">
        <v>7904</v>
      </c>
      <c r="D3096">
        <v>16299191167</v>
      </c>
      <c r="E3096" s="1">
        <v>44964.611851851849</v>
      </c>
      <c r="F3096" s="1">
        <v>44964.611851851849</v>
      </c>
    </row>
    <row r="3097" spans="1:6" x14ac:dyDescent="0.2">
      <c r="A3097">
        <v>3096</v>
      </c>
      <c r="B3097" t="s">
        <v>7905</v>
      </c>
      <c r="C3097" t="s">
        <v>7906</v>
      </c>
      <c r="D3097" t="s">
        <v>7907</v>
      </c>
      <c r="E3097" s="1">
        <v>44964.611851851849</v>
      </c>
      <c r="F3097" s="1">
        <v>44964.611851851849</v>
      </c>
    </row>
    <row r="3098" spans="1:6" x14ac:dyDescent="0.2">
      <c r="A3098">
        <v>3097</v>
      </c>
      <c r="B3098" t="s">
        <v>7908</v>
      </c>
      <c r="C3098" t="s">
        <v>7909</v>
      </c>
      <c r="D3098" t="s">
        <v>7910</v>
      </c>
      <c r="E3098" s="1">
        <v>44964.611851851849</v>
      </c>
      <c r="F3098" s="1">
        <v>44964.611851851849</v>
      </c>
    </row>
    <row r="3099" spans="1:6" x14ac:dyDescent="0.2">
      <c r="A3099">
        <v>3098</v>
      </c>
      <c r="B3099" t="s">
        <v>7911</v>
      </c>
      <c r="C3099" t="s">
        <v>7912</v>
      </c>
      <c r="D3099" s="2">
        <v>13517878933</v>
      </c>
      <c r="E3099" s="1">
        <v>44964.611851851849</v>
      </c>
      <c r="F3099" s="1">
        <v>44964.611851851849</v>
      </c>
    </row>
    <row r="3100" spans="1:6" x14ac:dyDescent="0.2">
      <c r="A3100">
        <v>3099</v>
      </c>
      <c r="B3100" t="s">
        <v>7913</v>
      </c>
      <c r="C3100" t="s">
        <v>7914</v>
      </c>
      <c r="D3100">
        <v>13095714570</v>
      </c>
      <c r="E3100" s="1">
        <v>44964.611851851849</v>
      </c>
      <c r="F3100" s="1">
        <v>44964.611851851849</v>
      </c>
    </row>
    <row r="3101" spans="1:6" x14ac:dyDescent="0.2">
      <c r="A3101">
        <v>3100</v>
      </c>
      <c r="B3101" t="s">
        <v>7915</v>
      </c>
      <c r="C3101" t="s">
        <v>7916</v>
      </c>
      <c r="D3101" t="s">
        <v>7917</v>
      </c>
      <c r="E3101" s="1">
        <v>44964.611851851849</v>
      </c>
      <c r="F3101" s="1">
        <v>44964.611851851849</v>
      </c>
    </row>
    <row r="3102" spans="1:6" x14ac:dyDescent="0.2">
      <c r="A3102">
        <v>3101</v>
      </c>
      <c r="B3102" t="s">
        <v>7918</v>
      </c>
      <c r="C3102" t="s">
        <v>7919</v>
      </c>
      <c r="D3102">
        <v>19032137630</v>
      </c>
      <c r="E3102" s="1">
        <v>44964.611851851849</v>
      </c>
      <c r="F3102" s="1">
        <v>44964.611851851849</v>
      </c>
    </row>
    <row r="3103" spans="1:6" x14ac:dyDescent="0.2">
      <c r="A3103">
        <v>3102</v>
      </c>
      <c r="B3103" t="s">
        <v>7920</v>
      </c>
      <c r="C3103" t="s">
        <v>7921</v>
      </c>
      <c r="D3103" s="2">
        <v>19862605650</v>
      </c>
      <c r="E3103" s="1">
        <v>44964.611851851849</v>
      </c>
      <c r="F3103" s="1">
        <v>44964.611851851849</v>
      </c>
    </row>
    <row r="3104" spans="1:6" x14ac:dyDescent="0.2">
      <c r="A3104">
        <v>3103</v>
      </c>
      <c r="B3104" t="s">
        <v>7922</v>
      </c>
      <c r="C3104" t="s">
        <v>7923</v>
      </c>
      <c r="D3104">
        <v>18624807542</v>
      </c>
      <c r="E3104" s="1">
        <v>44964.611851851849</v>
      </c>
      <c r="F3104" s="1">
        <v>44964.611851851849</v>
      </c>
    </row>
    <row r="3105" spans="1:6" x14ac:dyDescent="0.2">
      <c r="A3105">
        <v>3104</v>
      </c>
      <c r="B3105" t="s">
        <v>7924</v>
      </c>
      <c r="C3105" t="s">
        <v>7925</v>
      </c>
      <c r="D3105" t="s">
        <v>7926</v>
      </c>
      <c r="E3105" s="1">
        <v>44964.611851851849</v>
      </c>
      <c r="F3105" s="1">
        <v>44964.611851851849</v>
      </c>
    </row>
    <row r="3106" spans="1:6" x14ac:dyDescent="0.2">
      <c r="A3106">
        <v>3105</v>
      </c>
      <c r="B3106" t="s">
        <v>7927</v>
      </c>
      <c r="C3106" t="s">
        <v>7928</v>
      </c>
      <c r="D3106" t="s">
        <v>7929</v>
      </c>
      <c r="E3106" s="1">
        <v>44964.611851851849</v>
      </c>
      <c r="F3106" s="1">
        <v>44964.611851851849</v>
      </c>
    </row>
    <row r="3107" spans="1:6" x14ac:dyDescent="0.2">
      <c r="A3107">
        <v>3106</v>
      </c>
      <c r="B3107" t="s">
        <v>7930</v>
      </c>
      <c r="C3107" t="s">
        <v>7931</v>
      </c>
      <c r="D3107" t="s">
        <v>7932</v>
      </c>
      <c r="E3107" s="1">
        <v>44964.611851851849</v>
      </c>
      <c r="F3107" s="1">
        <v>44964.611851851849</v>
      </c>
    </row>
    <row r="3108" spans="1:6" x14ac:dyDescent="0.2">
      <c r="A3108">
        <v>3107</v>
      </c>
      <c r="B3108" t="s">
        <v>7933</v>
      </c>
      <c r="C3108" t="s">
        <v>7934</v>
      </c>
      <c r="D3108" t="s">
        <v>7935</v>
      </c>
      <c r="E3108" s="1">
        <v>44964.611851851849</v>
      </c>
      <c r="F3108" s="1">
        <v>44964.611851851849</v>
      </c>
    </row>
    <row r="3109" spans="1:6" x14ac:dyDescent="0.2">
      <c r="A3109">
        <v>3108</v>
      </c>
      <c r="B3109" t="s">
        <v>7936</v>
      </c>
      <c r="C3109" t="s">
        <v>7937</v>
      </c>
      <c r="D3109" s="2">
        <v>4357924506</v>
      </c>
      <c r="E3109" s="1">
        <v>44964.611851851849</v>
      </c>
      <c r="F3109" s="1">
        <v>44964.611851851849</v>
      </c>
    </row>
    <row r="3110" spans="1:6" x14ac:dyDescent="0.2">
      <c r="A3110">
        <v>3109</v>
      </c>
      <c r="B3110" t="s">
        <v>7938</v>
      </c>
      <c r="C3110" t="s">
        <v>7939</v>
      </c>
      <c r="D3110">
        <f>1-458-931-9221</f>
        <v>-10609</v>
      </c>
      <c r="E3110" s="1">
        <v>44964.611851851849</v>
      </c>
      <c r="F3110" s="1">
        <v>44964.611851851849</v>
      </c>
    </row>
    <row r="3111" spans="1:6" x14ac:dyDescent="0.2">
      <c r="A3111">
        <v>3110</v>
      </c>
      <c r="B3111" t="s">
        <v>7940</v>
      </c>
      <c r="C3111" t="s">
        <v>7941</v>
      </c>
      <c r="D3111" s="2">
        <v>2484746275</v>
      </c>
      <c r="E3111" s="1">
        <v>44964.611851851849</v>
      </c>
      <c r="F3111" s="1">
        <v>44964.611851851849</v>
      </c>
    </row>
    <row r="3112" spans="1:6" x14ac:dyDescent="0.2">
      <c r="A3112">
        <v>3111</v>
      </c>
      <c r="B3112" t="s">
        <v>7942</v>
      </c>
      <c r="C3112" t="s">
        <v>7943</v>
      </c>
      <c r="D3112" t="s">
        <v>7944</v>
      </c>
      <c r="E3112" s="1">
        <v>44964.611851851849</v>
      </c>
      <c r="F3112" s="1">
        <v>44964.611851851849</v>
      </c>
    </row>
    <row r="3113" spans="1:6" x14ac:dyDescent="0.2">
      <c r="A3113">
        <v>3112</v>
      </c>
      <c r="B3113" t="s">
        <v>7945</v>
      </c>
      <c r="C3113" t="s">
        <v>7946</v>
      </c>
      <c r="D3113" t="s">
        <v>7947</v>
      </c>
      <c r="E3113" s="1">
        <v>44964.611851851849</v>
      </c>
      <c r="F3113" s="1">
        <v>44964.611851851849</v>
      </c>
    </row>
    <row r="3114" spans="1:6" x14ac:dyDescent="0.2">
      <c r="A3114">
        <v>3113</v>
      </c>
      <c r="B3114" t="s">
        <v>7948</v>
      </c>
      <c r="C3114" t="s">
        <v>7949</v>
      </c>
      <c r="D3114" t="s">
        <v>7950</v>
      </c>
      <c r="E3114" s="1">
        <v>44964.611851851849</v>
      </c>
      <c r="F3114" s="1">
        <v>44964.611851851849</v>
      </c>
    </row>
    <row r="3115" spans="1:6" x14ac:dyDescent="0.2">
      <c r="A3115">
        <v>3114</v>
      </c>
      <c r="B3115" t="s">
        <v>7951</v>
      </c>
      <c r="C3115" t="s">
        <v>7952</v>
      </c>
      <c r="D3115" s="2">
        <v>17073920949</v>
      </c>
      <c r="E3115" s="1">
        <v>44964.611851851849</v>
      </c>
      <c r="F3115" s="1">
        <v>44964.611851851849</v>
      </c>
    </row>
    <row r="3116" spans="1:6" x14ac:dyDescent="0.2">
      <c r="A3116">
        <v>3115</v>
      </c>
      <c r="B3116" t="s">
        <v>7953</v>
      </c>
      <c r="C3116" t="s">
        <v>7954</v>
      </c>
      <c r="D3116" t="s">
        <v>7955</v>
      </c>
      <c r="E3116" s="1">
        <v>44964.611851851849</v>
      </c>
      <c r="F3116" s="1">
        <v>44964.611851851849</v>
      </c>
    </row>
    <row r="3117" spans="1:6" x14ac:dyDescent="0.2">
      <c r="A3117">
        <v>3116</v>
      </c>
      <c r="B3117" t="s">
        <v>7956</v>
      </c>
      <c r="C3117" t="s">
        <v>7957</v>
      </c>
      <c r="D3117" t="s">
        <v>7958</v>
      </c>
      <c r="E3117" s="1">
        <v>44964.611851851849</v>
      </c>
      <c r="F3117" s="1">
        <v>44964.611851851849</v>
      </c>
    </row>
    <row r="3118" spans="1:6" x14ac:dyDescent="0.2">
      <c r="A3118">
        <v>3117</v>
      </c>
      <c r="B3118" t="s">
        <v>7959</v>
      </c>
      <c r="C3118" t="s">
        <v>7960</v>
      </c>
      <c r="D3118" t="s">
        <v>7961</v>
      </c>
      <c r="E3118" s="1">
        <v>44964.611851851849</v>
      </c>
      <c r="F3118" s="1">
        <v>44964.611851851849</v>
      </c>
    </row>
    <row r="3119" spans="1:6" x14ac:dyDescent="0.2">
      <c r="A3119">
        <v>3118</v>
      </c>
      <c r="B3119" t="s">
        <v>7962</v>
      </c>
      <c r="C3119" t="s">
        <v>7963</v>
      </c>
      <c r="D3119">
        <f>1-318-217-1164</f>
        <v>-1698</v>
      </c>
      <c r="E3119" s="1">
        <v>44964.611851851849</v>
      </c>
      <c r="F3119" s="1">
        <v>44964.611851851849</v>
      </c>
    </row>
    <row r="3120" spans="1:6" x14ac:dyDescent="0.2">
      <c r="A3120">
        <v>3119</v>
      </c>
      <c r="B3120" t="s">
        <v>7964</v>
      </c>
      <c r="C3120" t="s">
        <v>7965</v>
      </c>
      <c r="D3120">
        <f>1-203-541-6624</f>
        <v>-7367</v>
      </c>
      <c r="E3120" s="1">
        <v>44964.611851851849</v>
      </c>
      <c r="F3120" s="1">
        <v>44964.611851851849</v>
      </c>
    </row>
    <row r="3121" spans="1:6" x14ac:dyDescent="0.2">
      <c r="A3121">
        <v>3120</v>
      </c>
      <c r="B3121" t="s">
        <v>7966</v>
      </c>
      <c r="C3121" t="s">
        <v>7967</v>
      </c>
      <c r="D3121">
        <f>1-786-635-6231</f>
        <v>-7651</v>
      </c>
      <c r="E3121" s="1">
        <v>44964.611851851849</v>
      </c>
      <c r="F3121" s="1">
        <v>44964.611851851849</v>
      </c>
    </row>
    <row r="3122" spans="1:6" x14ac:dyDescent="0.2">
      <c r="A3122">
        <v>3121</v>
      </c>
      <c r="B3122" t="s">
        <v>7968</v>
      </c>
      <c r="C3122" t="s">
        <v>7969</v>
      </c>
      <c r="D3122">
        <f>1-414-258-968</f>
        <v>-1639</v>
      </c>
      <c r="E3122" s="1">
        <v>44964.611851851849</v>
      </c>
      <c r="F3122" s="1">
        <v>44964.611851851849</v>
      </c>
    </row>
    <row r="3123" spans="1:6" x14ac:dyDescent="0.2">
      <c r="A3123">
        <v>3122</v>
      </c>
      <c r="B3123" t="s">
        <v>7970</v>
      </c>
      <c r="C3123" t="s">
        <v>7971</v>
      </c>
      <c r="D3123">
        <f>1-380-747-9972</f>
        <v>-11098</v>
      </c>
      <c r="E3123" s="1">
        <v>44964.611851851849</v>
      </c>
      <c r="F3123" s="1">
        <v>44964.611851851849</v>
      </c>
    </row>
    <row r="3124" spans="1:6" x14ac:dyDescent="0.2">
      <c r="A3124">
        <v>3123</v>
      </c>
      <c r="B3124" t="s">
        <v>7972</v>
      </c>
      <c r="C3124" t="s">
        <v>7973</v>
      </c>
      <c r="D3124" t="s">
        <v>7974</v>
      </c>
      <c r="E3124" s="1">
        <v>44964.611851851849</v>
      </c>
      <c r="F3124" s="1">
        <v>44964.611851851849</v>
      </c>
    </row>
    <row r="3125" spans="1:6" x14ac:dyDescent="0.2">
      <c r="A3125">
        <v>3124</v>
      </c>
      <c r="B3125" t="s">
        <v>7975</v>
      </c>
      <c r="C3125" t="s">
        <v>7976</v>
      </c>
      <c r="D3125" s="2">
        <v>9733338577</v>
      </c>
      <c r="E3125" s="1">
        <v>44964.611851851849</v>
      </c>
      <c r="F3125" s="1">
        <v>44964.611851851849</v>
      </c>
    </row>
    <row r="3126" spans="1:6" x14ac:dyDescent="0.2">
      <c r="A3126">
        <v>3125</v>
      </c>
      <c r="B3126" t="s">
        <v>7977</v>
      </c>
      <c r="C3126" t="s">
        <v>7978</v>
      </c>
      <c r="D3126" t="s">
        <v>7979</v>
      </c>
      <c r="E3126" s="1">
        <v>44964.611851851849</v>
      </c>
      <c r="F3126" s="1">
        <v>44964.611851851849</v>
      </c>
    </row>
    <row r="3127" spans="1:6" x14ac:dyDescent="0.2">
      <c r="A3127">
        <v>3126</v>
      </c>
      <c r="B3127" t="s">
        <v>7980</v>
      </c>
      <c r="C3127" t="s">
        <v>7981</v>
      </c>
      <c r="D3127" t="s">
        <v>7982</v>
      </c>
      <c r="E3127" s="1">
        <v>44964.611851851849</v>
      </c>
      <c r="F3127" s="1">
        <v>44964.611851851849</v>
      </c>
    </row>
    <row r="3128" spans="1:6" x14ac:dyDescent="0.2">
      <c r="A3128">
        <v>3127</v>
      </c>
      <c r="B3128" t="s">
        <v>7983</v>
      </c>
      <c r="C3128" t="s">
        <v>7984</v>
      </c>
      <c r="D3128" s="2">
        <v>15209341674</v>
      </c>
      <c r="E3128" s="1">
        <v>44964.611851851849</v>
      </c>
      <c r="F3128" s="1">
        <v>44964.611851851849</v>
      </c>
    </row>
    <row r="3129" spans="1:6" x14ac:dyDescent="0.2">
      <c r="A3129">
        <v>3128</v>
      </c>
      <c r="B3129" t="s">
        <v>7985</v>
      </c>
      <c r="C3129" t="s">
        <v>7986</v>
      </c>
      <c r="D3129" s="2">
        <v>7193076541</v>
      </c>
      <c r="E3129" s="1">
        <v>44964.611851851849</v>
      </c>
      <c r="F3129" s="1">
        <v>44964.611851851849</v>
      </c>
    </row>
    <row r="3130" spans="1:6" x14ac:dyDescent="0.2">
      <c r="A3130">
        <v>3129</v>
      </c>
      <c r="B3130" t="s">
        <v>7987</v>
      </c>
      <c r="C3130" t="s">
        <v>7988</v>
      </c>
      <c r="D3130" t="s">
        <v>7989</v>
      </c>
      <c r="E3130" s="1">
        <v>44964.611851851849</v>
      </c>
      <c r="F3130" s="1">
        <v>44964.611851851849</v>
      </c>
    </row>
    <row r="3131" spans="1:6" x14ac:dyDescent="0.2">
      <c r="A3131">
        <v>3130</v>
      </c>
      <c r="B3131" t="s">
        <v>7990</v>
      </c>
      <c r="C3131" t="s">
        <v>7991</v>
      </c>
      <c r="D3131" t="s">
        <v>7992</v>
      </c>
      <c r="E3131" s="1">
        <v>44964.611851851849</v>
      </c>
      <c r="F3131" s="1">
        <v>44964.611851851849</v>
      </c>
    </row>
    <row r="3132" spans="1:6" x14ac:dyDescent="0.2">
      <c r="A3132">
        <v>3131</v>
      </c>
      <c r="B3132" t="s">
        <v>7993</v>
      </c>
      <c r="C3132" t="s">
        <v>7994</v>
      </c>
      <c r="D3132">
        <v>14235066761</v>
      </c>
      <c r="E3132" s="1">
        <v>44964.611851851849</v>
      </c>
      <c r="F3132" s="1">
        <v>44964.611851851849</v>
      </c>
    </row>
    <row r="3133" spans="1:6" x14ac:dyDescent="0.2">
      <c r="A3133">
        <v>3132</v>
      </c>
      <c r="B3133" t="s">
        <v>7995</v>
      </c>
      <c r="C3133" t="s">
        <v>7996</v>
      </c>
      <c r="D3133" t="s">
        <v>7997</v>
      </c>
      <c r="E3133" s="1">
        <v>44964.611851851849</v>
      </c>
      <c r="F3133" s="1">
        <v>44964.611851851849</v>
      </c>
    </row>
    <row r="3134" spans="1:6" x14ac:dyDescent="0.2">
      <c r="A3134">
        <v>3133</v>
      </c>
      <c r="B3134" t="s">
        <v>7998</v>
      </c>
      <c r="C3134" t="s">
        <v>7999</v>
      </c>
      <c r="D3134">
        <v>15172970877</v>
      </c>
      <c r="E3134" s="1">
        <v>44964.611851851849</v>
      </c>
      <c r="F3134" s="1">
        <v>44964.611851851849</v>
      </c>
    </row>
    <row r="3135" spans="1:6" x14ac:dyDescent="0.2">
      <c r="A3135">
        <v>3134</v>
      </c>
      <c r="B3135" t="s">
        <v>8000</v>
      </c>
      <c r="C3135" t="s">
        <v>8001</v>
      </c>
      <c r="D3135">
        <f>1-908-289-1399</f>
        <v>-2595</v>
      </c>
      <c r="E3135" s="1">
        <v>44964.611851851849</v>
      </c>
      <c r="F3135" s="1">
        <v>44964.611851851849</v>
      </c>
    </row>
    <row r="3136" spans="1:6" x14ac:dyDescent="0.2">
      <c r="A3136">
        <v>3135</v>
      </c>
      <c r="B3136" t="s">
        <v>8002</v>
      </c>
      <c r="C3136" t="s">
        <v>8003</v>
      </c>
      <c r="D3136" s="2">
        <v>15109101173</v>
      </c>
      <c r="E3136" s="1">
        <v>44964.611851851849</v>
      </c>
      <c r="F3136" s="1">
        <v>44964.611851851849</v>
      </c>
    </row>
    <row r="3137" spans="1:6" x14ac:dyDescent="0.2">
      <c r="A3137">
        <v>3136</v>
      </c>
      <c r="B3137" t="s">
        <v>8004</v>
      </c>
      <c r="C3137" t="s">
        <v>8005</v>
      </c>
      <c r="D3137" s="2">
        <v>6618669101</v>
      </c>
      <c r="E3137" s="1">
        <v>44964.611851851849</v>
      </c>
      <c r="F3137" s="1">
        <v>44964.611851851849</v>
      </c>
    </row>
    <row r="3138" spans="1:6" x14ac:dyDescent="0.2">
      <c r="A3138">
        <v>3137</v>
      </c>
      <c r="B3138" t="s">
        <v>8006</v>
      </c>
      <c r="C3138" t="s">
        <v>8007</v>
      </c>
      <c r="D3138">
        <v>17403987733</v>
      </c>
      <c r="E3138" s="1">
        <v>44964.611851851849</v>
      </c>
      <c r="F3138" s="1">
        <v>44964.611851851849</v>
      </c>
    </row>
    <row r="3139" spans="1:6" x14ac:dyDescent="0.2">
      <c r="A3139">
        <v>3138</v>
      </c>
      <c r="B3139" t="s">
        <v>8008</v>
      </c>
      <c r="C3139" t="s">
        <v>8009</v>
      </c>
      <c r="D3139" t="s">
        <v>8010</v>
      </c>
      <c r="E3139" s="1">
        <v>44964.611851851849</v>
      </c>
      <c r="F3139" s="1">
        <v>44964.611851851849</v>
      </c>
    </row>
    <row r="3140" spans="1:6" x14ac:dyDescent="0.2">
      <c r="A3140">
        <v>3139</v>
      </c>
      <c r="B3140" t="s">
        <v>8011</v>
      </c>
      <c r="C3140" t="s">
        <v>8012</v>
      </c>
      <c r="D3140">
        <f>1-989-219-5463</f>
        <v>-6670</v>
      </c>
      <c r="E3140" s="1">
        <v>44964.611851851849</v>
      </c>
      <c r="F3140" s="1">
        <v>44964.611851851849</v>
      </c>
    </row>
    <row r="3141" spans="1:6" x14ac:dyDescent="0.2">
      <c r="A3141">
        <v>3140</v>
      </c>
      <c r="B3141" t="s">
        <v>8013</v>
      </c>
      <c r="C3141" t="s">
        <v>8014</v>
      </c>
      <c r="D3141" s="2">
        <v>8724947740</v>
      </c>
      <c r="E3141" s="1">
        <v>44964.611851851849</v>
      </c>
      <c r="F3141" s="1">
        <v>44964.611851851849</v>
      </c>
    </row>
    <row r="3142" spans="1:6" x14ac:dyDescent="0.2">
      <c r="A3142">
        <v>3141</v>
      </c>
      <c r="B3142" t="s">
        <v>8015</v>
      </c>
      <c r="C3142" t="s">
        <v>8016</v>
      </c>
      <c r="D3142" t="s">
        <v>8017</v>
      </c>
      <c r="E3142" s="1">
        <v>44964.611851851849</v>
      </c>
      <c r="F3142" s="1">
        <v>44964.611851851849</v>
      </c>
    </row>
    <row r="3143" spans="1:6" x14ac:dyDescent="0.2">
      <c r="A3143">
        <v>3142</v>
      </c>
      <c r="B3143" t="s">
        <v>8018</v>
      </c>
      <c r="C3143" t="s">
        <v>8019</v>
      </c>
      <c r="D3143" t="s">
        <v>8020</v>
      </c>
      <c r="E3143" s="1">
        <v>44964.611851851849</v>
      </c>
      <c r="F3143" s="1">
        <v>44964.611851851849</v>
      </c>
    </row>
    <row r="3144" spans="1:6" x14ac:dyDescent="0.2">
      <c r="A3144">
        <v>3143</v>
      </c>
      <c r="B3144" t="s">
        <v>8021</v>
      </c>
      <c r="C3144" t="s">
        <v>8022</v>
      </c>
      <c r="D3144" s="2">
        <v>8638024672</v>
      </c>
      <c r="E3144" s="1">
        <v>44964.611851851849</v>
      </c>
      <c r="F3144" s="1">
        <v>44964.611851851849</v>
      </c>
    </row>
    <row r="3145" spans="1:6" x14ac:dyDescent="0.2">
      <c r="A3145">
        <v>3144</v>
      </c>
      <c r="B3145" t="s">
        <v>8023</v>
      </c>
      <c r="C3145" t="s">
        <v>8024</v>
      </c>
      <c r="D3145">
        <f>1-320-285-4540</f>
        <v>-5144</v>
      </c>
      <c r="E3145" s="1">
        <v>44964.611851851849</v>
      </c>
      <c r="F3145" s="1">
        <v>44964.611851851849</v>
      </c>
    </row>
    <row r="3146" spans="1:6" x14ac:dyDescent="0.2">
      <c r="A3146">
        <v>3145</v>
      </c>
      <c r="B3146" t="s">
        <v>8025</v>
      </c>
      <c r="C3146" t="s">
        <v>8026</v>
      </c>
      <c r="D3146" t="s">
        <v>8027</v>
      </c>
      <c r="E3146" s="1">
        <v>44964.611851851849</v>
      </c>
      <c r="F3146" s="1">
        <v>44964.611851851849</v>
      </c>
    </row>
    <row r="3147" spans="1:6" x14ac:dyDescent="0.2">
      <c r="A3147">
        <v>3146</v>
      </c>
      <c r="B3147" t="s">
        <v>8028</v>
      </c>
      <c r="C3147" t="s">
        <v>8029</v>
      </c>
      <c r="D3147" s="2">
        <v>8063209356</v>
      </c>
      <c r="E3147" s="1">
        <v>44964.611851851849</v>
      </c>
      <c r="F3147" s="1">
        <v>44964.611851851849</v>
      </c>
    </row>
    <row r="3148" spans="1:6" x14ac:dyDescent="0.2">
      <c r="A3148">
        <v>3147</v>
      </c>
      <c r="B3148" t="s">
        <v>8030</v>
      </c>
      <c r="C3148" t="s">
        <v>8031</v>
      </c>
      <c r="D3148" t="s">
        <v>8032</v>
      </c>
      <c r="E3148" s="1">
        <v>44964.611851851849</v>
      </c>
      <c r="F3148" s="1">
        <v>44964.611851851849</v>
      </c>
    </row>
    <row r="3149" spans="1:6" x14ac:dyDescent="0.2">
      <c r="A3149">
        <v>3148</v>
      </c>
      <c r="B3149" t="s">
        <v>8033</v>
      </c>
      <c r="C3149" t="s">
        <v>8034</v>
      </c>
      <c r="D3149" s="2">
        <v>7579220924</v>
      </c>
      <c r="E3149" s="1">
        <v>44964.611851851849</v>
      </c>
      <c r="F3149" s="1">
        <v>44964.611851851849</v>
      </c>
    </row>
    <row r="3150" spans="1:6" x14ac:dyDescent="0.2">
      <c r="A3150">
        <v>3149</v>
      </c>
      <c r="B3150" t="s">
        <v>8035</v>
      </c>
      <c r="C3150" t="s">
        <v>8036</v>
      </c>
      <c r="D3150" t="s">
        <v>8037</v>
      </c>
      <c r="E3150" s="1">
        <v>44964.611851851849</v>
      </c>
      <c r="F3150" s="1">
        <v>44964.611851851849</v>
      </c>
    </row>
    <row r="3151" spans="1:6" x14ac:dyDescent="0.2">
      <c r="A3151">
        <v>3150</v>
      </c>
      <c r="B3151" t="s">
        <v>8038</v>
      </c>
      <c r="C3151" t="s">
        <v>8039</v>
      </c>
      <c r="D3151" s="2">
        <v>7795519639</v>
      </c>
      <c r="E3151" s="1">
        <v>44964.611851851849</v>
      </c>
      <c r="F3151" s="1">
        <v>44964.611851851849</v>
      </c>
    </row>
    <row r="3152" spans="1:6" x14ac:dyDescent="0.2">
      <c r="A3152">
        <v>3151</v>
      </c>
      <c r="B3152" t="s">
        <v>8040</v>
      </c>
      <c r="C3152" t="s">
        <v>8041</v>
      </c>
      <c r="D3152" t="s">
        <v>8042</v>
      </c>
      <c r="E3152" s="1">
        <v>44964.611851851849</v>
      </c>
      <c r="F3152" s="1">
        <v>44964.611851851849</v>
      </c>
    </row>
    <row r="3153" spans="1:6" x14ac:dyDescent="0.2">
      <c r="A3153">
        <v>3152</v>
      </c>
      <c r="B3153" t="s">
        <v>8043</v>
      </c>
      <c r="C3153" t="s">
        <v>8044</v>
      </c>
      <c r="D3153" t="s">
        <v>8045</v>
      </c>
      <c r="E3153" s="1">
        <v>44964.611851851849</v>
      </c>
      <c r="F3153" s="1">
        <v>44964.611851851849</v>
      </c>
    </row>
    <row r="3154" spans="1:6" x14ac:dyDescent="0.2">
      <c r="A3154">
        <v>3153</v>
      </c>
      <c r="B3154" t="s">
        <v>8046</v>
      </c>
      <c r="C3154" t="s">
        <v>8047</v>
      </c>
      <c r="D3154" t="s">
        <v>8048</v>
      </c>
      <c r="E3154" s="1">
        <v>44964.611851851849</v>
      </c>
      <c r="F3154" s="1">
        <v>44964.611851851849</v>
      </c>
    </row>
    <row r="3155" spans="1:6" x14ac:dyDescent="0.2">
      <c r="A3155">
        <v>3154</v>
      </c>
      <c r="B3155" t="s">
        <v>8049</v>
      </c>
      <c r="C3155" t="s">
        <v>8050</v>
      </c>
      <c r="D3155" t="s">
        <v>8051</v>
      </c>
      <c r="E3155" s="1">
        <v>44964.611851851849</v>
      </c>
      <c r="F3155" s="1">
        <v>44964.611851851849</v>
      </c>
    </row>
    <row r="3156" spans="1:6" x14ac:dyDescent="0.2">
      <c r="A3156">
        <v>3155</v>
      </c>
      <c r="B3156" t="s">
        <v>8052</v>
      </c>
      <c r="C3156" t="s">
        <v>8053</v>
      </c>
      <c r="D3156" t="s">
        <v>8054</v>
      </c>
      <c r="E3156" s="1">
        <v>44964.611851851849</v>
      </c>
      <c r="F3156" s="1">
        <v>44964.611851851849</v>
      </c>
    </row>
    <row r="3157" spans="1:6" x14ac:dyDescent="0.2">
      <c r="A3157">
        <v>3156</v>
      </c>
      <c r="B3157" t="s">
        <v>8055</v>
      </c>
      <c r="C3157" t="s">
        <v>8056</v>
      </c>
      <c r="D3157" t="s">
        <v>8057</v>
      </c>
      <c r="E3157" s="1">
        <v>44964.611851851849</v>
      </c>
      <c r="F3157" s="1">
        <v>44964.611851851849</v>
      </c>
    </row>
    <row r="3158" spans="1:6" x14ac:dyDescent="0.2">
      <c r="A3158">
        <v>3157</v>
      </c>
      <c r="B3158" t="s">
        <v>8058</v>
      </c>
      <c r="C3158" t="s">
        <v>8059</v>
      </c>
      <c r="D3158" t="s">
        <v>8060</v>
      </c>
      <c r="E3158" s="1">
        <v>44964.611851851849</v>
      </c>
      <c r="F3158" s="1">
        <v>44964.611851851849</v>
      </c>
    </row>
    <row r="3159" spans="1:6" x14ac:dyDescent="0.2">
      <c r="A3159">
        <v>3158</v>
      </c>
      <c r="B3159" t="s">
        <v>8061</v>
      </c>
      <c r="C3159" t="s">
        <v>8062</v>
      </c>
      <c r="D3159" s="2">
        <v>9062330774</v>
      </c>
      <c r="E3159" s="1">
        <v>44964.611851851849</v>
      </c>
      <c r="F3159" s="1">
        <v>44964.611851851849</v>
      </c>
    </row>
    <row r="3160" spans="1:6" x14ac:dyDescent="0.2">
      <c r="A3160">
        <v>3159</v>
      </c>
      <c r="B3160" t="s">
        <v>8063</v>
      </c>
      <c r="C3160" t="s">
        <v>8064</v>
      </c>
      <c r="D3160" s="2">
        <v>3305590285</v>
      </c>
      <c r="E3160" s="1">
        <v>44964.611851851849</v>
      </c>
      <c r="F3160" s="1">
        <v>44964.611851851849</v>
      </c>
    </row>
    <row r="3161" spans="1:6" x14ac:dyDescent="0.2">
      <c r="A3161">
        <v>3160</v>
      </c>
      <c r="B3161" t="s">
        <v>8065</v>
      </c>
      <c r="C3161" t="s">
        <v>8066</v>
      </c>
      <c r="D3161" s="2">
        <v>8578899061</v>
      </c>
      <c r="E3161" s="1">
        <v>44964.611851851849</v>
      </c>
      <c r="F3161" s="1">
        <v>44964.611851851849</v>
      </c>
    </row>
    <row r="3162" spans="1:6" x14ac:dyDescent="0.2">
      <c r="A3162">
        <v>3161</v>
      </c>
      <c r="B3162" t="s">
        <v>8067</v>
      </c>
      <c r="C3162" t="s">
        <v>8068</v>
      </c>
      <c r="D3162" t="s">
        <v>8069</v>
      </c>
      <c r="E3162" s="1">
        <v>44964.611851851849</v>
      </c>
      <c r="F3162" s="1">
        <v>44964.611851851849</v>
      </c>
    </row>
    <row r="3163" spans="1:6" x14ac:dyDescent="0.2">
      <c r="A3163">
        <v>3162</v>
      </c>
      <c r="B3163" t="s">
        <v>8070</v>
      </c>
      <c r="C3163" t="s">
        <v>8071</v>
      </c>
      <c r="D3163">
        <f>1-463-753-6813</f>
        <v>-8028</v>
      </c>
      <c r="E3163" s="1">
        <v>44964.611851851849</v>
      </c>
      <c r="F3163" s="1">
        <v>44964.611851851849</v>
      </c>
    </row>
    <row r="3164" spans="1:6" x14ac:dyDescent="0.2">
      <c r="A3164">
        <v>3163</v>
      </c>
      <c r="B3164" t="s">
        <v>8072</v>
      </c>
      <c r="C3164" t="s">
        <v>8073</v>
      </c>
      <c r="D3164">
        <f>1-986-572-3235</f>
        <v>-4792</v>
      </c>
      <c r="E3164" s="1">
        <v>44964.611851851849</v>
      </c>
      <c r="F3164" s="1">
        <v>44964.611851851849</v>
      </c>
    </row>
    <row r="3165" spans="1:6" x14ac:dyDescent="0.2">
      <c r="A3165">
        <v>3164</v>
      </c>
      <c r="B3165" t="s">
        <v>8074</v>
      </c>
      <c r="C3165" t="s">
        <v>8075</v>
      </c>
      <c r="D3165" s="2">
        <v>12294139199</v>
      </c>
      <c r="E3165" s="1">
        <v>44964.611851851849</v>
      </c>
      <c r="F3165" s="1">
        <v>44964.611851851849</v>
      </c>
    </row>
    <row r="3166" spans="1:6" x14ac:dyDescent="0.2">
      <c r="A3166">
        <v>3165</v>
      </c>
      <c r="B3166" t="s">
        <v>8076</v>
      </c>
      <c r="C3166" t="s">
        <v>8077</v>
      </c>
      <c r="D3166">
        <f>1-820-308-147</f>
        <v>-1274</v>
      </c>
      <c r="E3166" s="1">
        <v>44964.611851851849</v>
      </c>
      <c r="F3166" s="1">
        <v>44964.611851851849</v>
      </c>
    </row>
    <row r="3167" spans="1:6" x14ac:dyDescent="0.2">
      <c r="A3167">
        <v>3166</v>
      </c>
      <c r="B3167" t="s">
        <v>8078</v>
      </c>
      <c r="C3167" t="s">
        <v>8079</v>
      </c>
      <c r="D3167" s="2">
        <v>13803477784</v>
      </c>
      <c r="E3167" s="1">
        <v>44964.611851851849</v>
      </c>
      <c r="F3167" s="1">
        <v>44964.611851851849</v>
      </c>
    </row>
    <row r="3168" spans="1:6" x14ac:dyDescent="0.2">
      <c r="A3168">
        <v>3167</v>
      </c>
      <c r="B3168" t="s">
        <v>8080</v>
      </c>
      <c r="C3168" t="s">
        <v>8081</v>
      </c>
      <c r="D3168" t="s">
        <v>8082</v>
      </c>
      <c r="E3168" s="1">
        <v>44964.611851851849</v>
      </c>
      <c r="F3168" s="1">
        <v>44964.611851851849</v>
      </c>
    </row>
    <row r="3169" spans="1:6" x14ac:dyDescent="0.2">
      <c r="A3169">
        <v>3168</v>
      </c>
      <c r="B3169" t="s">
        <v>8083</v>
      </c>
      <c r="C3169" t="s">
        <v>8084</v>
      </c>
      <c r="D3169">
        <f>1-563-962-2381</f>
        <v>-3905</v>
      </c>
      <c r="E3169" s="1">
        <v>44964.611851851849</v>
      </c>
      <c r="F3169" s="1">
        <v>44964.611851851849</v>
      </c>
    </row>
    <row r="3170" spans="1:6" x14ac:dyDescent="0.2">
      <c r="A3170">
        <v>3169</v>
      </c>
      <c r="B3170" t="s">
        <v>8085</v>
      </c>
      <c r="C3170" t="s">
        <v>8086</v>
      </c>
      <c r="D3170" s="2">
        <v>18483714109</v>
      </c>
      <c r="E3170" s="1">
        <v>44964.611851851849</v>
      </c>
      <c r="F3170" s="1">
        <v>44964.611851851849</v>
      </c>
    </row>
    <row r="3171" spans="1:6" x14ac:dyDescent="0.2">
      <c r="A3171">
        <v>3170</v>
      </c>
      <c r="B3171" t="s">
        <v>8087</v>
      </c>
      <c r="C3171" t="s">
        <v>8088</v>
      </c>
      <c r="D3171" t="s">
        <v>8089</v>
      </c>
      <c r="E3171" s="1">
        <v>44964.611851851849</v>
      </c>
      <c r="F3171" s="1">
        <v>44964.611851851849</v>
      </c>
    </row>
    <row r="3172" spans="1:6" x14ac:dyDescent="0.2">
      <c r="A3172">
        <v>3171</v>
      </c>
      <c r="B3172" t="s">
        <v>8090</v>
      </c>
      <c r="C3172" t="s">
        <v>8091</v>
      </c>
      <c r="D3172" t="s">
        <v>8092</v>
      </c>
      <c r="E3172" s="1">
        <v>44964.611851851849</v>
      </c>
      <c r="F3172" s="1">
        <v>44964.611851851849</v>
      </c>
    </row>
    <row r="3173" spans="1:6" x14ac:dyDescent="0.2">
      <c r="A3173">
        <v>3172</v>
      </c>
      <c r="B3173" t="s">
        <v>8093</v>
      </c>
      <c r="C3173" t="s">
        <v>8094</v>
      </c>
      <c r="D3173" s="2">
        <v>16107887042</v>
      </c>
      <c r="E3173" s="1">
        <v>44964.611851851849</v>
      </c>
      <c r="F3173" s="1">
        <v>44964.611851851849</v>
      </c>
    </row>
    <row r="3174" spans="1:6" x14ac:dyDescent="0.2">
      <c r="A3174">
        <v>3173</v>
      </c>
      <c r="B3174" t="s">
        <v>8095</v>
      </c>
      <c r="C3174" t="s">
        <v>8096</v>
      </c>
      <c r="D3174" t="s">
        <v>8097</v>
      </c>
      <c r="E3174" s="1">
        <v>44964.611851851849</v>
      </c>
      <c r="F3174" s="1">
        <v>44964.611851851849</v>
      </c>
    </row>
    <row r="3175" spans="1:6" x14ac:dyDescent="0.2">
      <c r="A3175">
        <v>3174</v>
      </c>
      <c r="B3175" t="s">
        <v>8098</v>
      </c>
      <c r="C3175" t="s">
        <v>8099</v>
      </c>
      <c r="D3175">
        <v>16264391919</v>
      </c>
      <c r="E3175" s="1">
        <v>44964.611851851849</v>
      </c>
      <c r="F3175" s="1">
        <v>44964.611851851849</v>
      </c>
    </row>
    <row r="3176" spans="1:6" x14ac:dyDescent="0.2">
      <c r="A3176">
        <v>3175</v>
      </c>
      <c r="B3176" t="s">
        <v>8100</v>
      </c>
      <c r="C3176" t="s">
        <v>8101</v>
      </c>
      <c r="D3176">
        <f>1-774-447-8602</f>
        <v>-9822</v>
      </c>
      <c r="E3176" s="1">
        <v>44964.611851851849</v>
      </c>
      <c r="F3176" s="1">
        <v>44964.611851851849</v>
      </c>
    </row>
    <row r="3177" spans="1:6" x14ac:dyDescent="0.2">
      <c r="A3177">
        <v>3176</v>
      </c>
      <c r="B3177" t="s">
        <v>8102</v>
      </c>
      <c r="C3177" t="s">
        <v>8103</v>
      </c>
      <c r="D3177" t="s">
        <v>8104</v>
      </c>
      <c r="E3177" s="1">
        <v>44964.611851851849</v>
      </c>
      <c r="F3177" s="1">
        <v>44964.611851851849</v>
      </c>
    </row>
    <row r="3178" spans="1:6" x14ac:dyDescent="0.2">
      <c r="A3178">
        <v>3177</v>
      </c>
      <c r="B3178" t="s">
        <v>8105</v>
      </c>
      <c r="C3178" t="s">
        <v>8106</v>
      </c>
      <c r="D3178">
        <f>1-323-430-3355</f>
        <v>-4107</v>
      </c>
      <c r="E3178" s="1">
        <v>44964.611851851849</v>
      </c>
      <c r="F3178" s="1">
        <v>44964.611851851849</v>
      </c>
    </row>
    <row r="3179" spans="1:6" x14ac:dyDescent="0.2">
      <c r="A3179">
        <v>3178</v>
      </c>
      <c r="B3179" t="s">
        <v>8107</v>
      </c>
      <c r="C3179" t="s">
        <v>8108</v>
      </c>
      <c r="D3179" s="2">
        <v>17475530288</v>
      </c>
      <c r="E3179" s="1">
        <v>44964.611851851849</v>
      </c>
      <c r="F3179" s="1">
        <v>44964.611851851849</v>
      </c>
    </row>
    <row r="3180" spans="1:6" x14ac:dyDescent="0.2">
      <c r="A3180">
        <v>3179</v>
      </c>
      <c r="B3180" t="s">
        <v>8109</v>
      </c>
      <c r="C3180" t="s">
        <v>8110</v>
      </c>
      <c r="D3180" t="s">
        <v>8111</v>
      </c>
      <c r="E3180" s="1">
        <v>44964.611851851849</v>
      </c>
      <c r="F3180" s="1">
        <v>44964.611851851849</v>
      </c>
    </row>
    <row r="3181" spans="1:6" x14ac:dyDescent="0.2">
      <c r="A3181">
        <v>3180</v>
      </c>
      <c r="B3181" t="s">
        <v>8112</v>
      </c>
      <c r="C3181" t="s">
        <v>8113</v>
      </c>
      <c r="D3181" t="s">
        <v>8114</v>
      </c>
      <c r="E3181" s="1">
        <v>44964.611851851849</v>
      </c>
      <c r="F3181" s="1">
        <v>44964.611851851849</v>
      </c>
    </row>
    <row r="3182" spans="1:6" x14ac:dyDescent="0.2">
      <c r="A3182">
        <v>3181</v>
      </c>
      <c r="B3182" t="s">
        <v>8115</v>
      </c>
      <c r="C3182" t="s">
        <v>8116</v>
      </c>
      <c r="D3182" t="s">
        <v>8117</v>
      </c>
      <c r="E3182" s="1">
        <v>44964.611851851849</v>
      </c>
      <c r="F3182" s="1">
        <v>44964.611851851849</v>
      </c>
    </row>
    <row r="3183" spans="1:6" x14ac:dyDescent="0.2">
      <c r="A3183">
        <v>3182</v>
      </c>
      <c r="B3183" t="s">
        <v>8118</v>
      </c>
      <c r="C3183" t="s">
        <v>8119</v>
      </c>
      <c r="D3183">
        <f>1-239-604-4081</f>
        <v>-4923</v>
      </c>
      <c r="E3183" s="1">
        <v>44964.611851851849</v>
      </c>
      <c r="F3183" s="1">
        <v>44964.611851851849</v>
      </c>
    </row>
    <row r="3184" spans="1:6" x14ac:dyDescent="0.2">
      <c r="A3184">
        <v>3183</v>
      </c>
      <c r="B3184" t="s">
        <v>8120</v>
      </c>
      <c r="C3184" t="s">
        <v>8121</v>
      </c>
      <c r="D3184" s="2">
        <v>16572609018</v>
      </c>
      <c r="E3184" s="1">
        <v>44964.611851851849</v>
      </c>
      <c r="F3184" s="1">
        <v>44964.611851851849</v>
      </c>
    </row>
    <row r="3185" spans="1:6" x14ac:dyDescent="0.2">
      <c r="A3185">
        <v>3184</v>
      </c>
      <c r="B3185" t="s">
        <v>8122</v>
      </c>
      <c r="C3185" t="s">
        <v>8123</v>
      </c>
      <c r="D3185" t="s">
        <v>8124</v>
      </c>
      <c r="E3185" s="1">
        <v>44964.611851851849</v>
      </c>
      <c r="F3185" s="1">
        <v>44964.611851851849</v>
      </c>
    </row>
    <row r="3186" spans="1:6" x14ac:dyDescent="0.2">
      <c r="A3186">
        <v>3185</v>
      </c>
      <c r="B3186" t="s">
        <v>8125</v>
      </c>
      <c r="C3186" t="s">
        <v>8126</v>
      </c>
      <c r="D3186" s="2">
        <v>5626095689</v>
      </c>
      <c r="E3186" s="1">
        <v>44964.611851851849</v>
      </c>
      <c r="F3186" s="1">
        <v>44964.611851851849</v>
      </c>
    </row>
    <row r="3187" spans="1:6" x14ac:dyDescent="0.2">
      <c r="A3187">
        <v>3186</v>
      </c>
      <c r="B3187" t="s">
        <v>8127</v>
      </c>
      <c r="C3187" t="s">
        <v>8128</v>
      </c>
      <c r="D3187" s="2">
        <v>4588793560</v>
      </c>
      <c r="E3187" s="1">
        <v>44964.611851851849</v>
      </c>
      <c r="F3187" s="1">
        <v>44964.611851851849</v>
      </c>
    </row>
    <row r="3188" spans="1:6" x14ac:dyDescent="0.2">
      <c r="A3188">
        <v>3187</v>
      </c>
      <c r="B3188" t="s">
        <v>8129</v>
      </c>
      <c r="C3188" t="s">
        <v>8130</v>
      </c>
      <c r="D3188">
        <f>1-463-966-7630</f>
        <v>-9058</v>
      </c>
      <c r="E3188" s="1">
        <v>44964.611851851849</v>
      </c>
      <c r="F3188" s="1">
        <v>44964.611851851849</v>
      </c>
    </row>
    <row r="3189" spans="1:6" x14ac:dyDescent="0.2">
      <c r="A3189">
        <v>3188</v>
      </c>
      <c r="B3189" t="s">
        <v>8131</v>
      </c>
      <c r="C3189" t="s">
        <v>8132</v>
      </c>
      <c r="D3189" t="s">
        <v>8133</v>
      </c>
      <c r="E3189" s="1">
        <v>44964.611851851849</v>
      </c>
      <c r="F3189" s="1">
        <v>44964.611851851849</v>
      </c>
    </row>
    <row r="3190" spans="1:6" x14ac:dyDescent="0.2">
      <c r="A3190">
        <v>3189</v>
      </c>
      <c r="B3190" t="s">
        <v>8134</v>
      </c>
      <c r="C3190" t="s">
        <v>8135</v>
      </c>
      <c r="D3190" s="2">
        <v>9349803046</v>
      </c>
      <c r="E3190" s="1">
        <v>44964.611851851849</v>
      </c>
      <c r="F3190" s="1">
        <v>44964.611851851849</v>
      </c>
    </row>
    <row r="3191" spans="1:6" x14ac:dyDescent="0.2">
      <c r="A3191">
        <v>3190</v>
      </c>
      <c r="B3191" t="s">
        <v>8136</v>
      </c>
      <c r="C3191" t="s">
        <v>8137</v>
      </c>
      <c r="D3191" t="s">
        <v>8138</v>
      </c>
      <c r="E3191" s="1">
        <v>44964.611851851849</v>
      </c>
      <c r="F3191" s="1">
        <v>44964.611851851849</v>
      </c>
    </row>
    <row r="3192" spans="1:6" x14ac:dyDescent="0.2">
      <c r="A3192">
        <v>3191</v>
      </c>
      <c r="B3192" t="s">
        <v>8139</v>
      </c>
      <c r="C3192" t="s">
        <v>8140</v>
      </c>
      <c r="D3192" t="s">
        <v>8141</v>
      </c>
      <c r="E3192" s="1">
        <v>44964.611851851849</v>
      </c>
      <c r="F3192" s="1">
        <v>44964.611851851849</v>
      </c>
    </row>
    <row r="3193" spans="1:6" x14ac:dyDescent="0.2">
      <c r="A3193">
        <v>3192</v>
      </c>
      <c r="B3193" t="s">
        <v>8142</v>
      </c>
      <c r="C3193" t="s">
        <v>8143</v>
      </c>
      <c r="D3193" s="2">
        <v>13219134990</v>
      </c>
      <c r="E3193" s="1">
        <v>44964.611851851849</v>
      </c>
      <c r="F3193" s="1">
        <v>44964.611851851849</v>
      </c>
    </row>
    <row r="3194" spans="1:6" x14ac:dyDescent="0.2">
      <c r="A3194">
        <v>3193</v>
      </c>
      <c r="B3194" t="s">
        <v>8144</v>
      </c>
      <c r="C3194" t="s">
        <v>8145</v>
      </c>
      <c r="D3194" t="s">
        <v>8146</v>
      </c>
      <c r="E3194" s="1">
        <v>44964.611851851849</v>
      </c>
      <c r="F3194" s="1">
        <v>44964.611851851849</v>
      </c>
    </row>
    <row r="3195" spans="1:6" x14ac:dyDescent="0.2">
      <c r="A3195">
        <v>3194</v>
      </c>
      <c r="B3195" t="s">
        <v>8147</v>
      </c>
      <c r="C3195" t="s">
        <v>8148</v>
      </c>
      <c r="D3195" t="s">
        <v>8149</v>
      </c>
      <c r="E3195" s="1">
        <v>44964.611851851849</v>
      </c>
      <c r="F3195" s="1">
        <v>44964.611851851849</v>
      </c>
    </row>
    <row r="3196" spans="1:6" x14ac:dyDescent="0.2">
      <c r="A3196">
        <v>3195</v>
      </c>
      <c r="B3196" t="s">
        <v>8150</v>
      </c>
      <c r="C3196" t="s">
        <v>8151</v>
      </c>
      <c r="D3196" s="2">
        <v>7434105674</v>
      </c>
      <c r="E3196" s="1">
        <v>44964.611851851849</v>
      </c>
      <c r="F3196" s="1">
        <v>44964.611851851849</v>
      </c>
    </row>
    <row r="3197" spans="1:6" x14ac:dyDescent="0.2">
      <c r="A3197">
        <v>3196</v>
      </c>
      <c r="B3197" t="s">
        <v>8152</v>
      </c>
      <c r="C3197" t="s">
        <v>8153</v>
      </c>
      <c r="D3197" t="s">
        <v>8154</v>
      </c>
      <c r="E3197" s="1">
        <v>44964.611851851849</v>
      </c>
      <c r="F3197" s="1">
        <v>44964.611851851849</v>
      </c>
    </row>
    <row r="3198" spans="1:6" x14ac:dyDescent="0.2">
      <c r="A3198">
        <v>3197</v>
      </c>
      <c r="B3198" t="s">
        <v>8155</v>
      </c>
      <c r="C3198" t="s">
        <v>8156</v>
      </c>
      <c r="D3198" t="s">
        <v>8157</v>
      </c>
      <c r="E3198" s="1">
        <v>44964.611851851849</v>
      </c>
      <c r="F3198" s="1">
        <v>44964.611851851849</v>
      </c>
    </row>
    <row r="3199" spans="1:6" x14ac:dyDescent="0.2">
      <c r="A3199">
        <v>3198</v>
      </c>
      <c r="B3199" t="s">
        <v>8158</v>
      </c>
      <c r="C3199" t="s">
        <v>8159</v>
      </c>
      <c r="D3199">
        <f>1-973-508-8116</f>
        <v>-9596</v>
      </c>
      <c r="E3199" s="1">
        <v>44964.611851851849</v>
      </c>
      <c r="F3199" s="1">
        <v>44964.611851851849</v>
      </c>
    </row>
    <row r="3200" spans="1:6" x14ac:dyDescent="0.2">
      <c r="A3200">
        <v>3199</v>
      </c>
      <c r="B3200" t="s">
        <v>8160</v>
      </c>
      <c r="C3200" t="s">
        <v>8161</v>
      </c>
      <c r="D3200">
        <f>1-986-916-9777</f>
        <v>-11678</v>
      </c>
      <c r="E3200" s="1">
        <v>44964.611851851849</v>
      </c>
      <c r="F3200" s="1">
        <v>44964.611851851849</v>
      </c>
    </row>
    <row r="3201" spans="1:6" x14ac:dyDescent="0.2">
      <c r="A3201">
        <v>3200</v>
      </c>
      <c r="B3201" t="s">
        <v>8162</v>
      </c>
      <c r="C3201" t="s">
        <v>8163</v>
      </c>
      <c r="D3201">
        <f>1-430-824-4294</f>
        <v>-5547</v>
      </c>
      <c r="E3201" s="1">
        <v>44964.611851851849</v>
      </c>
      <c r="F3201" s="1">
        <v>44964.611851851849</v>
      </c>
    </row>
    <row r="3202" spans="1:6" x14ac:dyDescent="0.2">
      <c r="A3202">
        <v>3201</v>
      </c>
      <c r="B3202" t="s">
        <v>8164</v>
      </c>
      <c r="C3202" t="s">
        <v>8165</v>
      </c>
      <c r="D3202" s="2">
        <v>9413677292</v>
      </c>
      <c r="E3202" s="1">
        <v>44964.611851851849</v>
      </c>
      <c r="F3202" s="1">
        <v>44964.611851851849</v>
      </c>
    </row>
    <row r="3203" spans="1:6" x14ac:dyDescent="0.2">
      <c r="A3203">
        <v>3202</v>
      </c>
      <c r="B3203" t="s">
        <v>8166</v>
      </c>
      <c r="C3203" t="s">
        <v>8167</v>
      </c>
      <c r="D3203" t="s">
        <v>8168</v>
      </c>
      <c r="E3203" s="1">
        <v>44964.611851851849</v>
      </c>
      <c r="F3203" s="1">
        <v>44964.611851851849</v>
      </c>
    </row>
    <row r="3204" spans="1:6" x14ac:dyDescent="0.2">
      <c r="A3204">
        <v>3203</v>
      </c>
      <c r="B3204" t="s">
        <v>8169</v>
      </c>
      <c r="C3204" t="s">
        <v>8170</v>
      </c>
      <c r="D3204" t="s">
        <v>8171</v>
      </c>
      <c r="E3204" s="1">
        <v>44964.611851851849</v>
      </c>
      <c r="F3204" s="1">
        <v>44964.611851851849</v>
      </c>
    </row>
    <row r="3205" spans="1:6" x14ac:dyDescent="0.2">
      <c r="A3205">
        <v>3204</v>
      </c>
      <c r="B3205" t="s">
        <v>8172</v>
      </c>
      <c r="C3205" t="s">
        <v>8173</v>
      </c>
      <c r="D3205" t="s">
        <v>8174</v>
      </c>
      <c r="E3205" s="1">
        <v>44964.611851851849</v>
      </c>
      <c r="F3205" s="1">
        <v>44964.611851851849</v>
      </c>
    </row>
    <row r="3206" spans="1:6" x14ac:dyDescent="0.2">
      <c r="A3206">
        <v>3205</v>
      </c>
      <c r="B3206" t="s">
        <v>8175</v>
      </c>
      <c r="C3206" t="s">
        <v>8176</v>
      </c>
      <c r="D3206" t="s">
        <v>8177</v>
      </c>
      <c r="E3206" s="1">
        <v>44964.611851851849</v>
      </c>
      <c r="F3206" s="1">
        <v>44964.611851851849</v>
      </c>
    </row>
    <row r="3207" spans="1:6" x14ac:dyDescent="0.2">
      <c r="A3207">
        <v>3206</v>
      </c>
      <c r="B3207" t="s">
        <v>8178</v>
      </c>
      <c r="C3207" t="s">
        <v>8179</v>
      </c>
      <c r="D3207" t="s">
        <v>8180</v>
      </c>
      <c r="E3207" s="1">
        <v>44964.611851851849</v>
      </c>
      <c r="F3207" s="1">
        <v>44964.611851851849</v>
      </c>
    </row>
    <row r="3208" spans="1:6" x14ac:dyDescent="0.2">
      <c r="A3208">
        <v>3207</v>
      </c>
      <c r="B3208" t="s">
        <v>8181</v>
      </c>
      <c r="C3208" t="s">
        <v>8182</v>
      </c>
      <c r="D3208" t="s">
        <v>8183</v>
      </c>
      <c r="E3208" s="1">
        <v>44964.611851851849</v>
      </c>
      <c r="F3208" s="1">
        <v>44964.611851851849</v>
      </c>
    </row>
    <row r="3209" spans="1:6" x14ac:dyDescent="0.2">
      <c r="A3209">
        <v>3208</v>
      </c>
      <c r="B3209" t="s">
        <v>8184</v>
      </c>
      <c r="C3209" t="s">
        <v>8185</v>
      </c>
      <c r="D3209">
        <f>1-360-345-2270</f>
        <v>-2974</v>
      </c>
      <c r="E3209" s="1">
        <v>44964.611851851849</v>
      </c>
      <c r="F3209" s="1">
        <v>44964.611851851849</v>
      </c>
    </row>
    <row r="3210" spans="1:6" x14ac:dyDescent="0.2">
      <c r="A3210">
        <v>3209</v>
      </c>
      <c r="B3210" t="s">
        <v>8186</v>
      </c>
      <c r="C3210" t="s">
        <v>8187</v>
      </c>
      <c r="D3210" t="s">
        <v>8188</v>
      </c>
      <c r="E3210" s="1">
        <v>44964.611851851849</v>
      </c>
      <c r="F3210" s="1">
        <v>44964.611851851849</v>
      </c>
    </row>
    <row r="3211" spans="1:6" x14ac:dyDescent="0.2">
      <c r="A3211">
        <v>3210</v>
      </c>
      <c r="B3211" t="s">
        <v>8189</v>
      </c>
      <c r="C3211" t="s">
        <v>8190</v>
      </c>
      <c r="D3211" t="s">
        <v>8191</v>
      </c>
      <c r="E3211" s="1">
        <v>44964.611851851849</v>
      </c>
      <c r="F3211" s="1">
        <v>44964.611851851849</v>
      </c>
    </row>
    <row r="3212" spans="1:6" x14ac:dyDescent="0.2">
      <c r="A3212">
        <v>3211</v>
      </c>
      <c r="B3212" t="s">
        <v>8192</v>
      </c>
      <c r="C3212" t="s">
        <v>8193</v>
      </c>
      <c r="D3212" t="s">
        <v>8194</v>
      </c>
      <c r="E3212" s="1">
        <v>44964.611851851849</v>
      </c>
      <c r="F3212" s="1">
        <v>44964.611851851849</v>
      </c>
    </row>
    <row r="3213" spans="1:6" x14ac:dyDescent="0.2">
      <c r="A3213">
        <v>3212</v>
      </c>
      <c r="B3213" t="s">
        <v>8195</v>
      </c>
      <c r="C3213" t="s">
        <v>8196</v>
      </c>
      <c r="D3213" s="2">
        <v>16508686822</v>
      </c>
      <c r="E3213" s="1">
        <v>44964.611851851849</v>
      </c>
      <c r="F3213" s="1">
        <v>44964.611851851849</v>
      </c>
    </row>
    <row r="3214" spans="1:6" x14ac:dyDescent="0.2">
      <c r="A3214">
        <v>3213</v>
      </c>
      <c r="B3214" t="s">
        <v>8197</v>
      </c>
      <c r="C3214" t="s">
        <v>8198</v>
      </c>
      <c r="D3214" s="2">
        <v>19295361890</v>
      </c>
      <c r="E3214" s="1">
        <v>44964.611851851849</v>
      </c>
      <c r="F3214" s="1">
        <v>44964.611851851849</v>
      </c>
    </row>
    <row r="3215" spans="1:6" x14ac:dyDescent="0.2">
      <c r="A3215">
        <v>3214</v>
      </c>
      <c r="B3215" t="s">
        <v>8199</v>
      </c>
      <c r="C3215" t="s">
        <v>8200</v>
      </c>
      <c r="D3215">
        <f>1-253-652-2483</f>
        <v>-3387</v>
      </c>
      <c r="E3215" s="1">
        <v>44964.611851851849</v>
      </c>
      <c r="F3215" s="1">
        <v>44964.611851851849</v>
      </c>
    </row>
    <row r="3216" spans="1:6" x14ac:dyDescent="0.2">
      <c r="A3216">
        <v>3215</v>
      </c>
      <c r="B3216" t="s">
        <v>8201</v>
      </c>
      <c r="C3216" t="s">
        <v>8202</v>
      </c>
      <c r="D3216">
        <f>1-254-619-6416</f>
        <v>-7288</v>
      </c>
      <c r="E3216" s="1">
        <v>44964.611851851849</v>
      </c>
      <c r="F3216" s="1">
        <v>44964.611851851849</v>
      </c>
    </row>
    <row r="3217" spans="1:6" x14ac:dyDescent="0.2">
      <c r="A3217">
        <v>3216</v>
      </c>
      <c r="B3217" t="s">
        <v>8203</v>
      </c>
      <c r="C3217" t="s">
        <v>8204</v>
      </c>
      <c r="D3217" t="s">
        <v>8205</v>
      </c>
      <c r="E3217" s="1">
        <v>44964.611851851849</v>
      </c>
      <c r="F3217" s="1">
        <v>44964.611851851849</v>
      </c>
    </row>
    <row r="3218" spans="1:6" x14ac:dyDescent="0.2">
      <c r="A3218">
        <v>3217</v>
      </c>
      <c r="B3218" t="s">
        <v>8206</v>
      </c>
      <c r="C3218" t="s">
        <v>8207</v>
      </c>
      <c r="D3218">
        <f>1-463-397-8542</f>
        <v>-9401</v>
      </c>
      <c r="E3218" s="1">
        <v>44964.611851851849</v>
      </c>
      <c r="F3218" s="1">
        <v>44964.611851851849</v>
      </c>
    </row>
    <row r="3219" spans="1:6" x14ac:dyDescent="0.2">
      <c r="A3219">
        <v>3218</v>
      </c>
      <c r="B3219" t="s">
        <v>8208</v>
      </c>
      <c r="C3219" t="s">
        <v>8209</v>
      </c>
      <c r="D3219">
        <v>12484146399</v>
      </c>
      <c r="E3219" s="1">
        <v>44964.611851851849</v>
      </c>
      <c r="F3219" s="1">
        <v>44964.611851851849</v>
      </c>
    </row>
    <row r="3220" spans="1:6" x14ac:dyDescent="0.2">
      <c r="A3220">
        <v>3219</v>
      </c>
      <c r="B3220" t="s">
        <v>8210</v>
      </c>
      <c r="C3220" t="s">
        <v>8211</v>
      </c>
      <c r="D3220" t="s">
        <v>8212</v>
      </c>
      <c r="E3220" s="1">
        <v>44964.611851851849</v>
      </c>
      <c r="F3220" s="1">
        <v>44964.611851851849</v>
      </c>
    </row>
    <row r="3221" spans="1:6" x14ac:dyDescent="0.2">
      <c r="A3221">
        <v>3220</v>
      </c>
      <c r="B3221" t="s">
        <v>8213</v>
      </c>
      <c r="C3221" t="s">
        <v>8214</v>
      </c>
      <c r="D3221" t="s">
        <v>8215</v>
      </c>
      <c r="E3221" s="1">
        <v>44964.611851851849</v>
      </c>
      <c r="F3221" s="1">
        <v>44964.611851851849</v>
      </c>
    </row>
    <row r="3222" spans="1:6" x14ac:dyDescent="0.2">
      <c r="A3222">
        <v>3221</v>
      </c>
      <c r="B3222" t="s">
        <v>8216</v>
      </c>
      <c r="C3222" t="s">
        <v>8217</v>
      </c>
      <c r="D3222">
        <f>1-715-837-1992</f>
        <v>-3543</v>
      </c>
      <c r="E3222" s="1">
        <v>44964.611851851849</v>
      </c>
      <c r="F3222" s="1">
        <v>44964.611851851849</v>
      </c>
    </row>
    <row r="3223" spans="1:6" x14ac:dyDescent="0.2">
      <c r="A3223">
        <v>3222</v>
      </c>
      <c r="B3223" t="s">
        <v>8218</v>
      </c>
      <c r="C3223" t="s">
        <v>8219</v>
      </c>
      <c r="D3223" t="s">
        <v>8220</v>
      </c>
      <c r="E3223" s="1">
        <v>44964.611851851849</v>
      </c>
      <c r="F3223" s="1">
        <v>44964.611851851849</v>
      </c>
    </row>
    <row r="3224" spans="1:6" x14ac:dyDescent="0.2">
      <c r="A3224">
        <v>3223</v>
      </c>
      <c r="B3224" t="s">
        <v>8221</v>
      </c>
      <c r="C3224" t="s">
        <v>8222</v>
      </c>
      <c r="D3224" t="s">
        <v>8223</v>
      </c>
      <c r="E3224" s="1">
        <v>44964.611851851849</v>
      </c>
      <c r="F3224" s="1">
        <v>44964.611851851849</v>
      </c>
    </row>
    <row r="3225" spans="1:6" x14ac:dyDescent="0.2">
      <c r="A3225">
        <v>3224</v>
      </c>
      <c r="B3225" t="s">
        <v>8224</v>
      </c>
      <c r="C3225" t="s">
        <v>8225</v>
      </c>
      <c r="D3225" t="s">
        <v>8226</v>
      </c>
      <c r="E3225" s="1">
        <v>44964.611851851849</v>
      </c>
      <c r="F3225" s="1">
        <v>44964.611851851849</v>
      </c>
    </row>
    <row r="3226" spans="1:6" x14ac:dyDescent="0.2">
      <c r="A3226">
        <v>3225</v>
      </c>
      <c r="B3226" t="s">
        <v>8227</v>
      </c>
      <c r="C3226" t="s">
        <v>8228</v>
      </c>
      <c r="D3226">
        <f>1-401-608-8564</f>
        <v>-9572</v>
      </c>
      <c r="E3226" s="1">
        <v>44964.611851851849</v>
      </c>
      <c r="F3226" s="1">
        <v>44964.611851851849</v>
      </c>
    </row>
    <row r="3227" spans="1:6" x14ac:dyDescent="0.2">
      <c r="A3227">
        <v>3226</v>
      </c>
      <c r="B3227" t="s">
        <v>8229</v>
      </c>
      <c r="C3227" t="s">
        <v>8230</v>
      </c>
      <c r="D3227" s="2">
        <v>9862334341</v>
      </c>
      <c r="E3227" s="1">
        <v>44964.611851851849</v>
      </c>
      <c r="F3227" s="1">
        <v>44964.611851851849</v>
      </c>
    </row>
    <row r="3228" spans="1:6" x14ac:dyDescent="0.2">
      <c r="A3228">
        <v>3227</v>
      </c>
      <c r="B3228" t="s">
        <v>8231</v>
      </c>
      <c r="C3228" t="s">
        <v>8232</v>
      </c>
      <c r="D3228">
        <f>1-681-868-1044</f>
        <v>-2592</v>
      </c>
      <c r="E3228" s="1">
        <v>44964.611851851849</v>
      </c>
      <c r="F3228" s="1">
        <v>44964.611851851849</v>
      </c>
    </row>
    <row r="3229" spans="1:6" x14ac:dyDescent="0.2">
      <c r="A3229">
        <v>3228</v>
      </c>
      <c r="B3229" t="s">
        <v>8233</v>
      </c>
      <c r="C3229" t="s">
        <v>8234</v>
      </c>
      <c r="D3229" t="s">
        <v>8235</v>
      </c>
      <c r="E3229" s="1">
        <v>44964.611851851849</v>
      </c>
      <c r="F3229" s="1">
        <v>44964.611851851849</v>
      </c>
    </row>
    <row r="3230" spans="1:6" x14ac:dyDescent="0.2">
      <c r="A3230">
        <v>3229</v>
      </c>
      <c r="B3230" t="s">
        <v>8236</v>
      </c>
      <c r="C3230" t="s">
        <v>8237</v>
      </c>
      <c r="D3230">
        <f>1-931-295-31</f>
        <v>-1256</v>
      </c>
      <c r="E3230" s="1">
        <v>44964.611851851849</v>
      </c>
      <c r="F3230" s="1">
        <v>44964.611851851849</v>
      </c>
    </row>
    <row r="3231" spans="1:6" x14ac:dyDescent="0.2">
      <c r="A3231">
        <v>3230</v>
      </c>
      <c r="B3231" t="s">
        <v>8238</v>
      </c>
      <c r="C3231" t="s">
        <v>8239</v>
      </c>
      <c r="D3231" t="s">
        <v>8240</v>
      </c>
      <c r="E3231" s="1">
        <v>44964.611851851849</v>
      </c>
      <c r="F3231" s="1">
        <v>44964.611851851849</v>
      </c>
    </row>
    <row r="3232" spans="1:6" x14ac:dyDescent="0.2">
      <c r="A3232">
        <v>3231</v>
      </c>
      <c r="B3232" t="s">
        <v>8241</v>
      </c>
      <c r="C3232" t="s">
        <v>8242</v>
      </c>
      <c r="D3232" s="2">
        <v>6363809994</v>
      </c>
      <c r="E3232" s="1">
        <v>44964.611851851849</v>
      </c>
      <c r="F3232" s="1">
        <v>44964.611851851849</v>
      </c>
    </row>
    <row r="3233" spans="1:6" x14ac:dyDescent="0.2">
      <c r="A3233">
        <v>3232</v>
      </c>
      <c r="B3233" t="s">
        <v>8243</v>
      </c>
      <c r="C3233" t="s">
        <v>8244</v>
      </c>
      <c r="D3233" t="s">
        <v>8245</v>
      </c>
      <c r="E3233" s="1">
        <v>44964.611851851849</v>
      </c>
      <c r="F3233" s="1">
        <v>44964.611851851849</v>
      </c>
    </row>
    <row r="3234" spans="1:6" x14ac:dyDescent="0.2">
      <c r="A3234">
        <v>3233</v>
      </c>
      <c r="B3234" t="s">
        <v>8246</v>
      </c>
      <c r="C3234" t="s">
        <v>8247</v>
      </c>
      <c r="D3234">
        <f>1-720-791-4782</f>
        <v>-6292</v>
      </c>
      <c r="E3234" s="1">
        <v>44964.611851851849</v>
      </c>
      <c r="F3234" s="1">
        <v>44964.611851851849</v>
      </c>
    </row>
    <row r="3235" spans="1:6" x14ac:dyDescent="0.2">
      <c r="A3235">
        <v>3234</v>
      </c>
      <c r="B3235" t="s">
        <v>8248</v>
      </c>
      <c r="C3235" t="s">
        <v>8249</v>
      </c>
      <c r="D3235" s="2">
        <v>13418892893</v>
      </c>
      <c r="E3235" s="1">
        <v>44964.611851851849</v>
      </c>
      <c r="F3235" s="1">
        <v>44964.611851851849</v>
      </c>
    </row>
    <row r="3236" spans="1:6" x14ac:dyDescent="0.2">
      <c r="A3236">
        <v>3235</v>
      </c>
      <c r="B3236" t="s">
        <v>8250</v>
      </c>
      <c r="C3236" t="s">
        <v>8251</v>
      </c>
      <c r="D3236" t="s">
        <v>8252</v>
      </c>
      <c r="E3236" s="1">
        <v>44964.611851851849</v>
      </c>
      <c r="F3236" s="1">
        <v>44964.611851851849</v>
      </c>
    </row>
    <row r="3237" spans="1:6" x14ac:dyDescent="0.2">
      <c r="A3237">
        <v>3236</v>
      </c>
      <c r="B3237" t="s">
        <v>8253</v>
      </c>
      <c r="C3237" t="s">
        <v>8254</v>
      </c>
      <c r="D3237" s="2">
        <v>9548329900</v>
      </c>
      <c r="E3237" s="1">
        <v>44964.611851851849</v>
      </c>
      <c r="F3237" s="1">
        <v>44964.611851851849</v>
      </c>
    </row>
    <row r="3238" spans="1:6" x14ac:dyDescent="0.2">
      <c r="A3238">
        <v>3237</v>
      </c>
      <c r="B3238" t="s">
        <v>8255</v>
      </c>
      <c r="C3238" t="s">
        <v>8256</v>
      </c>
      <c r="D3238" t="s">
        <v>8257</v>
      </c>
      <c r="E3238" s="1">
        <v>44964.611851851849</v>
      </c>
      <c r="F3238" s="1">
        <v>44964.611851851849</v>
      </c>
    </row>
    <row r="3239" spans="1:6" x14ac:dyDescent="0.2">
      <c r="A3239">
        <v>3238</v>
      </c>
      <c r="B3239" t="s">
        <v>8258</v>
      </c>
      <c r="C3239" t="s">
        <v>8259</v>
      </c>
      <c r="D3239">
        <f>1-223-586-5297</f>
        <v>-6105</v>
      </c>
      <c r="E3239" s="1">
        <v>44964.611851851849</v>
      </c>
      <c r="F3239" s="1">
        <v>44964.611851851849</v>
      </c>
    </row>
    <row r="3240" spans="1:6" x14ac:dyDescent="0.2">
      <c r="A3240">
        <v>3239</v>
      </c>
      <c r="B3240" t="s">
        <v>8260</v>
      </c>
      <c r="C3240" t="s">
        <v>8261</v>
      </c>
      <c r="D3240" t="s">
        <v>8262</v>
      </c>
      <c r="E3240" s="1">
        <v>44964.611851851849</v>
      </c>
      <c r="F3240" s="1">
        <v>44964.611851851849</v>
      </c>
    </row>
    <row r="3241" spans="1:6" x14ac:dyDescent="0.2">
      <c r="A3241">
        <v>3240</v>
      </c>
      <c r="B3241" t="s">
        <v>8263</v>
      </c>
      <c r="C3241" t="s">
        <v>8264</v>
      </c>
      <c r="D3241">
        <v>15597135061</v>
      </c>
      <c r="E3241" s="1">
        <v>44964.611851851849</v>
      </c>
      <c r="F3241" s="1">
        <v>44964.611851851849</v>
      </c>
    </row>
    <row r="3242" spans="1:6" x14ac:dyDescent="0.2">
      <c r="A3242">
        <v>3241</v>
      </c>
      <c r="B3242" t="s">
        <v>8265</v>
      </c>
      <c r="C3242" t="s">
        <v>8266</v>
      </c>
      <c r="D3242" s="2">
        <v>2162074012</v>
      </c>
      <c r="E3242" s="1">
        <v>44964.611851851849</v>
      </c>
      <c r="F3242" s="1">
        <v>44964.611851851849</v>
      </c>
    </row>
    <row r="3243" spans="1:6" x14ac:dyDescent="0.2">
      <c r="A3243">
        <v>3242</v>
      </c>
      <c r="B3243" t="s">
        <v>8267</v>
      </c>
      <c r="C3243" t="s">
        <v>8268</v>
      </c>
      <c r="D3243" t="s">
        <v>8269</v>
      </c>
      <c r="E3243" s="1">
        <v>44964.611851851849</v>
      </c>
      <c r="F3243" s="1">
        <v>44964.611851851849</v>
      </c>
    </row>
    <row r="3244" spans="1:6" x14ac:dyDescent="0.2">
      <c r="A3244">
        <v>3243</v>
      </c>
      <c r="B3244" t="s">
        <v>8270</v>
      </c>
      <c r="C3244" t="s">
        <v>8271</v>
      </c>
      <c r="D3244" t="s">
        <v>8272</v>
      </c>
      <c r="E3244" s="1">
        <v>44964.611851851849</v>
      </c>
      <c r="F3244" s="1">
        <v>44964.611851851849</v>
      </c>
    </row>
    <row r="3245" spans="1:6" x14ac:dyDescent="0.2">
      <c r="A3245">
        <v>3244</v>
      </c>
      <c r="B3245" t="s">
        <v>8273</v>
      </c>
      <c r="C3245" t="s">
        <v>8274</v>
      </c>
      <c r="D3245" t="s">
        <v>8275</v>
      </c>
      <c r="E3245" s="1">
        <v>44964.611851851849</v>
      </c>
      <c r="F3245" s="1">
        <v>44964.611851851849</v>
      </c>
    </row>
    <row r="3246" spans="1:6" x14ac:dyDescent="0.2">
      <c r="A3246">
        <v>3245</v>
      </c>
      <c r="B3246" t="s">
        <v>8276</v>
      </c>
      <c r="C3246" t="s">
        <v>8277</v>
      </c>
      <c r="D3246">
        <v>14259051165</v>
      </c>
      <c r="E3246" s="1">
        <v>44964.611851851849</v>
      </c>
      <c r="F3246" s="1">
        <v>44964.611851851849</v>
      </c>
    </row>
    <row r="3247" spans="1:6" x14ac:dyDescent="0.2">
      <c r="A3247">
        <v>3246</v>
      </c>
      <c r="B3247" t="s">
        <v>8278</v>
      </c>
      <c r="C3247" t="s">
        <v>8279</v>
      </c>
      <c r="D3247" t="s">
        <v>8280</v>
      </c>
      <c r="E3247" s="1">
        <v>44964.611851851849</v>
      </c>
      <c r="F3247" s="1">
        <v>44964.611851851849</v>
      </c>
    </row>
    <row r="3248" spans="1:6" x14ac:dyDescent="0.2">
      <c r="A3248">
        <v>3247</v>
      </c>
      <c r="B3248" t="s">
        <v>8281</v>
      </c>
      <c r="C3248" t="s">
        <v>8282</v>
      </c>
      <c r="D3248">
        <f>1-610-875-6383</f>
        <v>-7867</v>
      </c>
      <c r="E3248" s="1">
        <v>44964.611851851849</v>
      </c>
      <c r="F3248" s="1">
        <v>44964.611851851849</v>
      </c>
    </row>
    <row r="3249" spans="1:6" x14ac:dyDescent="0.2">
      <c r="A3249">
        <v>3248</v>
      </c>
      <c r="B3249" t="s">
        <v>8283</v>
      </c>
      <c r="C3249" t="s">
        <v>8284</v>
      </c>
      <c r="D3249" t="s">
        <v>8285</v>
      </c>
      <c r="E3249" s="1">
        <v>44964.611851851849</v>
      </c>
      <c r="F3249" s="1">
        <v>44964.611851851849</v>
      </c>
    </row>
    <row r="3250" spans="1:6" x14ac:dyDescent="0.2">
      <c r="A3250">
        <v>3249</v>
      </c>
      <c r="B3250" t="s">
        <v>8286</v>
      </c>
      <c r="C3250" t="s">
        <v>8287</v>
      </c>
      <c r="D3250" t="s">
        <v>8288</v>
      </c>
      <c r="E3250" s="1">
        <v>44964.611851851849</v>
      </c>
      <c r="F3250" s="1">
        <v>44964.611851851849</v>
      </c>
    </row>
    <row r="3251" spans="1:6" x14ac:dyDescent="0.2">
      <c r="A3251">
        <v>3250</v>
      </c>
      <c r="B3251" t="s">
        <v>8289</v>
      </c>
      <c r="C3251" t="s">
        <v>8290</v>
      </c>
      <c r="D3251" t="s">
        <v>8291</v>
      </c>
      <c r="E3251" s="1">
        <v>44964.611851851849</v>
      </c>
      <c r="F3251" s="1">
        <v>44964.611851851849</v>
      </c>
    </row>
    <row r="3252" spans="1:6" x14ac:dyDescent="0.2">
      <c r="A3252">
        <v>3251</v>
      </c>
      <c r="B3252" t="s">
        <v>8292</v>
      </c>
      <c r="C3252" t="s">
        <v>8293</v>
      </c>
      <c r="D3252">
        <f>1-860-467-9754</f>
        <v>-11080</v>
      </c>
      <c r="E3252" s="1">
        <v>44964.611851851849</v>
      </c>
      <c r="F3252" s="1">
        <v>44964.611851851849</v>
      </c>
    </row>
    <row r="3253" spans="1:6" x14ac:dyDescent="0.2">
      <c r="A3253">
        <v>3252</v>
      </c>
      <c r="B3253" t="s">
        <v>8294</v>
      </c>
      <c r="C3253" t="s">
        <v>8295</v>
      </c>
      <c r="D3253" s="2">
        <v>3804578884</v>
      </c>
      <c r="E3253" s="1">
        <v>44964.611851851849</v>
      </c>
      <c r="F3253" s="1">
        <v>44964.611851851849</v>
      </c>
    </row>
    <row r="3254" spans="1:6" x14ac:dyDescent="0.2">
      <c r="A3254">
        <v>3253</v>
      </c>
      <c r="B3254" t="s">
        <v>8296</v>
      </c>
      <c r="C3254" t="s">
        <v>8297</v>
      </c>
      <c r="D3254" s="2">
        <v>9124458684</v>
      </c>
      <c r="E3254" s="1">
        <v>44964.611851851849</v>
      </c>
      <c r="F3254" s="1">
        <v>44964.611851851849</v>
      </c>
    </row>
    <row r="3255" spans="1:6" x14ac:dyDescent="0.2">
      <c r="A3255">
        <v>3254</v>
      </c>
      <c r="B3255" t="s">
        <v>8298</v>
      </c>
      <c r="C3255" t="s">
        <v>8299</v>
      </c>
      <c r="D3255" s="2">
        <v>17737679724</v>
      </c>
      <c r="E3255" s="1">
        <v>44964.611851851849</v>
      </c>
      <c r="F3255" s="1">
        <v>44964.611851851849</v>
      </c>
    </row>
    <row r="3256" spans="1:6" x14ac:dyDescent="0.2">
      <c r="A3256">
        <v>3255</v>
      </c>
      <c r="B3256" t="s">
        <v>8300</v>
      </c>
      <c r="C3256" t="s">
        <v>8301</v>
      </c>
      <c r="D3256">
        <f>1-430-827-3573</f>
        <v>-4829</v>
      </c>
      <c r="E3256" s="1">
        <v>44964.611851851849</v>
      </c>
      <c r="F3256" s="1">
        <v>44964.611851851849</v>
      </c>
    </row>
    <row r="3257" spans="1:6" x14ac:dyDescent="0.2">
      <c r="A3257">
        <v>3256</v>
      </c>
      <c r="B3257" t="s">
        <v>8302</v>
      </c>
      <c r="C3257" t="s">
        <v>8303</v>
      </c>
      <c r="D3257" s="2">
        <v>2132725631</v>
      </c>
      <c r="E3257" s="1">
        <v>44964.611851851849</v>
      </c>
      <c r="F3257" s="1">
        <v>44964.611851851849</v>
      </c>
    </row>
    <row r="3258" spans="1:6" x14ac:dyDescent="0.2">
      <c r="A3258">
        <v>3257</v>
      </c>
      <c r="B3258" t="s">
        <v>8304</v>
      </c>
      <c r="C3258" t="s">
        <v>8305</v>
      </c>
      <c r="D3258">
        <f>1-878-563-8732</f>
        <v>-10172</v>
      </c>
      <c r="E3258" s="1">
        <v>44964.611851851849</v>
      </c>
      <c r="F3258" s="1">
        <v>44964.611851851849</v>
      </c>
    </row>
    <row r="3259" spans="1:6" x14ac:dyDescent="0.2">
      <c r="A3259">
        <v>3258</v>
      </c>
      <c r="B3259" t="s">
        <v>8306</v>
      </c>
      <c r="C3259" t="s">
        <v>8307</v>
      </c>
      <c r="D3259" s="2">
        <v>8035902146</v>
      </c>
      <c r="E3259" s="1">
        <v>44964.611851851849</v>
      </c>
      <c r="F3259" s="1">
        <v>44964.611851851849</v>
      </c>
    </row>
    <row r="3260" spans="1:6" x14ac:dyDescent="0.2">
      <c r="A3260">
        <v>3259</v>
      </c>
      <c r="B3260" t="s">
        <v>8308</v>
      </c>
      <c r="C3260" t="s">
        <v>8309</v>
      </c>
      <c r="D3260" t="s">
        <v>8310</v>
      </c>
      <c r="E3260" s="1">
        <v>44964.611851851849</v>
      </c>
      <c r="F3260" s="1">
        <v>44964.611851851849</v>
      </c>
    </row>
    <row r="3261" spans="1:6" x14ac:dyDescent="0.2">
      <c r="A3261">
        <v>3260</v>
      </c>
      <c r="B3261" t="s">
        <v>8311</v>
      </c>
      <c r="C3261" t="s">
        <v>8312</v>
      </c>
      <c r="D3261" s="2">
        <v>7434565242</v>
      </c>
      <c r="E3261" s="1">
        <v>44964.611851851849</v>
      </c>
      <c r="F3261" s="1">
        <v>44964.611851851849</v>
      </c>
    </row>
    <row r="3262" spans="1:6" x14ac:dyDescent="0.2">
      <c r="A3262">
        <v>3261</v>
      </c>
      <c r="B3262" t="s">
        <v>8313</v>
      </c>
      <c r="C3262" t="s">
        <v>8314</v>
      </c>
      <c r="D3262" t="s">
        <v>8315</v>
      </c>
      <c r="E3262" s="1">
        <v>44964.611851851849</v>
      </c>
      <c r="F3262" s="1">
        <v>44964.611851851849</v>
      </c>
    </row>
    <row r="3263" spans="1:6" x14ac:dyDescent="0.2">
      <c r="A3263">
        <v>3262</v>
      </c>
      <c r="B3263" t="s">
        <v>8316</v>
      </c>
      <c r="C3263" t="s">
        <v>8317</v>
      </c>
      <c r="D3263">
        <f>1-580-491-8423</f>
        <v>-9493</v>
      </c>
      <c r="E3263" s="1">
        <v>44964.611851851849</v>
      </c>
      <c r="F3263" s="1">
        <v>44964.611851851849</v>
      </c>
    </row>
    <row r="3264" spans="1:6" x14ac:dyDescent="0.2">
      <c r="A3264">
        <v>3263</v>
      </c>
      <c r="B3264" t="s">
        <v>8318</v>
      </c>
      <c r="C3264" t="s">
        <v>8319</v>
      </c>
      <c r="D3264" t="s">
        <v>8320</v>
      </c>
      <c r="E3264" s="1">
        <v>44964.611851851849</v>
      </c>
      <c r="F3264" s="1">
        <v>44964.611851851849</v>
      </c>
    </row>
    <row r="3265" spans="1:6" x14ac:dyDescent="0.2">
      <c r="A3265">
        <v>3264</v>
      </c>
      <c r="B3265" t="s">
        <v>8321</v>
      </c>
      <c r="C3265" t="s">
        <v>8322</v>
      </c>
      <c r="D3265">
        <v>16463276039</v>
      </c>
      <c r="E3265" s="1">
        <v>44964.611851851849</v>
      </c>
      <c r="F3265" s="1">
        <v>44964.611851851849</v>
      </c>
    </row>
    <row r="3266" spans="1:6" x14ac:dyDescent="0.2">
      <c r="A3266">
        <v>3265</v>
      </c>
      <c r="B3266" t="s">
        <v>8323</v>
      </c>
      <c r="C3266" t="s">
        <v>8324</v>
      </c>
      <c r="D3266" t="s">
        <v>8325</v>
      </c>
      <c r="E3266" s="1">
        <v>44964.611851851849</v>
      </c>
      <c r="F3266" s="1">
        <v>44964.611851851849</v>
      </c>
    </row>
    <row r="3267" spans="1:6" x14ac:dyDescent="0.2">
      <c r="A3267">
        <v>3266</v>
      </c>
      <c r="B3267" t="s">
        <v>8326</v>
      </c>
      <c r="C3267" t="s">
        <v>8327</v>
      </c>
      <c r="D3267" t="s">
        <v>8328</v>
      </c>
      <c r="E3267" s="1">
        <v>44964.611851851849</v>
      </c>
      <c r="F3267" s="1">
        <v>44964.611851851849</v>
      </c>
    </row>
    <row r="3268" spans="1:6" x14ac:dyDescent="0.2">
      <c r="A3268">
        <v>3267</v>
      </c>
      <c r="B3268" t="s">
        <v>8329</v>
      </c>
      <c r="C3268" t="s">
        <v>8330</v>
      </c>
      <c r="D3268" t="s">
        <v>8331</v>
      </c>
      <c r="E3268" s="1">
        <v>44964.611851851849</v>
      </c>
      <c r="F3268" s="1">
        <v>44964.611851851849</v>
      </c>
    </row>
    <row r="3269" spans="1:6" x14ac:dyDescent="0.2">
      <c r="A3269">
        <v>3268</v>
      </c>
      <c r="B3269" t="s">
        <v>8332</v>
      </c>
      <c r="C3269" t="s">
        <v>8333</v>
      </c>
      <c r="D3269" t="s">
        <v>8334</v>
      </c>
      <c r="E3269" s="1">
        <v>44964.611851851849</v>
      </c>
      <c r="F3269" s="1">
        <v>44964.611851851849</v>
      </c>
    </row>
    <row r="3270" spans="1:6" x14ac:dyDescent="0.2">
      <c r="A3270">
        <v>3269</v>
      </c>
      <c r="B3270" t="s">
        <v>8335</v>
      </c>
      <c r="C3270" t="s">
        <v>8336</v>
      </c>
      <c r="D3270" t="s">
        <v>8337</v>
      </c>
      <c r="E3270" s="1">
        <v>44964.611851851849</v>
      </c>
      <c r="F3270" s="1">
        <v>44964.611851851849</v>
      </c>
    </row>
    <row r="3271" spans="1:6" x14ac:dyDescent="0.2">
      <c r="A3271">
        <v>3270</v>
      </c>
      <c r="B3271" t="s">
        <v>8338</v>
      </c>
      <c r="C3271" t="s">
        <v>8339</v>
      </c>
      <c r="D3271" s="2">
        <v>7204679641</v>
      </c>
      <c r="E3271" s="1">
        <v>44964.611851851849</v>
      </c>
      <c r="F3271" s="1">
        <v>44964.611851851849</v>
      </c>
    </row>
    <row r="3272" spans="1:6" x14ac:dyDescent="0.2">
      <c r="A3272">
        <v>3271</v>
      </c>
      <c r="B3272" t="s">
        <v>8340</v>
      </c>
      <c r="C3272" t="s">
        <v>8341</v>
      </c>
      <c r="D3272" t="s">
        <v>8342</v>
      </c>
      <c r="E3272" s="1">
        <v>44964.611851851849</v>
      </c>
      <c r="F3272" s="1">
        <v>44964.611851851849</v>
      </c>
    </row>
    <row r="3273" spans="1:6" x14ac:dyDescent="0.2">
      <c r="A3273">
        <v>3272</v>
      </c>
      <c r="B3273" t="s">
        <v>8343</v>
      </c>
      <c r="C3273" t="s">
        <v>8344</v>
      </c>
      <c r="D3273" t="s">
        <v>8345</v>
      </c>
      <c r="E3273" s="1">
        <v>44964.611851851849</v>
      </c>
      <c r="F3273" s="1">
        <v>44964.611851851849</v>
      </c>
    </row>
    <row r="3274" spans="1:6" x14ac:dyDescent="0.2">
      <c r="A3274">
        <v>3273</v>
      </c>
      <c r="B3274" t="s">
        <v>8346</v>
      </c>
      <c r="C3274" t="s">
        <v>8347</v>
      </c>
      <c r="D3274">
        <f>1-320-300-8623</f>
        <v>-9242</v>
      </c>
      <c r="E3274" s="1">
        <v>44964.611851851849</v>
      </c>
      <c r="F3274" s="1">
        <v>44964.611851851849</v>
      </c>
    </row>
    <row r="3275" spans="1:6" x14ac:dyDescent="0.2">
      <c r="A3275">
        <v>3274</v>
      </c>
      <c r="B3275" t="s">
        <v>8348</v>
      </c>
      <c r="C3275" t="s">
        <v>8349</v>
      </c>
      <c r="D3275">
        <f>1-941-787-2957</f>
        <v>-4684</v>
      </c>
      <c r="E3275" s="1">
        <v>44964.611851851849</v>
      </c>
      <c r="F3275" s="1">
        <v>44964.611851851849</v>
      </c>
    </row>
    <row r="3276" spans="1:6" x14ac:dyDescent="0.2">
      <c r="A3276">
        <v>3275</v>
      </c>
      <c r="B3276" t="s">
        <v>8350</v>
      </c>
      <c r="C3276" t="s">
        <v>8351</v>
      </c>
      <c r="D3276" s="2">
        <v>5755450886</v>
      </c>
      <c r="E3276" s="1">
        <v>44964.611851851849</v>
      </c>
      <c r="F3276" s="1">
        <v>44964.611851851849</v>
      </c>
    </row>
    <row r="3277" spans="1:6" x14ac:dyDescent="0.2">
      <c r="A3277">
        <v>3276</v>
      </c>
      <c r="B3277" t="s">
        <v>8352</v>
      </c>
      <c r="C3277" t="s">
        <v>8353</v>
      </c>
      <c r="D3277">
        <f>1-734-247-2981</f>
        <v>-3961</v>
      </c>
      <c r="E3277" s="1">
        <v>44964.611851851849</v>
      </c>
      <c r="F3277" s="1">
        <v>44964.611851851849</v>
      </c>
    </row>
    <row r="3278" spans="1:6" x14ac:dyDescent="0.2">
      <c r="A3278">
        <v>3277</v>
      </c>
      <c r="B3278" t="s">
        <v>8354</v>
      </c>
      <c r="C3278" t="s">
        <v>8355</v>
      </c>
      <c r="D3278" t="s">
        <v>8356</v>
      </c>
      <c r="E3278" s="1">
        <v>44964.611851851849</v>
      </c>
      <c r="F3278" s="1">
        <v>44964.611851851849</v>
      </c>
    </row>
    <row r="3279" spans="1:6" x14ac:dyDescent="0.2">
      <c r="A3279">
        <v>3278</v>
      </c>
      <c r="B3279" t="s">
        <v>8357</v>
      </c>
      <c r="C3279" t="s">
        <v>8358</v>
      </c>
      <c r="D3279" t="s">
        <v>8359</v>
      </c>
      <c r="E3279" s="1">
        <v>44964.611851851849</v>
      </c>
      <c r="F3279" s="1">
        <v>44964.611851851849</v>
      </c>
    </row>
    <row r="3280" spans="1:6" x14ac:dyDescent="0.2">
      <c r="A3280">
        <v>3279</v>
      </c>
      <c r="B3280" t="s">
        <v>8360</v>
      </c>
      <c r="C3280" t="s">
        <v>8361</v>
      </c>
      <c r="D3280" t="s">
        <v>8362</v>
      </c>
      <c r="E3280" s="1">
        <v>44964.611851851849</v>
      </c>
      <c r="F3280" s="1">
        <v>44964.611851851849</v>
      </c>
    </row>
    <row r="3281" spans="1:6" x14ac:dyDescent="0.2">
      <c r="A3281">
        <v>3280</v>
      </c>
      <c r="B3281" t="s">
        <v>8363</v>
      </c>
      <c r="C3281" t="s">
        <v>8364</v>
      </c>
      <c r="D3281" t="s">
        <v>8365</v>
      </c>
      <c r="E3281" s="1">
        <v>44964.611851851849</v>
      </c>
      <c r="F3281" s="1">
        <v>44964.611851851849</v>
      </c>
    </row>
    <row r="3282" spans="1:6" x14ac:dyDescent="0.2">
      <c r="A3282">
        <v>3281</v>
      </c>
      <c r="B3282" t="s">
        <v>8366</v>
      </c>
      <c r="C3282" t="s">
        <v>8367</v>
      </c>
      <c r="D3282" t="s">
        <v>8368</v>
      </c>
      <c r="E3282" s="1">
        <v>44964.611851851849</v>
      </c>
      <c r="F3282" s="1">
        <v>44964.611851851849</v>
      </c>
    </row>
    <row r="3283" spans="1:6" x14ac:dyDescent="0.2">
      <c r="A3283">
        <v>3282</v>
      </c>
      <c r="B3283" t="s">
        <v>8369</v>
      </c>
      <c r="C3283" t="s">
        <v>8370</v>
      </c>
      <c r="D3283" t="s">
        <v>8371</v>
      </c>
      <c r="E3283" s="1">
        <v>44964.611851851849</v>
      </c>
      <c r="F3283" s="1">
        <v>44964.611851851849</v>
      </c>
    </row>
    <row r="3284" spans="1:6" x14ac:dyDescent="0.2">
      <c r="A3284">
        <v>3283</v>
      </c>
      <c r="B3284" t="s">
        <v>8372</v>
      </c>
      <c r="C3284" t="s">
        <v>8373</v>
      </c>
      <c r="D3284" t="s">
        <v>8374</v>
      </c>
      <c r="E3284" s="1">
        <v>44964.611851851849</v>
      </c>
      <c r="F3284" s="1">
        <v>44964.611851851849</v>
      </c>
    </row>
    <row r="3285" spans="1:6" x14ac:dyDescent="0.2">
      <c r="A3285">
        <v>3284</v>
      </c>
      <c r="B3285" t="s">
        <v>8375</v>
      </c>
      <c r="C3285" t="s">
        <v>8376</v>
      </c>
      <c r="D3285" t="s">
        <v>8377</v>
      </c>
      <c r="E3285" s="1">
        <v>44964.611851851849</v>
      </c>
      <c r="F3285" s="1">
        <v>44964.611851851849</v>
      </c>
    </row>
    <row r="3286" spans="1:6" x14ac:dyDescent="0.2">
      <c r="A3286">
        <v>3285</v>
      </c>
      <c r="B3286" t="s">
        <v>8378</v>
      </c>
      <c r="C3286" t="s">
        <v>8379</v>
      </c>
      <c r="D3286" t="s">
        <v>8380</v>
      </c>
      <c r="E3286" s="1">
        <v>44964.611851851849</v>
      </c>
      <c r="F3286" s="1">
        <v>44964.611851851849</v>
      </c>
    </row>
    <row r="3287" spans="1:6" x14ac:dyDescent="0.2">
      <c r="A3287">
        <v>3286</v>
      </c>
      <c r="B3287" t="s">
        <v>8381</v>
      </c>
      <c r="C3287" t="s">
        <v>8382</v>
      </c>
      <c r="D3287">
        <f>1-986-797-2045</f>
        <v>-3827</v>
      </c>
      <c r="E3287" s="1">
        <v>44964.611851851849</v>
      </c>
      <c r="F3287" s="1">
        <v>44964.611851851849</v>
      </c>
    </row>
    <row r="3288" spans="1:6" x14ac:dyDescent="0.2">
      <c r="A3288">
        <v>3287</v>
      </c>
      <c r="B3288" t="s">
        <v>8383</v>
      </c>
      <c r="C3288" t="s">
        <v>8384</v>
      </c>
      <c r="D3288" s="2">
        <v>16507601213</v>
      </c>
      <c r="E3288" s="1">
        <v>44964.611851851849</v>
      </c>
      <c r="F3288" s="1">
        <v>44964.611851851849</v>
      </c>
    </row>
    <row r="3289" spans="1:6" x14ac:dyDescent="0.2">
      <c r="A3289">
        <v>3288</v>
      </c>
      <c r="B3289" t="s">
        <v>8385</v>
      </c>
      <c r="C3289" t="s">
        <v>8386</v>
      </c>
      <c r="D3289" t="s">
        <v>8387</v>
      </c>
      <c r="E3289" s="1">
        <v>44964.611851851849</v>
      </c>
      <c r="F3289" s="1">
        <v>44964.611851851849</v>
      </c>
    </row>
    <row r="3290" spans="1:6" x14ac:dyDescent="0.2">
      <c r="A3290">
        <v>3289</v>
      </c>
      <c r="B3290" t="s">
        <v>8388</v>
      </c>
      <c r="C3290" t="s">
        <v>8389</v>
      </c>
      <c r="D3290" s="2">
        <v>9375395757</v>
      </c>
      <c r="E3290" s="1">
        <v>44964.611851851849</v>
      </c>
      <c r="F3290" s="1">
        <v>44964.611851851849</v>
      </c>
    </row>
    <row r="3291" spans="1:6" x14ac:dyDescent="0.2">
      <c r="A3291">
        <v>3290</v>
      </c>
      <c r="B3291" t="s">
        <v>8390</v>
      </c>
      <c r="C3291" t="s">
        <v>8391</v>
      </c>
      <c r="D3291" t="s">
        <v>8392</v>
      </c>
      <c r="E3291" s="1">
        <v>44964.611851851849</v>
      </c>
      <c r="F3291" s="1">
        <v>44964.611851851849</v>
      </c>
    </row>
    <row r="3292" spans="1:6" x14ac:dyDescent="0.2">
      <c r="A3292">
        <v>3291</v>
      </c>
      <c r="B3292" t="s">
        <v>8393</v>
      </c>
      <c r="C3292" t="s">
        <v>8394</v>
      </c>
      <c r="D3292" s="2">
        <v>8045911181</v>
      </c>
      <c r="E3292" s="1">
        <v>44964.611851851849</v>
      </c>
      <c r="F3292" s="1">
        <v>44964.611851851849</v>
      </c>
    </row>
    <row r="3293" spans="1:6" x14ac:dyDescent="0.2">
      <c r="A3293">
        <v>3292</v>
      </c>
      <c r="B3293" t="s">
        <v>8395</v>
      </c>
      <c r="C3293" t="s">
        <v>8396</v>
      </c>
      <c r="D3293" t="s">
        <v>8397</v>
      </c>
      <c r="E3293" s="1">
        <v>44964.611851851849</v>
      </c>
      <c r="F3293" s="1">
        <v>44964.611851851849</v>
      </c>
    </row>
    <row r="3294" spans="1:6" x14ac:dyDescent="0.2">
      <c r="A3294">
        <v>3293</v>
      </c>
      <c r="B3294" t="s">
        <v>8398</v>
      </c>
      <c r="C3294" t="s">
        <v>8399</v>
      </c>
      <c r="D3294" t="s">
        <v>8400</v>
      </c>
      <c r="E3294" s="1">
        <v>44964.611851851849</v>
      </c>
      <c r="F3294" s="1">
        <v>44964.611851851849</v>
      </c>
    </row>
    <row r="3295" spans="1:6" x14ac:dyDescent="0.2">
      <c r="A3295">
        <v>3294</v>
      </c>
      <c r="B3295" t="s">
        <v>8401</v>
      </c>
      <c r="C3295" t="s">
        <v>8402</v>
      </c>
      <c r="D3295" s="2">
        <v>13343305500</v>
      </c>
      <c r="E3295" s="1">
        <v>44964.611851851849</v>
      </c>
      <c r="F3295" s="1">
        <v>44964.611851851849</v>
      </c>
    </row>
    <row r="3296" spans="1:6" x14ac:dyDescent="0.2">
      <c r="A3296">
        <v>3295</v>
      </c>
      <c r="B3296" t="s">
        <v>8403</v>
      </c>
      <c r="C3296" t="s">
        <v>8404</v>
      </c>
      <c r="D3296" t="s">
        <v>8405</v>
      </c>
      <c r="E3296" s="1">
        <v>44964.611851851849</v>
      </c>
      <c r="F3296" s="1">
        <v>44964.611851851849</v>
      </c>
    </row>
    <row r="3297" spans="1:6" x14ac:dyDescent="0.2">
      <c r="A3297">
        <v>3296</v>
      </c>
      <c r="B3297" t="s">
        <v>8406</v>
      </c>
      <c r="C3297" t="s">
        <v>8407</v>
      </c>
      <c r="D3297" t="s">
        <v>8408</v>
      </c>
      <c r="E3297" s="1">
        <v>44964.611851851849</v>
      </c>
      <c r="F3297" s="1">
        <v>44964.611851851849</v>
      </c>
    </row>
    <row r="3298" spans="1:6" x14ac:dyDescent="0.2">
      <c r="A3298">
        <v>3297</v>
      </c>
      <c r="B3298" t="s">
        <v>8409</v>
      </c>
      <c r="C3298" t="s">
        <v>8410</v>
      </c>
      <c r="D3298">
        <v>15077866022</v>
      </c>
      <c r="E3298" s="1">
        <v>44964.611851851849</v>
      </c>
      <c r="F3298" s="1">
        <v>44964.611851851849</v>
      </c>
    </row>
    <row r="3299" spans="1:6" x14ac:dyDescent="0.2">
      <c r="A3299">
        <v>3298</v>
      </c>
      <c r="B3299" t="s">
        <v>8411</v>
      </c>
      <c r="C3299" t="s">
        <v>8412</v>
      </c>
      <c r="D3299">
        <f>1-430-398-5031</f>
        <v>-5858</v>
      </c>
      <c r="E3299" s="1">
        <v>44964.611851851849</v>
      </c>
      <c r="F3299" s="1">
        <v>44964.611851851849</v>
      </c>
    </row>
    <row r="3300" spans="1:6" x14ac:dyDescent="0.2">
      <c r="A3300">
        <v>3299</v>
      </c>
      <c r="B3300" t="s">
        <v>8413</v>
      </c>
      <c r="C3300" t="s">
        <v>8414</v>
      </c>
      <c r="D3300">
        <v>17279540317</v>
      </c>
      <c r="E3300" s="1">
        <v>44964.611851851849</v>
      </c>
      <c r="F3300" s="1">
        <v>44964.611851851849</v>
      </c>
    </row>
    <row r="3301" spans="1:6" x14ac:dyDescent="0.2">
      <c r="A3301">
        <v>3300</v>
      </c>
      <c r="B3301" t="s">
        <v>8415</v>
      </c>
      <c r="C3301" t="s">
        <v>8416</v>
      </c>
      <c r="D3301">
        <f>1-585-294-9756</f>
        <v>-10634</v>
      </c>
      <c r="E3301" s="1">
        <v>44964.611851851849</v>
      </c>
      <c r="F3301" s="1">
        <v>44964.611851851849</v>
      </c>
    </row>
    <row r="3302" spans="1:6" x14ac:dyDescent="0.2">
      <c r="A3302">
        <v>3301</v>
      </c>
      <c r="B3302" t="s">
        <v>8417</v>
      </c>
      <c r="C3302" t="s">
        <v>8418</v>
      </c>
      <c r="D3302">
        <f>1-760-893-5955</f>
        <v>-7607</v>
      </c>
      <c r="E3302" s="1">
        <v>44964.611851851849</v>
      </c>
      <c r="F3302" s="1">
        <v>44964.611851851849</v>
      </c>
    </row>
    <row r="3303" spans="1:6" x14ac:dyDescent="0.2">
      <c r="A3303">
        <v>3302</v>
      </c>
      <c r="B3303" t="s">
        <v>8419</v>
      </c>
      <c r="C3303" t="s">
        <v>8420</v>
      </c>
      <c r="D3303">
        <f>1-283-425-4589</f>
        <v>-5296</v>
      </c>
      <c r="E3303" s="1">
        <v>44964.611851851849</v>
      </c>
      <c r="F3303" s="1">
        <v>44964.611851851849</v>
      </c>
    </row>
    <row r="3304" spans="1:6" x14ac:dyDescent="0.2">
      <c r="A3304">
        <v>3303</v>
      </c>
      <c r="B3304" t="s">
        <v>8421</v>
      </c>
      <c r="C3304" t="s">
        <v>8422</v>
      </c>
      <c r="D3304" t="s">
        <v>8423</v>
      </c>
      <c r="E3304" s="1">
        <v>44964.611851851849</v>
      </c>
      <c r="F3304" s="1">
        <v>44964.611851851849</v>
      </c>
    </row>
    <row r="3305" spans="1:6" x14ac:dyDescent="0.2">
      <c r="A3305">
        <v>3304</v>
      </c>
      <c r="B3305" t="s">
        <v>8424</v>
      </c>
      <c r="C3305" t="s">
        <v>8425</v>
      </c>
      <c r="D3305" t="s">
        <v>8426</v>
      </c>
      <c r="E3305" s="1">
        <v>44964.611851851849</v>
      </c>
      <c r="F3305" s="1">
        <v>44964.611851851849</v>
      </c>
    </row>
    <row r="3306" spans="1:6" x14ac:dyDescent="0.2">
      <c r="A3306">
        <v>3305</v>
      </c>
      <c r="B3306" t="s">
        <v>8427</v>
      </c>
      <c r="C3306" t="s">
        <v>8428</v>
      </c>
      <c r="D3306" s="2">
        <v>18186253547</v>
      </c>
      <c r="E3306" s="1">
        <v>44964.611851851849</v>
      </c>
      <c r="F3306" s="1">
        <v>44964.611851851849</v>
      </c>
    </row>
    <row r="3307" spans="1:6" x14ac:dyDescent="0.2">
      <c r="A3307">
        <v>3306</v>
      </c>
      <c r="B3307" t="s">
        <v>8429</v>
      </c>
      <c r="C3307" t="s">
        <v>8430</v>
      </c>
      <c r="D3307">
        <f>1-559-212-3841</f>
        <v>-4611</v>
      </c>
      <c r="E3307" s="1">
        <v>44964.611851851849</v>
      </c>
      <c r="F3307" s="1">
        <v>44964.611851851849</v>
      </c>
    </row>
    <row r="3308" spans="1:6" x14ac:dyDescent="0.2">
      <c r="A3308">
        <v>3307</v>
      </c>
      <c r="B3308" t="s">
        <v>8431</v>
      </c>
      <c r="C3308" t="s">
        <v>8432</v>
      </c>
      <c r="D3308" t="s">
        <v>8433</v>
      </c>
      <c r="E3308" s="1">
        <v>44964.611851851849</v>
      </c>
      <c r="F3308" s="1">
        <v>44964.611851851849</v>
      </c>
    </row>
    <row r="3309" spans="1:6" x14ac:dyDescent="0.2">
      <c r="A3309">
        <v>3308</v>
      </c>
      <c r="B3309" t="s">
        <v>8434</v>
      </c>
      <c r="C3309" t="s">
        <v>8435</v>
      </c>
      <c r="D3309">
        <f>1-336-978-5374</f>
        <v>-6687</v>
      </c>
      <c r="E3309" s="1">
        <v>44964.611851851849</v>
      </c>
      <c r="F3309" s="1">
        <v>44964.611851851849</v>
      </c>
    </row>
    <row r="3310" spans="1:6" x14ac:dyDescent="0.2">
      <c r="A3310">
        <v>3309</v>
      </c>
      <c r="B3310" t="s">
        <v>8436</v>
      </c>
      <c r="C3310" t="s">
        <v>8437</v>
      </c>
      <c r="D3310" t="s">
        <v>8438</v>
      </c>
      <c r="E3310" s="1">
        <v>44964.611851851849</v>
      </c>
      <c r="F3310" s="1">
        <v>44964.611851851849</v>
      </c>
    </row>
    <row r="3311" spans="1:6" x14ac:dyDescent="0.2">
      <c r="A3311">
        <v>3310</v>
      </c>
      <c r="B3311" t="s">
        <v>8439</v>
      </c>
      <c r="C3311" t="s">
        <v>8440</v>
      </c>
      <c r="D3311">
        <f>1-601-612-6899</f>
        <v>-8111</v>
      </c>
      <c r="E3311" s="1">
        <v>44964.611851851849</v>
      </c>
      <c r="F3311" s="1">
        <v>44964.611851851849</v>
      </c>
    </row>
    <row r="3312" spans="1:6" x14ac:dyDescent="0.2">
      <c r="A3312">
        <v>3311</v>
      </c>
      <c r="B3312" t="s">
        <v>8441</v>
      </c>
      <c r="C3312" t="s">
        <v>8442</v>
      </c>
      <c r="D3312">
        <f>1-770-955-4876</f>
        <v>-6600</v>
      </c>
      <c r="E3312" s="1">
        <v>44964.611851851849</v>
      </c>
      <c r="F3312" s="1">
        <v>44964.611851851849</v>
      </c>
    </row>
    <row r="3313" spans="1:6" x14ac:dyDescent="0.2">
      <c r="A3313">
        <v>3312</v>
      </c>
      <c r="B3313" t="s">
        <v>8443</v>
      </c>
      <c r="C3313" t="s">
        <v>8444</v>
      </c>
      <c r="D3313" s="2">
        <v>6629215234</v>
      </c>
      <c r="E3313" s="1">
        <v>44964.611851851849</v>
      </c>
      <c r="F3313" s="1">
        <v>44964.611851851849</v>
      </c>
    </row>
    <row r="3314" spans="1:6" x14ac:dyDescent="0.2">
      <c r="A3314">
        <v>3313</v>
      </c>
      <c r="B3314" t="s">
        <v>8445</v>
      </c>
      <c r="C3314" t="s">
        <v>8446</v>
      </c>
      <c r="D3314" t="s">
        <v>8447</v>
      </c>
      <c r="E3314" s="1">
        <v>44964.611851851849</v>
      </c>
      <c r="F3314" s="1">
        <v>44964.611851851849</v>
      </c>
    </row>
    <row r="3315" spans="1:6" x14ac:dyDescent="0.2">
      <c r="A3315">
        <v>3314</v>
      </c>
      <c r="B3315" t="s">
        <v>8448</v>
      </c>
      <c r="C3315" t="s">
        <v>8449</v>
      </c>
      <c r="D3315" s="2">
        <v>15203742815</v>
      </c>
      <c r="E3315" s="1">
        <v>44964.611851851849</v>
      </c>
      <c r="F3315" s="1">
        <v>44964.611851851849</v>
      </c>
    </row>
    <row r="3316" spans="1:6" x14ac:dyDescent="0.2">
      <c r="A3316">
        <v>3315</v>
      </c>
      <c r="B3316" t="s">
        <v>8450</v>
      </c>
      <c r="C3316" t="s">
        <v>8451</v>
      </c>
      <c r="D3316" s="2">
        <v>4587775956</v>
      </c>
      <c r="E3316" s="1">
        <v>44964.611851851849</v>
      </c>
      <c r="F3316" s="1">
        <v>44964.611851851849</v>
      </c>
    </row>
    <row r="3317" spans="1:6" x14ac:dyDescent="0.2">
      <c r="A3317">
        <v>3316</v>
      </c>
      <c r="B3317" t="s">
        <v>8452</v>
      </c>
      <c r="C3317" t="s">
        <v>8453</v>
      </c>
      <c r="D3317" s="2">
        <v>5865852704</v>
      </c>
      <c r="E3317" s="1">
        <v>44964.611851851849</v>
      </c>
      <c r="F3317" s="1">
        <v>44964.611851851849</v>
      </c>
    </row>
    <row r="3318" spans="1:6" x14ac:dyDescent="0.2">
      <c r="A3318">
        <v>3317</v>
      </c>
      <c r="B3318" t="s">
        <v>8454</v>
      </c>
      <c r="C3318" t="s">
        <v>8455</v>
      </c>
      <c r="D3318" t="s">
        <v>8456</v>
      </c>
      <c r="E3318" s="1">
        <v>44964.611851851849</v>
      </c>
      <c r="F3318" s="1">
        <v>44964.611851851849</v>
      </c>
    </row>
    <row r="3319" spans="1:6" x14ac:dyDescent="0.2">
      <c r="A3319">
        <v>3318</v>
      </c>
      <c r="B3319" t="s">
        <v>8457</v>
      </c>
      <c r="C3319" t="s">
        <v>8458</v>
      </c>
      <c r="D3319" t="s">
        <v>8459</v>
      </c>
      <c r="E3319" s="1">
        <v>44964.611851851849</v>
      </c>
      <c r="F3319" s="1">
        <v>44964.611851851849</v>
      </c>
    </row>
    <row r="3320" spans="1:6" x14ac:dyDescent="0.2">
      <c r="A3320">
        <v>3319</v>
      </c>
      <c r="B3320" t="s">
        <v>8460</v>
      </c>
      <c r="C3320" t="s">
        <v>8461</v>
      </c>
      <c r="D3320" t="s">
        <v>8462</v>
      </c>
      <c r="E3320" s="1">
        <v>44964.611851851849</v>
      </c>
      <c r="F3320" s="1">
        <v>44964.611851851849</v>
      </c>
    </row>
    <row r="3321" spans="1:6" x14ac:dyDescent="0.2">
      <c r="A3321">
        <v>3320</v>
      </c>
      <c r="B3321" t="s">
        <v>8463</v>
      </c>
      <c r="C3321" t="s">
        <v>8464</v>
      </c>
      <c r="D3321" t="s">
        <v>8465</v>
      </c>
      <c r="E3321" s="1">
        <v>44964.611851851849</v>
      </c>
      <c r="F3321" s="1">
        <v>44964.611851851849</v>
      </c>
    </row>
    <row r="3322" spans="1:6" x14ac:dyDescent="0.2">
      <c r="A3322">
        <v>3321</v>
      </c>
      <c r="B3322" t="s">
        <v>8466</v>
      </c>
      <c r="C3322" t="s">
        <v>8467</v>
      </c>
      <c r="D3322" t="s">
        <v>8468</v>
      </c>
      <c r="E3322" s="1">
        <v>44964.611851851849</v>
      </c>
      <c r="F3322" s="1">
        <v>44964.611851851849</v>
      </c>
    </row>
    <row r="3323" spans="1:6" x14ac:dyDescent="0.2">
      <c r="A3323">
        <v>3322</v>
      </c>
      <c r="B3323" t="s">
        <v>8469</v>
      </c>
      <c r="C3323" t="s">
        <v>8470</v>
      </c>
      <c r="D3323">
        <v>16405525692</v>
      </c>
      <c r="E3323" s="1">
        <v>44964.611851851849</v>
      </c>
      <c r="F3323" s="1">
        <v>44964.611851851849</v>
      </c>
    </row>
    <row r="3324" spans="1:6" x14ac:dyDescent="0.2">
      <c r="A3324">
        <v>3323</v>
      </c>
      <c r="B3324" t="s">
        <v>8471</v>
      </c>
      <c r="C3324" t="s">
        <v>8472</v>
      </c>
      <c r="D3324" t="s">
        <v>8473</v>
      </c>
      <c r="E3324" s="1">
        <v>44964.611851851849</v>
      </c>
      <c r="F3324" s="1">
        <v>44964.611851851849</v>
      </c>
    </row>
    <row r="3325" spans="1:6" x14ac:dyDescent="0.2">
      <c r="A3325">
        <v>3324</v>
      </c>
      <c r="B3325" t="s">
        <v>8474</v>
      </c>
      <c r="C3325" t="s">
        <v>8475</v>
      </c>
      <c r="D3325" t="s">
        <v>8476</v>
      </c>
      <c r="E3325" s="1">
        <v>44964.611851851849</v>
      </c>
      <c r="F3325" s="1">
        <v>44964.611851851849</v>
      </c>
    </row>
    <row r="3326" spans="1:6" x14ac:dyDescent="0.2">
      <c r="A3326">
        <v>3325</v>
      </c>
      <c r="B3326" t="s">
        <v>8477</v>
      </c>
      <c r="C3326" t="s">
        <v>8478</v>
      </c>
      <c r="D3326">
        <f>1-941-439-7644</f>
        <v>-9023</v>
      </c>
      <c r="E3326" s="1">
        <v>44964.611851851849</v>
      </c>
      <c r="F3326" s="1">
        <v>44964.611851851849</v>
      </c>
    </row>
    <row r="3327" spans="1:6" x14ac:dyDescent="0.2">
      <c r="A3327">
        <v>3326</v>
      </c>
      <c r="B3327" t="s">
        <v>8479</v>
      </c>
      <c r="C3327" t="s">
        <v>8480</v>
      </c>
      <c r="D3327" t="s">
        <v>8481</v>
      </c>
      <c r="E3327" s="1">
        <v>44964.611851851849</v>
      </c>
      <c r="F3327" s="1">
        <v>44964.611851851849</v>
      </c>
    </row>
    <row r="3328" spans="1:6" x14ac:dyDescent="0.2">
      <c r="A3328">
        <v>3327</v>
      </c>
      <c r="B3328" t="s">
        <v>8482</v>
      </c>
      <c r="C3328" t="s">
        <v>8483</v>
      </c>
      <c r="D3328" t="s">
        <v>8484</v>
      </c>
      <c r="E3328" s="1">
        <v>44964.611851851849</v>
      </c>
      <c r="F3328" s="1">
        <v>44964.611851851849</v>
      </c>
    </row>
    <row r="3329" spans="1:6" x14ac:dyDescent="0.2">
      <c r="A3329">
        <v>3328</v>
      </c>
      <c r="B3329" t="s">
        <v>8485</v>
      </c>
      <c r="C3329" t="s">
        <v>8486</v>
      </c>
      <c r="D3329" t="s">
        <v>8487</v>
      </c>
      <c r="E3329" s="1">
        <v>44964.611851851849</v>
      </c>
      <c r="F3329" s="1">
        <v>44964.611851851849</v>
      </c>
    </row>
    <row r="3330" spans="1:6" x14ac:dyDescent="0.2">
      <c r="A3330">
        <v>3329</v>
      </c>
      <c r="B3330" t="s">
        <v>8488</v>
      </c>
      <c r="C3330" t="s">
        <v>8489</v>
      </c>
      <c r="D3330">
        <f>1-351-670-3213</f>
        <v>-4233</v>
      </c>
      <c r="E3330" s="1">
        <v>44964.611851851849</v>
      </c>
      <c r="F3330" s="1">
        <v>44964.611851851849</v>
      </c>
    </row>
    <row r="3331" spans="1:6" x14ac:dyDescent="0.2">
      <c r="A3331">
        <v>3330</v>
      </c>
      <c r="B3331" t="s">
        <v>8490</v>
      </c>
      <c r="C3331" t="s">
        <v>8491</v>
      </c>
      <c r="D3331" t="s">
        <v>8492</v>
      </c>
      <c r="E3331" s="1">
        <v>44964.611851851849</v>
      </c>
      <c r="F3331" s="1">
        <v>44964.611851851849</v>
      </c>
    </row>
    <row r="3332" spans="1:6" x14ac:dyDescent="0.2">
      <c r="A3332">
        <v>3331</v>
      </c>
      <c r="B3332" t="s">
        <v>8493</v>
      </c>
      <c r="C3332" t="s">
        <v>8494</v>
      </c>
      <c r="D3332" s="2">
        <v>9705928058</v>
      </c>
      <c r="E3332" s="1">
        <v>44964.611851851849</v>
      </c>
      <c r="F3332" s="1">
        <v>44964.611851851849</v>
      </c>
    </row>
    <row r="3333" spans="1:6" x14ac:dyDescent="0.2">
      <c r="A3333">
        <v>3332</v>
      </c>
      <c r="B3333" t="s">
        <v>8495</v>
      </c>
      <c r="C3333" t="s">
        <v>8496</v>
      </c>
      <c r="D3333" s="2">
        <v>18624126584</v>
      </c>
      <c r="E3333" s="1">
        <v>44964.611851851849</v>
      </c>
      <c r="F3333" s="1">
        <v>44964.611851851849</v>
      </c>
    </row>
    <row r="3334" spans="1:6" x14ac:dyDescent="0.2">
      <c r="A3334">
        <v>3333</v>
      </c>
      <c r="B3334" t="s">
        <v>8497</v>
      </c>
      <c r="C3334" t="s">
        <v>8498</v>
      </c>
      <c r="D3334" s="2">
        <v>15342582053</v>
      </c>
      <c r="E3334" s="1">
        <v>44964.611851851849</v>
      </c>
      <c r="F3334" s="1">
        <v>44964.611851851849</v>
      </c>
    </row>
    <row r="3335" spans="1:6" x14ac:dyDescent="0.2">
      <c r="A3335">
        <v>3334</v>
      </c>
      <c r="B3335" t="s">
        <v>8499</v>
      </c>
      <c r="C3335" t="s">
        <v>8500</v>
      </c>
      <c r="D3335" t="s">
        <v>8501</v>
      </c>
      <c r="E3335" s="1">
        <v>44964.611851851849</v>
      </c>
      <c r="F3335" s="1">
        <v>44964.611851851849</v>
      </c>
    </row>
    <row r="3336" spans="1:6" x14ac:dyDescent="0.2">
      <c r="A3336">
        <v>3335</v>
      </c>
      <c r="B3336" t="s">
        <v>8502</v>
      </c>
      <c r="C3336" t="s">
        <v>8503</v>
      </c>
      <c r="D3336" t="s">
        <v>8504</v>
      </c>
      <c r="E3336" s="1">
        <v>44964.611851851849</v>
      </c>
      <c r="F3336" s="1">
        <v>44964.611851851849</v>
      </c>
    </row>
    <row r="3337" spans="1:6" x14ac:dyDescent="0.2">
      <c r="A3337">
        <v>3336</v>
      </c>
      <c r="B3337" t="s">
        <v>8505</v>
      </c>
      <c r="C3337" t="s">
        <v>8506</v>
      </c>
      <c r="D3337" t="s">
        <v>8507</v>
      </c>
      <c r="E3337" s="1">
        <v>44964.611851851849</v>
      </c>
      <c r="F3337" s="1">
        <v>44964.611851851849</v>
      </c>
    </row>
    <row r="3338" spans="1:6" x14ac:dyDescent="0.2">
      <c r="A3338">
        <v>3337</v>
      </c>
      <c r="B3338" t="s">
        <v>8508</v>
      </c>
      <c r="C3338" t="s">
        <v>8509</v>
      </c>
      <c r="D3338" s="2">
        <v>15636491127</v>
      </c>
      <c r="E3338" s="1">
        <v>44964.611851851849</v>
      </c>
      <c r="F3338" s="1">
        <v>44964.611851851849</v>
      </c>
    </row>
    <row r="3339" spans="1:6" x14ac:dyDescent="0.2">
      <c r="A3339">
        <v>3338</v>
      </c>
      <c r="B3339" t="s">
        <v>8510</v>
      </c>
      <c r="C3339" t="s">
        <v>8511</v>
      </c>
      <c r="D3339" s="2">
        <v>13606007646</v>
      </c>
      <c r="E3339" s="1">
        <v>44964.611851851849</v>
      </c>
      <c r="F3339" s="1">
        <v>44964.611851851849</v>
      </c>
    </row>
    <row r="3340" spans="1:6" x14ac:dyDescent="0.2">
      <c r="A3340">
        <v>3339</v>
      </c>
      <c r="B3340" t="s">
        <v>8512</v>
      </c>
      <c r="C3340" t="s">
        <v>8513</v>
      </c>
      <c r="D3340" t="s">
        <v>8514</v>
      </c>
      <c r="E3340" s="1">
        <v>44964.611851851849</v>
      </c>
      <c r="F3340" s="1">
        <v>44964.611851851849</v>
      </c>
    </row>
    <row r="3341" spans="1:6" x14ac:dyDescent="0.2">
      <c r="A3341">
        <v>3340</v>
      </c>
      <c r="B3341" t="s">
        <v>8515</v>
      </c>
      <c r="C3341" t="s">
        <v>8516</v>
      </c>
      <c r="D3341" t="s">
        <v>8517</v>
      </c>
      <c r="E3341" s="1">
        <v>44964.611851851849</v>
      </c>
      <c r="F3341" s="1">
        <v>44964.611851851849</v>
      </c>
    </row>
    <row r="3342" spans="1:6" x14ac:dyDescent="0.2">
      <c r="A3342">
        <v>3341</v>
      </c>
      <c r="B3342" t="s">
        <v>8518</v>
      </c>
      <c r="C3342" t="s">
        <v>8519</v>
      </c>
      <c r="D3342" t="s">
        <v>8520</v>
      </c>
      <c r="E3342" s="1">
        <v>44964.611851851849</v>
      </c>
      <c r="F3342" s="1">
        <v>44964.611851851849</v>
      </c>
    </row>
    <row r="3343" spans="1:6" x14ac:dyDescent="0.2">
      <c r="A3343">
        <v>3342</v>
      </c>
      <c r="B3343" t="s">
        <v>8521</v>
      </c>
      <c r="C3343" t="s">
        <v>8522</v>
      </c>
      <c r="D3343">
        <f>1-854-326-7626</f>
        <v>-8805</v>
      </c>
      <c r="E3343" s="1">
        <v>44964.611851851849</v>
      </c>
      <c r="F3343" s="1">
        <v>44964.611851851849</v>
      </c>
    </row>
    <row r="3344" spans="1:6" x14ac:dyDescent="0.2">
      <c r="A3344">
        <v>3343</v>
      </c>
      <c r="B3344" t="s">
        <v>8523</v>
      </c>
      <c r="C3344" t="s">
        <v>8524</v>
      </c>
      <c r="D3344" s="2">
        <v>3413656109</v>
      </c>
      <c r="E3344" s="1">
        <v>44964.611851851849</v>
      </c>
      <c r="F3344" s="1">
        <v>44964.611851851849</v>
      </c>
    </row>
    <row r="3345" spans="1:6" x14ac:dyDescent="0.2">
      <c r="A3345">
        <v>3344</v>
      </c>
      <c r="B3345" t="s">
        <v>8525</v>
      </c>
      <c r="C3345" t="s">
        <v>8526</v>
      </c>
      <c r="D3345" t="s">
        <v>8527</v>
      </c>
      <c r="E3345" s="1">
        <v>44964.611851851849</v>
      </c>
      <c r="F3345" s="1">
        <v>44964.611851851849</v>
      </c>
    </row>
    <row r="3346" spans="1:6" x14ac:dyDescent="0.2">
      <c r="A3346">
        <v>3345</v>
      </c>
      <c r="B3346" t="s">
        <v>8528</v>
      </c>
      <c r="C3346" t="s">
        <v>8529</v>
      </c>
      <c r="D3346" t="s">
        <v>8530</v>
      </c>
      <c r="E3346" s="1">
        <v>44964.611851851849</v>
      </c>
      <c r="F3346" s="1">
        <v>44964.611851851849</v>
      </c>
    </row>
    <row r="3347" spans="1:6" x14ac:dyDescent="0.2">
      <c r="A3347">
        <v>3346</v>
      </c>
      <c r="B3347" t="s">
        <v>8531</v>
      </c>
      <c r="C3347" t="s">
        <v>8532</v>
      </c>
      <c r="D3347" s="2">
        <v>5409990825</v>
      </c>
      <c r="E3347" s="1">
        <v>44964.611851851849</v>
      </c>
      <c r="F3347" s="1">
        <v>44964.611851851849</v>
      </c>
    </row>
    <row r="3348" spans="1:6" x14ac:dyDescent="0.2">
      <c r="A3348">
        <v>3347</v>
      </c>
      <c r="B3348" t="s">
        <v>8533</v>
      </c>
      <c r="C3348" t="s">
        <v>8534</v>
      </c>
      <c r="D3348">
        <f>1-458-906-7080</f>
        <v>-8443</v>
      </c>
      <c r="E3348" s="1">
        <v>44964.611851851849</v>
      </c>
      <c r="F3348" s="1">
        <v>44964.611851851849</v>
      </c>
    </row>
    <row r="3349" spans="1:6" x14ac:dyDescent="0.2">
      <c r="A3349">
        <v>3348</v>
      </c>
      <c r="B3349" t="s">
        <v>8535</v>
      </c>
      <c r="C3349" t="s">
        <v>8536</v>
      </c>
      <c r="D3349">
        <f>1-571-737-561</f>
        <v>-1868</v>
      </c>
      <c r="E3349" s="1">
        <v>44964.611851851849</v>
      </c>
      <c r="F3349" s="1">
        <v>44964.611851851849</v>
      </c>
    </row>
    <row r="3350" spans="1:6" x14ac:dyDescent="0.2">
      <c r="A3350">
        <v>3349</v>
      </c>
      <c r="B3350" t="s">
        <v>8537</v>
      </c>
      <c r="C3350" t="s">
        <v>8538</v>
      </c>
      <c r="D3350" s="2">
        <v>9419136007</v>
      </c>
      <c r="E3350" s="1">
        <v>44964.611851851849</v>
      </c>
      <c r="F3350" s="1">
        <v>44964.611851851849</v>
      </c>
    </row>
    <row r="3351" spans="1:6" x14ac:dyDescent="0.2">
      <c r="A3351">
        <v>3350</v>
      </c>
      <c r="B3351" t="s">
        <v>8539</v>
      </c>
      <c r="C3351" t="s">
        <v>8540</v>
      </c>
      <c r="D3351" s="2">
        <v>6062344626</v>
      </c>
      <c r="E3351" s="1">
        <v>44964.611851851849</v>
      </c>
      <c r="F3351" s="1">
        <v>44964.611851851849</v>
      </c>
    </row>
    <row r="3352" spans="1:6" x14ac:dyDescent="0.2">
      <c r="A3352">
        <v>3351</v>
      </c>
      <c r="B3352" t="s">
        <v>8541</v>
      </c>
      <c r="C3352" t="s">
        <v>8542</v>
      </c>
      <c r="D3352" t="s">
        <v>8543</v>
      </c>
      <c r="E3352" s="1">
        <v>44964.611851851849</v>
      </c>
      <c r="F3352" s="1">
        <v>44964.611851851849</v>
      </c>
    </row>
    <row r="3353" spans="1:6" x14ac:dyDescent="0.2">
      <c r="A3353">
        <v>3352</v>
      </c>
      <c r="B3353" t="s">
        <v>8544</v>
      </c>
      <c r="C3353" t="s">
        <v>8545</v>
      </c>
      <c r="D3353" t="s">
        <v>8546</v>
      </c>
      <c r="E3353" s="1">
        <v>44964.611851851849</v>
      </c>
      <c r="F3353" s="1">
        <v>44964.611851851849</v>
      </c>
    </row>
    <row r="3354" spans="1:6" x14ac:dyDescent="0.2">
      <c r="A3354">
        <v>3353</v>
      </c>
      <c r="B3354" t="s">
        <v>8547</v>
      </c>
      <c r="C3354" t="s">
        <v>8548</v>
      </c>
      <c r="D3354" t="s">
        <v>8549</v>
      </c>
      <c r="E3354" s="1">
        <v>44964.611851851849</v>
      </c>
      <c r="F3354" s="1">
        <v>44964.611851851849</v>
      </c>
    </row>
    <row r="3355" spans="1:6" x14ac:dyDescent="0.2">
      <c r="A3355">
        <v>3354</v>
      </c>
      <c r="B3355" t="s">
        <v>8550</v>
      </c>
      <c r="C3355" t="s">
        <v>8551</v>
      </c>
      <c r="D3355">
        <f>1-814-949-8050</f>
        <v>-9812</v>
      </c>
      <c r="E3355" s="1">
        <v>44964.611851851849</v>
      </c>
      <c r="F3355" s="1">
        <v>44964.611851851849</v>
      </c>
    </row>
    <row r="3356" spans="1:6" x14ac:dyDescent="0.2">
      <c r="A3356">
        <v>3355</v>
      </c>
      <c r="B3356" t="s">
        <v>8552</v>
      </c>
      <c r="C3356" t="s">
        <v>8553</v>
      </c>
      <c r="D3356" t="s">
        <v>8554</v>
      </c>
      <c r="E3356" s="1">
        <v>44964.611851851849</v>
      </c>
      <c r="F3356" s="1">
        <v>44964.611851851849</v>
      </c>
    </row>
    <row r="3357" spans="1:6" x14ac:dyDescent="0.2">
      <c r="A3357">
        <v>3356</v>
      </c>
      <c r="B3357" t="s">
        <v>8555</v>
      </c>
      <c r="C3357" t="s">
        <v>8556</v>
      </c>
      <c r="D3357" t="s">
        <v>8557</v>
      </c>
      <c r="E3357" s="1">
        <v>44964.611851851849</v>
      </c>
      <c r="F3357" s="1">
        <v>44964.611851851849</v>
      </c>
    </row>
    <row r="3358" spans="1:6" x14ac:dyDescent="0.2">
      <c r="A3358">
        <v>3357</v>
      </c>
      <c r="B3358" t="s">
        <v>8558</v>
      </c>
      <c r="C3358" t="s">
        <v>8559</v>
      </c>
      <c r="D3358">
        <v>13866825606</v>
      </c>
      <c r="E3358" s="1">
        <v>44964.611851851849</v>
      </c>
      <c r="F3358" s="1">
        <v>44964.611851851849</v>
      </c>
    </row>
    <row r="3359" spans="1:6" x14ac:dyDescent="0.2">
      <c r="A3359">
        <v>3358</v>
      </c>
      <c r="B3359" t="s">
        <v>8560</v>
      </c>
      <c r="C3359" t="s">
        <v>8561</v>
      </c>
      <c r="D3359" t="s">
        <v>8562</v>
      </c>
      <c r="E3359" s="1">
        <v>44964.611851851849</v>
      </c>
      <c r="F3359" s="1">
        <v>44964.611851851849</v>
      </c>
    </row>
    <row r="3360" spans="1:6" x14ac:dyDescent="0.2">
      <c r="A3360">
        <v>3359</v>
      </c>
      <c r="B3360" t="s">
        <v>8563</v>
      </c>
      <c r="C3360" t="s">
        <v>8564</v>
      </c>
      <c r="D3360" s="2">
        <v>3603416765</v>
      </c>
      <c r="E3360" s="1">
        <v>44964.611851851849</v>
      </c>
      <c r="F3360" s="1">
        <v>44964.611851851849</v>
      </c>
    </row>
    <row r="3361" spans="1:6" x14ac:dyDescent="0.2">
      <c r="A3361">
        <v>3360</v>
      </c>
      <c r="B3361" t="s">
        <v>8565</v>
      </c>
      <c r="C3361" t="s">
        <v>8566</v>
      </c>
      <c r="D3361" s="2">
        <v>8323541161</v>
      </c>
      <c r="E3361" s="1">
        <v>44964.611851851849</v>
      </c>
      <c r="F3361" s="1">
        <v>44964.611851851849</v>
      </c>
    </row>
    <row r="3362" spans="1:6" x14ac:dyDescent="0.2">
      <c r="A3362">
        <v>3361</v>
      </c>
      <c r="B3362" t="s">
        <v>8567</v>
      </c>
      <c r="C3362" t="s">
        <v>8568</v>
      </c>
      <c r="D3362" t="s">
        <v>8569</v>
      </c>
      <c r="E3362" s="1">
        <v>44964.611851851849</v>
      </c>
      <c r="F3362" s="1">
        <v>44964.611851851849</v>
      </c>
    </row>
    <row r="3363" spans="1:6" x14ac:dyDescent="0.2">
      <c r="A3363">
        <v>3362</v>
      </c>
      <c r="B3363" t="s">
        <v>8570</v>
      </c>
      <c r="C3363" t="s">
        <v>8571</v>
      </c>
      <c r="D3363" t="s">
        <v>8572</v>
      </c>
      <c r="E3363" s="1">
        <v>44964.611851851849</v>
      </c>
      <c r="F3363" s="1">
        <v>44964.611851851849</v>
      </c>
    </row>
    <row r="3364" spans="1:6" x14ac:dyDescent="0.2">
      <c r="A3364">
        <v>3363</v>
      </c>
      <c r="B3364" t="s">
        <v>8573</v>
      </c>
      <c r="C3364" t="s">
        <v>8574</v>
      </c>
      <c r="D3364" s="2">
        <v>3518008982</v>
      </c>
      <c r="E3364" s="1">
        <v>44964.611851851849</v>
      </c>
      <c r="F3364" s="1">
        <v>44964.611851851849</v>
      </c>
    </row>
    <row r="3365" spans="1:6" x14ac:dyDescent="0.2">
      <c r="A3365">
        <v>3364</v>
      </c>
      <c r="B3365" t="s">
        <v>8575</v>
      </c>
      <c r="C3365" t="s">
        <v>8576</v>
      </c>
      <c r="D3365" t="s">
        <v>8577</v>
      </c>
      <c r="E3365" s="1">
        <v>44964.611851851849</v>
      </c>
      <c r="F3365" s="1">
        <v>44964.611851851849</v>
      </c>
    </row>
    <row r="3366" spans="1:6" x14ac:dyDescent="0.2">
      <c r="A3366">
        <v>3365</v>
      </c>
      <c r="B3366" t="s">
        <v>8578</v>
      </c>
      <c r="C3366" t="s">
        <v>8579</v>
      </c>
      <c r="D3366">
        <f>1-315-357-8999</f>
        <v>-9670</v>
      </c>
      <c r="E3366" s="1">
        <v>44964.611851851849</v>
      </c>
      <c r="F3366" s="1">
        <v>44964.611851851849</v>
      </c>
    </row>
    <row r="3367" spans="1:6" x14ac:dyDescent="0.2">
      <c r="A3367">
        <v>3366</v>
      </c>
      <c r="B3367" t="s">
        <v>8580</v>
      </c>
      <c r="C3367" t="s">
        <v>8581</v>
      </c>
      <c r="D3367" t="s">
        <v>8582</v>
      </c>
      <c r="E3367" s="1">
        <v>44964.611851851849</v>
      </c>
      <c r="F3367" s="1">
        <v>44964.611851851849</v>
      </c>
    </row>
    <row r="3368" spans="1:6" x14ac:dyDescent="0.2">
      <c r="A3368">
        <v>3367</v>
      </c>
      <c r="B3368" t="s">
        <v>8583</v>
      </c>
      <c r="C3368" t="s">
        <v>8584</v>
      </c>
      <c r="D3368">
        <v>16603769104</v>
      </c>
      <c r="E3368" s="1">
        <v>44964.611851851849</v>
      </c>
      <c r="F3368" s="1">
        <v>44964.611851851849</v>
      </c>
    </row>
    <row r="3369" spans="1:6" x14ac:dyDescent="0.2">
      <c r="A3369">
        <v>3368</v>
      </c>
      <c r="B3369" t="s">
        <v>8585</v>
      </c>
      <c r="C3369" t="s">
        <v>8586</v>
      </c>
      <c r="D3369">
        <f>1-214-952-2933</f>
        <v>-4098</v>
      </c>
      <c r="E3369" s="1">
        <v>44964.611851851849</v>
      </c>
      <c r="F3369" s="1">
        <v>44964.611851851849</v>
      </c>
    </row>
    <row r="3370" spans="1:6" x14ac:dyDescent="0.2">
      <c r="A3370">
        <v>3369</v>
      </c>
      <c r="B3370" t="s">
        <v>8587</v>
      </c>
      <c r="C3370" t="s">
        <v>8588</v>
      </c>
      <c r="D3370">
        <f>1-440-709-9755</f>
        <v>-10903</v>
      </c>
      <c r="E3370" s="1">
        <v>44964.611851851849</v>
      </c>
      <c r="F3370" s="1">
        <v>44964.611851851849</v>
      </c>
    </row>
    <row r="3371" spans="1:6" x14ac:dyDescent="0.2">
      <c r="A3371">
        <v>3370</v>
      </c>
      <c r="B3371" t="s">
        <v>8589</v>
      </c>
      <c r="C3371" t="s">
        <v>8590</v>
      </c>
      <c r="D3371" t="s">
        <v>8591</v>
      </c>
      <c r="E3371" s="1">
        <v>44964.611851851849</v>
      </c>
      <c r="F3371" s="1">
        <v>44964.611851851849</v>
      </c>
    </row>
    <row r="3372" spans="1:6" x14ac:dyDescent="0.2">
      <c r="A3372">
        <v>3371</v>
      </c>
      <c r="B3372" t="s">
        <v>8592</v>
      </c>
      <c r="C3372" t="s">
        <v>8593</v>
      </c>
      <c r="D3372" s="2">
        <v>8652047900</v>
      </c>
      <c r="E3372" s="1">
        <v>44964.611851851849</v>
      </c>
      <c r="F3372" s="1">
        <v>44964.611851851849</v>
      </c>
    </row>
    <row r="3373" spans="1:6" x14ac:dyDescent="0.2">
      <c r="A3373">
        <v>3372</v>
      </c>
      <c r="B3373" t="s">
        <v>8594</v>
      </c>
      <c r="C3373" t="s">
        <v>8595</v>
      </c>
      <c r="D3373" t="s">
        <v>8596</v>
      </c>
      <c r="E3373" s="1">
        <v>44964.611851851849</v>
      </c>
      <c r="F3373" s="1">
        <v>44964.611851851849</v>
      </c>
    </row>
    <row r="3374" spans="1:6" x14ac:dyDescent="0.2">
      <c r="A3374">
        <v>3373</v>
      </c>
      <c r="B3374" t="s">
        <v>8597</v>
      </c>
      <c r="C3374" t="s">
        <v>8598</v>
      </c>
      <c r="D3374" t="s">
        <v>8599</v>
      </c>
      <c r="E3374" s="1">
        <v>44964.611851851849</v>
      </c>
      <c r="F3374" s="1">
        <v>44964.611851851849</v>
      </c>
    </row>
    <row r="3375" spans="1:6" x14ac:dyDescent="0.2">
      <c r="A3375">
        <v>3374</v>
      </c>
      <c r="B3375" t="s">
        <v>8600</v>
      </c>
      <c r="C3375" t="s">
        <v>8601</v>
      </c>
      <c r="D3375">
        <v>13857828881</v>
      </c>
      <c r="E3375" s="1">
        <v>44964.611851851849</v>
      </c>
      <c r="F3375" s="1">
        <v>44964.611851851849</v>
      </c>
    </row>
    <row r="3376" spans="1:6" x14ac:dyDescent="0.2">
      <c r="A3376">
        <v>3375</v>
      </c>
      <c r="B3376" t="s">
        <v>8602</v>
      </c>
      <c r="C3376" t="s">
        <v>8603</v>
      </c>
      <c r="D3376" s="2">
        <v>3612974319</v>
      </c>
      <c r="E3376" s="1">
        <v>44964.611851851849</v>
      </c>
      <c r="F3376" s="1">
        <v>44964.611851851849</v>
      </c>
    </row>
    <row r="3377" spans="1:6" x14ac:dyDescent="0.2">
      <c r="A3377">
        <v>3376</v>
      </c>
      <c r="B3377" t="s">
        <v>8604</v>
      </c>
      <c r="C3377" t="s">
        <v>8605</v>
      </c>
      <c r="D3377">
        <f>1-352-269-3386</f>
        <v>-4006</v>
      </c>
      <c r="E3377" s="1">
        <v>44964.611851851849</v>
      </c>
      <c r="F3377" s="1">
        <v>44964.611851851849</v>
      </c>
    </row>
    <row r="3378" spans="1:6" x14ac:dyDescent="0.2">
      <c r="A3378">
        <v>3377</v>
      </c>
      <c r="B3378" t="s">
        <v>8606</v>
      </c>
      <c r="C3378" t="s">
        <v>8607</v>
      </c>
      <c r="D3378" t="s">
        <v>8608</v>
      </c>
      <c r="E3378" s="1">
        <v>44964.611851851849</v>
      </c>
      <c r="F3378" s="1">
        <v>44964.611851851849</v>
      </c>
    </row>
    <row r="3379" spans="1:6" x14ac:dyDescent="0.2">
      <c r="A3379">
        <v>3378</v>
      </c>
      <c r="B3379" t="s">
        <v>8609</v>
      </c>
      <c r="C3379" t="s">
        <v>8610</v>
      </c>
      <c r="D3379">
        <f>1-346-722-3601</f>
        <v>-4668</v>
      </c>
      <c r="E3379" s="1">
        <v>44964.611851851849</v>
      </c>
      <c r="F3379" s="1">
        <v>44964.611851851849</v>
      </c>
    </row>
    <row r="3380" spans="1:6" x14ac:dyDescent="0.2">
      <c r="A3380">
        <v>3379</v>
      </c>
      <c r="B3380" t="s">
        <v>8611</v>
      </c>
      <c r="C3380" t="s">
        <v>8612</v>
      </c>
      <c r="D3380" t="s">
        <v>8613</v>
      </c>
      <c r="E3380" s="1">
        <v>44964.611851851849</v>
      </c>
      <c r="F3380" s="1">
        <v>44964.611851851849</v>
      </c>
    </row>
    <row r="3381" spans="1:6" x14ac:dyDescent="0.2">
      <c r="A3381">
        <v>3380</v>
      </c>
      <c r="B3381" t="s">
        <v>8614</v>
      </c>
      <c r="C3381" t="s">
        <v>8615</v>
      </c>
      <c r="D3381" s="2">
        <v>13138042355</v>
      </c>
      <c r="E3381" s="1">
        <v>44964.611851851849</v>
      </c>
      <c r="F3381" s="1">
        <v>44964.611851851849</v>
      </c>
    </row>
    <row r="3382" spans="1:6" x14ac:dyDescent="0.2">
      <c r="A3382">
        <v>3381</v>
      </c>
      <c r="B3382" t="s">
        <v>8616</v>
      </c>
      <c r="C3382" t="s">
        <v>8617</v>
      </c>
      <c r="D3382" t="s">
        <v>8618</v>
      </c>
      <c r="E3382" s="1">
        <v>44964.611851851849</v>
      </c>
      <c r="F3382" s="1">
        <v>44964.611851851849</v>
      </c>
    </row>
    <row r="3383" spans="1:6" x14ac:dyDescent="0.2">
      <c r="A3383">
        <v>3382</v>
      </c>
      <c r="B3383" t="s">
        <v>8619</v>
      </c>
      <c r="C3383" t="s">
        <v>8620</v>
      </c>
      <c r="D3383" s="2">
        <v>8502941527</v>
      </c>
      <c r="E3383" s="1">
        <v>44964.611851851849</v>
      </c>
      <c r="F3383" s="1">
        <v>44964.611851851849</v>
      </c>
    </row>
    <row r="3384" spans="1:6" x14ac:dyDescent="0.2">
      <c r="A3384">
        <v>3383</v>
      </c>
      <c r="B3384" t="s">
        <v>8621</v>
      </c>
      <c r="C3384" t="s">
        <v>8622</v>
      </c>
      <c r="D3384" t="s">
        <v>8623</v>
      </c>
      <c r="E3384" s="1">
        <v>44964.611851851849</v>
      </c>
      <c r="F3384" s="1">
        <v>44964.611851851849</v>
      </c>
    </row>
    <row r="3385" spans="1:6" x14ac:dyDescent="0.2">
      <c r="A3385">
        <v>3384</v>
      </c>
      <c r="B3385" t="s">
        <v>8624</v>
      </c>
      <c r="C3385" t="s">
        <v>8625</v>
      </c>
      <c r="D3385" s="2">
        <v>17743287121</v>
      </c>
      <c r="E3385" s="1">
        <v>44964.611851851849</v>
      </c>
      <c r="F3385" s="1">
        <v>44964.611851851849</v>
      </c>
    </row>
    <row r="3386" spans="1:6" x14ac:dyDescent="0.2">
      <c r="A3386">
        <v>3385</v>
      </c>
      <c r="B3386" t="s">
        <v>8626</v>
      </c>
      <c r="C3386" t="s">
        <v>8627</v>
      </c>
      <c r="D3386" t="s">
        <v>8628</v>
      </c>
      <c r="E3386" s="1">
        <v>44964.611851851849</v>
      </c>
      <c r="F3386" s="1">
        <v>44964.611851851849</v>
      </c>
    </row>
    <row r="3387" spans="1:6" x14ac:dyDescent="0.2">
      <c r="A3387">
        <v>3386</v>
      </c>
      <c r="B3387" t="s">
        <v>8629</v>
      </c>
      <c r="C3387" t="s">
        <v>8630</v>
      </c>
      <c r="D3387" s="2">
        <v>18642687357</v>
      </c>
      <c r="E3387" s="1">
        <v>44964.611851851849</v>
      </c>
      <c r="F3387" s="1">
        <v>44964.611851851849</v>
      </c>
    </row>
    <row r="3388" spans="1:6" x14ac:dyDescent="0.2">
      <c r="A3388">
        <v>3387</v>
      </c>
      <c r="B3388" t="s">
        <v>8631</v>
      </c>
      <c r="C3388" t="s">
        <v>8632</v>
      </c>
      <c r="D3388" t="s">
        <v>8633</v>
      </c>
      <c r="E3388" s="1">
        <v>44964.611851851849</v>
      </c>
      <c r="F3388" s="1">
        <v>44964.611851851849</v>
      </c>
    </row>
    <row r="3389" spans="1:6" x14ac:dyDescent="0.2">
      <c r="A3389">
        <v>3388</v>
      </c>
      <c r="B3389" t="s">
        <v>8634</v>
      </c>
      <c r="C3389" t="s">
        <v>8635</v>
      </c>
      <c r="D3389">
        <f>1-215-656-4805</f>
        <v>-5675</v>
      </c>
      <c r="E3389" s="1">
        <v>44964.611851851849</v>
      </c>
      <c r="F3389" s="1">
        <v>44964.611851851849</v>
      </c>
    </row>
    <row r="3390" spans="1:6" x14ac:dyDescent="0.2">
      <c r="A3390">
        <v>3389</v>
      </c>
      <c r="B3390" t="s">
        <v>8636</v>
      </c>
      <c r="C3390" t="s">
        <v>8637</v>
      </c>
      <c r="D3390" t="s">
        <v>8638</v>
      </c>
      <c r="E3390" s="1">
        <v>44964.611851851849</v>
      </c>
      <c r="F3390" s="1">
        <v>44964.611851851849</v>
      </c>
    </row>
    <row r="3391" spans="1:6" x14ac:dyDescent="0.2">
      <c r="A3391">
        <v>3390</v>
      </c>
      <c r="B3391" t="s">
        <v>8639</v>
      </c>
      <c r="C3391" t="s">
        <v>8640</v>
      </c>
      <c r="D3391" t="s">
        <v>8641</v>
      </c>
      <c r="E3391" s="1">
        <v>44964.611851851849</v>
      </c>
      <c r="F3391" s="1">
        <v>44964.611851851849</v>
      </c>
    </row>
    <row r="3392" spans="1:6" x14ac:dyDescent="0.2">
      <c r="A3392">
        <v>3391</v>
      </c>
      <c r="B3392" t="s">
        <v>8642</v>
      </c>
      <c r="C3392" t="s">
        <v>8643</v>
      </c>
      <c r="D3392">
        <f>1-657-266-3341</f>
        <v>-4263</v>
      </c>
      <c r="E3392" s="1">
        <v>44964.611851851849</v>
      </c>
      <c r="F3392" s="1">
        <v>44964.611851851849</v>
      </c>
    </row>
    <row r="3393" spans="1:6" x14ac:dyDescent="0.2">
      <c r="A3393">
        <v>3392</v>
      </c>
      <c r="B3393" t="s">
        <v>8644</v>
      </c>
      <c r="C3393" t="s">
        <v>8645</v>
      </c>
      <c r="D3393" t="s">
        <v>8646</v>
      </c>
      <c r="E3393" s="1">
        <v>44964.611851851849</v>
      </c>
      <c r="F3393" s="1">
        <v>44964.611851851849</v>
      </c>
    </row>
    <row r="3394" spans="1:6" x14ac:dyDescent="0.2">
      <c r="A3394">
        <v>3393</v>
      </c>
      <c r="B3394" t="s">
        <v>8647</v>
      </c>
      <c r="C3394" t="s">
        <v>8648</v>
      </c>
      <c r="D3394" t="s">
        <v>8649</v>
      </c>
      <c r="E3394" s="1">
        <v>44964.611851851849</v>
      </c>
      <c r="F3394" s="1">
        <v>44964.611851851849</v>
      </c>
    </row>
    <row r="3395" spans="1:6" x14ac:dyDescent="0.2">
      <c r="A3395">
        <v>3394</v>
      </c>
      <c r="B3395" t="s">
        <v>8650</v>
      </c>
      <c r="C3395" t="s">
        <v>8651</v>
      </c>
      <c r="D3395" t="s">
        <v>8652</v>
      </c>
      <c r="E3395" s="1">
        <v>44964.611851851849</v>
      </c>
      <c r="F3395" s="1">
        <v>44964.611851851849</v>
      </c>
    </row>
    <row r="3396" spans="1:6" x14ac:dyDescent="0.2">
      <c r="A3396">
        <v>3395</v>
      </c>
      <c r="B3396" t="s">
        <v>8653</v>
      </c>
      <c r="C3396" t="s">
        <v>8654</v>
      </c>
      <c r="D3396" t="s">
        <v>8655</v>
      </c>
      <c r="E3396" s="1">
        <v>44964.611851851849</v>
      </c>
      <c r="F3396" s="1">
        <v>44964.611851851849</v>
      </c>
    </row>
    <row r="3397" spans="1:6" x14ac:dyDescent="0.2">
      <c r="A3397">
        <v>3396</v>
      </c>
      <c r="B3397" t="s">
        <v>8656</v>
      </c>
      <c r="C3397" t="s">
        <v>8657</v>
      </c>
      <c r="D3397">
        <f>1-463-226-2527</f>
        <v>-3215</v>
      </c>
      <c r="E3397" s="1">
        <v>44964.611851851849</v>
      </c>
      <c r="F3397" s="1">
        <v>44964.611851851849</v>
      </c>
    </row>
    <row r="3398" spans="1:6" x14ac:dyDescent="0.2">
      <c r="A3398">
        <v>3397</v>
      </c>
      <c r="B3398" t="s">
        <v>8658</v>
      </c>
      <c r="C3398" t="s">
        <v>8659</v>
      </c>
      <c r="D3398" s="2">
        <v>8308161739</v>
      </c>
      <c r="E3398" s="1">
        <v>44964.611851851849</v>
      </c>
      <c r="F3398" s="1">
        <v>44964.611851851849</v>
      </c>
    </row>
    <row r="3399" spans="1:6" x14ac:dyDescent="0.2">
      <c r="A3399">
        <v>3398</v>
      </c>
      <c r="B3399" t="s">
        <v>8660</v>
      </c>
      <c r="C3399" t="s">
        <v>8661</v>
      </c>
      <c r="D3399">
        <f>1-929-754-7755</f>
        <v>-9437</v>
      </c>
      <c r="E3399" s="1">
        <v>44964.611851851849</v>
      </c>
      <c r="F3399" s="1">
        <v>44964.611851851849</v>
      </c>
    </row>
    <row r="3400" spans="1:6" x14ac:dyDescent="0.2">
      <c r="A3400">
        <v>3399</v>
      </c>
      <c r="B3400" t="s">
        <v>8662</v>
      </c>
      <c r="C3400" t="s">
        <v>8663</v>
      </c>
      <c r="D3400" t="s">
        <v>8664</v>
      </c>
      <c r="E3400" s="1">
        <v>44964.611851851849</v>
      </c>
      <c r="F3400" s="1">
        <v>44964.611851851849</v>
      </c>
    </row>
    <row r="3401" spans="1:6" x14ac:dyDescent="0.2">
      <c r="A3401">
        <v>3400</v>
      </c>
      <c r="B3401" t="s">
        <v>8665</v>
      </c>
      <c r="C3401" t="s">
        <v>8666</v>
      </c>
      <c r="D3401" s="2">
        <v>4237529104</v>
      </c>
      <c r="E3401" s="1">
        <v>44964.611851851849</v>
      </c>
      <c r="F3401" s="1">
        <v>44964.611851851849</v>
      </c>
    </row>
    <row r="3402" spans="1:6" x14ac:dyDescent="0.2">
      <c r="A3402">
        <v>3401</v>
      </c>
      <c r="B3402" t="s">
        <v>8667</v>
      </c>
      <c r="C3402" t="s">
        <v>8668</v>
      </c>
      <c r="D3402" s="2">
        <v>7327658703</v>
      </c>
      <c r="E3402" s="1">
        <v>44964.611851851849</v>
      </c>
      <c r="F3402" s="1">
        <v>44964.611851851849</v>
      </c>
    </row>
    <row r="3403" spans="1:6" x14ac:dyDescent="0.2">
      <c r="A3403">
        <v>3402</v>
      </c>
      <c r="B3403" t="s">
        <v>8669</v>
      </c>
      <c r="C3403" t="s">
        <v>8670</v>
      </c>
      <c r="D3403" t="s">
        <v>8671</v>
      </c>
      <c r="E3403" s="1">
        <v>44964.611851851849</v>
      </c>
      <c r="F3403" s="1">
        <v>44964.611851851849</v>
      </c>
    </row>
    <row r="3404" spans="1:6" x14ac:dyDescent="0.2">
      <c r="A3404">
        <v>3403</v>
      </c>
      <c r="B3404" t="s">
        <v>8672</v>
      </c>
      <c r="C3404" t="s">
        <v>8673</v>
      </c>
      <c r="D3404" t="s">
        <v>8674</v>
      </c>
      <c r="E3404" s="1">
        <v>44964.611851851849</v>
      </c>
      <c r="F3404" s="1">
        <v>44964.611851851849</v>
      </c>
    </row>
    <row r="3405" spans="1:6" x14ac:dyDescent="0.2">
      <c r="A3405">
        <v>3404</v>
      </c>
      <c r="B3405" t="s">
        <v>8675</v>
      </c>
      <c r="C3405" t="s">
        <v>8676</v>
      </c>
      <c r="D3405" s="2">
        <v>4234599689</v>
      </c>
      <c r="E3405" s="1">
        <v>44964.611851851849</v>
      </c>
      <c r="F3405" s="1">
        <v>44964.611851851849</v>
      </c>
    </row>
    <row r="3406" spans="1:6" x14ac:dyDescent="0.2">
      <c r="A3406">
        <v>3405</v>
      </c>
      <c r="B3406" t="s">
        <v>8677</v>
      </c>
      <c r="C3406" t="s">
        <v>8678</v>
      </c>
      <c r="D3406" t="s">
        <v>8679</v>
      </c>
      <c r="E3406" s="1">
        <v>44964.611851851849</v>
      </c>
      <c r="F3406" s="1">
        <v>44964.611851851849</v>
      </c>
    </row>
    <row r="3407" spans="1:6" x14ac:dyDescent="0.2">
      <c r="A3407">
        <v>3406</v>
      </c>
      <c r="B3407" t="s">
        <v>8680</v>
      </c>
      <c r="C3407" t="s">
        <v>8681</v>
      </c>
      <c r="D3407">
        <f>1-520-382-1534</f>
        <v>-2435</v>
      </c>
      <c r="E3407" s="1">
        <v>44964.611851851849</v>
      </c>
      <c r="F3407" s="1">
        <v>44964.611851851849</v>
      </c>
    </row>
    <row r="3408" spans="1:6" x14ac:dyDescent="0.2">
      <c r="A3408">
        <v>3407</v>
      </c>
      <c r="B3408" t="s">
        <v>8682</v>
      </c>
      <c r="C3408" t="s">
        <v>8683</v>
      </c>
      <c r="D3408" t="s">
        <v>8684</v>
      </c>
      <c r="E3408" s="1">
        <v>44964.611851851849</v>
      </c>
      <c r="F3408" s="1">
        <v>44964.611851851849</v>
      </c>
    </row>
    <row r="3409" spans="1:6" x14ac:dyDescent="0.2">
      <c r="A3409">
        <v>3408</v>
      </c>
      <c r="B3409" t="s">
        <v>8685</v>
      </c>
      <c r="C3409" t="s">
        <v>8686</v>
      </c>
      <c r="D3409" s="2">
        <v>8383825762</v>
      </c>
      <c r="E3409" s="1">
        <v>44964.611851851849</v>
      </c>
      <c r="F3409" s="1">
        <v>44964.611851851849</v>
      </c>
    </row>
    <row r="3410" spans="1:6" x14ac:dyDescent="0.2">
      <c r="A3410">
        <v>3409</v>
      </c>
      <c r="B3410" t="s">
        <v>8687</v>
      </c>
      <c r="C3410" t="s">
        <v>8688</v>
      </c>
      <c r="D3410" t="s">
        <v>8689</v>
      </c>
      <c r="E3410" s="1">
        <v>44964.611851851849</v>
      </c>
      <c r="F3410" s="1">
        <v>44964.611851851849</v>
      </c>
    </row>
    <row r="3411" spans="1:6" x14ac:dyDescent="0.2">
      <c r="A3411">
        <v>3410</v>
      </c>
      <c r="B3411" t="s">
        <v>8690</v>
      </c>
      <c r="C3411" t="s">
        <v>8691</v>
      </c>
      <c r="D3411" t="s">
        <v>8692</v>
      </c>
      <c r="E3411" s="1">
        <v>44964.611851851849</v>
      </c>
      <c r="F3411" s="1">
        <v>44964.611851851849</v>
      </c>
    </row>
    <row r="3412" spans="1:6" x14ac:dyDescent="0.2">
      <c r="A3412">
        <v>3411</v>
      </c>
      <c r="B3412" t="s">
        <v>8693</v>
      </c>
      <c r="C3412" t="s">
        <v>8694</v>
      </c>
      <c r="D3412" t="s">
        <v>8695</v>
      </c>
      <c r="E3412" s="1">
        <v>44964.611851851849</v>
      </c>
      <c r="F3412" s="1">
        <v>44964.611851851849</v>
      </c>
    </row>
    <row r="3413" spans="1:6" x14ac:dyDescent="0.2">
      <c r="A3413">
        <v>3412</v>
      </c>
      <c r="B3413" t="s">
        <v>8696</v>
      </c>
      <c r="C3413" t="s">
        <v>8697</v>
      </c>
      <c r="D3413" s="2">
        <v>9494603619</v>
      </c>
      <c r="E3413" s="1">
        <v>44964.611851851849</v>
      </c>
      <c r="F3413" s="1">
        <v>44964.611851851849</v>
      </c>
    </row>
    <row r="3414" spans="1:6" x14ac:dyDescent="0.2">
      <c r="A3414">
        <v>3413</v>
      </c>
      <c r="B3414" t="s">
        <v>8698</v>
      </c>
      <c r="C3414" t="s">
        <v>8699</v>
      </c>
      <c r="D3414" t="s">
        <v>8700</v>
      </c>
      <c r="E3414" s="1">
        <v>44964.611851851849</v>
      </c>
      <c r="F3414" s="1">
        <v>44964.611851851849</v>
      </c>
    </row>
    <row r="3415" spans="1:6" x14ac:dyDescent="0.2">
      <c r="A3415">
        <v>3414</v>
      </c>
      <c r="B3415" t="s">
        <v>8701</v>
      </c>
      <c r="C3415" t="s">
        <v>8702</v>
      </c>
      <c r="D3415" t="s">
        <v>8703</v>
      </c>
      <c r="E3415" s="1">
        <v>44964.611851851849</v>
      </c>
      <c r="F3415" s="1">
        <v>44964.611851851849</v>
      </c>
    </row>
    <row r="3416" spans="1:6" x14ac:dyDescent="0.2">
      <c r="A3416">
        <v>3415</v>
      </c>
      <c r="B3416" t="s">
        <v>8704</v>
      </c>
      <c r="C3416" t="s">
        <v>8705</v>
      </c>
      <c r="D3416" s="2">
        <v>6895773882</v>
      </c>
      <c r="E3416" s="1">
        <v>44964.611851851849</v>
      </c>
      <c r="F3416" s="1">
        <v>44964.611851851849</v>
      </c>
    </row>
    <row r="3417" spans="1:6" x14ac:dyDescent="0.2">
      <c r="A3417">
        <v>3416</v>
      </c>
      <c r="B3417" t="s">
        <v>8706</v>
      </c>
      <c r="C3417" t="s">
        <v>8707</v>
      </c>
      <c r="D3417">
        <v>13212478589</v>
      </c>
      <c r="E3417" s="1">
        <v>44964.611851851849</v>
      </c>
      <c r="F3417" s="1">
        <v>44964.611851851849</v>
      </c>
    </row>
    <row r="3418" spans="1:6" x14ac:dyDescent="0.2">
      <c r="A3418">
        <v>3417</v>
      </c>
      <c r="B3418" t="s">
        <v>8708</v>
      </c>
      <c r="C3418" t="s">
        <v>8709</v>
      </c>
      <c r="D3418" t="s">
        <v>8710</v>
      </c>
      <c r="E3418" s="1">
        <v>44964.611851851849</v>
      </c>
      <c r="F3418" s="1">
        <v>44964.611851851849</v>
      </c>
    </row>
    <row r="3419" spans="1:6" x14ac:dyDescent="0.2">
      <c r="A3419">
        <v>3418</v>
      </c>
      <c r="B3419" t="s">
        <v>8711</v>
      </c>
      <c r="C3419" t="s">
        <v>8712</v>
      </c>
      <c r="D3419" t="s">
        <v>8713</v>
      </c>
      <c r="E3419" s="1">
        <v>44964.611851851849</v>
      </c>
      <c r="F3419" s="1">
        <v>44964.611851851849</v>
      </c>
    </row>
    <row r="3420" spans="1:6" x14ac:dyDescent="0.2">
      <c r="A3420">
        <v>3419</v>
      </c>
      <c r="B3420" t="s">
        <v>8714</v>
      </c>
      <c r="C3420" t="s">
        <v>8715</v>
      </c>
      <c r="D3420" t="s">
        <v>8716</v>
      </c>
      <c r="E3420" s="1">
        <v>44964.611851851849</v>
      </c>
      <c r="F3420" s="1">
        <v>44964.611851851849</v>
      </c>
    </row>
    <row r="3421" spans="1:6" x14ac:dyDescent="0.2">
      <c r="A3421">
        <v>3420</v>
      </c>
      <c r="B3421" t="s">
        <v>8717</v>
      </c>
      <c r="C3421" t="s">
        <v>8718</v>
      </c>
      <c r="D3421">
        <f>1-810-815-2190</f>
        <v>-3814</v>
      </c>
      <c r="E3421" s="1">
        <v>44964.611851851849</v>
      </c>
      <c r="F3421" s="1">
        <v>44964.611851851849</v>
      </c>
    </row>
    <row r="3422" spans="1:6" x14ac:dyDescent="0.2">
      <c r="A3422">
        <v>3421</v>
      </c>
      <c r="B3422" t="s">
        <v>8719</v>
      </c>
      <c r="C3422" t="s">
        <v>8720</v>
      </c>
      <c r="D3422" t="s">
        <v>8721</v>
      </c>
      <c r="E3422" s="1">
        <v>44964.611851851849</v>
      </c>
      <c r="F3422" s="1">
        <v>44964.611851851849</v>
      </c>
    </row>
    <row r="3423" spans="1:6" x14ac:dyDescent="0.2">
      <c r="A3423">
        <v>3422</v>
      </c>
      <c r="B3423" t="s">
        <v>8722</v>
      </c>
      <c r="C3423" t="s">
        <v>8723</v>
      </c>
      <c r="D3423" t="s">
        <v>8724</v>
      </c>
      <c r="E3423" s="1">
        <v>44964.611851851849</v>
      </c>
      <c r="F3423" s="1">
        <v>44964.611851851849</v>
      </c>
    </row>
    <row r="3424" spans="1:6" x14ac:dyDescent="0.2">
      <c r="A3424">
        <v>3423</v>
      </c>
      <c r="B3424" t="s">
        <v>8725</v>
      </c>
      <c r="C3424" t="s">
        <v>8726</v>
      </c>
      <c r="D3424" t="s">
        <v>8727</v>
      </c>
      <c r="E3424" s="1">
        <v>44964.611851851849</v>
      </c>
      <c r="F3424" s="1">
        <v>44964.611851851849</v>
      </c>
    </row>
    <row r="3425" spans="1:6" x14ac:dyDescent="0.2">
      <c r="A3425">
        <v>3424</v>
      </c>
      <c r="B3425" t="s">
        <v>8728</v>
      </c>
      <c r="C3425" t="s">
        <v>8729</v>
      </c>
      <c r="D3425" t="s">
        <v>8730</v>
      </c>
      <c r="E3425" s="1">
        <v>44964.611851851849</v>
      </c>
      <c r="F3425" s="1">
        <v>44964.611851851849</v>
      </c>
    </row>
    <row r="3426" spans="1:6" x14ac:dyDescent="0.2">
      <c r="A3426">
        <v>3425</v>
      </c>
      <c r="B3426" t="s">
        <v>8731</v>
      </c>
      <c r="C3426" t="s">
        <v>8732</v>
      </c>
      <c r="D3426" t="s">
        <v>8733</v>
      </c>
      <c r="E3426" s="1">
        <v>44964.611851851849</v>
      </c>
      <c r="F3426" s="1">
        <v>44964.611851851849</v>
      </c>
    </row>
    <row r="3427" spans="1:6" x14ac:dyDescent="0.2">
      <c r="A3427">
        <v>3426</v>
      </c>
      <c r="B3427" t="s">
        <v>8734</v>
      </c>
      <c r="C3427" t="s">
        <v>8735</v>
      </c>
      <c r="D3427" t="s">
        <v>8736</v>
      </c>
      <c r="E3427" s="1">
        <v>44964.611851851849</v>
      </c>
      <c r="F3427" s="1">
        <v>44964.611851851849</v>
      </c>
    </row>
    <row r="3428" spans="1:6" x14ac:dyDescent="0.2">
      <c r="A3428">
        <v>3427</v>
      </c>
      <c r="B3428" t="s">
        <v>8737</v>
      </c>
      <c r="C3428" t="s">
        <v>8738</v>
      </c>
      <c r="D3428" s="2">
        <v>4793924623</v>
      </c>
      <c r="E3428" s="1">
        <v>44964.611851851849</v>
      </c>
      <c r="F3428" s="1">
        <v>44964.611851851849</v>
      </c>
    </row>
    <row r="3429" spans="1:6" x14ac:dyDescent="0.2">
      <c r="A3429">
        <v>3428</v>
      </c>
      <c r="B3429" t="s">
        <v>8739</v>
      </c>
      <c r="C3429" t="s">
        <v>8740</v>
      </c>
      <c r="D3429" s="2">
        <v>13607246444</v>
      </c>
      <c r="E3429" s="1">
        <v>44964.611851851849</v>
      </c>
      <c r="F3429" s="1">
        <v>44964.611851851849</v>
      </c>
    </row>
    <row r="3430" spans="1:6" x14ac:dyDescent="0.2">
      <c r="A3430">
        <v>3429</v>
      </c>
      <c r="B3430" t="s">
        <v>8741</v>
      </c>
      <c r="C3430" t="s">
        <v>8742</v>
      </c>
      <c r="D3430" s="2">
        <v>18635223733</v>
      </c>
      <c r="E3430" s="1">
        <v>44964.611851851849</v>
      </c>
      <c r="F3430" s="1">
        <v>44964.611851851849</v>
      </c>
    </row>
    <row r="3431" spans="1:6" x14ac:dyDescent="0.2">
      <c r="A3431">
        <v>3430</v>
      </c>
      <c r="B3431" t="s">
        <v>8743</v>
      </c>
      <c r="C3431" t="s">
        <v>8744</v>
      </c>
      <c r="D3431">
        <f>1-415-338-4459</f>
        <v>-5211</v>
      </c>
      <c r="E3431" s="1">
        <v>44964.611851851849</v>
      </c>
      <c r="F3431" s="1">
        <v>44964.611851851849</v>
      </c>
    </row>
    <row r="3432" spans="1:6" x14ac:dyDescent="0.2">
      <c r="A3432">
        <v>3431</v>
      </c>
      <c r="B3432" t="s">
        <v>8745</v>
      </c>
      <c r="C3432" t="s">
        <v>8746</v>
      </c>
      <c r="D3432" s="2">
        <v>5855807356</v>
      </c>
      <c r="E3432" s="1">
        <v>44964.611851851849</v>
      </c>
      <c r="F3432" s="1">
        <v>44964.611851851849</v>
      </c>
    </row>
    <row r="3433" spans="1:6" x14ac:dyDescent="0.2">
      <c r="A3433">
        <v>3432</v>
      </c>
      <c r="B3433" t="s">
        <v>8747</v>
      </c>
      <c r="C3433" t="s">
        <v>8748</v>
      </c>
      <c r="D3433" t="s">
        <v>8749</v>
      </c>
      <c r="E3433" s="1">
        <v>44964.611851851849</v>
      </c>
      <c r="F3433" s="1">
        <v>44964.611851851849</v>
      </c>
    </row>
    <row r="3434" spans="1:6" x14ac:dyDescent="0.2">
      <c r="A3434">
        <v>3433</v>
      </c>
      <c r="B3434" t="s">
        <v>8750</v>
      </c>
      <c r="C3434" t="s">
        <v>8751</v>
      </c>
      <c r="D3434">
        <f>1-817-582-3535</f>
        <v>-4933</v>
      </c>
      <c r="E3434" s="1">
        <v>44964.611851851849</v>
      </c>
      <c r="F3434" s="1">
        <v>44964.611851851849</v>
      </c>
    </row>
    <row r="3435" spans="1:6" x14ac:dyDescent="0.2">
      <c r="A3435">
        <v>3434</v>
      </c>
      <c r="B3435" t="s">
        <v>8752</v>
      </c>
      <c r="C3435" t="s">
        <v>8753</v>
      </c>
      <c r="D3435" t="s">
        <v>8754</v>
      </c>
      <c r="E3435" s="1">
        <v>44964.611851851849</v>
      </c>
      <c r="F3435" s="1">
        <v>44964.611851851849</v>
      </c>
    </row>
    <row r="3436" spans="1:6" x14ac:dyDescent="0.2">
      <c r="A3436">
        <v>3435</v>
      </c>
      <c r="B3436" t="s">
        <v>8755</v>
      </c>
      <c r="C3436" t="s">
        <v>8756</v>
      </c>
      <c r="D3436" s="2">
        <v>4094753614</v>
      </c>
      <c r="E3436" s="1">
        <v>44964.611851851849</v>
      </c>
      <c r="F3436" s="1">
        <v>44964.611851851849</v>
      </c>
    </row>
    <row r="3437" spans="1:6" x14ac:dyDescent="0.2">
      <c r="A3437">
        <v>3436</v>
      </c>
      <c r="B3437" t="s">
        <v>8757</v>
      </c>
      <c r="C3437" t="s">
        <v>8758</v>
      </c>
      <c r="D3437">
        <f>1-980-572-8633</f>
        <v>-10184</v>
      </c>
      <c r="E3437" s="1">
        <v>44964.611851851849</v>
      </c>
      <c r="F3437" s="1">
        <v>44964.611851851849</v>
      </c>
    </row>
    <row r="3438" spans="1:6" x14ac:dyDescent="0.2">
      <c r="A3438">
        <v>3437</v>
      </c>
      <c r="B3438" t="s">
        <v>8759</v>
      </c>
      <c r="C3438" t="s">
        <v>8760</v>
      </c>
      <c r="D3438">
        <f>1-434-398-8893</f>
        <v>-9724</v>
      </c>
      <c r="E3438" s="1">
        <v>44964.611851851849</v>
      </c>
      <c r="F3438" s="1">
        <v>44964.611851851849</v>
      </c>
    </row>
    <row r="3439" spans="1:6" x14ac:dyDescent="0.2">
      <c r="A3439">
        <v>3438</v>
      </c>
      <c r="B3439" t="s">
        <v>8761</v>
      </c>
      <c r="C3439" t="s">
        <v>8762</v>
      </c>
      <c r="D3439" s="2">
        <v>19252599513</v>
      </c>
      <c r="E3439" s="1">
        <v>44964.611851851849</v>
      </c>
      <c r="F3439" s="1">
        <v>44964.611851851849</v>
      </c>
    </row>
    <row r="3440" spans="1:6" x14ac:dyDescent="0.2">
      <c r="A3440">
        <v>3439</v>
      </c>
      <c r="B3440" t="s">
        <v>8763</v>
      </c>
      <c r="C3440" t="s">
        <v>8764</v>
      </c>
      <c r="D3440" t="s">
        <v>8765</v>
      </c>
      <c r="E3440" s="1">
        <v>44964.611851851849</v>
      </c>
      <c r="F3440" s="1">
        <v>44964.611851851849</v>
      </c>
    </row>
    <row r="3441" spans="1:6" x14ac:dyDescent="0.2">
      <c r="A3441">
        <v>3440</v>
      </c>
      <c r="B3441" t="s">
        <v>8766</v>
      </c>
      <c r="C3441" t="s">
        <v>8767</v>
      </c>
      <c r="D3441" t="s">
        <v>8768</v>
      </c>
      <c r="E3441" s="1">
        <v>44964.611851851849</v>
      </c>
      <c r="F3441" s="1">
        <v>44964.611851851849</v>
      </c>
    </row>
    <row r="3442" spans="1:6" x14ac:dyDescent="0.2">
      <c r="A3442">
        <v>3441</v>
      </c>
      <c r="B3442" t="s">
        <v>8769</v>
      </c>
      <c r="C3442" t="s">
        <v>8770</v>
      </c>
      <c r="D3442" t="s">
        <v>8771</v>
      </c>
      <c r="E3442" s="1">
        <v>44964.611851851849</v>
      </c>
      <c r="F3442" s="1">
        <v>44964.611851851849</v>
      </c>
    </row>
    <row r="3443" spans="1:6" x14ac:dyDescent="0.2">
      <c r="A3443">
        <v>3442</v>
      </c>
      <c r="B3443" t="s">
        <v>8772</v>
      </c>
      <c r="C3443" t="s">
        <v>8773</v>
      </c>
      <c r="D3443" t="s">
        <v>8774</v>
      </c>
      <c r="E3443" s="1">
        <v>44964.611851851849</v>
      </c>
      <c r="F3443" s="1">
        <v>44964.611851851849</v>
      </c>
    </row>
    <row r="3444" spans="1:6" x14ac:dyDescent="0.2">
      <c r="A3444">
        <v>3443</v>
      </c>
      <c r="B3444" t="s">
        <v>8775</v>
      </c>
      <c r="C3444" t="s">
        <v>8776</v>
      </c>
      <c r="D3444" t="s">
        <v>8777</v>
      </c>
      <c r="E3444" s="1">
        <v>44964.611851851849</v>
      </c>
      <c r="F3444" s="1">
        <v>44964.611851851849</v>
      </c>
    </row>
    <row r="3445" spans="1:6" x14ac:dyDescent="0.2">
      <c r="A3445">
        <v>3444</v>
      </c>
      <c r="B3445" t="s">
        <v>8778</v>
      </c>
      <c r="C3445" t="s">
        <v>8779</v>
      </c>
      <c r="D3445" t="s">
        <v>8780</v>
      </c>
      <c r="E3445" s="1">
        <v>44964.611851851849</v>
      </c>
      <c r="F3445" s="1">
        <v>44964.611851851849</v>
      </c>
    </row>
    <row r="3446" spans="1:6" x14ac:dyDescent="0.2">
      <c r="A3446">
        <v>3445</v>
      </c>
      <c r="B3446" t="s">
        <v>8781</v>
      </c>
      <c r="C3446" t="s">
        <v>8782</v>
      </c>
      <c r="D3446">
        <f>1-402-443-2844</f>
        <v>-3688</v>
      </c>
      <c r="E3446" s="1">
        <v>44964.611851851849</v>
      </c>
      <c r="F3446" s="1">
        <v>44964.611851851849</v>
      </c>
    </row>
    <row r="3447" spans="1:6" x14ac:dyDescent="0.2">
      <c r="A3447">
        <v>3446</v>
      </c>
      <c r="B3447" t="s">
        <v>8783</v>
      </c>
      <c r="C3447" t="s">
        <v>8784</v>
      </c>
      <c r="D3447" t="s">
        <v>8785</v>
      </c>
      <c r="E3447" s="1">
        <v>44964.611851851849</v>
      </c>
      <c r="F3447" s="1">
        <v>44964.611851851849</v>
      </c>
    </row>
    <row r="3448" spans="1:6" x14ac:dyDescent="0.2">
      <c r="A3448">
        <v>3447</v>
      </c>
      <c r="B3448" t="s">
        <v>8786</v>
      </c>
      <c r="C3448" t="s">
        <v>8787</v>
      </c>
      <c r="D3448" t="s">
        <v>8788</v>
      </c>
      <c r="E3448" s="1">
        <v>44964.611851851849</v>
      </c>
      <c r="F3448" s="1">
        <v>44964.611851851849</v>
      </c>
    </row>
    <row r="3449" spans="1:6" x14ac:dyDescent="0.2">
      <c r="A3449">
        <v>3448</v>
      </c>
      <c r="B3449" t="s">
        <v>8789</v>
      </c>
      <c r="C3449" t="s">
        <v>8790</v>
      </c>
      <c r="D3449">
        <f>1-959-719-3256</f>
        <v>-4933</v>
      </c>
      <c r="E3449" s="1">
        <v>44964.611851851849</v>
      </c>
      <c r="F3449" s="1">
        <v>44964.611851851849</v>
      </c>
    </row>
    <row r="3450" spans="1:6" x14ac:dyDescent="0.2">
      <c r="A3450">
        <v>3449</v>
      </c>
      <c r="B3450" t="s">
        <v>8791</v>
      </c>
      <c r="C3450" t="s">
        <v>8792</v>
      </c>
      <c r="D3450" s="2">
        <v>14236784541</v>
      </c>
      <c r="E3450" s="1">
        <v>44964.611851851849</v>
      </c>
      <c r="F3450" s="1">
        <v>44964.611851851849</v>
      </c>
    </row>
    <row r="3451" spans="1:6" x14ac:dyDescent="0.2">
      <c r="A3451">
        <v>3450</v>
      </c>
      <c r="B3451" t="s">
        <v>8793</v>
      </c>
      <c r="C3451" t="s">
        <v>8794</v>
      </c>
      <c r="D3451" s="2">
        <v>16578267326</v>
      </c>
      <c r="E3451" s="1">
        <v>44964.611851851849</v>
      </c>
      <c r="F3451" s="1">
        <v>44964.611851851849</v>
      </c>
    </row>
    <row r="3452" spans="1:6" x14ac:dyDescent="0.2">
      <c r="A3452">
        <v>3451</v>
      </c>
      <c r="B3452" t="s">
        <v>8795</v>
      </c>
      <c r="C3452" t="s">
        <v>8796</v>
      </c>
      <c r="D3452" t="s">
        <v>8797</v>
      </c>
      <c r="E3452" s="1">
        <v>44964.611851851849</v>
      </c>
      <c r="F3452" s="1">
        <v>44964.611851851849</v>
      </c>
    </row>
    <row r="3453" spans="1:6" x14ac:dyDescent="0.2">
      <c r="A3453">
        <v>3452</v>
      </c>
      <c r="B3453" t="s">
        <v>8798</v>
      </c>
      <c r="C3453" t="s">
        <v>8799</v>
      </c>
      <c r="D3453" t="s">
        <v>8800</v>
      </c>
      <c r="E3453" s="1">
        <v>44964.611851851849</v>
      </c>
      <c r="F3453" s="1">
        <v>44964.611851851849</v>
      </c>
    </row>
    <row r="3454" spans="1:6" x14ac:dyDescent="0.2">
      <c r="A3454">
        <v>3453</v>
      </c>
      <c r="B3454" t="s">
        <v>8801</v>
      </c>
      <c r="C3454" t="s">
        <v>8802</v>
      </c>
      <c r="D3454">
        <f>1-747-752-6509</f>
        <v>-8007</v>
      </c>
      <c r="E3454" s="1">
        <v>44964.611851851849</v>
      </c>
      <c r="F3454" s="1">
        <v>44964.611851851849</v>
      </c>
    </row>
    <row r="3455" spans="1:6" x14ac:dyDescent="0.2">
      <c r="A3455">
        <v>3454</v>
      </c>
      <c r="B3455" t="s">
        <v>8803</v>
      </c>
      <c r="C3455" t="s">
        <v>8804</v>
      </c>
      <c r="D3455" t="s">
        <v>8805</v>
      </c>
      <c r="E3455" s="1">
        <v>44964.611851851849</v>
      </c>
      <c r="F3455" s="1">
        <v>44964.611851851849</v>
      </c>
    </row>
    <row r="3456" spans="1:6" x14ac:dyDescent="0.2">
      <c r="A3456">
        <v>3455</v>
      </c>
      <c r="B3456" t="s">
        <v>8806</v>
      </c>
      <c r="C3456" t="s">
        <v>8807</v>
      </c>
      <c r="D3456" t="s">
        <v>8808</v>
      </c>
      <c r="E3456" s="1">
        <v>44964.611851851849</v>
      </c>
      <c r="F3456" s="1">
        <v>44964.611851851849</v>
      </c>
    </row>
    <row r="3457" spans="1:6" x14ac:dyDescent="0.2">
      <c r="A3457">
        <v>3456</v>
      </c>
      <c r="B3457" t="s">
        <v>8809</v>
      </c>
      <c r="C3457" t="s">
        <v>8810</v>
      </c>
      <c r="D3457">
        <f>1-586-521-9626</f>
        <v>-10732</v>
      </c>
      <c r="E3457" s="1">
        <v>44964.611851851849</v>
      </c>
      <c r="F3457" s="1">
        <v>44964.611851851849</v>
      </c>
    </row>
    <row r="3458" spans="1:6" x14ac:dyDescent="0.2">
      <c r="A3458">
        <v>3457</v>
      </c>
      <c r="B3458" t="s">
        <v>8811</v>
      </c>
      <c r="C3458" t="s">
        <v>8812</v>
      </c>
      <c r="D3458" t="s">
        <v>8813</v>
      </c>
      <c r="E3458" s="1">
        <v>44964.611851851849</v>
      </c>
      <c r="F3458" s="1">
        <v>44964.611851851849</v>
      </c>
    </row>
    <row r="3459" spans="1:6" x14ac:dyDescent="0.2">
      <c r="A3459">
        <v>3458</v>
      </c>
      <c r="B3459" t="s">
        <v>8814</v>
      </c>
      <c r="C3459" t="s">
        <v>8815</v>
      </c>
      <c r="D3459" t="s">
        <v>8816</v>
      </c>
      <c r="E3459" s="1">
        <v>44964.611851851849</v>
      </c>
      <c r="F3459" s="1">
        <v>44964.611851851849</v>
      </c>
    </row>
    <row r="3460" spans="1:6" x14ac:dyDescent="0.2">
      <c r="A3460">
        <v>3459</v>
      </c>
      <c r="B3460" t="s">
        <v>8817</v>
      </c>
      <c r="C3460" t="s">
        <v>8818</v>
      </c>
      <c r="D3460" t="s">
        <v>8819</v>
      </c>
      <c r="E3460" s="1">
        <v>44964.611851851849</v>
      </c>
      <c r="F3460" s="1">
        <v>44964.611851851849</v>
      </c>
    </row>
    <row r="3461" spans="1:6" x14ac:dyDescent="0.2">
      <c r="A3461">
        <v>3460</v>
      </c>
      <c r="B3461" t="s">
        <v>8820</v>
      </c>
      <c r="C3461" t="s">
        <v>8821</v>
      </c>
      <c r="D3461" t="s">
        <v>8822</v>
      </c>
      <c r="E3461" s="1">
        <v>44964.611851851849</v>
      </c>
      <c r="F3461" s="1">
        <v>44964.611851851849</v>
      </c>
    </row>
    <row r="3462" spans="1:6" x14ac:dyDescent="0.2">
      <c r="A3462">
        <v>3461</v>
      </c>
      <c r="B3462" t="s">
        <v>8823</v>
      </c>
      <c r="C3462" t="s">
        <v>8824</v>
      </c>
      <c r="D3462">
        <f>1-316-962-543</f>
        <v>-1820</v>
      </c>
      <c r="E3462" s="1">
        <v>44964.611851851849</v>
      </c>
      <c r="F3462" s="1">
        <v>44964.611851851849</v>
      </c>
    </row>
    <row r="3463" spans="1:6" x14ac:dyDescent="0.2">
      <c r="A3463">
        <v>3462</v>
      </c>
      <c r="B3463" t="s">
        <v>8825</v>
      </c>
      <c r="C3463" t="s">
        <v>8826</v>
      </c>
      <c r="D3463" s="2">
        <v>5598636902</v>
      </c>
      <c r="E3463" s="1">
        <v>44964.611851851849</v>
      </c>
      <c r="F3463" s="1">
        <v>44964.611851851849</v>
      </c>
    </row>
    <row r="3464" spans="1:6" x14ac:dyDescent="0.2">
      <c r="A3464">
        <v>3463</v>
      </c>
      <c r="B3464" t="s">
        <v>8827</v>
      </c>
      <c r="C3464" t="s">
        <v>8828</v>
      </c>
      <c r="D3464" t="s">
        <v>8829</v>
      </c>
      <c r="E3464" s="1">
        <v>44964.611851851849</v>
      </c>
      <c r="F3464" s="1">
        <v>44964.611851851849</v>
      </c>
    </row>
    <row r="3465" spans="1:6" x14ac:dyDescent="0.2">
      <c r="A3465">
        <v>3464</v>
      </c>
      <c r="B3465" t="s">
        <v>8830</v>
      </c>
      <c r="C3465" t="s">
        <v>8831</v>
      </c>
      <c r="D3465" t="s">
        <v>8832</v>
      </c>
      <c r="E3465" s="1">
        <v>44964.611851851849</v>
      </c>
      <c r="F3465" s="1">
        <v>44964.611851851849</v>
      </c>
    </row>
    <row r="3466" spans="1:6" x14ac:dyDescent="0.2">
      <c r="A3466">
        <v>3465</v>
      </c>
      <c r="B3466" t="s">
        <v>8833</v>
      </c>
      <c r="C3466" t="s">
        <v>8834</v>
      </c>
      <c r="D3466" t="s">
        <v>8835</v>
      </c>
      <c r="E3466" s="1">
        <v>44964.611851851849</v>
      </c>
      <c r="F3466" s="1">
        <v>44964.611851851849</v>
      </c>
    </row>
    <row r="3467" spans="1:6" x14ac:dyDescent="0.2">
      <c r="A3467">
        <v>3466</v>
      </c>
      <c r="B3467" t="s">
        <v>8836</v>
      </c>
      <c r="C3467" t="s">
        <v>8837</v>
      </c>
      <c r="D3467" t="s">
        <v>8838</v>
      </c>
      <c r="E3467" s="1">
        <v>44964.611851851849</v>
      </c>
      <c r="F3467" s="1">
        <v>44964.611851851849</v>
      </c>
    </row>
    <row r="3468" spans="1:6" x14ac:dyDescent="0.2">
      <c r="A3468">
        <v>3467</v>
      </c>
      <c r="B3468" t="s">
        <v>8839</v>
      </c>
      <c r="C3468" t="s">
        <v>8840</v>
      </c>
      <c r="D3468" t="s">
        <v>8841</v>
      </c>
      <c r="E3468" s="1">
        <v>44964.611851851849</v>
      </c>
      <c r="F3468" s="1">
        <v>44964.611851851849</v>
      </c>
    </row>
    <row r="3469" spans="1:6" x14ac:dyDescent="0.2">
      <c r="A3469">
        <v>3468</v>
      </c>
      <c r="B3469" t="s">
        <v>8842</v>
      </c>
      <c r="C3469" t="s">
        <v>8843</v>
      </c>
      <c r="D3469">
        <v>16304805619</v>
      </c>
      <c r="E3469" s="1">
        <v>44964.611851851849</v>
      </c>
      <c r="F3469" s="1">
        <v>44964.611851851849</v>
      </c>
    </row>
    <row r="3470" spans="1:6" x14ac:dyDescent="0.2">
      <c r="A3470">
        <v>3469</v>
      </c>
      <c r="B3470" t="s">
        <v>8844</v>
      </c>
      <c r="C3470" t="s">
        <v>8845</v>
      </c>
      <c r="D3470" s="2">
        <v>3607205173</v>
      </c>
      <c r="E3470" s="1">
        <v>44964.611851851849</v>
      </c>
      <c r="F3470" s="1">
        <v>44964.611851851849</v>
      </c>
    </row>
    <row r="3471" spans="1:6" x14ac:dyDescent="0.2">
      <c r="A3471">
        <v>3470</v>
      </c>
      <c r="B3471" t="s">
        <v>8846</v>
      </c>
      <c r="C3471" t="s">
        <v>8847</v>
      </c>
      <c r="D3471">
        <f>1-941-863-3364</f>
        <v>-5167</v>
      </c>
      <c r="E3471" s="1">
        <v>44964.611851851849</v>
      </c>
      <c r="F3471" s="1">
        <v>44964.611851851849</v>
      </c>
    </row>
    <row r="3472" spans="1:6" x14ac:dyDescent="0.2">
      <c r="A3472">
        <v>3471</v>
      </c>
      <c r="B3472" t="s">
        <v>8848</v>
      </c>
      <c r="C3472" t="s">
        <v>8849</v>
      </c>
      <c r="D3472">
        <v>12053107532</v>
      </c>
      <c r="E3472" s="1">
        <v>44964.611851851849</v>
      </c>
      <c r="F3472" s="1">
        <v>44964.611851851849</v>
      </c>
    </row>
    <row r="3473" spans="1:6" x14ac:dyDescent="0.2">
      <c r="A3473">
        <v>3472</v>
      </c>
      <c r="B3473" t="s">
        <v>8850</v>
      </c>
      <c r="C3473" t="s">
        <v>8851</v>
      </c>
      <c r="D3473" s="2">
        <v>9205002351</v>
      </c>
      <c r="E3473" s="1">
        <v>44964.611851851849</v>
      </c>
      <c r="F3473" s="1">
        <v>44964.611851851849</v>
      </c>
    </row>
    <row r="3474" spans="1:6" x14ac:dyDescent="0.2">
      <c r="A3474">
        <v>3473</v>
      </c>
      <c r="B3474" t="s">
        <v>8852</v>
      </c>
      <c r="C3474" t="s">
        <v>8853</v>
      </c>
      <c r="D3474" s="2">
        <v>6679882622</v>
      </c>
      <c r="E3474" s="1">
        <v>44964.611851851849</v>
      </c>
      <c r="F3474" s="1">
        <v>44964.611851851849</v>
      </c>
    </row>
    <row r="3475" spans="1:6" x14ac:dyDescent="0.2">
      <c r="A3475">
        <v>3474</v>
      </c>
      <c r="B3475" t="s">
        <v>8854</v>
      </c>
      <c r="C3475" t="s">
        <v>8855</v>
      </c>
      <c r="D3475" t="s">
        <v>8856</v>
      </c>
      <c r="E3475" s="1">
        <v>44964.611851851849</v>
      </c>
      <c r="F3475" s="1">
        <v>44964.611851851849</v>
      </c>
    </row>
    <row r="3476" spans="1:6" x14ac:dyDescent="0.2">
      <c r="A3476">
        <v>3475</v>
      </c>
      <c r="B3476" t="s">
        <v>8857</v>
      </c>
      <c r="C3476" t="s">
        <v>8858</v>
      </c>
      <c r="D3476" t="s">
        <v>8859</v>
      </c>
      <c r="E3476" s="1">
        <v>44964.611851851849</v>
      </c>
      <c r="F3476" s="1">
        <v>44964.611851851849</v>
      </c>
    </row>
    <row r="3477" spans="1:6" x14ac:dyDescent="0.2">
      <c r="A3477">
        <v>3476</v>
      </c>
      <c r="B3477" t="s">
        <v>8860</v>
      </c>
      <c r="C3477" t="s">
        <v>8861</v>
      </c>
      <c r="D3477" s="2">
        <v>5205127127</v>
      </c>
      <c r="E3477" s="1">
        <v>44964.611851851849</v>
      </c>
      <c r="F3477" s="1">
        <v>44964.611851851849</v>
      </c>
    </row>
    <row r="3478" spans="1:6" x14ac:dyDescent="0.2">
      <c r="A3478">
        <v>3477</v>
      </c>
      <c r="B3478" t="s">
        <v>8862</v>
      </c>
      <c r="C3478" t="s">
        <v>8863</v>
      </c>
      <c r="D3478" s="2">
        <v>12203216642</v>
      </c>
      <c r="E3478" s="1">
        <v>44964.611851851849</v>
      </c>
      <c r="F3478" s="1">
        <v>44964.611851851849</v>
      </c>
    </row>
    <row r="3479" spans="1:6" x14ac:dyDescent="0.2">
      <c r="A3479">
        <v>3478</v>
      </c>
      <c r="B3479" t="s">
        <v>8864</v>
      </c>
      <c r="C3479" t="s">
        <v>8865</v>
      </c>
      <c r="D3479" t="s">
        <v>8866</v>
      </c>
      <c r="E3479" s="1">
        <v>44964.611851851849</v>
      </c>
      <c r="F3479" s="1">
        <v>44964.611851851849</v>
      </c>
    </row>
    <row r="3480" spans="1:6" x14ac:dyDescent="0.2">
      <c r="A3480">
        <v>3479</v>
      </c>
      <c r="B3480" t="s">
        <v>8867</v>
      </c>
      <c r="C3480" t="s">
        <v>8868</v>
      </c>
      <c r="D3480" t="s">
        <v>8869</v>
      </c>
      <c r="E3480" s="1">
        <v>44964.611851851849</v>
      </c>
      <c r="F3480" s="1">
        <v>44964.611851851849</v>
      </c>
    </row>
    <row r="3481" spans="1:6" x14ac:dyDescent="0.2">
      <c r="A3481">
        <v>3480</v>
      </c>
      <c r="B3481" t="s">
        <v>8870</v>
      </c>
      <c r="C3481" t="s">
        <v>8871</v>
      </c>
      <c r="D3481" t="s">
        <v>8872</v>
      </c>
      <c r="E3481" s="1">
        <v>44964.611851851849</v>
      </c>
      <c r="F3481" s="1">
        <v>44964.611851851849</v>
      </c>
    </row>
    <row r="3482" spans="1:6" x14ac:dyDescent="0.2">
      <c r="A3482">
        <v>3481</v>
      </c>
      <c r="B3482" t="s">
        <v>8873</v>
      </c>
      <c r="C3482" t="s">
        <v>8874</v>
      </c>
      <c r="D3482">
        <v>13188657603</v>
      </c>
      <c r="E3482" s="1">
        <v>44964.611851851849</v>
      </c>
      <c r="F3482" s="1">
        <v>44964.611851851849</v>
      </c>
    </row>
    <row r="3483" spans="1:6" x14ac:dyDescent="0.2">
      <c r="A3483">
        <v>3482</v>
      </c>
      <c r="B3483" t="s">
        <v>8875</v>
      </c>
      <c r="C3483" t="s">
        <v>8876</v>
      </c>
      <c r="D3483" t="s">
        <v>8877</v>
      </c>
      <c r="E3483" s="1">
        <v>44964.611851851849</v>
      </c>
      <c r="F3483" s="1">
        <v>44964.611851851849</v>
      </c>
    </row>
    <row r="3484" spans="1:6" x14ac:dyDescent="0.2">
      <c r="A3484">
        <v>3483</v>
      </c>
      <c r="B3484" t="s">
        <v>8878</v>
      </c>
      <c r="C3484" t="s">
        <v>8879</v>
      </c>
      <c r="D3484" s="2">
        <v>9512465272</v>
      </c>
      <c r="E3484" s="1">
        <v>44964.611851851849</v>
      </c>
      <c r="F3484" s="1">
        <v>44964.611851851849</v>
      </c>
    </row>
    <row r="3485" spans="1:6" x14ac:dyDescent="0.2">
      <c r="A3485">
        <v>3484</v>
      </c>
      <c r="B3485" t="s">
        <v>8880</v>
      </c>
      <c r="C3485" t="s">
        <v>8881</v>
      </c>
      <c r="D3485" t="s">
        <v>8882</v>
      </c>
      <c r="E3485" s="1">
        <v>44964.611851851849</v>
      </c>
      <c r="F3485" s="1">
        <v>44964.611851851849</v>
      </c>
    </row>
    <row r="3486" spans="1:6" x14ac:dyDescent="0.2">
      <c r="A3486">
        <v>3485</v>
      </c>
      <c r="B3486" t="s">
        <v>8883</v>
      </c>
      <c r="C3486" t="s">
        <v>8884</v>
      </c>
      <c r="D3486">
        <v>18325303307</v>
      </c>
      <c r="E3486" s="1">
        <v>44964.611851851849</v>
      </c>
      <c r="F3486" s="1">
        <v>44964.611851851849</v>
      </c>
    </row>
    <row r="3487" spans="1:6" x14ac:dyDescent="0.2">
      <c r="A3487">
        <v>3486</v>
      </c>
      <c r="B3487" t="s">
        <v>8885</v>
      </c>
      <c r="C3487" t="s">
        <v>8886</v>
      </c>
      <c r="D3487" t="s">
        <v>8887</v>
      </c>
      <c r="E3487" s="1">
        <v>44964.611851851849</v>
      </c>
      <c r="F3487" s="1">
        <v>44964.611851851849</v>
      </c>
    </row>
    <row r="3488" spans="1:6" x14ac:dyDescent="0.2">
      <c r="A3488">
        <v>3487</v>
      </c>
      <c r="B3488" t="s">
        <v>8888</v>
      </c>
      <c r="C3488" t="s">
        <v>8889</v>
      </c>
      <c r="D3488" t="s">
        <v>8890</v>
      </c>
      <c r="E3488" s="1">
        <v>44964.611851851849</v>
      </c>
      <c r="F3488" s="1">
        <v>44964.611851851849</v>
      </c>
    </row>
    <row r="3489" spans="1:6" x14ac:dyDescent="0.2">
      <c r="A3489">
        <v>3488</v>
      </c>
      <c r="B3489" t="s">
        <v>8891</v>
      </c>
      <c r="C3489" t="s">
        <v>8892</v>
      </c>
      <c r="D3489" t="s">
        <v>8893</v>
      </c>
      <c r="E3489" s="1">
        <v>44964.611851851849</v>
      </c>
      <c r="F3489" s="1">
        <v>44964.611851851849</v>
      </c>
    </row>
    <row r="3490" spans="1:6" x14ac:dyDescent="0.2">
      <c r="A3490">
        <v>3489</v>
      </c>
      <c r="B3490" t="s">
        <v>8894</v>
      </c>
      <c r="C3490" t="s">
        <v>8895</v>
      </c>
      <c r="D3490" s="2">
        <v>17434395140</v>
      </c>
      <c r="E3490" s="1">
        <v>44964.611851851849</v>
      </c>
      <c r="F3490" s="1">
        <v>44964.611851851849</v>
      </c>
    </row>
    <row r="3491" spans="1:6" x14ac:dyDescent="0.2">
      <c r="A3491">
        <v>3490</v>
      </c>
      <c r="B3491" t="s">
        <v>8896</v>
      </c>
      <c r="C3491" t="s">
        <v>8897</v>
      </c>
      <c r="D3491" t="s">
        <v>8898</v>
      </c>
      <c r="E3491" s="1">
        <v>44964.611851851849</v>
      </c>
      <c r="F3491" s="1">
        <v>44964.611851851849</v>
      </c>
    </row>
    <row r="3492" spans="1:6" x14ac:dyDescent="0.2">
      <c r="A3492">
        <v>3491</v>
      </c>
      <c r="B3492" t="s">
        <v>8899</v>
      </c>
      <c r="C3492" t="s">
        <v>8900</v>
      </c>
      <c r="D3492" t="s">
        <v>8901</v>
      </c>
      <c r="E3492" s="1">
        <v>44964.611851851849</v>
      </c>
      <c r="F3492" s="1">
        <v>44964.611851851849</v>
      </c>
    </row>
    <row r="3493" spans="1:6" x14ac:dyDescent="0.2">
      <c r="A3493">
        <v>3492</v>
      </c>
      <c r="B3493" t="s">
        <v>8902</v>
      </c>
      <c r="C3493" t="s">
        <v>8903</v>
      </c>
      <c r="D3493" t="s">
        <v>8904</v>
      </c>
      <c r="E3493" s="1">
        <v>44964.611851851849</v>
      </c>
      <c r="F3493" s="1">
        <v>44964.611851851849</v>
      </c>
    </row>
    <row r="3494" spans="1:6" x14ac:dyDescent="0.2">
      <c r="A3494">
        <v>3493</v>
      </c>
      <c r="B3494" t="s">
        <v>8905</v>
      </c>
      <c r="C3494" t="s">
        <v>8906</v>
      </c>
      <c r="D3494" t="s">
        <v>8907</v>
      </c>
      <c r="E3494" s="1">
        <v>44964.611851851849</v>
      </c>
      <c r="F3494" s="1">
        <v>44964.611851851849</v>
      </c>
    </row>
    <row r="3495" spans="1:6" x14ac:dyDescent="0.2">
      <c r="A3495">
        <v>3494</v>
      </c>
      <c r="B3495" t="s">
        <v>8908</v>
      </c>
      <c r="C3495" t="s">
        <v>8909</v>
      </c>
      <c r="D3495" s="2">
        <v>8578493668</v>
      </c>
      <c r="E3495" s="1">
        <v>44964.611851851849</v>
      </c>
      <c r="F3495" s="1">
        <v>44964.611851851849</v>
      </c>
    </row>
    <row r="3496" spans="1:6" x14ac:dyDescent="0.2">
      <c r="A3496">
        <v>3495</v>
      </c>
      <c r="B3496" t="s">
        <v>8910</v>
      </c>
      <c r="C3496" t="s">
        <v>8911</v>
      </c>
      <c r="D3496">
        <v>18028873104</v>
      </c>
      <c r="E3496" s="1">
        <v>44964.611851851849</v>
      </c>
      <c r="F3496" s="1">
        <v>44964.611851851849</v>
      </c>
    </row>
    <row r="3497" spans="1:6" x14ac:dyDescent="0.2">
      <c r="A3497">
        <v>3496</v>
      </c>
      <c r="B3497" t="s">
        <v>8912</v>
      </c>
      <c r="C3497" t="s">
        <v>8913</v>
      </c>
      <c r="D3497" s="2">
        <v>19787775515</v>
      </c>
      <c r="E3497" s="1">
        <v>44964.611851851849</v>
      </c>
      <c r="F3497" s="1">
        <v>44964.611851851849</v>
      </c>
    </row>
    <row r="3498" spans="1:6" x14ac:dyDescent="0.2">
      <c r="A3498">
        <v>3497</v>
      </c>
      <c r="B3498" t="s">
        <v>8914</v>
      </c>
      <c r="C3498" t="s">
        <v>8915</v>
      </c>
      <c r="D3498" t="s">
        <v>8916</v>
      </c>
      <c r="E3498" s="1">
        <v>44964.611851851849</v>
      </c>
      <c r="F3498" s="1">
        <v>44964.611851851849</v>
      </c>
    </row>
    <row r="3499" spans="1:6" x14ac:dyDescent="0.2">
      <c r="A3499">
        <v>3498</v>
      </c>
      <c r="B3499" t="s">
        <v>8917</v>
      </c>
      <c r="C3499" t="s">
        <v>8918</v>
      </c>
      <c r="D3499" t="s">
        <v>8919</v>
      </c>
      <c r="E3499" s="1">
        <v>44964.611851851849</v>
      </c>
      <c r="F3499" s="1">
        <v>44964.611851851849</v>
      </c>
    </row>
    <row r="3500" spans="1:6" x14ac:dyDescent="0.2">
      <c r="A3500">
        <v>3499</v>
      </c>
      <c r="B3500" t="s">
        <v>8920</v>
      </c>
      <c r="C3500" t="s">
        <v>8921</v>
      </c>
      <c r="D3500" t="s">
        <v>8922</v>
      </c>
      <c r="E3500" s="1">
        <v>44964.611851851849</v>
      </c>
      <c r="F3500" s="1">
        <v>44964.611851851849</v>
      </c>
    </row>
    <row r="3501" spans="1:6" x14ac:dyDescent="0.2">
      <c r="A3501">
        <v>3500</v>
      </c>
      <c r="B3501" t="s">
        <v>8923</v>
      </c>
      <c r="C3501" t="s">
        <v>8924</v>
      </c>
      <c r="D3501" t="s">
        <v>8925</v>
      </c>
      <c r="E3501" s="1">
        <v>44964.611851851849</v>
      </c>
      <c r="F3501" s="1">
        <v>44964.611851851849</v>
      </c>
    </row>
    <row r="3502" spans="1:6" x14ac:dyDescent="0.2">
      <c r="A3502">
        <v>3501</v>
      </c>
      <c r="B3502" t="s">
        <v>8926</v>
      </c>
      <c r="C3502" t="s">
        <v>8927</v>
      </c>
      <c r="D3502">
        <f>1-240-395-893</f>
        <v>-1527</v>
      </c>
      <c r="E3502" s="1">
        <v>44964.611851851849</v>
      </c>
      <c r="F3502" s="1">
        <v>44964.611851851849</v>
      </c>
    </row>
    <row r="3503" spans="1:6" x14ac:dyDescent="0.2">
      <c r="A3503">
        <v>3502</v>
      </c>
      <c r="B3503" t="s">
        <v>8928</v>
      </c>
      <c r="C3503" t="s">
        <v>8929</v>
      </c>
      <c r="D3503" s="2">
        <v>6782001204</v>
      </c>
      <c r="E3503" s="1">
        <v>44964.611851851849</v>
      </c>
      <c r="F3503" s="1">
        <v>44964.611851851849</v>
      </c>
    </row>
    <row r="3504" spans="1:6" x14ac:dyDescent="0.2">
      <c r="A3504">
        <v>3503</v>
      </c>
      <c r="B3504" t="s">
        <v>8930</v>
      </c>
      <c r="C3504" t="s">
        <v>8931</v>
      </c>
      <c r="D3504" s="2">
        <v>13204808324</v>
      </c>
      <c r="E3504" s="1">
        <v>44964.611851851849</v>
      </c>
      <c r="F3504" s="1">
        <v>44964.611851851849</v>
      </c>
    </row>
    <row r="3505" spans="1:6" x14ac:dyDescent="0.2">
      <c r="A3505">
        <v>3504</v>
      </c>
      <c r="B3505" t="s">
        <v>8932</v>
      </c>
      <c r="C3505" t="s">
        <v>8933</v>
      </c>
      <c r="D3505">
        <v>16314099041</v>
      </c>
      <c r="E3505" s="1">
        <v>44964.611851851849</v>
      </c>
      <c r="F3505" s="1">
        <v>44964.611851851849</v>
      </c>
    </row>
    <row r="3506" spans="1:6" x14ac:dyDescent="0.2">
      <c r="A3506">
        <v>3505</v>
      </c>
      <c r="B3506" t="s">
        <v>8934</v>
      </c>
      <c r="C3506" t="s">
        <v>8935</v>
      </c>
      <c r="D3506" t="s">
        <v>8936</v>
      </c>
      <c r="E3506" s="1">
        <v>44964.611851851849</v>
      </c>
      <c r="F3506" s="1">
        <v>44964.611851851849</v>
      </c>
    </row>
    <row r="3507" spans="1:6" x14ac:dyDescent="0.2">
      <c r="A3507">
        <v>3506</v>
      </c>
      <c r="B3507" t="s">
        <v>8937</v>
      </c>
      <c r="C3507" t="s">
        <v>8938</v>
      </c>
      <c r="D3507" s="2">
        <v>9014123560</v>
      </c>
      <c r="E3507" s="1">
        <v>44964.611851851849</v>
      </c>
      <c r="F3507" s="1">
        <v>44964.611851851849</v>
      </c>
    </row>
    <row r="3508" spans="1:6" x14ac:dyDescent="0.2">
      <c r="A3508">
        <v>3507</v>
      </c>
      <c r="B3508" t="s">
        <v>8939</v>
      </c>
      <c r="C3508" t="s">
        <v>8940</v>
      </c>
      <c r="D3508" s="2">
        <v>4307289993</v>
      </c>
      <c r="E3508" s="1">
        <v>44964.611851851849</v>
      </c>
      <c r="F3508" s="1">
        <v>44964.611851851849</v>
      </c>
    </row>
    <row r="3509" spans="1:6" x14ac:dyDescent="0.2">
      <c r="A3509">
        <v>3508</v>
      </c>
      <c r="B3509" t="s">
        <v>8941</v>
      </c>
      <c r="C3509" t="s">
        <v>8942</v>
      </c>
      <c r="D3509" t="s">
        <v>8943</v>
      </c>
      <c r="E3509" s="1">
        <v>44964.611851851849</v>
      </c>
      <c r="F3509" s="1">
        <v>44964.611851851849</v>
      </c>
    </row>
    <row r="3510" spans="1:6" x14ac:dyDescent="0.2">
      <c r="A3510">
        <v>3509</v>
      </c>
      <c r="B3510" t="s">
        <v>8944</v>
      </c>
      <c r="C3510" t="s">
        <v>8945</v>
      </c>
      <c r="D3510" s="2">
        <v>17043954332</v>
      </c>
      <c r="E3510" s="1">
        <v>44964.611851851849</v>
      </c>
      <c r="F3510" s="1">
        <v>44964.611851851849</v>
      </c>
    </row>
    <row r="3511" spans="1:6" x14ac:dyDescent="0.2">
      <c r="A3511">
        <v>3510</v>
      </c>
      <c r="B3511" t="s">
        <v>8946</v>
      </c>
      <c r="C3511" t="s">
        <v>8947</v>
      </c>
      <c r="D3511" t="s">
        <v>8948</v>
      </c>
      <c r="E3511" s="1">
        <v>44964.611851851849</v>
      </c>
      <c r="F3511" s="1">
        <v>44964.611851851849</v>
      </c>
    </row>
    <row r="3512" spans="1:6" x14ac:dyDescent="0.2">
      <c r="A3512">
        <v>3511</v>
      </c>
      <c r="B3512" t="s">
        <v>8949</v>
      </c>
      <c r="C3512" t="s">
        <v>8950</v>
      </c>
      <c r="D3512" t="s">
        <v>8951</v>
      </c>
      <c r="E3512" s="1">
        <v>44964.611851851849</v>
      </c>
      <c r="F3512" s="1">
        <v>44964.611851851849</v>
      </c>
    </row>
    <row r="3513" spans="1:6" x14ac:dyDescent="0.2">
      <c r="A3513">
        <v>3512</v>
      </c>
      <c r="B3513" t="s">
        <v>8952</v>
      </c>
      <c r="C3513" t="s">
        <v>8953</v>
      </c>
      <c r="D3513" s="2">
        <v>4249661333</v>
      </c>
      <c r="E3513" s="1">
        <v>44964.611851851849</v>
      </c>
      <c r="F3513" s="1">
        <v>44964.611851851849</v>
      </c>
    </row>
    <row r="3514" spans="1:6" x14ac:dyDescent="0.2">
      <c r="A3514">
        <v>3513</v>
      </c>
      <c r="B3514" t="s">
        <v>8954</v>
      </c>
      <c r="C3514" t="s">
        <v>8955</v>
      </c>
      <c r="D3514" t="s">
        <v>8956</v>
      </c>
      <c r="E3514" s="1">
        <v>44964.611851851849</v>
      </c>
      <c r="F3514" s="1">
        <v>44964.611851851849</v>
      </c>
    </row>
    <row r="3515" spans="1:6" x14ac:dyDescent="0.2">
      <c r="A3515">
        <v>3514</v>
      </c>
      <c r="B3515" t="s">
        <v>8957</v>
      </c>
      <c r="C3515" t="s">
        <v>8958</v>
      </c>
      <c r="D3515" t="s">
        <v>8959</v>
      </c>
      <c r="E3515" s="1">
        <v>44964.611851851849</v>
      </c>
      <c r="F3515" s="1">
        <v>44964.611851851849</v>
      </c>
    </row>
    <row r="3516" spans="1:6" x14ac:dyDescent="0.2">
      <c r="A3516">
        <v>3515</v>
      </c>
      <c r="B3516" t="s">
        <v>8960</v>
      </c>
      <c r="C3516" t="s">
        <v>8961</v>
      </c>
      <c r="D3516" t="s">
        <v>8962</v>
      </c>
      <c r="E3516" s="1">
        <v>44964.611851851849</v>
      </c>
      <c r="F3516" s="1">
        <v>44964.611851851849</v>
      </c>
    </row>
    <row r="3517" spans="1:6" x14ac:dyDescent="0.2">
      <c r="A3517">
        <v>3516</v>
      </c>
      <c r="B3517" t="s">
        <v>8963</v>
      </c>
      <c r="C3517" t="s">
        <v>8964</v>
      </c>
      <c r="D3517">
        <v>14805003059</v>
      </c>
      <c r="E3517" s="1">
        <v>44964.611851851849</v>
      </c>
      <c r="F3517" s="1">
        <v>44964.611851851849</v>
      </c>
    </row>
    <row r="3518" spans="1:6" x14ac:dyDescent="0.2">
      <c r="A3518">
        <v>3517</v>
      </c>
      <c r="B3518" t="s">
        <v>8965</v>
      </c>
      <c r="C3518" t="s">
        <v>8966</v>
      </c>
      <c r="D3518" s="2">
        <v>7755776486</v>
      </c>
      <c r="E3518" s="1">
        <v>44964.611851851849</v>
      </c>
      <c r="F3518" s="1">
        <v>44964.611851851849</v>
      </c>
    </row>
    <row r="3519" spans="1:6" x14ac:dyDescent="0.2">
      <c r="A3519">
        <v>3518</v>
      </c>
      <c r="B3519" t="s">
        <v>8967</v>
      </c>
      <c r="C3519" t="s">
        <v>8968</v>
      </c>
      <c r="D3519">
        <f>1-567-856-3482</f>
        <v>-4904</v>
      </c>
      <c r="E3519" s="1">
        <v>44964.611851851849</v>
      </c>
      <c r="F3519" s="1">
        <v>44964.611851851849</v>
      </c>
    </row>
    <row r="3520" spans="1:6" x14ac:dyDescent="0.2">
      <c r="A3520">
        <v>3519</v>
      </c>
      <c r="B3520" t="s">
        <v>8969</v>
      </c>
      <c r="C3520" t="s">
        <v>8970</v>
      </c>
      <c r="D3520" t="s">
        <v>8971</v>
      </c>
      <c r="E3520" s="1">
        <v>44964.611851851849</v>
      </c>
      <c r="F3520" s="1">
        <v>44964.611851851849</v>
      </c>
    </row>
    <row r="3521" spans="1:6" x14ac:dyDescent="0.2">
      <c r="A3521">
        <v>3520</v>
      </c>
      <c r="B3521" t="s">
        <v>8972</v>
      </c>
      <c r="C3521" t="s">
        <v>8973</v>
      </c>
      <c r="D3521" t="s">
        <v>8974</v>
      </c>
      <c r="E3521" s="1">
        <v>44964.611851851849</v>
      </c>
      <c r="F3521" s="1">
        <v>44964.611851851849</v>
      </c>
    </row>
    <row r="3522" spans="1:6" x14ac:dyDescent="0.2">
      <c r="A3522">
        <v>3521</v>
      </c>
      <c r="B3522" t="s">
        <v>8975</v>
      </c>
      <c r="C3522" t="s">
        <v>8976</v>
      </c>
      <c r="D3522">
        <v>13856121560</v>
      </c>
      <c r="E3522" s="1">
        <v>44964.611851851849</v>
      </c>
      <c r="F3522" s="1">
        <v>44964.611851851849</v>
      </c>
    </row>
    <row r="3523" spans="1:6" x14ac:dyDescent="0.2">
      <c r="A3523">
        <v>3522</v>
      </c>
      <c r="B3523" t="s">
        <v>8977</v>
      </c>
      <c r="C3523" t="s">
        <v>8978</v>
      </c>
      <c r="D3523">
        <v>13608746959</v>
      </c>
      <c r="E3523" s="1">
        <v>44964.611851851849</v>
      </c>
      <c r="F3523" s="1">
        <v>44964.611851851849</v>
      </c>
    </row>
    <row r="3524" spans="1:6" x14ac:dyDescent="0.2">
      <c r="A3524">
        <v>3523</v>
      </c>
      <c r="B3524" t="s">
        <v>8979</v>
      </c>
      <c r="C3524" t="s">
        <v>8980</v>
      </c>
      <c r="D3524">
        <f>1-802-603-8622</f>
        <v>-10026</v>
      </c>
      <c r="E3524" s="1">
        <v>44964.611851851849</v>
      </c>
      <c r="F3524" s="1">
        <v>44964.611851851849</v>
      </c>
    </row>
    <row r="3525" spans="1:6" x14ac:dyDescent="0.2">
      <c r="A3525">
        <v>3524</v>
      </c>
      <c r="B3525" t="s">
        <v>8981</v>
      </c>
      <c r="C3525" t="s">
        <v>8982</v>
      </c>
      <c r="D3525" s="2">
        <v>16785353562</v>
      </c>
      <c r="E3525" s="1">
        <v>44964.611851851849</v>
      </c>
      <c r="F3525" s="1">
        <v>44964.611851851849</v>
      </c>
    </row>
    <row r="3526" spans="1:6" x14ac:dyDescent="0.2">
      <c r="A3526">
        <v>3525</v>
      </c>
      <c r="B3526" t="s">
        <v>8983</v>
      </c>
      <c r="C3526" t="s">
        <v>8984</v>
      </c>
      <c r="D3526" t="s">
        <v>8985</v>
      </c>
      <c r="E3526" s="1">
        <v>44964.611851851849</v>
      </c>
      <c r="F3526" s="1">
        <v>44964.611851851849</v>
      </c>
    </row>
    <row r="3527" spans="1:6" x14ac:dyDescent="0.2">
      <c r="A3527">
        <v>3526</v>
      </c>
      <c r="B3527" t="s">
        <v>8986</v>
      </c>
      <c r="C3527" t="s">
        <v>8987</v>
      </c>
      <c r="D3527" t="s">
        <v>8988</v>
      </c>
      <c r="E3527" s="1">
        <v>44964.611851851849</v>
      </c>
      <c r="F3527" s="1">
        <v>44964.611851851849</v>
      </c>
    </row>
    <row r="3528" spans="1:6" x14ac:dyDescent="0.2">
      <c r="A3528">
        <v>3527</v>
      </c>
      <c r="B3528" t="s">
        <v>8989</v>
      </c>
      <c r="C3528" t="s">
        <v>8990</v>
      </c>
      <c r="D3528" t="s">
        <v>8991</v>
      </c>
      <c r="E3528" s="1">
        <v>44964.611851851849</v>
      </c>
      <c r="F3528" s="1">
        <v>44964.611851851849</v>
      </c>
    </row>
    <row r="3529" spans="1:6" x14ac:dyDescent="0.2">
      <c r="A3529">
        <v>3528</v>
      </c>
      <c r="B3529" t="s">
        <v>8992</v>
      </c>
      <c r="C3529" t="s">
        <v>8993</v>
      </c>
      <c r="D3529" t="s">
        <v>8994</v>
      </c>
      <c r="E3529" s="1">
        <v>44964.611851851849</v>
      </c>
      <c r="F3529" s="1">
        <v>44964.611851851849</v>
      </c>
    </row>
    <row r="3530" spans="1:6" x14ac:dyDescent="0.2">
      <c r="A3530">
        <v>3529</v>
      </c>
      <c r="B3530" t="s">
        <v>8995</v>
      </c>
      <c r="C3530" t="s">
        <v>8996</v>
      </c>
      <c r="D3530">
        <f>1-650-291-3203</f>
        <v>-4143</v>
      </c>
      <c r="E3530" s="1">
        <v>44964.611851851849</v>
      </c>
      <c r="F3530" s="1">
        <v>44964.611851851849</v>
      </c>
    </row>
    <row r="3531" spans="1:6" x14ac:dyDescent="0.2">
      <c r="A3531">
        <v>3530</v>
      </c>
      <c r="B3531" t="s">
        <v>8997</v>
      </c>
      <c r="C3531" t="s">
        <v>8998</v>
      </c>
      <c r="D3531" t="s">
        <v>8999</v>
      </c>
      <c r="E3531" s="1">
        <v>44964.611851851849</v>
      </c>
      <c r="F3531" s="1">
        <v>44964.611851851849</v>
      </c>
    </row>
    <row r="3532" spans="1:6" x14ac:dyDescent="0.2">
      <c r="A3532">
        <v>3531</v>
      </c>
      <c r="B3532" t="s">
        <v>9000</v>
      </c>
      <c r="C3532" t="s">
        <v>9001</v>
      </c>
      <c r="D3532">
        <f>1-619-642-7666</f>
        <v>-8926</v>
      </c>
      <c r="E3532" s="1">
        <v>44964.611851851849</v>
      </c>
      <c r="F3532" s="1">
        <v>44964.611851851849</v>
      </c>
    </row>
    <row r="3533" spans="1:6" x14ac:dyDescent="0.2">
      <c r="A3533">
        <v>3532</v>
      </c>
      <c r="B3533" t="s">
        <v>9002</v>
      </c>
      <c r="C3533" t="s">
        <v>9003</v>
      </c>
      <c r="D3533">
        <v>14455928237</v>
      </c>
      <c r="E3533" s="1">
        <v>44964.611851851849</v>
      </c>
      <c r="F3533" s="1">
        <v>44964.611851851849</v>
      </c>
    </row>
    <row r="3534" spans="1:6" x14ac:dyDescent="0.2">
      <c r="A3534">
        <v>3533</v>
      </c>
      <c r="B3534" t="s">
        <v>9004</v>
      </c>
      <c r="C3534" t="s">
        <v>9005</v>
      </c>
      <c r="D3534" t="s">
        <v>9006</v>
      </c>
      <c r="E3534" s="1">
        <v>44964.611851851849</v>
      </c>
      <c r="F3534" s="1">
        <v>44964.611851851849</v>
      </c>
    </row>
    <row r="3535" spans="1:6" x14ac:dyDescent="0.2">
      <c r="A3535">
        <v>3534</v>
      </c>
      <c r="B3535" t="s">
        <v>9007</v>
      </c>
      <c r="C3535" t="s">
        <v>9008</v>
      </c>
      <c r="D3535">
        <f>1-805-712-7256</f>
        <v>-8772</v>
      </c>
      <c r="E3535" s="1">
        <v>44964.611851851849</v>
      </c>
      <c r="F3535" s="1">
        <v>44964.611851851849</v>
      </c>
    </row>
    <row r="3536" spans="1:6" x14ac:dyDescent="0.2">
      <c r="A3536">
        <v>3535</v>
      </c>
      <c r="B3536" t="s">
        <v>9009</v>
      </c>
      <c r="C3536" t="s">
        <v>9010</v>
      </c>
      <c r="D3536" s="2">
        <v>7249236625</v>
      </c>
      <c r="E3536" s="1">
        <v>44964.611851851849</v>
      </c>
      <c r="F3536" s="1">
        <v>44964.611851851849</v>
      </c>
    </row>
    <row r="3537" spans="1:6" x14ac:dyDescent="0.2">
      <c r="A3537">
        <v>3536</v>
      </c>
      <c r="B3537" t="s">
        <v>9011</v>
      </c>
      <c r="C3537" t="s">
        <v>9012</v>
      </c>
      <c r="D3537" t="s">
        <v>9013</v>
      </c>
      <c r="E3537" s="1">
        <v>44964.611851851849</v>
      </c>
      <c r="F3537" s="1">
        <v>44964.611851851849</v>
      </c>
    </row>
    <row r="3538" spans="1:6" x14ac:dyDescent="0.2">
      <c r="A3538">
        <v>3537</v>
      </c>
      <c r="B3538" t="s">
        <v>9014</v>
      </c>
      <c r="C3538" t="s">
        <v>9015</v>
      </c>
      <c r="D3538" t="s">
        <v>9016</v>
      </c>
      <c r="E3538" s="1">
        <v>44964.611851851849</v>
      </c>
      <c r="F3538" s="1">
        <v>44964.611851851849</v>
      </c>
    </row>
    <row r="3539" spans="1:6" x14ac:dyDescent="0.2">
      <c r="A3539">
        <v>3538</v>
      </c>
      <c r="B3539" t="s">
        <v>9017</v>
      </c>
      <c r="C3539" t="s">
        <v>9018</v>
      </c>
      <c r="D3539" s="2">
        <v>5633969322</v>
      </c>
      <c r="E3539" s="1">
        <v>44964.611851851849</v>
      </c>
      <c r="F3539" s="1">
        <v>44964.611851851849</v>
      </c>
    </row>
    <row r="3540" spans="1:6" x14ac:dyDescent="0.2">
      <c r="A3540">
        <v>3539</v>
      </c>
      <c r="B3540" t="s">
        <v>9019</v>
      </c>
      <c r="C3540" t="s">
        <v>9020</v>
      </c>
      <c r="D3540" s="2">
        <v>14108922585</v>
      </c>
      <c r="E3540" s="1">
        <v>44964.611851851849</v>
      </c>
      <c r="F3540" s="1">
        <v>44964.611851851849</v>
      </c>
    </row>
    <row r="3541" spans="1:6" x14ac:dyDescent="0.2">
      <c r="A3541">
        <v>3540</v>
      </c>
      <c r="B3541" t="s">
        <v>9021</v>
      </c>
      <c r="C3541" t="s">
        <v>9022</v>
      </c>
      <c r="D3541" t="s">
        <v>9023</v>
      </c>
      <c r="E3541" s="1">
        <v>44964.611851851849</v>
      </c>
      <c r="F3541" s="1">
        <v>44964.611851851849</v>
      </c>
    </row>
    <row r="3542" spans="1:6" x14ac:dyDescent="0.2">
      <c r="A3542">
        <v>3541</v>
      </c>
      <c r="B3542" t="s">
        <v>9024</v>
      </c>
      <c r="C3542" t="s">
        <v>9025</v>
      </c>
      <c r="D3542" t="s">
        <v>9026</v>
      </c>
      <c r="E3542" s="1">
        <v>44964.611851851849</v>
      </c>
      <c r="F3542" s="1">
        <v>44964.611851851849</v>
      </c>
    </row>
    <row r="3543" spans="1:6" x14ac:dyDescent="0.2">
      <c r="A3543">
        <v>3542</v>
      </c>
      <c r="B3543" t="s">
        <v>9027</v>
      </c>
      <c r="C3543" t="s">
        <v>9028</v>
      </c>
      <c r="D3543" t="s">
        <v>9029</v>
      </c>
      <c r="E3543" s="1">
        <v>44964.611851851849</v>
      </c>
      <c r="F3543" s="1">
        <v>44964.611851851849</v>
      </c>
    </row>
    <row r="3544" spans="1:6" x14ac:dyDescent="0.2">
      <c r="A3544">
        <v>3543</v>
      </c>
      <c r="B3544" t="s">
        <v>9030</v>
      </c>
      <c r="C3544" t="s">
        <v>9031</v>
      </c>
      <c r="D3544" s="2">
        <v>4439623612</v>
      </c>
      <c r="E3544" s="1">
        <v>44964.611851851849</v>
      </c>
      <c r="F3544" s="1">
        <v>44964.611851851849</v>
      </c>
    </row>
    <row r="3545" spans="1:6" x14ac:dyDescent="0.2">
      <c r="A3545">
        <v>3544</v>
      </c>
      <c r="B3545" t="s">
        <v>9032</v>
      </c>
      <c r="C3545" t="s">
        <v>9033</v>
      </c>
      <c r="D3545" t="s">
        <v>9034</v>
      </c>
      <c r="E3545" s="1">
        <v>44964.611851851849</v>
      </c>
      <c r="F3545" s="1">
        <v>44964.611851851849</v>
      </c>
    </row>
    <row r="3546" spans="1:6" x14ac:dyDescent="0.2">
      <c r="A3546">
        <v>3545</v>
      </c>
      <c r="B3546" t="s">
        <v>9035</v>
      </c>
      <c r="C3546" t="s">
        <v>9036</v>
      </c>
      <c r="D3546">
        <f>1-301-270-4188</f>
        <v>-4758</v>
      </c>
      <c r="E3546" s="1">
        <v>44964.611851851849</v>
      </c>
      <c r="F3546" s="1">
        <v>44964.611851851849</v>
      </c>
    </row>
    <row r="3547" spans="1:6" x14ac:dyDescent="0.2">
      <c r="A3547">
        <v>3546</v>
      </c>
      <c r="B3547" t="s">
        <v>9037</v>
      </c>
      <c r="C3547" t="s">
        <v>9038</v>
      </c>
      <c r="D3547" t="s">
        <v>9039</v>
      </c>
      <c r="E3547" s="1">
        <v>44964.611851851849</v>
      </c>
      <c r="F3547" s="1">
        <v>44964.611851851849</v>
      </c>
    </row>
    <row r="3548" spans="1:6" x14ac:dyDescent="0.2">
      <c r="A3548">
        <v>3547</v>
      </c>
      <c r="B3548" t="s">
        <v>9040</v>
      </c>
      <c r="C3548" t="s">
        <v>9041</v>
      </c>
      <c r="D3548" t="s">
        <v>9042</v>
      </c>
      <c r="E3548" s="1">
        <v>44964.611851851849</v>
      </c>
      <c r="F3548" s="1">
        <v>44964.611851851849</v>
      </c>
    </row>
    <row r="3549" spans="1:6" x14ac:dyDescent="0.2">
      <c r="A3549">
        <v>3548</v>
      </c>
      <c r="B3549" t="s">
        <v>9043</v>
      </c>
      <c r="C3549" t="s">
        <v>9044</v>
      </c>
      <c r="D3549">
        <f>1-810-312-7177</f>
        <v>-8298</v>
      </c>
      <c r="E3549" s="1">
        <v>44964.611851851849</v>
      </c>
      <c r="F3549" s="1">
        <v>44964.611851851849</v>
      </c>
    </row>
    <row r="3550" spans="1:6" x14ac:dyDescent="0.2">
      <c r="A3550">
        <v>3549</v>
      </c>
      <c r="B3550" t="s">
        <v>9045</v>
      </c>
      <c r="C3550" t="s">
        <v>9046</v>
      </c>
      <c r="D3550" t="s">
        <v>9047</v>
      </c>
      <c r="E3550" s="1">
        <v>44964.611851851849</v>
      </c>
      <c r="F3550" s="1">
        <v>44964.611851851849</v>
      </c>
    </row>
    <row r="3551" spans="1:6" x14ac:dyDescent="0.2">
      <c r="A3551">
        <v>3550</v>
      </c>
      <c r="B3551" t="s">
        <v>9048</v>
      </c>
      <c r="C3551" t="s">
        <v>9049</v>
      </c>
      <c r="D3551" s="2">
        <v>8454328337</v>
      </c>
      <c r="E3551" s="1">
        <v>44964.611851851849</v>
      </c>
      <c r="F3551" s="1">
        <v>44964.611851851849</v>
      </c>
    </row>
    <row r="3552" spans="1:6" x14ac:dyDescent="0.2">
      <c r="A3552">
        <v>3551</v>
      </c>
      <c r="B3552" t="s">
        <v>9050</v>
      </c>
      <c r="C3552" t="s">
        <v>9051</v>
      </c>
      <c r="D3552" t="s">
        <v>9052</v>
      </c>
      <c r="E3552" s="1">
        <v>44964.611851851849</v>
      </c>
      <c r="F3552" s="1">
        <v>44964.611851851849</v>
      </c>
    </row>
    <row r="3553" spans="1:6" x14ac:dyDescent="0.2">
      <c r="A3553">
        <v>3552</v>
      </c>
      <c r="B3553" t="s">
        <v>9053</v>
      </c>
      <c r="C3553" t="s">
        <v>9054</v>
      </c>
      <c r="D3553" t="s">
        <v>9055</v>
      </c>
      <c r="E3553" s="1">
        <v>44964.611851851849</v>
      </c>
      <c r="F3553" s="1">
        <v>44964.611851851849</v>
      </c>
    </row>
    <row r="3554" spans="1:6" x14ac:dyDescent="0.2">
      <c r="A3554">
        <v>3553</v>
      </c>
      <c r="B3554" t="s">
        <v>9056</v>
      </c>
      <c r="C3554" t="s">
        <v>9057</v>
      </c>
      <c r="D3554" t="s">
        <v>9058</v>
      </c>
      <c r="E3554" s="1">
        <v>44964.611851851849</v>
      </c>
      <c r="F3554" s="1">
        <v>44964.611851851849</v>
      </c>
    </row>
    <row r="3555" spans="1:6" x14ac:dyDescent="0.2">
      <c r="A3555">
        <v>3554</v>
      </c>
      <c r="B3555" t="s">
        <v>9059</v>
      </c>
      <c r="C3555" t="s">
        <v>9060</v>
      </c>
      <c r="D3555" t="s">
        <v>9061</v>
      </c>
      <c r="E3555" s="1">
        <v>44964.611851851849</v>
      </c>
      <c r="F3555" s="1">
        <v>44964.611851851849</v>
      </c>
    </row>
    <row r="3556" spans="1:6" x14ac:dyDescent="0.2">
      <c r="A3556">
        <v>3555</v>
      </c>
      <c r="B3556" t="s">
        <v>9062</v>
      </c>
      <c r="C3556" t="s">
        <v>9063</v>
      </c>
      <c r="D3556" s="2">
        <v>7573122976</v>
      </c>
      <c r="E3556" s="1">
        <v>44964.611851851849</v>
      </c>
      <c r="F3556" s="1">
        <v>44964.611851851849</v>
      </c>
    </row>
    <row r="3557" spans="1:6" x14ac:dyDescent="0.2">
      <c r="A3557">
        <v>3556</v>
      </c>
      <c r="B3557" t="s">
        <v>9064</v>
      </c>
      <c r="C3557" t="s">
        <v>9065</v>
      </c>
      <c r="D3557" s="2">
        <v>2038525047</v>
      </c>
      <c r="E3557" s="1">
        <v>44964.611851851849</v>
      </c>
      <c r="F3557" s="1">
        <v>44964.611851851849</v>
      </c>
    </row>
    <row r="3558" spans="1:6" x14ac:dyDescent="0.2">
      <c r="A3558">
        <v>3557</v>
      </c>
      <c r="B3558" t="s">
        <v>9066</v>
      </c>
      <c r="C3558" t="s">
        <v>9067</v>
      </c>
      <c r="D3558" t="s">
        <v>9068</v>
      </c>
      <c r="E3558" s="1">
        <v>44964.611851851849</v>
      </c>
      <c r="F3558" s="1">
        <v>44964.611851851849</v>
      </c>
    </row>
    <row r="3559" spans="1:6" x14ac:dyDescent="0.2">
      <c r="A3559">
        <v>3558</v>
      </c>
      <c r="B3559" t="s">
        <v>9069</v>
      </c>
      <c r="C3559" t="s">
        <v>9070</v>
      </c>
      <c r="D3559">
        <f>1-878-561-8884</f>
        <v>-10322</v>
      </c>
      <c r="E3559" s="1">
        <v>44964.611851851849</v>
      </c>
      <c r="F3559" s="1">
        <v>44964.611851851849</v>
      </c>
    </row>
    <row r="3560" spans="1:6" x14ac:dyDescent="0.2">
      <c r="A3560">
        <v>3559</v>
      </c>
      <c r="B3560" t="s">
        <v>9071</v>
      </c>
      <c r="C3560" t="s">
        <v>9072</v>
      </c>
      <c r="D3560" t="s">
        <v>9073</v>
      </c>
      <c r="E3560" s="1">
        <v>44964.611851851849</v>
      </c>
      <c r="F3560" s="1">
        <v>44964.611851851849</v>
      </c>
    </row>
    <row r="3561" spans="1:6" x14ac:dyDescent="0.2">
      <c r="A3561">
        <v>3560</v>
      </c>
      <c r="B3561" t="s">
        <v>9074</v>
      </c>
      <c r="C3561" t="s">
        <v>9075</v>
      </c>
      <c r="D3561" t="s">
        <v>9076</v>
      </c>
      <c r="E3561" s="1">
        <v>44964.611851851849</v>
      </c>
      <c r="F3561" s="1">
        <v>44964.611851851849</v>
      </c>
    </row>
    <row r="3562" spans="1:6" x14ac:dyDescent="0.2">
      <c r="A3562">
        <v>3561</v>
      </c>
      <c r="B3562" t="s">
        <v>9077</v>
      </c>
      <c r="C3562" t="s">
        <v>9078</v>
      </c>
      <c r="D3562" t="s">
        <v>9079</v>
      </c>
      <c r="E3562" s="1">
        <v>44964.611851851849</v>
      </c>
      <c r="F3562" s="1">
        <v>44964.611851851849</v>
      </c>
    </row>
    <row r="3563" spans="1:6" x14ac:dyDescent="0.2">
      <c r="A3563">
        <v>3562</v>
      </c>
      <c r="B3563" t="s">
        <v>9080</v>
      </c>
      <c r="C3563" t="s">
        <v>9081</v>
      </c>
      <c r="D3563" t="s">
        <v>9082</v>
      </c>
      <c r="E3563" s="1">
        <v>44964.611851851849</v>
      </c>
      <c r="F3563" s="1">
        <v>44964.611851851849</v>
      </c>
    </row>
    <row r="3564" spans="1:6" x14ac:dyDescent="0.2">
      <c r="A3564">
        <v>3563</v>
      </c>
      <c r="B3564" t="s">
        <v>9083</v>
      </c>
      <c r="C3564" t="s">
        <v>9084</v>
      </c>
      <c r="D3564">
        <f>1-863-309-6063</f>
        <v>-7234</v>
      </c>
      <c r="E3564" s="1">
        <v>44964.611851851849</v>
      </c>
      <c r="F3564" s="1">
        <v>44964.611851851849</v>
      </c>
    </row>
    <row r="3565" spans="1:6" x14ac:dyDescent="0.2">
      <c r="A3565">
        <v>3564</v>
      </c>
      <c r="B3565" t="s">
        <v>9085</v>
      </c>
      <c r="C3565" t="s">
        <v>9086</v>
      </c>
      <c r="D3565" t="s">
        <v>9087</v>
      </c>
      <c r="E3565" s="1">
        <v>44964.611851851849</v>
      </c>
      <c r="F3565" s="1">
        <v>44964.611851851849</v>
      </c>
    </row>
    <row r="3566" spans="1:6" x14ac:dyDescent="0.2">
      <c r="A3566">
        <v>3565</v>
      </c>
      <c r="B3566" t="s">
        <v>9088</v>
      </c>
      <c r="C3566" t="s">
        <v>9089</v>
      </c>
      <c r="D3566" t="s">
        <v>9090</v>
      </c>
      <c r="E3566" s="1">
        <v>44964.611851851849</v>
      </c>
      <c r="F3566" s="1">
        <v>44964.611851851849</v>
      </c>
    </row>
    <row r="3567" spans="1:6" x14ac:dyDescent="0.2">
      <c r="A3567">
        <v>3566</v>
      </c>
      <c r="B3567" t="s">
        <v>9091</v>
      </c>
      <c r="C3567" t="s">
        <v>9092</v>
      </c>
      <c r="D3567" s="2">
        <v>18086815123</v>
      </c>
      <c r="E3567" s="1">
        <v>44964.611851851849</v>
      </c>
      <c r="F3567" s="1">
        <v>44964.611851851849</v>
      </c>
    </row>
    <row r="3568" spans="1:6" x14ac:dyDescent="0.2">
      <c r="A3568">
        <v>3567</v>
      </c>
      <c r="B3568" t="s">
        <v>9093</v>
      </c>
      <c r="C3568" t="s">
        <v>9094</v>
      </c>
      <c r="D3568" t="s">
        <v>9095</v>
      </c>
      <c r="E3568" s="1">
        <v>44964.611851851849</v>
      </c>
      <c r="F3568" s="1">
        <v>44964.611851851849</v>
      </c>
    </row>
    <row r="3569" spans="1:6" x14ac:dyDescent="0.2">
      <c r="A3569">
        <v>3568</v>
      </c>
      <c r="B3569" t="s">
        <v>9096</v>
      </c>
      <c r="C3569" t="s">
        <v>9097</v>
      </c>
      <c r="D3569" t="s">
        <v>9098</v>
      </c>
      <c r="E3569" s="1">
        <v>44964.611851851849</v>
      </c>
      <c r="F3569" s="1">
        <v>44964.611851851849</v>
      </c>
    </row>
    <row r="3570" spans="1:6" x14ac:dyDescent="0.2">
      <c r="A3570">
        <v>3569</v>
      </c>
      <c r="B3570" t="s">
        <v>9099</v>
      </c>
      <c r="C3570" t="s">
        <v>9100</v>
      </c>
      <c r="D3570" t="s">
        <v>9101</v>
      </c>
      <c r="E3570" s="1">
        <v>44964.611851851849</v>
      </c>
      <c r="F3570" s="1">
        <v>44964.611851851849</v>
      </c>
    </row>
    <row r="3571" spans="1:6" x14ac:dyDescent="0.2">
      <c r="A3571">
        <v>3570</v>
      </c>
      <c r="B3571" t="s">
        <v>9102</v>
      </c>
      <c r="C3571" t="s">
        <v>9103</v>
      </c>
      <c r="D3571">
        <v>12569882511</v>
      </c>
      <c r="E3571" s="1">
        <v>44964.611851851849</v>
      </c>
      <c r="F3571" s="1">
        <v>44964.611851851849</v>
      </c>
    </row>
    <row r="3572" spans="1:6" x14ac:dyDescent="0.2">
      <c r="A3572">
        <v>3571</v>
      </c>
      <c r="B3572" t="s">
        <v>9104</v>
      </c>
      <c r="C3572" t="s">
        <v>9105</v>
      </c>
      <c r="D3572" t="s">
        <v>9106</v>
      </c>
      <c r="E3572" s="1">
        <v>44964.611851851849</v>
      </c>
      <c r="F3572" s="1">
        <v>44964.611851851849</v>
      </c>
    </row>
    <row r="3573" spans="1:6" x14ac:dyDescent="0.2">
      <c r="A3573">
        <v>3572</v>
      </c>
      <c r="B3573" t="s">
        <v>9107</v>
      </c>
      <c r="C3573" t="s">
        <v>9108</v>
      </c>
      <c r="D3573" s="2">
        <v>12039358589</v>
      </c>
      <c r="E3573" s="1">
        <v>44964.611851851849</v>
      </c>
      <c r="F3573" s="1">
        <v>44964.611851851849</v>
      </c>
    </row>
    <row r="3574" spans="1:6" x14ac:dyDescent="0.2">
      <c r="A3574">
        <v>3573</v>
      </c>
      <c r="B3574" t="s">
        <v>9109</v>
      </c>
      <c r="C3574" t="s">
        <v>9110</v>
      </c>
      <c r="D3574" t="s">
        <v>9111</v>
      </c>
      <c r="E3574" s="1">
        <v>44964.611851851849</v>
      </c>
      <c r="F3574" s="1">
        <v>44964.611851851849</v>
      </c>
    </row>
    <row r="3575" spans="1:6" x14ac:dyDescent="0.2">
      <c r="A3575">
        <v>3574</v>
      </c>
      <c r="B3575" t="s">
        <v>9112</v>
      </c>
      <c r="C3575" t="s">
        <v>9113</v>
      </c>
      <c r="D3575" t="s">
        <v>9114</v>
      </c>
      <c r="E3575" s="1">
        <v>44964.611851851849</v>
      </c>
      <c r="F3575" s="1">
        <v>44964.611851851849</v>
      </c>
    </row>
    <row r="3576" spans="1:6" x14ac:dyDescent="0.2">
      <c r="A3576">
        <v>3575</v>
      </c>
      <c r="B3576" t="s">
        <v>9115</v>
      </c>
      <c r="C3576" t="s">
        <v>9116</v>
      </c>
      <c r="D3576" t="s">
        <v>9117</v>
      </c>
      <c r="E3576" s="1">
        <v>44964.611851851849</v>
      </c>
      <c r="F3576" s="1">
        <v>44964.611851851849</v>
      </c>
    </row>
    <row r="3577" spans="1:6" x14ac:dyDescent="0.2">
      <c r="A3577">
        <v>3576</v>
      </c>
      <c r="B3577" t="s">
        <v>9118</v>
      </c>
      <c r="C3577" t="s">
        <v>9119</v>
      </c>
      <c r="D3577" t="s">
        <v>9120</v>
      </c>
      <c r="E3577" s="1">
        <v>44964.611851851849</v>
      </c>
      <c r="F3577" s="1">
        <v>44964.611851851849</v>
      </c>
    </row>
    <row r="3578" spans="1:6" x14ac:dyDescent="0.2">
      <c r="A3578">
        <v>3577</v>
      </c>
      <c r="B3578" t="s">
        <v>9121</v>
      </c>
      <c r="C3578" t="s">
        <v>9122</v>
      </c>
      <c r="D3578" t="s">
        <v>9123</v>
      </c>
      <c r="E3578" s="1">
        <v>44964.611851851849</v>
      </c>
      <c r="F3578" s="1">
        <v>44964.611851851849</v>
      </c>
    </row>
    <row r="3579" spans="1:6" x14ac:dyDescent="0.2">
      <c r="A3579">
        <v>3578</v>
      </c>
      <c r="B3579" t="s">
        <v>9124</v>
      </c>
      <c r="C3579" t="s">
        <v>9125</v>
      </c>
      <c r="D3579">
        <f>1-641-656-1949</f>
        <v>-3245</v>
      </c>
      <c r="E3579" s="1">
        <v>44964.611851851849</v>
      </c>
      <c r="F3579" s="1">
        <v>44964.611851851849</v>
      </c>
    </row>
    <row r="3580" spans="1:6" x14ac:dyDescent="0.2">
      <c r="A3580">
        <v>3579</v>
      </c>
      <c r="B3580" t="s">
        <v>9126</v>
      </c>
      <c r="C3580" t="s">
        <v>9127</v>
      </c>
      <c r="D3580">
        <f>1-386-590-550</f>
        <v>-1525</v>
      </c>
      <c r="E3580" s="1">
        <v>44964.611851851849</v>
      </c>
      <c r="F3580" s="1">
        <v>44964.611851851849</v>
      </c>
    </row>
    <row r="3581" spans="1:6" x14ac:dyDescent="0.2">
      <c r="A3581">
        <v>3580</v>
      </c>
      <c r="B3581" t="s">
        <v>9128</v>
      </c>
      <c r="C3581" t="s">
        <v>9129</v>
      </c>
      <c r="D3581">
        <f>1-361-283-6362</f>
        <v>-7005</v>
      </c>
      <c r="E3581" s="1">
        <v>44964.611851851849</v>
      </c>
      <c r="F3581" s="1">
        <v>44964.611851851849</v>
      </c>
    </row>
    <row r="3582" spans="1:6" x14ac:dyDescent="0.2">
      <c r="A3582">
        <v>3581</v>
      </c>
      <c r="B3582" t="s">
        <v>9130</v>
      </c>
      <c r="C3582" t="s">
        <v>9131</v>
      </c>
      <c r="D3582">
        <f>1-413-610-4329</f>
        <v>-5351</v>
      </c>
      <c r="E3582" s="1">
        <v>44964.611851851849</v>
      </c>
      <c r="F3582" s="1">
        <v>44964.611851851849</v>
      </c>
    </row>
    <row r="3583" spans="1:6" x14ac:dyDescent="0.2">
      <c r="A3583">
        <v>3582</v>
      </c>
      <c r="B3583" t="s">
        <v>9132</v>
      </c>
      <c r="C3583" t="s">
        <v>9133</v>
      </c>
      <c r="D3583" t="s">
        <v>9134</v>
      </c>
      <c r="E3583" s="1">
        <v>44964.611851851849</v>
      </c>
      <c r="F3583" s="1">
        <v>44964.611851851849</v>
      </c>
    </row>
    <row r="3584" spans="1:6" x14ac:dyDescent="0.2">
      <c r="A3584">
        <v>3583</v>
      </c>
      <c r="B3584" t="s">
        <v>9135</v>
      </c>
      <c r="C3584" t="s">
        <v>9136</v>
      </c>
      <c r="D3584" t="s">
        <v>9137</v>
      </c>
      <c r="E3584" s="1">
        <v>44964.611851851849</v>
      </c>
      <c r="F3584" s="1">
        <v>44964.611851851849</v>
      </c>
    </row>
    <row r="3585" spans="1:6" x14ac:dyDescent="0.2">
      <c r="A3585">
        <v>3584</v>
      </c>
      <c r="B3585" t="s">
        <v>9138</v>
      </c>
      <c r="C3585" t="s">
        <v>9139</v>
      </c>
      <c r="D3585" s="2">
        <v>8784220703</v>
      </c>
      <c r="E3585" s="1">
        <v>44964.611851851849</v>
      </c>
      <c r="F3585" s="1">
        <v>44964.611851851849</v>
      </c>
    </row>
    <row r="3586" spans="1:6" x14ac:dyDescent="0.2">
      <c r="A3586">
        <v>3585</v>
      </c>
      <c r="B3586" t="s">
        <v>9140</v>
      </c>
      <c r="C3586" t="s">
        <v>9141</v>
      </c>
      <c r="D3586">
        <f>1-516-583-8086</f>
        <v>-9184</v>
      </c>
      <c r="E3586" s="1">
        <v>44964.611851851849</v>
      </c>
      <c r="F3586" s="1">
        <v>44964.611851851849</v>
      </c>
    </row>
    <row r="3587" spans="1:6" x14ac:dyDescent="0.2">
      <c r="A3587">
        <v>3586</v>
      </c>
      <c r="B3587" t="s">
        <v>9142</v>
      </c>
      <c r="C3587" t="s">
        <v>9143</v>
      </c>
      <c r="D3587" s="2">
        <v>7133644037</v>
      </c>
      <c r="E3587" s="1">
        <v>44964.611851851849</v>
      </c>
      <c r="F3587" s="1">
        <v>44964.611851851849</v>
      </c>
    </row>
    <row r="3588" spans="1:6" x14ac:dyDescent="0.2">
      <c r="A3588">
        <v>3587</v>
      </c>
      <c r="B3588" t="s">
        <v>9144</v>
      </c>
      <c r="C3588" t="s">
        <v>9145</v>
      </c>
      <c r="D3588">
        <f>1-831-246-5145</f>
        <v>-6221</v>
      </c>
      <c r="E3588" s="1">
        <v>44964.611851851849</v>
      </c>
      <c r="F3588" s="1">
        <v>44964.611851851849</v>
      </c>
    </row>
    <row r="3589" spans="1:6" x14ac:dyDescent="0.2">
      <c r="A3589">
        <v>3588</v>
      </c>
      <c r="B3589" t="s">
        <v>9146</v>
      </c>
      <c r="C3589" t="s">
        <v>9147</v>
      </c>
      <c r="D3589" t="s">
        <v>9148</v>
      </c>
      <c r="E3589" s="1">
        <v>44964.611851851849</v>
      </c>
      <c r="F3589" s="1">
        <v>44964.611851851849</v>
      </c>
    </row>
    <row r="3590" spans="1:6" x14ac:dyDescent="0.2">
      <c r="A3590">
        <v>3589</v>
      </c>
      <c r="B3590" t="s">
        <v>9149</v>
      </c>
      <c r="C3590" t="s">
        <v>9150</v>
      </c>
      <c r="D3590" t="s">
        <v>9151</v>
      </c>
      <c r="E3590" s="1">
        <v>44964.611851851849</v>
      </c>
      <c r="F3590" s="1">
        <v>44964.611851851849</v>
      </c>
    </row>
    <row r="3591" spans="1:6" x14ac:dyDescent="0.2">
      <c r="A3591">
        <v>3590</v>
      </c>
      <c r="B3591" t="s">
        <v>9152</v>
      </c>
      <c r="C3591" t="s">
        <v>9153</v>
      </c>
      <c r="D3591" s="2">
        <v>14352996066</v>
      </c>
      <c r="E3591" s="1">
        <v>44964.611851851849</v>
      </c>
      <c r="F3591" s="1">
        <v>44964.611851851849</v>
      </c>
    </row>
    <row r="3592" spans="1:6" x14ac:dyDescent="0.2">
      <c r="A3592">
        <v>3591</v>
      </c>
      <c r="B3592" t="s">
        <v>9154</v>
      </c>
      <c r="C3592" t="s">
        <v>9155</v>
      </c>
      <c r="D3592">
        <f>1-806-815-4868</f>
        <v>-6488</v>
      </c>
      <c r="E3592" s="1">
        <v>44964.611851851849</v>
      </c>
      <c r="F3592" s="1">
        <v>44964.611851851849</v>
      </c>
    </row>
    <row r="3593" spans="1:6" x14ac:dyDescent="0.2">
      <c r="A3593">
        <v>3592</v>
      </c>
      <c r="B3593" t="s">
        <v>9156</v>
      </c>
      <c r="C3593" t="s">
        <v>9157</v>
      </c>
      <c r="D3593">
        <f>1-803-601-1411</f>
        <v>-2814</v>
      </c>
      <c r="E3593" s="1">
        <v>44964.611851851849</v>
      </c>
      <c r="F3593" s="1">
        <v>44964.611851851849</v>
      </c>
    </row>
    <row r="3594" spans="1:6" x14ac:dyDescent="0.2">
      <c r="A3594">
        <v>3593</v>
      </c>
      <c r="B3594" t="s">
        <v>9158</v>
      </c>
      <c r="C3594" t="s">
        <v>9159</v>
      </c>
      <c r="D3594" t="s">
        <v>9160</v>
      </c>
      <c r="E3594" s="1">
        <v>44964.611851851849</v>
      </c>
      <c r="F3594" s="1">
        <v>44964.611851851849</v>
      </c>
    </row>
    <row r="3595" spans="1:6" x14ac:dyDescent="0.2">
      <c r="A3595">
        <v>3594</v>
      </c>
      <c r="B3595" t="s">
        <v>9161</v>
      </c>
      <c r="C3595" t="s">
        <v>9162</v>
      </c>
      <c r="D3595" s="2">
        <v>17577458865</v>
      </c>
      <c r="E3595" s="1">
        <v>44964.611851851849</v>
      </c>
      <c r="F3595" s="1">
        <v>44964.611851851849</v>
      </c>
    </row>
    <row r="3596" spans="1:6" x14ac:dyDescent="0.2">
      <c r="A3596">
        <v>3595</v>
      </c>
      <c r="B3596" t="s">
        <v>9163</v>
      </c>
      <c r="C3596" t="s">
        <v>9164</v>
      </c>
      <c r="D3596" t="s">
        <v>9165</v>
      </c>
      <c r="E3596" s="1">
        <v>44964.611851851849</v>
      </c>
      <c r="F3596" s="1">
        <v>44964.611851851849</v>
      </c>
    </row>
    <row r="3597" spans="1:6" x14ac:dyDescent="0.2">
      <c r="A3597">
        <v>3596</v>
      </c>
      <c r="B3597" t="s">
        <v>9166</v>
      </c>
      <c r="C3597" t="s">
        <v>9167</v>
      </c>
      <c r="D3597" t="s">
        <v>9168</v>
      </c>
      <c r="E3597" s="1">
        <v>44964.611851851849</v>
      </c>
      <c r="F3597" s="1">
        <v>44964.611851851849</v>
      </c>
    </row>
    <row r="3598" spans="1:6" x14ac:dyDescent="0.2">
      <c r="A3598">
        <v>3597</v>
      </c>
      <c r="B3598" t="s">
        <v>9169</v>
      </c>
      <c r="C3598" t="s">
        <v>9170</v>
      </c>
      <c r="D3598">
        <f>1-321-467-5517</f>
        <v>-6304</v>
      </c>
      <c r="E3598" s="1">
        <v>44964.611851851849</v>
      </c>
      <c r="F3598" s="1">
        <v>44964.611851851849</v>
      </c>
    </row>
    <row r="3599" spans="1:6" x14ac:dyDescent="0.2">
      <c r="A3599">
        <v>3598</v>
      </c>
      <c r="B3599" t="s">
        <v>9171</v>
      </c>
      <c r="C3599" t="s">
        <v>9172</v>
      </c>
      <c r="D3599" t="s">
        <v>9173</v>
      </c>
      <c r="E3599" s="1">
        <v>44964.611851851849</v>
      </c>
      <c r="F3599" s="1">
        <v>44964.611851851849</v>
      </c>
    </row>
    <row r="3600" spans="1:6" x14ac:dyDescent="0.2">
      <c r="A3600">
        <v>3599</v>
      </c>
      <c r="B3600" t="s">
        <v>9174</v>
      </c>
      <c r="C3600" t="s">
        <v>9175</v>
      </c>
      <c r="D3600">
        <f>1-423-271-4104</f>
        <v>-4797</v>
      </c>
      <c r="E3600" s="1">
        <v>44964.611851851849</v>
      </c>
      <c r="F3600" s="1">
        <v>44964.611851851849</v>
      </c>
    </row>
    <row r="3601" spans="1:6" x14ac:dyDescent="0.2">
      <c r="A3601">
        <v>3600</v>
      </c>
      <c r="B3601" t="s">
        <v>9176</v>
      </c>
      <c r="C3601" t="s">
        <v>9177</v>
      </c>
      <c r="D3601" t="s">
        <v>9178</v>
      </c>
      <c r="E3601" s="1">
        <v>44964.611851851849</v>
      </c>
      <c r="F3601" s="1">
        <v>44964.611851851849</v>
      </c>
    </row>
    <row r="3602" spans="1:6" x14ac:dyDescent="0.2">
      <c r="A3602">
        <v>3601</v>
      </c>
      <c r="B3602" t="s">
        <v>9179</v>
      </c>
      <c r="C3602" t="s">
        <v>9180</v>
      </c>
      <c r="D3602">
        <v>12695303085</v>
      </c>
      <c r="E3602" s="1">
        <v>44964.611851851849</v>
      </c>
      <c r="F3602" s="1">
        <v>44964.611851851849</v>
      </c>
    </row>
    <row r="3603" spans="1:6" x14ac:dyDescent="0.2">
      <c r="A3603">
        <v>3602</v>
      </c>
      <c r="B3603" t="s">
        <v>9181</v>
      </c>
      <c r="C3603" t="s">
        <v>9182</v>
      </c>
      <c r="D3603">
        <f>1-281-627-5781</f>
        <v>-6688</v>
      </c>
      <c r="E3603" s="1">
        <v>44964.611851851849</v>
      </c>
      <c r="F3603" s="1">
        <v>44964.611851851849</v>
      </c>
    </row>
    <row r="3604" spans="1:6" x14ac:dyDescent="0.2">
      <c r="A3604">
        <v>3603</v>
      </c>
      <c r="B3604" t="s">
        <v>9183</v>
      </c>
      <c r="C3604" t="s">
        <v>9184</v>
      </c>
      <c r="D3604" t="s">
        <v>9185</v>
      </c>
      <c r="E3604" s="1">
        <v>44964.611851851849</v>
      </c>
      <c r="F3604" s="1">
        <v>44964.611851851849</v>
      </c>
    </row>
    <row r="3605" spans="1:6" x14ac:dyDescent="0.2">
      <c r="A3605">
        <v>3604</v>
      </c>
      <c r="B3605" t="s">
        <v>9186</v>
      </c>
      <c r="C3605" t="s">
        <v>9187</v>
      </c>
      <c r="D3605" t="s">
        <v>9188</v>
      </c>
      <c r="E3605" s="1">
        <v>44964.611851851849</v>
      </c>
      <c r="F3605" s="1">
        <v>44964.611851851849</v>
      </c>
    </row>
    <row r="3606" spans="1:6" x14ac:dyDescent="0.2">
      <c r="A3606">
        <v>3605</v>
      </c>
      <c r="B3606" t="s">
        <v>9189</v>
      </c>
      <c r="C3606" t="s">
        <v>9190</v>
      </c>
      <c r="D3606" t="s">
        <v>9191</v>
      </c>
      <c r="E3606" s="1">
        <v>44964.611851851849</v>
      </c>
      <c r="F3606" s="1">
        <v>44964.611851851849</v>
      </c>
    </row>
    <row r="3607" spans="1:6" x14ac:dyDescent="0.2">
      <c r="A3607">
        <v>3606</v>
      </c>
      <c r="B3607" t="s">
        <v>9192</v>
      </c>
      <c r="C3607" t="s">
        <v>9193</v>
      </c>
      <c r="D3607">
        <f>1-978-915-9249</f>
        <v>-11141</v>
      </c>
      <c r="E3607" s="1">
        <v>44964.611851851849</v>
      </c>
      <c r="F3607" s="1">
        <v>44964.611851851849</v>
      </c>
    </row>
    <row r="3608" spans="1:6" x14ac:dyDescent="0.2">
      <c r="A3608">
        <v>3607</v>
      </c>
      <c r="B3608" t="s">
        <v>9194</v>
      </c>
      <c r="C3608" t="s">
        <v>9195</v>
      </c>
      <c r="D3608" t="s">
        <v>9196</v>
      </c>
      <c r="E3608" s="1">
        <v>44964.611851851849</v>
      </c>
      <c r="F3608" s="1">
        <v>44964.611851851849</v>
      </c>
    </row>
    <row r="3609" spans="1:6" x14ac:dyDescent="0.2">
      <c r="A3609">
        <v>3608</v>
      </c>
      <c r="B3609" t="s">
        <v>9197</v>
      </c>
      <c r="C3609" t="s">
        <v>9198</v>
      </c>
      <c r="D3609">
        <v>19289451982</v>
      </c>
      <c r="E3609" s="1">
        <v>44964.611851851849</v>
      </c>
      <c r="F3609" s="1">
        <v>44964.611851851849</v>
      </c>
    </row>
    <row r="3610" spans="1:6" x14ac:dyDescent="0.2">
      <c r="A3610">
        <v>3609</v>
      </c>
      <c r="B3610" t="s">
        <v>9199</v>
      </c>
      <c r="C3610" t="s">
        <v>9200</v>
      </c>
      <c r="D3610" t="s">
        <v>9201</v>
      </c>
      <c r="E3610" s="1">
        <v>44964.611851851849</v>
      </c>
      <c r="F3610" s="1">
        <v>44964.611851851849</v>
      </c>
    </row>
    <row r="3611" spans="1:6" x14ac:dyDescent="0.2">
      <c r="A3611">
        <v>3610</v>
      </c>
      <c r="B3611" t="s">
        <v>9202</v>
      </c>
      <c r="C3611" t="s">
        <v>9203</v>
      </c>
      <c r="D3611" t="s">
        <v>9204</v>
      </c>
      <c r="E3611" s="1">
        <v>44964.611851851849</v>
      </c>
      <c r="F3611" s="1">
        <v>44964.611851851849</v>
      </c>
    </row>
    <row r="3612" spans="1:6" x14ac:dyDescent="0.2">
      <c r="A3612">
        <v>3611</v>
      </c>
      <c r="B3612" t="s">
        <v>9205</v>
      </c>
      <c r="C3612" t="s">
        <v>9206</v>
      </c>
      <c r="D3612" t="s">
        <v>9207</v>
      </c>
      <c r="E3612" s="1">
        <v>44964.611851851849</v>
      </c>
      <c r="F3612" s="1">
        <v>44964.611851851849</v>
      </c>
    </row>
    <row r="3613" spans="1:6" x14ac:dyDescent="0.2">
      <c r="A3613">
        <v>3612</v>
      </c>
      <c r="B3613" t="s">
        <v>9208</v>
      </c>
      <c r="C3613" t="s">
        <v>9209</v>
      </c>
      <c r="D3613" s="2">
        <v>17346736717</v>
      </c>
      <c r="E3613" s="1">
        <v>44964.611851851849</v>
      </c>
      <c r="F3613" s="1">
        <v>44964.611851851849</v>
      </c>
    </row>
    <row r="3614" spans="1:6" x14ac:dyDescent="0.2">
      <c r="A3614">
        <v>3613</v>
      </c>
      <c r="B3614" t="s">
        <v>9210</v>
      </c>
      <c r="C3614" t="s">
        <v>9211</v>
      </c>
      <c r="D3614" s="2">
        <v>6502620147</v>
      </c>
      <c r="E3614" s="1">
        <v>44964.611851851849</v>
      </c>
      <c r="F3614" s="1">
        <v>44964.611851851849</v>
      </c>
    </row>
    <row r="3615" spans="1:6" x14ac:dyDescent="0.2">
      <c r="A3615">
        <v>3614</v>
      </c>
      <c r="B3615" t="s">
        <v>9212</v>
      </c>
      <c r="C3615" t="s">
        <v>9213</v>
      </c>
      <c r="D3615">
        <f>1-279-538-2544</f>
        <v>-3360</v>
      </c>
      <c r="E3615" s="1">
        <v>44964.611851851849</v>
      </c>
      <c r="F3615" s="1">
        <v>44964.611851851849</v>
      </c>
    </row>
    <row r="3616" spans="1:6" x14ac:dyDescent="0.2">
      <c r="A3616">
        <v>3615</v>
      </c>
      <c r="B3616" t="s">
        <v>9214</v>
      </c>
      <c r="C3616" t="s">
        <v>9215</v>
      </c>
      <c r="D3616" s="2">
        <v>3254712583</v>
      </c>
      <c r="E3616" s="1">
        <v>44964.611851851849</v>
      </c>
      <c r="F3616" s="1">
        <v>44964.611851851849</v>
      </c>
    </row>
    <row r="3617" spans="1:6" x14ac:dyDescent="0.2">
      <c r="A3617">
        <v>3616</v>
      </c>
      <c r="B3617" t="s">
        <v>9216</v>
      </c>
      <c r="C3617" t="s">
        <v>9217</v>
      </c>
      <c r="D3617" t="s">
        <v>9218</v>
      </c>
      <c r="E3617" s="1">
        <v>44964.611851851849</v>
      </c>
      <c r="F3617" s="1">
        <v>44964.611851851849</v>
      </c>
    </row>
    <row r="3618" spans="1:6" x14ac:dyDescent="0.2">
      <c r="A3618">
        <v>3617</v>
      </c>
      <c r="B3618" t="s">
        <v>9219</v>
      </c>
      <c r="C3618" t="s">
        <v>9220</v>
      </c>
      <c r="D3618" t="s">
        <v>9221</v>
      </c>
      <c r="E3618" s="1">
        <v>44964.611851851849</v>
      </c>
      <c r="F3618" s="1">
        <v>44964.611851851849</v>
      </c>
    </row>
    <row r="3619" spans="1:6" x14ac:dyDescent="0.2">
      <c r="A3619">
        <v>3618</v>
      </c>
      <c r="B3619" t="s">
        <v>9222</v>
      </c>
      <c r="C3619" t="s">
        <v>9223</v>
      </c>
      <c r="D3619" s="2">
        <v>7172901770</v>
      </c>
      <c r="E3619" s="1">
        <v>44964.611851851849</v>
      </c>
      <c r="F3619" s="1">
        <v>44964.611851851849</v>
      </c>
    </row>
    <row r="3620" spans="1:6" x14ac:dyDescent="0.2">
      <c r="A3620">
        <v>3619</v>
      </c>
      <c r="B3620" t="s">
        <v>9224</v>
      </c>
      <c r="C3620" t="s">
        <v>9225</v>
      </c>
      <c r="D3620" t="s">
        <v>9226</v>
      </c>
      <c r="E3620" s="1">
        <v>44964.611851851849</v>
      </c>
      <c r="F3620" s="1">
        <v>44964.611851851849</v>
      </c>
    </row>
    <row r="3621" spans="1:6" x14ac:dyDescent="0.2">
      <c r="A3621">
        <v>3620</v>
      </c>
      <c r="B3621" t="s">
        <v>9227</v>
      </c>
      <c r="C3621" t="s">
        <v>9228</v>
      </c>
      <c r="D3621">
        <v>19856899781</v>
      </c>
      <c r="E3621" s="1">
        <v>44964.611851851849</v>
      </c>
      <c r="F3621" s="1">
        <v>44964.611851851849</v>
      </c>
    </row>
    <row r="3622" spans="1:6" x14ac:dyDescent="0.2">
      <c r="A3622">
        <v>3621</v>
      </c>
      <c r="B3622" t="s">
        <v>9229</v>
      </c>
      <c r="C3622" t="s">
        <v>9230</v>
      </c>
      <c r="D3622" s="2">
        <v>13076962550</v>
      </c>
      <c r="E3622" s="1">
        <v>44964.611851851849</v>
      </c>
      <c r="F3622" s="1">
        <v>44964.611851851849</v>
      </c>
    </row>
    <row r="3623" spans="1:6" x14ac:dyDescent="0.2">
      <c r="A3623">
        <v>3622</v>
      </c>
      <c r="B3623" t="s">
        <v>9231</v>
      </c>
      <c r="C3623" t="s">
        <v>9232</v>
      </c>
      <c r="D3623" s="2">
        <v>16029268988</v>
      </c>
      <c r="E3623" s="1">
        <v>44964.611851851849</v>
      </c>
      <c r="F3623" s="1">
        <v>44964.611851851849</v>
      </c>
    </row>
    <row r="3624" spans="1:6" x14ac:dyDescent="0.2">
      <c r="A3624">
        <v>3623</v>
      </c>
      <c r="B3624" t="s">
        <v>9233</v>
      </c>
      <c r="C3624" t="s">
        <v>9234</v>
      </c>
      <c r="D3624" t="s">
        <v>9235</v>
      </c>
      <c r="E3624" s="1">
        <v>44964.611851851849</v>
      </c>
      <c r="F3624" s="1">
        <v>44964.611851851849</v>
      </c>
    </row>
    <row r="3625" spans="1:6" x14ac:dyDescent="0.2">
      <c r="A3625">
        <v>3624</v>
      </c>
      <c r="B3625" t="s">
        <v>9236</v>
      </c>
      <c r="C3625" t="s">
        <v>9237</v>
      </c>
      <c r="D3625">
        <v>14704202341</v>
      </c>
      <c r="E3625" s="1">
        <v>44964.611851851849</v>
      </c>
      <c r="F3625" s="1">
        <v>44964.611851851849</v>
      </c>
    </row>
    <row r="3626" spans="1:6" x14ac:dyDescent="0.2">
      <c r="A3626">
        <v>3625</v>
      </c>
      <c r="B3626" t="s">
        <v>9238</v>
      </c>
      <c r="C3626" t="s">
        <v>9239</v>
      </c>
      <c r="D3626">
        <v>12722131301</v>
      </c>
      <c r="E3626" s="1">
        <v>44964.611851851849</v>
      </c>
      <c r="F3626" s="1">
        <v>44964.611851851849</v>
      </c>
    </row>
    <row r="3627" spans="1:6" x14ac:dyDescent="0.2">
      <c r="A3627">
        <v>3626</v>
      </c>
      <c r="B3627" t="s">
        <v>9240</v>
      </c>
      <c r="C3627" t="s">
        <v>9241</v>
      </c>
      <c r="D3627">
        <v>13362416711</v>
      </c>
      <c r="E3627" s="1">
        <v>44964.611851851849</v>
      </c>
      <c r="F3627" s="1">
        <v>44964.611851851849</v>
      </c>
    </row>
    <row r="3628" spans="1:6" x14ac:dyDescent="0.2">
      <c r="A3628">
        <v>3627</v>
      </c>
      <c r="B3628" t="s">
        <v>9242</v>
      </c>
      <c r="C3628" t="s">
        <v>9243</v>
      </c>
      <c r="D3628" t="s">
        <v>9244</v>
      </c>
      <c r="E3628" s="1">
        <v>44964.611851851849</v>
      </c>
      <c r="F3628" s="1">
        <v>44964.611851851849</v>
      </c>
    </row>
    <row r="3629" spans="1:6" x14ac:dyDescent="0.2">
      <c r="A3629">
        <v>3628</v>
      </c>
      <c r="B3629" t="s">
        <v>9245</v>
      </c>
      <c r="C3629" t="s">
        <v>9246</v>
      </c>
      <c r="D3629" s="2">
        <v>4237846297</v>
      </c>
      <c r="E3629" s="1">
        <v>44964.611851851849</v>
      </c>
      <c r="F3629" s="1">
        <v>44964.611851851849</v>
      </c>
    </row>
    <row r="3630" spans="1:6" x14ac:dyDescent="0.2">
      <c r="A3630">
        <v>3629</v>
      </c>
      <c r="B3630" t="s">
        <v>9247</v>
      </c>
      <c r="C3630" t="s">
        <v>9248</v>
      </c>
      <c r="D3630" s="2">
        <v>5413197031</v>
      </c>
      <c r="E3630" s="1">
        <v>44964.611851851849</v>
      </c>
      <c r="F3630" s="1">
        <v>44964.611851851849</v>
      </c>
    </row>
    <row r="3631" spans="1:6" x14ac:dyDescent="0.2">
      <c r="A3631">
        <v>3630</v>
      </c>
      <c r="B3631" t="s">
        <v>9249</v>
      </c>
      <c r="C3631" t="s">
        <v>9250</v>
      </c>
      <c r="D3631">
        <f>1-830-330-9316</f>
        <v>-10475</v>
      </c>
      <c r="E3631" s="1">
        <v>44964.611851851849</v>
      </c>
      <c r="F3631" s="1">
        <v>44964.611851851849</v>
      </c>
    </row>
    <row r="3632" spans="1:6" x14ac:dyDescent="0.2">
      <c r="A3632">
        <v>3631</v>
      </c>
      <c r="B3632" t="s">
        <v>9251</v>
      </c>
      <c r="C3632" t="s">
        <v>9252</v>
      </c>
      <c r="D3632" t="s">
        <v>9253</v>
      </c>
      <c r="E3632" s="1">
        <v>44964.611851851849</v>
      </c>
      <c r="F3632" s="1">
        <v>44964.611851851849</v>
      </c>
    </row>
    <row r="3633" spans="1:6" x14ac:dyDescent="0.2">
      <c r="A3633">
        <v>3632</v>
      </c>
      <c r="B3633" t="s">
        <v>9254</v>
      </c>
      <c r="C3633" t="s">
        <v>9255</v>
      </c>
      <c r="D3633" t="s">
        <v>9256</v>
      </c>
      <c r="E3633" s="1">
        <v>44964.611851851849</v>
      </c>
      <c r="F3633" s="1">
        <v>44964.611851851849</v>
      </c>
    </row>
    <row r="3634" spans="1:6" x14ac:dyDescent="0.2">
      <c r="A3634">
        <v>3633</v>
      </c>
      <c r="B3634" t="s">
        <v>9257</v>
      </c>
      <c r="C3634" t="s">
        <v>9258</v>
      </c>
      <c r="D3634" t="s">
        <v>9259</v>
      </c>
      <c r="E3634" s="1">
        <v>44964.611851851849</v>
      </c>
      <c r="F3634" s="1">
        <v>44964.611851851849</v>
      </c>
    </row>
    <row r="3635" spans="1:6" x14ac:dyDescent="0.2">
      <c r="A3635">
        <v>3634</v>
      </c>
      <c r="B3635" t="s">
        <v>9260</v>
      </c>
      <c r="C3635" t="s">
        <v>9261</v>
      </c>
      <c r="D3635">
        <f>1-678-798-6793</f>
        <v>-8268</v>
      </c>
      <c r="E3635" s="1">
        <v>44964.611851851849</v>
      </c>
      <c r="F3635" s="1">
        <v>44964.611851851849</v>
      </c>
    </row>
    <row r="3636" spans="1:6" x14ac:dyDescent="0.2">
      <c r="A3636">
        <v>3635</v>
      </c>
      <c r="B3636" t="s">
        <v>9262</v>
      </c>
      <c r="C3636" t="s">
        <v>9263</v>
      </c>
      <c r="D3636" t="s">
        <v>9264</v>
      </c>
      <c r="E3636" s="1">
        <v>44964.611851851849</v>
      </c>
      <c r="F3636" s="1">
        <v>44964.611851851849</v>
      </c>
    </row>
    <row r="3637" spans="1:6" x14ac:dyDescent="0.2">
      <c r="A3637">
        <v>3636</v>
      </c>
      <c r="B3637" t="s">
        <v>9265</v>
      </c>
      <c r="C3637" t="s">
        <v>9266</v>
      </c>
      <c r="D3637" t="s">
        <v>9267</v>
      </c>
      <c r="E3637" s="1">
        <v>44964.611851851849</v>
      </c>
      <c r="F3637" s="1">
        <v>44964.611851851849</v>
      </c>
    </row>
    <row r="3638" spans="1:6" x14ac:dyDescent="0.2">
      <c r="A3638">
        <v>3637</v>
      </c>
      <c r="B3638" t="s">
        <v>9268</v>
      </c>
      <c r="C3638" t="s">
        <v>9269</v>
      </c>
      <c r="D3638" s="2">
        <v>2402647374</v>
      </c>
      <c r="E3638" s="1">
        <v>44964.611851851849</v>
      </c>
      <c r="F3638" s="1">
        <v>44964.611851851849</v>
      </c>
    </row>
    <row r="3639" spans="1:6" x14ac:dyDescent="0.2">
      <c r="A3639">
        <v>3638</v>
      </c>
      <c r="B3639" t="s">
        <v>9270</v>
      </c>
      <c r="C3639" t="s">
        <v>9271</v>
      </c>
      <c r="D3639">
        <v>17274627557</v>
      </c>
      <c r="E3639" s="1">
        <v>44964.611851851849</v>
      </c>
      <c r="F3639" s="1">
        <v>44964.611851851849</v>
      </c>
    </row>
    <row r="3640" spans="1:6" x14ac:dyDescent="0.2">
      <c r="A3640">
        <v>3639</v>
      </c>
      <c r="B3640" t="s">
        <v>9272</v>
      </c>
      <c r="C3640" t="s">
        <v>9273</v>
      </c>
      <c r="D3640" s="2">
        <v>3372605699</v>
      </c>
      <c r="E3640" s="1">
        <v>44964.611851851849</v>
      </c>
      <c r="F3640" s="1">
        <v>44964.611851851849</v>
      </c>
    </row>
    <row r="3641" spans="1:6" x14ac:dyDescent="0.2">
      <c r="A3641">
        <v>3640</v>
      </c>
      <c r="B3641" t="s">
        <v>9274</v>
      </c>
      <c r="C3641" t="s">
        <v>9275</v>
      </c>
      <c r="D3641">
        <f>1-458-864-4330</f>
        <v>-5651</v>
      </c>
      <c r="E3641" s="1">
        <v>44964.611851851849</v>
      </c>
      <c r="F3641" s="1">
        <v>44964.611851851849</v>
      </c>
    </row>
    <row r="3642" spans="1:6" x14ac:dyDescent="0.2">
      <c r="A3642">
        <v>3641</v>
      </c>
      <c r="B3642" t="s">
        <v>9276</v>
      </c>
      <c r="C3642" t="s">
        <v>9277</v>
      </c>
      <c r="D3642" t="s">
        <v>9278</v>
      </c>
      <c r="E3642" s="1">
        <v>44964.611851851849</v>
      </c>
      <c r="F3642" s="1">
        <v>44964.611851851849</v>
      </c>
    </row>
    <row r="3643" spans="1:6" x14ac:dyDescent="0.2">
      <c r="A3643">
        <v>3642</v>
      </c>
      <c r="B3643" t="s">
        <v>9279</v>
      </c>
      <c r="C3643" t="s">
        <v>9280</v>
      </c>
      <c r="D3643" s="2">
        <v>6205267432</v>
      </c>
      <c r="E3643" s="1">
        <v>44964.611851851849</v>
      </c>
      <c r="F3643" s="1">
        <v>44964.611851851849</v>
      </c>
    </row>
    <row r="3644" spans="1:6" x14ac:dyDescent="0.2">
      <c r="A3644">
        <v>3643</v>
      </c>
      <c r="B3644" t="s">
        <v>9281</v>
      </c>
      <c r="C3644" t="s">
        <v>9282</v>
      </c>
      <c r="D3644" t="s">
        <v>9283</v>
      </c>
      <c r="E3644" s="1">
        <v>44964.611851851849</v>
      </c>
      <c r="F3644" s="1">
        <v>44964.611851851849</v>
      </c>
    </row>
    <row r="3645" spans="1:6" x14ac:dyDescent="0.2">
      <c r="A3645">
        <v>3644</v>
      </c>
      <c r="B3645" t="s">
        <v>9284</v>
      </c>
      <c r="C3645" t="s">
        <v>9285</v>
      </c>
      <c r="D3645">
        <f>1-646-424-4195</f>
        <v>-5264</v>
      </c>
      <c r="E3645" s="1">
        <v>44964.611851851849</v>
      </c>
      <c r="F3645" s="1">
        <v>44964.611851851849</v>
      </c>
    </row>
    <row r="3646" spans="1:6" x14ac:dyDescent="0.2">
      <c r="A3646">
        <v>3645</v>
      </c>
      <c r="B3646" t="s">
        <v>9286</v>
      </c>
      <c r="C3646" t="s">
        <v>9287</v>
      </c>
      <c r="D3646" s="2">
        <v>6812905518</v>
      </c>
      <c r="E3646" s="1">
        <v>44964.611851851849</v>
      </c>
      <c r="F3646" s="1">
        <v>44964.611851851849</v>
      </c>
    </row>
    <row r="3647" spans="1:6" x14ac:dyDescent="0.2">
      <c r="A3647">
        <v>3646</v>
      </c>
      <c r="B3647" t="s">
        <v>9288</v>
      </c>
      <c r="C3647" t="s">
        <v>9289</v>
      </c>
      <c r="D3647" s="2">
        <v>6897139633</v>
      </c>
      <c r="E3647" s="1">
        <v>44964.611851851849</v>
      </c>
      <c r="F3647" s="1">
        <v>44964.611851851849</v>
      </c>
    </row>
    <row r="3648" spans="1:6" x14ac:dyDescent="0.2">
      <c r="A3648">
        <v>3647</v>
      </c>
      <c r="B3648" t="s">
        <v>9290</v>
      </c>
      <c r="C3648" t="s">
        <v>9291</v>
      </c>
      <c r="D3648" t="s">
        <v>9292</v>
      </c>
      <c r="E3648" s="1">
        <v>44964.611851851849</v>
      </c>
      <c r="F3648" s="1">
        <v>44964.611851851849</v>
      </c>
    </row>
    <row r="3649" spans="1:6" x14ac:dyDescent="0.2">
      <c r="A3649">
        <v>3648</v>
      </c>
      <c r="B3649" t="s">
        <v>9293</v>
      </c>
      <c r="C3649" t="s">
        <v>9294</v>
      </c>
      <c r="D3649" t="s">
        <v>9295</v>
      </c>
      <c r="E3649" s="1">
        <v>44964.611851851849</v>
      </c>
      <c r="F3649" s="1">
        <v>44964.611851851849</v>
      </c>
    </row>
    <row r="3650" spans="1:6" x14ac:dyDescent="0.2">
      <c r="A3650">
        <v>3649</v>
      </c>
      <c r="B3650" t="s">
        <v>9296</v>
      </c>
      <c r="C3650" t="s">
        <v>9297</v>
      </c>
      <c r="D3650" t="s">
        <v>9298</v>
      </c>
      <c r="E3650" s="1">
        <v>44964.611851851849</v>
      </c>
      <c r="F3650" s="1">
        <v>44964.611851851849</v>
      </c>
    </row>
    <row r="3651" spans="1:6" x14ac:dyDescent="0.2">
      <c r="A3651">
        <v>3650</v>
      </c>
      <c r="B3651" t="s">
        <v>9299</v>
      </c>
      <c r="C3651" t="s">
        <v>9300</v>
      </c>
      <c r="D3651" s="2">
        <v>9296049647</v>
      </c>
      <c r="E3651" s="1">
        <v>44964.611851851849</v>
      </c>
      <c r="F3651" s="1">
        <v>44964.611851851849</v>
      </c>
    </row>
    <row r="3652" spans="1:6" x14ac:dyDescent="0.2">
      <c r="A3652">
        <v>3651</v>
      </c>
      <c r="B3652" t="s">
        <v>9301</v>
      </c>
      <c r="C3652" t="s">
        <v>9302</v>
      </c>
      <c r="D3652" t="s">
        <v>9303</v>
      </c>
      <c r="E3652" s="1">
        <v>44964.611851851849</v>
      </c>
      <c r="F3652" s="1">
        <v>44964.611851851849</v>
      </c>
    </row>
    <row r="3653" spans="1:6" x14ac:dyDescent="0.2">
      <c r="A3653">
        <v>3652</v>
      </c>
      <c r="B3653" t="s">
        <v>9304</v>
      </c>
      <c r="C3653" t="s">
        <v>9305</v>
      </c>
      <c r="D3653" t="s">
        <v>9306</v>
      </c>
      <c r="E3653" s="1">
        <v>44964.611851851849</v>
      </c>
      <c r="F3653" s="1">
        <v>44964.611851851849</v>
      </c>
    </row>
    <row r="3654" spans="1:6" x14ac:dyDescent="0.2">
      <c r="A3654">
        <v>3653</v>
      </c>
      <c r="B3654" t="s">
        <v>9307</v>
      </c>
      <c r="C3654" t="s">
        <v>9308</v>
      </c>
      <c r="D3654" t="s">
        <v>9309</v>
      </c>
      <c r="E3654" s="1">
        <v>44964.611851851849</v>
      </c>
      <c r="F3654" s="1">
        <v>44964.611851851849</v>
      </c>
    </row>
    <row r="3655" spans="1:6" x14ac:dyDescent="0.2">
      <c r="A3655">
        <v>3654</v>
      </c>
      <c r="B3655" t="s">
        <v>9310</v>
      </c>
      <c r="C3655" t="s">
        <v>9311</v>
      </c>
      <c r="D3655" t="s">
        <v>9312</v>
      </c>
      <c r="E3655" s="1">
        <v>44964.611851851849</v>
      </c>
      <c r="F3655" s="1">
        <v>44964.611851851849</v>
      </c>
    </row>
    <row r="3656" spans="1:6" x14ac:dyDescent="0.2">
      <c r="A3656">
        <v>3655</v>
      </c>
      <c r="B3656" t="s">
        <v>9313</v>
      </c>
      <c r="C3656" t="s">
        <v>9314</v>
      </c>
      <c r="D3656" s="2">
        <v>8504153303</v>
      </c>
      <c r="E3656" s="1">
        <v>44964.611851851849</v>
      </c>
      <c r="F3656" s="1">
        <v>44964.611851851849</v>
      </c>
    </row>
    <row r="3657" spans="1:6" x14ac:dyDescent="0.2">
      <c r="A3657">
        <v>3656</v>
      </c>
      <c r="B3657" t="s">
        <v>9315</v>
      </c>
      <c r="C3657" t="s">
        <v>9316</v>
      </c>
      <c r="D3657">
        <v>17033205187</v>
      </c>
      <c r="E3657" s="1">
        <v>44964.611851851849</v>
      </c>
      <c r="F3657" s="1">
        <v>44964.611851851849</v>
      </c>
    </row>
    <row r="3658" spans="1:6" x14ac:dyDescent="0.2">
      <c r="A3658">
        <v>3657</v>
      </c>
      <c r="B3658" t="s">
        <v>9317</v>
      </c>
      <c r="C3658" t="s">
        <v>9318</v>
      </c>
      <c r="D3658" t="s">
        <v>9319</v>
      </c>
      <c r="E3658" s="1">
        <v>44964.611851851849</v>
      </c>
      <c r="F3658" s="1">
        <v>44964.611851851849</v>
      </c>
    </row>
    <row r="3659" spans="1:6" x14ac:dyDescent="0.2">
      <c r="A3659">
        <v>3658</v>
      </c>
      <c r="B3659" t="s">
        <v>9320</v>
      </c>
      <c r="C3659" t="s">
        <v>9321</v>
      </c>
      <c r="D3659">
        <f>1-925-970-3344</f>
        <v>-5238</v>
      </c>
      <c r="E3659" s="1">
        <v>44964.611851851849</v>
      </c>
      <c r="F3659" s="1">
        <v>44964.611851851849</v>
      </c>
    </row>
    <row r="3660" spans="1:6" x14ac:dyDescent="0.2">
      <c r="A3660">
        <v>3659</v>
      </c>
      <c r="B3660" t="s">
        <v>9322</v>
      </c>
      <c r="C3660" t="s">
        <v>9323</v>
      </c>
      <c r="D3660" t="s">
        <v>9324</v>
      </c>
      <c r="E3660" s="1">
        <v>44964.611851851849</v>
      </c>
      <c r="F3660" s="1">
        <v>44964.611851851849</v>
      </c>
    </row>
    <row r="3661" spans="1:6" x14ac:dyDescent="0.2">
      <c r="A3661">
        <v>3660</v>
      </c>
      <c r="B3661" t="s">
        <v>9325</v>
      </c>
      <c r="C3661" t="s">
        <v>9326</v>
      </c>
      <c r="D3661" t="s">
        <v>9327</v>
      </c>
      <c r="E3661" s="1">
        <v>44964.611851851849</v>
      </c>
      <c r="F3661" s="1">
        <v>44964.611851851849</v>
      </c>
    </row>
    <row r="3662" spans="1:6" x14ac:dyDescent="0.2">
      <c r="A3662">
        <v>3661</v>
      </c>
      <c r="B3662" t="s">
        <v>9328</v>
      </c>
      <c r="C3662" t="s">
        <v>9329</v>
      </c>
      <c r="D3662" t="s">
        <v>9330</v>
      </c>
      <c r="E3662" s="1">
        <v>44964.611851851849</v>
      </c>
      <c r="F3662" s="1">
        <v>44964.611851851849</v>
      </c>
    </row>
    <row r="3663" spans="1:6" x14ac:dyDescent="0.2">
      <c r="A3663">
        <v>3662</v>
      </c>
      <c r="B3663" t="s">
        <v>9331</v>
      </c>
      <c r="C3663" t="s">
        <v>9332</v>
      </c>
      <c r="D3663" t="s">
        <v>9333</v>
      </c>
      <c r="E3663" s="1">
        <v>44964.611851851849</v>
      </c>
      <c r="F3663" s="1">
        <v>44964.611851851849</v>
      </c>
    </row>
    <row r="3664" spans="1:6" x14ac:dyDescent="0.2">
      <c r="A3664">
        <v>3663</v>
      </c>
      <c r="B3664" t="s">
        <v>9334</v>
      </c>
      <c r="C3664" t="s">
        <v>9335</v>
      </c>
      <c r="D3664" s="2">
        <v>12629415042</v>
      </c>
      <c r="E3664" s="1">
        <v>44964.611851851849</v>
      </c>
      <c r="F3664" s="1">
        <v>44964.611851851849</v>
      </c>
    </row>
    <row r="3665" spans="1:6" x14ac:dyDescent="0.2">
      <c r="A3665">
        <v>3664</v>
      </c>
      <c r="B3665" t="s">
        <v>9336</v>
      </c>
      <c r="C3665" t="s">
        <v>9337</v>
      </c>
      <c r="D3665">
        <f>1-463-326-564</f>
        <v>-1352</v>
      </c>
      <c r="E3665" s="1">
        <v>44964.611851851849</v>
      </c>
      <c r="F3665" s="1">
        <v>44964.611851851849</v>
      </c>
    </row>
    <row r="3666" spans="1:6" x14ac:dyDescent="0.2">
      <c r="A3666">
        <v>3665</v>
      </c>
      <c r="B3666" t="s">
        <v>9338</v>
      </c>
      <c r="C3666" t="s">
        <v>9339</v>
      </c>
      <c r="D3666" s="2">
        <v>8436425300</v>
      </c>
      <c r="E3666" s="1">
        <v>44964.611851851849</v>
      </c>
      <c r="F3666" s="1">
        <v>44964.611851851849</v>
      </c>
    </row>
    <row r="3667" spans="1:6" x14ac:dyDescent="0.2">
      <c r="A3667">
        <v>3666</v>
      </c>
      <c r="B3667" t="s">
        <v>9340</v>
      </c>
      <c r="C3667" t="s">
        <v>9341</v>
      </c>
      <c r="D3667">
        <f>1-985-916-1365</f>
        <v>-3265</v>
      </c>
      <c r="E3667" s="1">
        <v>44964.611851851849</v>
      </c>
      <c r="F3667" s="1">
        <v>44964.611851851849</v>
      </c>
    </row>
    <row r="3668" spans="1:6" x14ac:dyDescent="0.2">
      <c r="A3668">
        <v>3667</v>
      </c>
      <c r="B3668" t="s">
        <v>9342</v>
      </c>
      <c r="C3668" t="s">
        <v>9343</v>
      </c>
      <c r="D3668" t="s">
        <v>9344</v>
      </c>
      <c r="E3668" s="1">
        <v>44964.611851851849</v>
      </c>
      <c r="F3668" s="1">
        <v>44964.611851851849</v>
      </c>
    </row>
    <row r="3669" spans="1:6" x14ac:dyDescent="0.2">
      <c r="A3669">
        <v>3668</v>
      </c>
      <c r="B3669" t="s">
        <v>9345</v>
      </c>
      <c r="C3669" t="s">
        <v>9346</v>
      </c>
      <c r="D3669" s="2">
        <v>3319492176</v>
      </c>
      <c r="E3669" s="1">
        <v>44964.611851851849</v>
      </c>
      <c r="F3669" s="1">
        <v>44964.611851851849</v>
      </c>
    </row>
    <row r="3670" spans="1:6" x14ac:dyDescent="0.2">
      <c r="A3670">
        <v>3669</v>
      </c>
      <c r="B3670" t="s">
        <v>9347</v>
      </c>
      <c r="C3670" t="s">
        <v>9348</v>
      </c>
      <c r="D3670" t="s">
        <v>9349</v>
      </c>
      <c r="E3670" s="1">
        <v>44964.611851851849</v>
      </c>
      <c r="F3670" s="1">
        <v>44964.611851851849</v>
      </c>
    </row>
    <row r="3671" spans="1:6" x14ac:dyDescent="0.2">
      <c r="A3671">
        <v>3670</v>
      </c>
      <c r="B3671" t="s">
        <v>9350</v>
      </c>
      <c r="C3671" t="s">
        <v>9351</v>
      </c>
      <c r="D3671" t="s">
        <v>9352</v>
      </c>
      <c r="E3671" s="1">
        <v>44964.611851851849</v>
      </c>
      <c r="F3671" s="1">
        <v>44964.611851851849</v>
      </c>
    </row>
    <row r="3672" spans="1:6" x14ac:dyDescent="0.2">
      <c r="A3672">
        <v>3671</v>
      </c>
      <c r="B3672" t="s">
        <v>9353</v>
      </c>
      <c r="C3672" t="s">
        <v>9354</v>
      </c>
      <c r="D3672" s="2">
        <v>13608335761</v>
      </c>
      <c r="E3672" s="1">
        <v>44964.611851851849</v>
      </c>
      <c r="F3672" s="1">
        <v>44964.611851851849</v>
      </c>
    </row>
    <row r="3673" spans="1:6" x14ac:dyDescent="0.2">
      <c r="A3673">
        <v>3672</v>
      </c>
      <c r="B3673" t="s">
        <v>9355</v>
      </c>
      <c r="C3673" t="s">
        <v>9356</v>
      </c>
      <c r="D3673">
        <f>1-640-519-3515</f>
        <v>-4673</v>
      </c>
      <c r="E3673" s="1">
        <v>44964.611851851849</v>
      </c>
      <c r="F3673" s="1">
        <v>44964.611851851849</v>
      </c>
    </row>
    <row r="3674" spans="1:6" x14ac:dyDescent="0.2">
      <c r="A3674">
        <v>3673</v>
      </c>
      <c r="B3674" t="s">
        <v>9357</v>
      </c>
      <c r="C3674" t="s">
        <v>9358</v>
      </c>
      <c r="D3674" t="s">
        <v>9359</v>
      </c>
      <c r="E3674" s="1">
        <v>44964.611851851849</v>
      </c>
      <c r="F3674" s="1">
        <v>44964.611851851849</v>
      </c>
    </row>
    <row r="3675" spans="1:6" x14ac:dyDescent="0.2">
      <c r="A3675">
        <v>3674</v>
      </c>
      <c r="B3675" t="s">
        <v>9360</v>
      </c>
      <c r="C3675" t="s">
        <v>9361</v>
      </c>
      <c r="D3675" s="2">
        <v>3858486562</v>
      </c>
      <c r="E3675" s="1">
        <v>44964.611851851849</v>
      </c>
      <c r="F3675" s="1">
        <v>44964.611851851849</v>
      </c>
    </row>
    <row r="3676" spans="1:6" x14ac:dyDescent="0.2">
      <c r="A3676">
        <v>3675</v>
      </c>
      <c r="B3676" t="s">
        <v>9362</v>
      </c>
      <c r="C3676" t="s">
        <v>9363</v>
      </c>
      <c r="D3676" t="s">
        <v>9364</v>
      </c>
      <c r="E3676" s="1">
        <v>44964.611851851849</v>
      </c>
      <c r="F3676" s="1">
        <v>44964.611851851849</v>
      </c>
    </row>
    <row r="3677" spans="1:6" x14ac:dyDescent="0.2">
      <c r="A3677">
        <v>3676</v>
      </c>
      <c r="B3677" t="s">
        <v>9365</v>
      </c>
      <c r="C3677" t="s">
        <v>9366</v>
      </c>
      <c r="D3677" t="s">
        <v>9367</v>
      </c>
      <c r="E3677" s="1">
        <v>44964.611851851849</v>
      </c>
      <c r="F3677" s="1">
        <v>44964.611851851849</v>
      </c>
    </row>
    <row r="3678" spans="1:6" x14ac:dyDescent="0.2">
      <c r="A3678">
        <v>3677</v>
      </c>
      <c r="B3678" t="s">
        <v>9368</v>
      </c>
      <c r="C3678" t="s">
        <v>9369</v>
      </c>
      <c r="D3678">
        <v>18284753621</v>
      </c>
      <c r="E3678" s="1">
        <v>44964.611851851849</v>
      </c>
      <c r="F3678" s="1">
        <v>44964.611851851849</v>
      </c>
    </row>
    <row r="3679" spans="1:6" x14ac:dyDescent="0.2">
      <c r="A3679">
        <v>3678</v>
      </c>
      <c r="B3679" t="s">
        <v>9370</v>
      </c>
      <c r="C3679" t="s">
        <v>9371</v>
      </c>
      <c r="D3679">
        <v>13525459862</v>
      </c>
      <c r="E3679" s="1">
        <v>44964.611851851849</v>
      </c>
      <c r="F3679" s="1">
        <v>44964.611851851849</v>
      </c>
    </row>
    <row r="3680" spans="1:6" x14ac:dyDescent="0.2">
      <c r="A3680">
        <v>3679</v>
      </c>
      <c r="B3680" t="s">
        <v>9372</v>
      </c>
      <c r="C3680" t="s">
        <v>9373</v>
      </c>
      <c r="D3680" t="s">
        <v>9374</v>
      </c>
      <c r="E3680" s="1">
        <v>44964.611851851849</v>
      </c>
      <c r="F3680" s="1">
        <v>44964.611851851849</v>
      </c>
    </row>
    <row r="3681" spans="1:6" x14ac:dyDescent="0.2">
      <c r="A3681">
        <v>3680</v>
      </c>
      <c r="B3681" t="s">
        <v>9375</v>
      </c>
      <c r="C3681" t="s">
        <v>9376</v>
      </c>
      <c r="D3681">
        <f>1-406-719-9882</f>
        <v>-11006</v>
      </c>
      <c r="E3681" s="1">
        <v>44964.611851851849</v>
      </c>
      <c r="F3681" s="1">
        <v>44964.611851851849</v>
      </c>
    </row>
    <row r="3682" spans="1:6" x14ac:dyDescent="0.2">
      <c r="A3682">
        <v>3681</v>
      </c>
      <c r="B3682" t="s">
        <v>9377</v>
      </c>
      <c r="C3682" t="s">
        <v>9378</v>
      </c>
      <c r="D3682" t="s">
        <v>9379</v>
      </c>
      <c r="E3682" s="1">
        <v>44964.611851851849</v>
      </c>
      <c r="F3682" s="1">
        <v>44964.611851851849</v>
      </c>
    </row>
    <row r="3683" spans="1:6" x14ac:dyDescent="0.2">
      <c r="A3683">
        <v>3682</v>
      </c>
      <c r="B3683" t="s">
        <v>9380</v>
      </c>
      <c r="C3683" t="s">
        <v>9381</v>
      </c>
      <c r="D3683" t="s">
        <v>9382</v>
      </c>
      <c r="E3683" s="1">
        <v>44964.611851851849</v>
      </c>
      <c r="F3683" s="1">
        <v>44964.611851851849</v>
      </c>
    </row>
    <row r="3684" spans="1:6" x14ac:dyDescent="0.2">
      <c r="A3684">
        <v>3683</v>
      </c>
      <c r="B3684" t="s">
        <v>9383</v>
      </c>
      <c r="C3684" t="s">
        <v>9384</v>
      </c>
      <c r="D3684" t="s">
        <v>9385</v>
      </c>
      <c r="E3684" s="1">
        <v>44964.611851851849</v>
      </c>
      <c r="F3684" s="1">
        <v>44964.611851851849</v>
      </c>
    </row>
    <row r="3685" spans="1:6" x14ac:dyDescent="0.2">
      <c r="A3685">
        <v>3684</v>
      </c>
      <c r="B3685" t="s">
        <v>9386</v>
      </c>
      <c r="C3685" t="s">
        <v>9387</v>
      </c>
      <c r="D3685" t="s">
        <v>9388</v>
      </c>
      <c r="E3685" s="1">
        <v>44964.611851851849</v>
      </c>
      <c r="F3685" s="1">
        <v>44964.611851851849</v>
      </c>
    </row>
    <row r="3686" spans="1:6" x14ac:dyDescent="0.2">
      <c r="A3686">
        <v>3685</v>
      </c>
      <c r="B3686" t="s">
        <v>9389</v>
      </c>
      <c r="C3686" t="s">
        <v>9390</v>
      </c>
      <c r="D3686" t="s">
        <v>9391</v>
      </c>
      <c r="E3686" s="1">
        <v>44964.611851851849</v>
      </c>
      <c r="F3686" s="1">
        <v>44964.611851851849</v>
      </c>
    </row>
    <row r="3687" spans="1:6" x14ac:dyDescent="0.2">
      <c r="A3687">
        <v>3686</v>
      </c>
      <c r="B3687" t="s">
        <v>9392</v>
      </c>
      <c r="C3687" t="s">
        <v>9393</v>
      </c>
      <c r="D3687" s="2">
        <v>3258411040</v>
      </c>
      <c r="E3687" s="1">
        <v>44964.611851851849</v>
      </c>
      <c r="F3687" s="1">
        <v>44964.611851851849</v>
      </c>
    </row>
    <row r="3688" spans="1:6" x14ac:dyDescent="0.2">
      <c r="A3688">
        <v>3687</v>
      </c>
      <c r="B3688" t="s">
        <v>9394</v>
      </c>
      <c r="C3688" t="s">
        <v>9395</v>
      </c>
      <c r="D3688" t="s">
        <v>9396</v>
      </c>
      <c r="E3688" s="1">
        <v>44964.611851851849</v>
      </c>
      <c r="F3688" s="1">
        <v>44964.611851851849</v>
      </c>
    </row>
    <row r="3689" spans="1:6" x14ac:dyDescent="0.2">
      <c r="A3689">
        <v>3688</v>
      </c>
      <c r="B3689" t="s">
        <v>9397</v>
      </c>
      <c r="C3689" t="s">
        <v>9398</v>
      </c>
      <c r="D3689" s="2">
        <v>19713712890</v>
      </c>
      <c r="E3689" s="1">
        <v>44964.611851851849</v>
      </c>
      <c r="F3689" s="1">
        <v>44964.611851851849</v>
      </c>
    </row>
    <row r="3690" spans="1:6" x14ac:dyDescent="0.2">
      <c r="A3690">
        <v>3689</v>
      </c>
      <c r="B3690" t="s">
        <v>9399</v>
      </c>
      <c r="C3690" t="s">
        <v>9400</v>
      </c>
      <c r="D3690">
        <f>1-830-727-1045</f>
        <v>-2601</v>
      </c>
      <c r="E3690" s="1">
        <v>44964.611851851849</v>
      </c>
      <c r="F3690" s="1">
        <v>44964.611851851849</v>
      </c>
    </row>
    <row r="3691" spans="1:6" x14ac:dyDescent="0.2">
      <c r="A3691">
        <v>3690</v>
      </c>
      <c r="B3691" t="s">
        <v>9401</v>
      </c>
      <c r="C3691" t="s">
        <v>9402</v>
      </c>
      <c r="D3691" t="s">
        <v>9403</v>
      </c>
      <c r="E3691" s="1">
        <v>44964.611851851849</v>
      </c>
      <c r="F3691" s="1">
        <v>44964.611851851849</v>
      </c>
    </row>
    <row r="3692" spans="1:6" x14ac:dyDescent="0.2">
      <c r="A3692">
        <v>3691</v>
      </c>
      <c r="B3692" t="s">
        <v>9404</v>
      </c>
      <c r="C3692" t="s">
        <v>9405</v>
      </c>
      <c r="D3692" t="s">
        <v>9406</v>
      </c>
      <c r="E3692" s="1">
        <v>44964.611851851849</v>
      </c>
      <c r="F3692" s="1">
        <v>44964.611851851849</v>
      </c>
    </row>
    <row r="3693" spans="1:6" x14ac:dyDescent="0.2">
      <c r="A3693">
        <v>3692</v>
      </c>
      <c r="B3693" t="s">
        <v>9407</v>
      </c>
      <c r="C3693" t="s">
        <v>9408</v>
      </c>
      <c r="D3693" t="s">
        <v>9409</v>
      </c>
      <c r="E3693" s="1">
        <v>44964.611851851849</v>
      </c>
      <c r="F3693" s="1">
        <v>44964.611851851849</v>
      </c>
    </row>
    <row r="3694" spans="1:6" x14ac:dyDescent="0.2">
      <c r="A3694">
        <v>3693</v>
      </c>
      <c r="B3694" t="s">
        <v>9410</v>
      </c>
      <c r="C3694" t="s">
        <v>9411</v>
      </c>
      <c r="D3694" t="s">
        <v>9412</v>
      </c>
      <c r="E3694" s="1">
        <v>44964.611851851849</v>
      </c>
      <c r="F3694" s="1">
        <v>44964.611851851849</v>
      </c>
    </row>
    <row r="3695" spans="1:6" x14ac:dyDescent="0.2">
      <c r="A3695">
        <v>3694</v>
      </c>
      <c r="B3695" t="s">
        <v>9413</v>
      </c>
      <c r="C3695" t="s">
        <v>9414</v>
      </c>
      <c r="D3695">
        <f>1-872-267-4051</f>
        <v>-5189</v>
      </c>
      <c r="E3695" s="1">
        <v>44964.611851851849</v>
      </c>
      <c r="F3695" s="1">
        <v>44964.611851851849</v>
      </c>
    </row>
    <row r="3696" spans="1:6" x14ac:dyDescent="0.2">
      <c r="A3696">
        <v>3695</v>
      </c>
      <c r="B3696" t="s">
        <v>9415</v>
      </c>
      <c r="C3696" t="s">
        <v>9416</v>
      </c>
      <c r="D3696" t="s">
        <v>9417</v>
      </c>
      <c r="E3696" s="1">
        <v>44964.611851851849</v>
      </c>
      <c r="F3696" s="1">
        <v>44964.611851851849</v>
      </c>
    </row>
    <row r="3697" spans="1:6" x14ac:dyDescent="0.2">
      <c r="A3697">
        <v>3696</v>
      </c>
      <c r="B3697" t="s">
        <v>9418</v>
      </c>
      <c r="C3697" t="s">
        <v>9419</v>
      </c>
      <c r="D3697" t="s">
        <v>9420</v>
      </c>
      <c r="E3697" s="1">
        <v>44964.611851851849</v>
      </c>
      <c r="F3697" s="1">
        <v>44964.611851851849</v>
      </c>
    </row>
    <row r="3698" spans="1:6" x14ac:dyDescent="0.2">
      <c r="A3698">
        <v>3697</v>
      </c>
      <c r="B3698" t="s">
        <v>9421</v>
      </c>
      <c r="C3698" t="s">
        <v>9422</v>
      </c>
      <c r="D3698">
        <v>17813880074</v>
      </c>
      <c r="E3698" s="1">
        <v>44964.611851851849</v>
      </c>
      <c r="F3698" s="1">
        <v>44964.611851851849</v>
      </c>
    </row>
    <row r="3699" spans="1:6" x14ac:dyDescent="0.2">
      <c r="A3699">
        <v>3698</v>
      </c>
      <c r="B3699" t="s">
        <v>9423</v>
      </c>
      <c r="C3699" t="s">
        <v>9424</v>
      </c>
      <c r="D3699" t="s">
        <v>9425</v>
      </c>
      <c r="E3699" s="1">
        <v>44964.611851851849</v>
      </c>
      <c r="F3699" s="1">
        <v>44964.611851851849</v>
      </c>
    </row>
    <row r="3700" spans="1:6" x14ac:dyDescent="0.2">
      <c r="A3700">
        <v>3699</v>
      </c>
      <c r="B3700" t="s">
        <v>9426</v>
      </c>
      <c r="C3700" t="s">
        <v>9427</v>
      </c>
      <c r="D3700">
        <f>1-352-389-762</f>
        <v>-1502</v>
      </c>
      <c r="E3700" s="1">
        <v>44964.611851851849</v>
      </c>
      <c r="F3700" s="1">
        <v>44964.611851851849</v>
      </c>
    </row>
    <row r="3701" spans="1:6" x14ac:dyDescent="0.2">
      <c r="A3701">
        <v>3700</v>
      </c>
      <c r="B3701" t="s">
        <v>9428</v>
      </c>
      <c r="C3701" t="s">
        <v>9429</v>
      </c>
      <c r="D3701">
        <f>1-240-733-1556</f>
        <v>-2528</v>
      </c>
      <c r="E3701" s="1">
        <v>44964.611851851849</v>
      </c>
      <c r="F3701" s="1">
        <v>44964.611851851849</v>
      </c>
    </row>
    <row r="3702" spans="1:6" x14ac:dyDescent="0.2">
      <c r="A3702">
        <v>3701</v>
      </c>
      <c r="B3702" t="s">
        <v>9430</v>
      </c>
      <c r="C3702" t="s">
        <v>9431</v>
      </c>
      <c r="D3702" s="2">
        <v>3027636914</v>
      </c>
      <c r="E3702" s="1">
        <v>44964.611851851849</v>
      </c>
      <c r="F3702" s="1">
        <v>44964.611851851849</v>
      </c>
    </row>
    <row r="3703" spans="1:6" x14ac:dyDescent="0.2">
      <c r="A3703">
        <v>3702</v>
      </c>
      <c r="B3703" t="s">
        <v>9432</v>
      </c>
      <c r="C3703" t="s">
        <v>9433</v>
      </c>
      <c r="D3703">
        <v>17549445686</v>
      </c>
      <c r="E3703" s="1">
        <v>44964.611851851849</v>
      </c>
      <c r="F3703" s="1">
        <v>44964.611851851849</v>
      </c>
    </row>
    <row r="3704" spans="1:6" x14ac:dyDescent="0.2">
      <c r="A3704">
        <v>3703</v>
      </c>
      <c r="B3704" t="s">
        <v>9434</v>
      </c>
      <c r="C3704" t="s">
        <v>9435</v>
      </c>
      <c r="D3704" s="2">
        <v>14234460401</v>
      </c>
      <c r="E3704" s="1">
        <v>44964.611851851849</v>
      </c>
      <c r="F3704" s="1">
        <v>44964.611851851849</v>
      </c>
    </row>
    <row r="3705" spans="1:6" x14ac:dyDescent="0.2">
      <c r="A3705">
        <v>3704</v>
      </c>
      <c r="B3705" t="s">
        <v>9436</v>
      </c>
      <c r="C3705" t="s">
        <v>9437</v>
      </c>
      <c r="D3705" t="s">
        <v>9438</v>
      </c>
      <c r="E3705" s="1">
        <v>44964.611851851849</v>
      </c>
      <c r="F3705" s="1">
        <v>44964.611851851849</v>
      </c>
    </row>
    <row r="3706" spans="1:6" x14ac:dyDescent="0.2">
      <c r="A3706">
        <v>3705</v>
      </c>
      <c r="B3706" t="s">
        <v>9439</v>
      </c>
      <c r="C3706" t="s">
        <v>9440</v>
      </c>
      <c r="D3706" s="2">
        <v>3185865836</v>
      </c>
      <c r="E3706" s="1">
        <v>44964.611851851849</v>
      </c>
      <c r="F3706" s="1">
        <v>44964.611851851849</v>
      </c>
    </row>
    <row r="3707" spans="1:6" x14ac:dyDescent="0.2">
      <c r="A3707">
        <v>3706</v>
      </c>
      <c r="B3707" t="s">
        <v>9441</v>
      </c>
      <c r="C3707" t="s">
        <v>9442</v>
      </c>
      <c r="D3707">
        <f>1-781-523-6390</f>
        <v>-7693</v>
      </c>
      <c r="E3707" s="1">
        <v>44964.611851851849</v>
      </c>
      <c r="F3707" s="1">
        <v>44964.611851851849</v>
      </c>
    </row>
    <row r="3708" spans="1:6" x14ac:dyDescent="0.2">
      <c r="A3708">
        <v>3707</v>
      </c>
      <c r="B3708" t="s">
        <v>9443</v>
      </c>
      <c r="C3708" t="s">
        <v>9444</v>
      </c>
      <c r="D3708" t="s">
        <v>9445</v>
      </c>
      <c r="E3708" s="1">
        <v>44964.611851851849</v>
      </c>
      <c r="F3708" s="1">
        <v>44964.611851851849</v>
      </c>
    </row>
    <row r="3709" spans="1:6" x14ac:dyDescent="0.2">
      <c r="A3709">
        <v>3708</v>
      </c>
      <c r="B3709" t="s">
        <v>9446</v>
      </c>
      <c r="C3709" t="s">
        <v>9447</v>
      </c>
      <c r="D3709">
        <v>12832964717</v>
      </c>
      <c r="E3709" s="1">
        <v>44964.611851851849</v>
      </c>
      <c r="F3709" s="1">
        <v>44964.611851851849</v>
      </c>
    </row>
    <row r="3710" spans="1:6" x14ac:dyDescent="0.2">
      <c r="A3710">
        <v>3709</v>
      </c>
      <c r="B3710" t="s">
        <v>9448</v>
      </c>
      <c r="C3710" t="s">
        <v>9449</v>
      </c>
      <c r="D3710" t="s">
        <v>9450</v>
      </c>
      <c r="E3710" s="1">
        <v>44964.611851851849</v>
      </c>
      <c r="F3710" s="1">
        <v>44964.611851851849</v>
      </c>
    </row>
    <row r="3711" spans="1:6" x14ac:dyDescent="0.2">
      <c r="A3711">
        <v>3710</v>
      </c>
      <c r="B3711" t="s">
        <v>9451</v>
      </c>
      <c r="C3711" t="s">
        <v>9452</v>
      </c>
      <c r="D3711" s="2">
        <v>4588348833</v>
      </c>
      <c r="E3711" s="1">
        <v>44964.611851851849</v>
      </c>
      <c r="F3711" s="1">
        <v>44964.611851851849</v>
      </c>
    </row>
    <row r="3712" spans="1:6" x14ac:dyDescent="0.2">
      <c r="A3712">
        <v>3711</v>
      </c>
      <c r="B3712" t="s">
        <v>9453</v>
      </c>
      <c r="C3712" t="s">
        <v>9454</v>
      </c>
      <c r="D3712" t="s">
        <v>9455</v>
      </c>
      <c r="E3712" s="1">
        <v>44964.611851851849</v>
      </c>
      <c r="F3712" s="1">
        <v>44964.611851851849</v>
      </c>
    </row>
    <row r="3713" spans="1:6" x14ac:dyDescent="0.2">
      <c r="A3713">
        <v>3712</v>
      </c>
      <c r="B3713" t="s">
        <v>9456</v>
      </c>
      <c r="C3713" t="s">
        <v>9457</v>
      </c>
      <c r="D3713" t="s">
        <v>9458</v>
      </c>
      <c r="E3713" s="1">
        <v>44964.611851851849</v>
      </c>
      <c r="F3713" s="1">
        <v>44964.611851851849</v>
      </c>
    </row>
    <row r="3714" spans="1:6" x14ac:dyDescent="0.2">
      <c r="A3714">
        <v>3713</v>
      </c>
      <c r="B3714" t="s">
        <v>9459</v>
      </c>
      <c r="C3714" t="s">
        <v>9460</v>
      </c>
      <c r="D3714" t="s">
        <v>9461</v>
      </c>
      <c r="E3714" s="1">
        <v>44964.611851851849</v>
      </c>
      <c r="F3714" s="1">
        <v>44964.611851851849</v>
      </c>
    </row>
    <row r="3715" spans="1:6" x14ac:dyDescent="0.2">
      <c r="A3715">
        <v>3714</v>
      </c>
      <c r="B3715" t="s">
        <v>9462</v>
      </c>
      <c r="C3715" t="s">
        <v>9463</v>
      </c>
      <c r="D3715">
        <f>1-223-786-3948</f>
        <v>-4956</v>
      </c>
      <c r="E3715" s="1">
        <v>44964.611851851849</v>
      </c>
      <c r="F3715" s="1">
        <v>44964.611851851849</v>
      </c>
    </row>
    <row r="3716" spans="1:6" x14ac:dyDescent="0.2">
      <c r="A3716">
        <v>3715</v>
      </c>
      <c r="B3716" t="s">
        <v>9464</v>
      </c>
      <c r="C3716" t="s">
        <v>9465</v>
      </c>
      <c r="D3716" t="s">
        <v>9466</v>
      </c>
      <c r="E3716" s="1">
        <v>44964.611851851849</v>
      </c>
      <c r="F3716" s="1">
        <v>44964.611851851849</v>
      </c>
    </row>
    <row r="3717" spans="1:6" x14ac:dyDescent="0.2">
      <c r="A3717">
        <v>3716</v>
      </c>
      <c r="B3717" t="s">
        <v>9467</v>
      </c>
      <c r="C3717" t="s">
        <v>9468</v>
      </c>
      <c r="D3717" t="s">
        <v>9469</v>
      </c>
      <c r="E3717" s="1">
        <v>44964.611851851849</v>
      </c>
      <c r="F3717" s="1">
        <v>44964.611851851849</v>
      </c>
    </row>
    <row r="3718" spans="1:6" x14ac:dyDescent="0.2">
      <c r="A3718">
        <v>3717</v>
      </c>
      <c r="B3718" t="s">
        <v>9470</v>
      </c>
      <c r="C3718" t="s">
        <v>9471</v>
      </c>
      <c r="D3718">
        <f>1-614-222-3409</f>
        <v>-4244</v>
      </c>
      <c r="E3718" s="1">
        <v>44964.611851851849</v>
      </c>
      <c r="F3718" s="1">
        <v>44964.611851851849</v>
      </c>
    </row>
    <row r="3719" spans="1:6" x14ac:dyDescent="0.2">
      <c r="A3719">
        <v>3718</v>
      </c>
      <c r="B3719" t="s">
        <v>9472</v>
      </c>
      <c r="C3719" t="s">
        <v>9473</v>
      </c>
      <c r="D3719" s="2">
        <v>2186250373</v>
      </c>
      <c r="E3719" s="1">
        <v>44964.611851851849</v>
      </c>
      <c r="F3719" s="1">
        <v>44964.611851851849</v>
      </c>
    </row>
    <row r="3720" spans="1:6" x14ac:dyDescent="0.2">
      <c r="A3720">
        <v>3719</v>
      </c>
      <c r="B3720" t="s">
        <v>9474</v>
      </c>
      <c r="C3720" t="s">
        <v>9475</v>
      </c>
      <c r="D3720" t="s">
        <v>9476</v>
      </c>
      <c r="E3720" s="1">
        <v>44964.611851851849</v>
      </c>
      <c r="F3720" s="1">
        <v>44964.611851851849</v>
      </c>
    </row>
    <row r="3721" spans="1:6" x14ac:dyDescent="0.2">
      <c r="A3721">
        <v>3720</v>
      </c>
      <c r="B3721" t="s">
        <v>9477</v>
      </c>
      <c r="C3721" t="s">
        <v>9478</v>
      </c>
      <c r="D3721" t="s">
        <v>9479</v>
      </c>
      <c r="E3721" s="1">
        <v>44964.611851851849</v>
      </c>
      <c r="F3721" s="1">
        <v>44964.611851851849</v>
      </c>
    </row>
    <row r="3722" spans="1:6" x14ac:dyDescent="0.2">
      <c r="A3722">
        <v>3721</v>
      </c>
      <c r="B3722" t="s">
        <v>9480</v>
      </c>
      <c r="C3722" t="s">
        <v>9481</v>
      </c>
      <c r="D3722" t="s">
        <v>9482</v>
      </c>
      <c r="E3722" s="1">
        <v>44964.611851851849</v>
      </c>
      <c r="F3722" s="1">
        <v>44964.611851851849</v>
      </c>
    </row>
    <row r="3723" spans="1:6" x14ac:dyDescent="0.2">
      <c r="A3723">
        <v>3722</v>
      </c>
      <c r="B3723" t="s">
        <v>9483</v>
      </c>
      <c r="C3723" t="s">
        <v>9484</v>
      </c>
      <c r="D3723">
        <f>1-743-880-7214</f>
        <v>-8836</v>
      </c>
      <c r="E3723" s="1">
        <v>44964.611851851849</v>
      </c>
      <c r="F3723" s="1">
        <v>44964.611851851849</v>
      </c>
    </row>
    <row r="3724" spans="1:6" x14ac:dyDescent="0.2">
      <c r="A3724">
        <v>3723</v>
      </c>
      <c r="B3724" t="s">
        <v>9485</v>
      </c>
      <c r="C3724" t="s">
        <v>9486</v>
      </c>
      <c r="D3724">
        <f>1-973-437-2672</f>
        <v>-4081</v>
      </c>
      <c r="E3724" s="1">
        <v>44964.611851851849</v>
      </c>
      <c r="F3724" s="1">
        <v>44964.611851851849</v>
      </c>
    </row>
    <row r="3725" spans="1:6" x14ac:dyDescent="0.2">
      <c r="A3725">
        <v>3724</v>
      </c>
      <c r="B3725" t="s">
        <v>9487</v>
      </c>
      <c r="C3725" t="s">
        <v>9488</v>
      </c>
      <c r="D3725">
        <v>15804257805</v>
      </c>
      <c r="E3725" s="1">
        <v>44964.611851851849</v>
      </c>
      <c r="F3725" s="1">
        <v>44964.611851851849</v>
      </c>
    </row>
    <row r="3726" spans="1:6" x14ac:dyDescent="0.2">
      <c r="A3726">
        <v>3725</v>
      </c>
      <c r="B3726" t="s">
        <v>9489</v>
      </c>
      <c r="C3726" t="s">
        <v>9490</v>
      </c>
      <c r="D3726">
        <f>1-838-744-3811</f>
        <v>-5392</v>
      </c>
      <c r="E3726" s="1">
        <v>44964.611851851849</v>
      </c>
      <c r="F3726" s="1">
        <v>44964.611851851849</v>
      </c>
    </row>
    <row r="3727" spans="1:6" x14ac:dyDescent="0.2">
      <c r="A3727">
        <v>3726</v>
      </c>
      <c r="B3727" t="s">
        <v>9491</v>
      </c>
      <c r="C3727" t="s">
        <v>9492</v>
      </c>
      <c r="D3727" t="s">
        <v>9493</v>
      </c>
      <c r="E3727" s="1">
        <v>44964.611851851849</v>
      </c>
      <c r="F3727" s="1">
        <v>44964.611851851849</v>
      </c>
    </row>
    <row r="3728" spans="1:6" x14ac:dyDescent="0.2">
      <c r="A3728">
        <v>3727</v>
      </c>
      <c r="B3728" t="s">
        <v>9494</v>
      </c>
      <c r="C3728" t="s">
        <v>9495</v>
      </c>
      <c r="D3728" s="2">
        <v>7168040581</v>
      </c>
      <c r="E3728" s="1">
        <v>44964.611851851849</v>
      </c>
      <c r="F3728" s="1">
        <v>44964.611851851849</v>
      </c>
    </row>
    <row r="3729" spans="1:6" x14ac:dyDescent="0.2">
      <c r="A3729">
        <v>3728</v>
      </c>
      <c r="B3729" t="s">
        <v>9496</v>
      </c>
      <c r="C3729" t="s">
        <v>9497</v>
      </c>
      <c r="D3729" t="s">
        <v>9498</v>
      </c>
      <c r="E3729" s="1">
        <v>44964.611851851849</v>
      </c>
      <c r="F3729" s="1">
        <v>44964.611851851849</v>
      </c>
    </row>
    <row r="3730" spans="1:6" x14ac:dyDescent="0.2">
      <c r="A3730">
        <v>3729</v>
      </c>
      <c r="B3730" t="s">
        <v>9499</v>
      </c>
      <c r="C3730" t="s">
        <v>9500</v>
      </c>
      <c r="D3730">
        <v>13326580765</v>
      </c>
      <c r="E3730" s="1">
        <v>44964.611851851849</v>
      </c>
      <c r="F3730" s="1">
        <v>44964.611851851849</v>
      </c>
    </row>
    <row r="3731" spans="1:6" x14ac:dyDescent="0.2">
      <c r="A3731">
        <v>3730</v>
      </c>
      <c r="B3731" t="s">
        <v>9501</v>
      </c>
      <c r="C3731" t="s">
        <v>9502</v>
      </c>
      <c r="D3731" t="s">
        <v>9503</v>
      </c>
      <c r="E3731" s="1">
        <v>44964.611851851849</v>
      </c>
      <c r="F3731" s="1">
        <v>44964.611851851849</v>
      </c>
    </row>
    <row r="3732" spans="1:6" x14ac:dyDescent="0.2">
      <c r="A3732">
        <v>3731</v>
      </c>
      <c r="B3732" t="s">
        <v>9504</v>
      </c>
      <c r="C3732" t="s">
        <v>9505</v>
      </c>
      <c r="D3732">
        <f>1-848-781-4496</f>
        <v>-6124</v>
      </c>
      <c r="E3732" s="1">
        <v>44964.611851851849</v>
      </c>
      <c r="F3732" s="1">
        <v>44964.611851851849</v>
      </c>
    </row>
    <row r="3733" spans="1:6" x14ac:dyDescent="0.2">
      <c r="A3733">
        <v>3732</v>
      </c>
      <c r="B3733" t="s">
        <v>9506</v>
      </c>
      <c r="C3733" t="s">
        <v>9507</v>
      </c>
      <c r="D3733" s="2">
        <v>15033975941</v>
      </c>
      <c r="E3733" s="1">
        <v>44964.611851851849</v>
      </c>
      <c r="F3733" s="1">
        <v>44964.611851851849</v>
      </c>
    </row>
    <row r="3734" spans="1:6" x14ac:dyDescent="0.2">
      <c r="A3734">
        <v>3733</v>
      </c>
      <c r="B3734" t="s">
        <v>9508</v>
      </c>
      <c r="C3734" t="s">
        <v>9509</v>
      </c>
      <c r="D3734" t="s">
        <v>9510</v>
      </c>
      <c r="E3734" s="1">
        <v>44964.611851851849</v>
      </c>
      <c r="F3734" s="1">
        <v>44964.611851851849</v>
      </c>
    </row>
    <row r="3735" spans="1:6" x14ac:dyDescent="0.2">
      <c r="A3735">
        <v>3734</v>
      </c>
      <c r="B3735" t="s">
        <v>9511</v>
      </c>
      <c r="C3735" t="s">
        <v>9512</v>
      </c>
      <c r="D3735" t="s">
        <v>9513</v>
      </c>
      <c r="E3735" s="1">
        <v>44964.611851851849</v>
      </c>
      <c r="F3735" s="1">
        <v>44964.611851851849</v>
      </c>
    </row>
    <row r="3736" spans="1:6" x14ac:dyDescent="0.2">
      <c r="A3736">
        <v>3735</v>
      </c>
      <c r="B3736" t="s">
        <v>9514</v>
      </c>
      <c r="C3736" t="s">
        <v>9515</v>
      </c>
      <c r="D3736" t="s">
        <v>9516</v>
      </c>
      <c r="E3736" s="1">
        <v>44964.611851851849</v>
      </c>
      <c r="F3736" s="1">
        <v>44964.611851851849</v>
      </c>
    </row>
    <row r="3737" spans="1:6" x14ac:dyDescent="0.2">
      <c r="A3737">
        <v>3736</v>
      </c>
      <c r="B3737" t="s">
        <v>9517</v>
      </c>
      <c r="C3737" t="s">
        <v>9518</v>
      </c>
      <c r="D3737" t="s">
        <v>9519</v>
      </c>
      <c r="E3737" s="1">
        <v>44964.611851851849</v>
      </c>
      <c r="F3737" s="1">
        <v>44964.611851851849</v>
      </c>
    </row>
    <row r="3738" spans="1:6" x14ac:dyDescent="0.2">
      <c r="A3738">
        <v>3737</v>
      </c>
      <c r="B3738" t="s">
        <v>9520</v>
      </c>
      <c r="C3738" t="s">
        <v>9521</v>
      </c>
      <c r="D3738" t="s">
        <v>9522</v>
      </c>
      <c r="E3738" s="1">
        <v>44964.611851851849</v>
      </c>
      <c r="F3738" s="1">
        <v>44964.611851851849</v>
      </c>
    </row>
    <row r="3739" spans="1:6" x14ac:dyDescent="0.2">
      <c r="A3739">
        <v>3738</v>
      </c>
      <c r="B3739" t="s">
        <v>9523</v>
      </c>
      <c r="C3739" t="s">
        <v>9524</v>
      </c>
      <c r="D3739" t="s">
        <v>9525</v>
      </c>
      <c r="E3739" s="1">
        <v>44964.611851851849</v>
      </c>
      <c r="F3739" s="1">
        <v>44964.611851851849</v>
      </c>
    </row>
    <row r="3740" spans="1:6" x14ac:dyDescent="0.2">
      <c r="A3740">
        <v>3739</v>
      </c>
      <c r="B3740" t="s">
        <v>9526</v>
      </c>
      <c r="C3740" t="s">
        <v>9527</v>
      </c>
      <c r="D3740" t="s">
        <v>9528</v>
      </c>
      <c r="E3740" s="1">
        <v>44964.611851851849</v>
      </c>
      <c r="F3740" s="1">
        <v>44964.611851851849</v>
      </c>
    </row>
    <row r="3741" spans="1:6" x14ac:dyDescent="0.2">
      <c r="A3741">
        <v>3740</v>
      </c>
      <c r="B3741" t="s">
        <v>9529</v>
      </c>
      <c r="C3741" t="s">
        <v>9530</v>
      </c>
      <c r="D3741" t="s">
        <v>9531</v>
      </c>
      <c r="E3741" s="1">
        <v>44964.611851851849</v>
      </c>
      <c r="F3741" s="1">
        <v>44964.611851851849</v>
      </c>
    </row>
    <row r="3742" spans="1:6" x14ac:dyDescent="0.2">
      <c r="A3742">
        <v>3741</v>
      </c>
      <c r="B3742" t="s">
        <v>9532</v>
      </c>
      <c r="C3742" t="s">
        <v>9533</v>
      </c>
      <c r="D3742" t="s">
        <v>9534</v>
      </c>
      <c r="E3742" s="1">
        <v>44964.611851851849</v>
      </c>
      <c r="F3742" s="1">
        <v>44964.611851851849</v>
      </c>
    </row>
    <row r="3743" spans="1:6" x14ac:dyDescent="0.2">
      <c r="A3743">
        <v>3742</v>
      </c>
      <c r="B3743" t="s">
        <v>9535</v>
      </c>
      <c r="C3743" t="s">
        <v>9536</v>
      </c>
      <c r="D3743" t="s">
        <v>9537</v>
      </c>
      <c r="E3743" s="1">
        <v>44964.611851851849</v>
      </c>
      <c r="F3743" s="1">
        <v>44964.611851851849</v>
      </c>
    </row>
    <row r="3744" spans="1:6" x14ac:dyDescent="0.2">
      <c r="A3744">
        <v>3743</v>
      </c>
      <c r="B3744" t="s">
        <v>9538</v>
      </c>
      <c r="C3744" t="s">
        <v>9539</v>
      </c>
      <c r="D3744">
        <v>15592448063</v>
      </c>
      <c r="E3744" s="1">
        <v>44964.611851851849</v>
      </c>
      <c r="F3744" s="1">
        <v>44964.611851851849</v>
      </c>
    </row>
    <row r="3745" spans="1:6" x14ac:dyDescent="0.2">
      <c r="A3745">
        <v>3744</v>
      </c>
      <c r="B3745" t="s">
        <v>9540</v>
      </c>
      <c r="C3745" t="s">
        <v>9541</v>
      </c>
      <c r="D3745" s="2">
        <v>15304208811</v>
      </c>
      <c r="E3745" s="1">
        <v>44964.611851851849</v>
      </c>
      <c r="F3745" s="1">
        <v>44964.611851851849</v>
      </c>
    </row>
    <row r="3746" spans="1:6" x14ac:dyDescent="0.2">
      <c r="A3746">
        <v>3745</v>
      </c>
      <c r="B3746" t="s">
        <v>9542</v>
      </c>
      <c r="C3746" t="s">
        <v>9543</v>
      </c>
      <c r="D3746" t="s">
        <v>9544</v>
      </c>
      <c r="E3746" s="1">
        <v>44964.611851851849</v>
      </c>
      <c r="F3746" s="1">
        <v>44964.611851851849</v>
      </c>
    </row>
    <row r="3747" spans="1:6" x14ac:dyDescent="0.2">
      <c r="A3747">
        <v>3746</v>
      </c>
      <c r="B3747" t="s">
        <v>9545</v>
      </c>
      <c r="C3747" t="s">
        <v>9546</v>
      </c>
      <c r="D3747" s="2">
        <v>14136276535</v>
      </c>
      <c r="E3747" s="1">
        <v>44964.611851851849</v>
      </c>
      <c r="F3747" s="1">
        <v>44964.611851851849</v>
      </c>
    </row>
    <row r="3748" spans="1:6" x14ac:dyDescent="0.2">
      <c r="A3748">
        <v>3747</v>
      </c>
      <c r="B3748" t="s">
        <v>9547</v>
      </c>
      <c r="C3748" t="s">
        <v>9548</v>
      </c>
      <c r="D3748">
        <v>19347269865</v>
      </c>
      <c r="E3748" s="1">
        <v>44964.611851851849</v>
      </c>
      <c r="F3748" s="1">
        <v>44964.611851851849</v>
      </c>
    </row>
    <row r="3749" spans="1:6" x14ac:dyDescent="0.2">
      <c r="A3749">
        <v>3748</v>
      </c>
      <c r="B3749" t="s">
        <v>9549</v>
      </c>
      <c r="C3749" t="s">
        <v>9550</v>
      </c>
      <c r="D3749" s="2">
        <v>9473926045</v>
      </c>
      <c r="E3749" s="1">
        <v>44964.611851851849</v>
      </c>
      <c r="F3749" s="1">
        <v>44964.611851851849</v>
      </c>
    </row>
    <row r="3750" spans="1:6" x14ac:dyDescent="0.2">
      <c r="A3750">
        <v>3749</v>
      </c>
      <c r="B3750" t="s">
        <v>9551</v>
      </c>
      <c r="C3750" t="s">
        <v>9552</v>
      </c>
      <c r="D3750" t="s">
        <v>9553</v>
      </c>
      <c r="E3750" s="1">
        <v>44964.611851851849</v>
      </c>
      <c r="F3750" s="1">
        <v>44964.611851851849</v>
      </c>
    </row>
    <row r="3751" spans="1:6" x14ac:dyDescent="0.2">
      <c r="A3751">
        <v>3750</v>
      </c>
      <c r="B3751" t="s">
        <v>9554</v>
      </c>
      <c r="C3751" t="s">
        <v>9555</v>
      </c>
      <c r="D3751">
        <f>1-541-994-3697</f>
        <v>-5231</v>
      </c>
      <c r="E3751" s="1">
        <v>44964.611851851849</v>
      </c>
      <c r="F3751" s="1">
        <v>44964.611851851849</v>
      </c>
    </row>
    <row r="3752" spans="1:6" x14ac:dyDescent="0.2">
      <c r="A3752">
        <v>3751</v>
      </c>
      <c r="B3752" t="s">
        <v>9556</v>
      </c>
      <c r="C3752" t="s">
        <v>9557</v>
      </c>
      <c r="D3752" s="2">
        <v>15093731005</v>
      </c>
      <c r="E3752" s="1">
        <v>44964.611851851849</v>
      </c>
      <c r="F3752" s="1">
        <v>44964.611851851849</v>
      </c>
    </row>
    <row r="3753" spans="1:6" x14ac:dyDescent="0.2">
      <c r="A3753">
        <v>3752</v>
      </c>
      <c r="B3753" t="s">
        <v>9558</v>
      </c>
      <c r="C3753" t="s">
        <v>9559</v>
      </c>
      <c r="D3753" t="s">
        <v>9560</v>
      </c>
      <c r="E3753" s="1">
        <v>44964.611851851849</v>
      </c>
      <c r="F3753" s="1">
        <v>44964.611851851849</v>
      </c>
    </row>
    <row r="3754" spans="1:6" x14ac:dyDescent="0.2">
      <c r="A3754">
        <v>3753</v>
      </c>
      <c r="B3754" t="s">
        <v>9561</v>
      </c>
      <c r="C3754" t="s">
        <v>9562</v>
      </c>
      <c r="D3754" s="2">
        <v>4436319915</v>
      </c>
      <c r="E3754" s="1">
        <v>44964.611851851849</v>
      </c>
      <c r="F3754" s="1">
        <v>44964.611851851849</v>
      </c>
    </row>
    <row r="3755" spans="1:6" x14ac:dyDescent="0.2">
      <c r="A3755">
        <v>3754</v>
      </c>
      <c r="B3755" t="s">
        <v>9563</v>
      </c>
      <c r="C3755" t="s">
        <v>9564</v>
      </c>
      <c r="D3755" t="s">
        <v>9565</v>
      </c>
      <c r="E3755" s="1">
        <v>44964.611851851849</v>
      </c>
      <c r="F3755" s="1">
        <v>44964.611851851849</v>
      </c>
    </row>
    <row r="3756" spans="1:6" x14ac:dyDescent="0.2">
      <c r="A3756">
        <v>3755</v>
      </c>
      <c r="B3756" t="s">
        <v>9566</v>
      </c>
      <c r="C3756" t="s">
        <v>9567</v>
      </c>
      <c r="D3756" t="s">
        <v>9568</v>
      </c>
      <c r="E3756" s="1">
        <v>44964.611851851849</v>
      </c>
      <c r="F3756" s="1">
        <v>44964.611851851849</v>
      </c>
    </row>
    <row r="3757" spans="1:6" x14ac:dyDescent="0.2">
      <c r="A3757">
        <v>3756</v>
      </c>
      <c r="B3757" t="s">
        <v>9569</v>
      </c>
      <c r="C3757" t="s">
        <v>9570</v>
      </c>
      <c r="D3757" t="s">
        <v>9571</v>
      </c>
      <c r="E3757" s="1">
        <v>44964.611851851849</v>
      </c>
      <c r="F3757" s="1">
        <v>44964.611851851849</v>
      </c>
    </row>
    <row r="3758" spans="1:6" x14ac:dyDescent="0.2">
      <c r="A3758">
        <v>3757</v>
      </c>
      <c r="B3758" t="s">
        <v>9572</v>
      </c>
      <c r="C3758" t="s">
        <v>9573</v>
      </c>
      <c r="D3758">
        <v>18723165619</v>
      </c>
      <c r="E3758" s="1">
        <v>44964.611851851849</v>
      </c>
      <c r="F3758" s="1">
        <v>44964.611851851849</v>
      </c>
    </row>
    <row r="3759" spans="1:6" x14ac:dyDescent="0.2">
      <c r="A3759">
        <v>3758</v>
      </c>
      <c r="B3759" t="s">
        <v>9574</v>
      </c>
      <c r="C3759" t="s">
        <v>9575</v>
      </c>
      <c r="D3759">
        <f>1-351-472-8962</f>
        <v>-9784</v>
      </c>
      <c r="E3759" s="1">
        <v>44964.611851851849</v>
      </c>
      <c r="F3759" s="1">
        <v>44964.611851851849</v>
      </c>
    </row>
    <row r="3760" spans="1:6" x14ac:dyDescent="0.2">
      <c r="A3760">
        <v>3759</v>
      </c>
      <c r="B3760" t="s">
        <v>9576</v>
      </c>
      <c r="C3760" t="s">
        <v>9577</v>
      </c>
      <c r="D3760" t="s">
        <v>9578</v>
      </c>
      <c r="E3760" s="1">
        <v>44964.611851851849</v>
      </c>
      <c r="F3760" s="1">
        <v>44964.611851851849</v>
      </c>
    </row>
    <row r="3761" spans="1:6" x14ac:dyDescent="0.2">
      <c r="A3761">
        <v>3760</v>
      </c>
      <c r="B3761" t="s">
        <v>9579</v>
      </c>
      <c r="C3761" t="s">
        <v>9580</v>
      </c>
      <c r="D3761" t="s">
        <v>9581</v>
      </c>
      <c r="E3761" s="1">
        <v>44964.611851851849</v>
      </c>
      <c r="F3761" s="1">
        <v>44964.611851851849</v>
      </c>
    </row>
    <row r="3762" spans="1:6" x14ac:dyDescent="0.2">
      <c r="A3762">
        <v>3761</v>
      </c>
      <c r="B3762" t="s">
        <v>9582</v>
      </c>
      <c r="C3762" t="s">
        <v>9583</v>
      </c>
      <c r="D3762">
        <v>19258156565</v>
      </c>
      <c r="E3762" s="1">
        <v>44964.611851851849</v>
      </c>
      <c r="F3762" s="1">
        <v>44964.611851851849</v>
      </c>
    </row>
    <row r="3763" spans="1:6" x14ac:dyDescent="0.2">
      <c r="A3763">
        <v>3762</v>
      </c>
      <c r="B3763" t="s">
        <v>9584</v>
      </c>
      <c r="C3763" t="s">
        <v>9585</v>
      </c>
      <c r="D3763" t="s">
        <v>9586</v>
      </c>
      <c r="E3763" s="1">
        <v>44964.611851851849</v>
      </c>
      <c r="F3763" s="1">
        <v>44964.611851851849</v>
      </c>
    </row>
    <row r="3764" spans="1:6" x14ac:dyDescent="0.2">
      <c r="A3764">
        <v>3763</v>
      </c>
      <c r="B3764" t="s">
        <v>9587</v>
      </c>
      <c r="C3764" t="s">
        <v>9588</v>
      </c>
      <c r="D3764" t="s">
        <v>9589</v>
      </c>
      <c r="E3764" s="1">
        <v>44964.611851851849</v>
      </c>
      <c r="F3764" s="1">
        <v>44964.611851851849</v>
      </c>
    </row>
    <row r="3765" spans="1:6" x14ac:dyDescent="0.2">
      <c r="A3765">
        <v>3764</v>
      </c>
      <c r="B3765" t="s">
        <v>9590</v>
      </c>
      <c r="C3765" t="s">
        <v>9591</v>
      </c>
      <c r="D3765" t="s">
        <v>9592</v>
      </c>
      <c r="E3765" s="1">
        <v>44964.611851851849</v>
      </c>
      <c r="F3765" s="1">
        <v>44964.611851851849</v>
      </c>
    </row>
    <row r="3766" spans="1:6" x14ac:dyDescent="0.2">
      <c r="A3766">
        <v>3765</v>
      </c>
      <c r="B3766" t="s">
        <v>9593</v>
      </c>
      <c r="C3766" t="s">
        <v>9594</v>
      </c>
      <c r="D3766" t="s">
        <v>9595</v>
      </c>
      <c r="E3766" s="1">
        <v>44964.611851851849</v>
      </c>
      <c r="F3766" s="1">
        <v>44964.611851851849</v>
      </c>
    </row>
    <row r="3767" spans="1:6" x14ac:dyDescent="0.2">
      <c r="A3767">
        <v>3766</v>
      </c>
      <c r="B3767" t="s">
        <v>9596</v>
      </c>
      <c r="C3767" t="s">
        <v>9597</v>
      </c>
      <c r="D3767" s="2">
        <v>3162496258</v>
      </c>
      <c r="E3767" s="1">
        <v>44964.611851851849</v>
      </c>
      <c r="F3767" s="1">
        <v>44964.611851851849</v>
      </c>
    </row>
    <row r="3768" spans="1:6" x14ac:dyDescent="0.2">
      <c r="A3768">
        <v>3767</v>
      </c>
      <c r="B3768" t="s">
        <v>9598</v>
      </c>
      <c r="C3768" t="s">
        <v>9599</v>
      </c>
      <c r="D3768" t="s">
        <v>9600</v>
      </c>
      <c r="E3768" s="1">
        <v>44964.611851851849</v>
      </c>
      <c r="F3768" s="1">
        <v>44964.611851851849</v>
      </c>
    </row>
    <row r="3769" spans="1:6" x14ac:dyDescent="0.2">
      <c r="A3769">
        <v>3768</v>
      </c>
      <c r="B3769" t="s">
        <v>9601</v>
      </c>
      <c r="C3769" t="s">
        <v>9602</v>
      </c>
      <c r="D3769">
        <v>12543631404</v>
      </c>
      <c r="E3769" s="1">
        <v>44964.611851851849</v>
      </c>
      <c r="F3769" s="1">
        <v>44964.611851851849</v>
      </c>
    </row>
    <row r="3770" spans="1:6" x14ac:dyDescent="0.2">
      <c r="A3770">
        <v>3769</v>
      </c>
      <c r="B3770" t="s">
        <v>9603</v>
      </c>
      <c r="C3770" t="s">
        <v>9604</v>
      </c>
      <c r="D3770" t="s">
        <v>9605</v>
      </c>
      <c r="E3770" s="1">
        <v>44964.611851851849</v>
      </c>
      <c r="F3770" s="1">
        <v>44964.611851851849</v>
      </c>
    </row>
    <row r="3771" spans="1:6" x14ac:dyDescent="0.2">
      <c r="A3771">
        <v>3770</v>
      </c>
      <c r="B3771" t="s">
        <v>9606</v>
      </c>
      <c r="C3771" t="s">
        <v>9607</v>
      </c>
      <c r="D3771" t="s">
        <v>9608</v>
      </c>
      <c r="E3771" s="1">
        <v>44964.611851851849</v>
      </c>
      <c r="F3771" s="1">
        <v>44964.611851851849</v>
      </c>
    </row>
    <row r="3772" spans="1:6" x14ac:dyDescent="0.2">
      <c r="A3772">
        <v>3771</v>
      </c>
      <c r="B3772" t="s">
        <v>9609</v>
      </c>
      <c r="C3772" t="s">
        <v>9610</v>
      </c>
      <c r="D3772">
        <f>1-281-709-5590</f>
        <v>-6579</v>
      </c>
      <c r="E3772" s="1">
        <v>44964.611851851849</v>
      </c>
      <c r="F3772" s="1">
        <v>44964.611851851849</v>
      </c>
    </row>
    <row r="3773" spans="1:6" x14ac:dyDescent="0.2">
      <c r="A3773">
        <v>3772</v>
      </c>
      <c r="B3773" t="s">
        <v>9611</v>
      </c>
      <c r="C3773" t="s">
        <v>9612</v>
      </c>
      <c r="D3773" t="s">
        <v>9613</v>
      </c>
      <c r="E3773" s="1">
        <v>44964.611851851849</v>
      </c>
      <c r="F3773" s="1">
        <v>44964.611851851849</v>
      </c>
    </row>
    <row r="3774" spans="1:6" x14ac:dyDescent="0.2">
      <c r="A3774">
        <v>3773</v>
      </c>
      <c r="B3774" t="s">
        <v>9614</v>
      </c>
      <c r="C3774" t="s">
        <v>9615</v>
      </c>
      <c r="D3774">
        <f>1-754-655-7494</f>
        <v>-8902</v>
      </c>
      <c r="E3774" s="1">
        <v>44964.611851851849</v>
      </c>
      <c r="F3774" s="1">
        <v>44964.611851851849</v>
      </c>
    </row>
    <row r="3775" spans="1:6" x14ac:dyDescent="0.2">
      <c r="A3775">
        <v>3774</v>
      </c>
      <c r="B3775" t="s">
        <v>9616</v>
      </c>
      <c r="C3775" t="s">
        <v>9617</v>
      </c>
      <c r="D3775">
        <v>14707217714</v>
      </c>
      <c r="E3775" s="1">
        <v>44964.611851851849</v>
      </c>
      <c r="F3775" s="1">
        <v>44964.611851851849</v>
      </c>
    </row>
    <row r="3776" spans="1:6" x14ac:dyDescent="0.2">
      <c r="A3776">
        <v>3775</v>
      </c>
      <c r="B3776" t="s">
        <v>9618</v>
      </c>
      <c r="C3776" t="s">
        <v>9619</v>
      </c>
      <c r="D3776" s="2">
        <v>9164589844</v>
      </c>
      <c r="E3776" s="1">
        <v>44964.611851851849</v>
      </c>
      <c r="F3776" s="1">
        <v>44964.611851851849</v>
      </c>
    </row>
    <row r="3777" spans="1:6" x14ac:dyDescent="0.2">
      <c r="A3777">
        <v>3776</v>
      </c>
      <c r="B3777" t="s">
        <v>9620</v>
      </c>
      <c r="C3777" t="s">
        <v>9621</v>
      </c>
      <c r="D3777" s="2">
        <v>5053580115</v>
      </c>
      <c r="E3777" s="1">
        <v>44964.611851851849</v>
      </c>
      <c r="F3777" s="1">
        <v>44964.611851851849</v>
      </c>
    </row>
    <row r="3778" spans="1:6" x14ac:dyDescent="0.2">
      <c r="A3778">
        <v>3777</v>
      </c>
      <c r="B3778" t="s">
        <v>9622</v>
      </c>
      <c r="C3778" t="s">
        <v>9623</v>
      </c>
      <c r="D3778" s="2">
        <v>15868943868</v>
      </c>
      <c r="E3778" s="1">
        <v>44964.611851851849</v>
      </c>
      <c r="F3778" s="1">
        <v>44964.611851851849</v>
      </c>
    </row>
    <row r="3779" spans="1:6" x14ac:dyDescent="0.2">
      <c r="A3779">
        <v>3778</v>
      </c>
      <c r="B3779" t="s">
        <v>9624</v>
      </c>
      <c r="C3779" t="s">
        <v>9625</v>
      </c>
      <c r="D3779" t="s">
        <v>9626</v>
      </c>
      <c r="E3779" s="1">
        <v>44964.611851851849</v>
      </c>
      <c r="F3779" s="1">
        <v>44964.611851851849</v>
      </c>
    </row>
    <row r="3780" spans="1:6" x14ac:dyDescent="0.2">
      <c r="A3780">
        <v>3779</v>
      </c>
      <c r="B3780" t="s">
        <v>9627</v>
      </c>
      <c r="C3780" t="s">
        <v>9628</v>
      </c>
      <c r="D3780" t="s">
        <v>9629</v>
      </c>
      <c r="E3780" s="1">
        <v>44964.611851851849</v>
      </c>
      <c r="F3780" s="1">
        <v>44964.611851851849</v>
      </c>
    </row>
    <row r="3781" spans="1:6" x14ac:dyDescent="0.2">
      <c r="A3781">
        <v>3780</v>
      </c>
      <c r="B3781" t="s">
        <v>9630</v>
      </c>
      <c r="C3781" t="s">
        <v>9631</v>
      </c>
      <c r="D3781" s="2">
        <v>15642460074</v>
      </c>
      <c r="E3781" s="1">
        <v>44964.611851851849</v>
      </c>
      <c r="F3781" s="1">
        <v>44964.611851851849</v>
      </c>
    </row>
    <row r="3782" spans="1:6" x14ac:dyDescent="0.2">
      <c r="A3782">
        <v>3781</v>
      </c>
      <c r="B3782" t="s">
        <v>9632</v>
      </c>
      <c r="C3782" t="s">
        <v>9633</v>
      </c>
      <c r="D3782" s="2">
        <v>13167517020</v>
      </c>
      <c r="E3782" s="1">
        <v>44964.611851851849</v>
      </c>
      <c r="F3782" s="1">
        <v>44964.611851851849</v>
      </c>
    </row>
    <row r="3783" spans="1:6" x14ac:dyDescent="0.2">
      <c r="A3783">
        <v>3782</v>
      </c>
      <c r="B3783" t="s">
        <v>9634</v>
      </c>
      <c r="C3783" t="s">
        <v>9635</v>
      </c>
      <c r="D3783" t="s">
        <v>9636</v>
      </c>
      <c r="E3783" s="1">
        <v>44964.611851851849</v>
      </c>
      <c r="F3783" s="1">
        <v>44964.611851851849</v>
      </c>
    </row>
    <row r="3784" spans="1:6" x14ac:dyDescent="0.2">
      <c r="A3784">
        <v>3783</v>
      </c>
      <c r="B3784" t="s">
        <v>9637</v>
      </c>
      <c r="C3784" t="s">
        <v>9638</v>
      </c>
      <c r="D3784" s="2">
        <v>14232720111</v>
      </c>
      <c r="E3784" s="1">
        <v>44964.611851851849</v>
      </c>
      <c r="F3784" s="1">
        <v>44964.611851851849</v>
      </c>
    </row>
    <row r="3785" spans="1:6" x14ac:dyDescent="0.2">
      <c r="A3785">
        <v>3784</v>
      </c>
      <c r="B3785" t="s">
        <v>9639</v>
      </c>
      <c r="C3785" t="s">
        <v>9640</v>
      </c>
      <c r="D3785" t="s">
        <v>9641</v>
      </c>
      <c r="E3785" s="1">
        <v>44964.611851851849</v>
      </c>
      <c r="F3785" s="1">
        <v>44964.611851851849</v>
      </c>
    </row>
    <row r="3786" spans="1:6" x14ac:dyDescent="0.2">
      <c r="A3786">
        <v>3785</v>
      </c>
      <c r="B3786" t="s">
        <v>9642</v>
      </c>
      <c r="C3786" t="s">
        <v>9643</v>
      </c>
      <c r="D3786">
        <f>1-724-774-8145</f>
        <v>-9642</v>
      </c>
      <c r="E3786" s="1">
        <v>44964.611851851849</v>
      </c>
      <c r="F3786" s="1">
        <v>44964.611851851849</v>
      </c>
    </row>
    <row r="3787" spans="1:6" x14ac:dyDescent="0.2">
      <c r="A3787">
        <v>3786</v>
      </c>
      <c r="B3787" t="s">
        <v>9644</v>
      </c>
      <c r="C3787" t="s">
        <v>9645</v>
      </c>
      <c r="D3787" s="2">
        <v>4589750971</v>
      </c>
      <c r="E3787" s="1">
        <v>44964.611851851849</v>
      </c>
      <c r="F3787" s="1">
        <v>44964.611851851849</v>
      </c>
    </row>
    <row r="3788" spans="1:6" x14ac:dyDescent="0.2">
      <c r="A3788">
        <v>3787</v>
      </c>
      <c r="B3788" t="s">
        <v>9646</v>
      </c>
      <c r="C3788" t="s">
        <v>9647</v>
      </c>
      <c r="D3788" s="2">
        <v>3039591372</v>
      </c>
      <c r="E3788" s="1">
        <v>44964.611851851849</v>
      </c>
      <c r="F3788" s="1">
        <v>44964.611851851849</v>
      </c>
    </row>
    <row r="3789" spans="1:6" x14ac:dyDescent="0.2">
      <c r="A3789">
        <v>3788</v>
      </c>
      <c r="B3789" t="s">
        <v>9648</v>
      </c>
      <c r="C3789" t="s">
        <v>9649</v>
      </c>
      <c r="D3789" s="2">
        <v>18475831797</v>
      </c>
      <c r="E3789" s="1">
        <v>44964.611851851849</v>
      </c>
      <c r="F3789" s="1">
        <v>44964.611851851849</v>
      </c>
    </row>
    <row r="3790" spans="1:6" x14ac:dyDescent="0.2">
      <c r="A3790">
        <v>3789</v>
      </c>
      <c r="B3790" t="s">
        <v>9650</v>
      </c>
      <c r="C3790" t="s">
        <v>9651</v>
      </c>
      <c r="D3790" t="s">
        <v>9652</v>
      </c>
      <c r="E3790" s="1">
        <v>44964.611851851849</v>
      </c>
      <c r="F3790" s="1">
        <v>44964.611851851849</v>
      </c>
    </row>
    <row r="3791" spans="1:6" x14ac:dyDescent="0.2">
      <c r="A3791">
        <v>3790</v>
      </c>
      <c r="B3791" t="s">
        <v>9653</v>
      </c>
      <c r="C3791" t="s">
        <v>9654</v>
      </c>
      <c r="D3791" t="s">
        <v>9655</v>
      </c>
      <c r="E3791" s="1">
        <v>44964.611851851849</v>
      </c>
      <c r="F3791" s="1">
        <v>44964.611851851849</v>
      </c>
    </row>
    <row r="3792" spans="1:6" x14ac:dyDescent="0.2">
      <c r="A3792">
        <v>3791</v>
      </c>
      <c r="B3792" t="s">
        <v>9656</v>
      </c>
      <c r="C3792" t="s">
        <v>9657</v>
      </c>
      <c r="D3792">
        <f>1-559-846-2796</f>
        <v>-4200</v>
      </c>
      <c r="E3792" s="1">
        <v>44964.611851851849</v>
      </c>
      <c r="F3792" s="1">
        <v>44964.611851851849</v>
      </c>
    </row>
    <row r="3793" spans="1:6" x14ac:dyDescent="0.2">
      <c r="A3793">
        <v>3792</v>
      </c>
      <c r="B3793" t="s">
        <v>9658</v>
      </c>
      <c r="C3793" t="s">
        <v>9659</v>
      </c>
      <c r="D3793">
        <f>1-769-243-5211</f>
        <v>-6222</v>
      </c>
      <c r="E3793" s="1">
        <v>44964.611851851849</v>
      </c>
      <c r="F3793" s="1">
        <v>44964.611851851849</v>
      </c>
    </row>
    <row r="3794" spans="1:6" x14ac:dyDescent="0.2">
      <c r="A3794">
        <v>3793</v>
      </c>
      <c r="B3794" t="s">
        <v>9660</v>
      </c>
      <c r="C3794" t="s">
        <v>9661</v>
      </c>
      <c r="D3794" t="s">
        <v>9662</v>
      </c>
      <c r="E3794" s="1">
        <v>44964.611851851849</v>
      </c>
      <c r="F3794" s="1">
        <v>44964.611851851849</v>
      </c>
    </row>
    <row r="3795" spans="1:6" x14ac:dyDescent="0.2">
      <c r="A3795">
        <v>3794</v>
      </c>
      <c r="B3795" t="s">
        <v>9663</v>
      </c>
      <c r="C3795" t="s">
        <v>9664</v>
      </c>
      <c r="D3795" t="s">
        <v>9665</v>
      </c>
      <c r="E3795" s="1">
        <v>44964.611851851849</v>
      </c>
      <c r="F3795" s="1">
        <v>44964.611851851849</v>
      </c>
    </row>
    <row r="3796" spans="1:6" x14ac:dyDescent="0.2">
      <c r="A3796">
        <v>3795</v>
      </c>
      <c r="B3796" t="s">
        <v>9666</v>
      </c>
      <c r="C3796" t="s">
        <v>9667</v>
      </c>
      <c r="D3796" s="2">
        <v>7325536031</v>
      </c>
      <c r="E3796" s="1">
        <v>44964.611851851849</v>
      </c>
      <c r="F3796" s="1">
        <v>44964.611851851849</v>
      </c>
    </row>
    <row r="3797" spans="1:6" x14ac:dyDescent="0.2">
      <c r="A3797">
        <v>3796</v>
      </c>
      <c r="B3797" t="s">
        <v>9668</v>
      </c>
      <c r="C3797" t="s">
        <v>9669</v>
      </c>
      <c r="D3797" t="s">
        <v>9670</v>
      </c>
      <c r="E3797" s="1">
        <v>44964.611851851849</v>
      </c>
      <c r="F3797" s="1">
        <v>44964.611851851849</v>
      </c>
    </row>
    <row r="3798" spans="1:6" x14ac:dyDescent="0.2">
      <c r="A3798">
        <v>3797</v>
      </c>
      <c r="B3798" t="s">
        <v>9671</v>
      </c>
      <c r="C3798" t="s">
        <v>9672</v>
      </c>
      <c r="D3798" s="2">
        <v>6019281776</v>
      </c>
      <c r="E3798" s="1">
        <v>44964.611851851849</v>
      </c>
      <c r="F3798" s="1">
        <v>44964.611851851849</v>
      </c>
    </row>
    <row r="3799" spans="1:6" x14ac:dyDescent="0.2">
      <c r="A3799">
        <v>3798</v>
      </c>
      <c r="B3799" t="s">
        <v>9673</v>
      </c>
      <c r="C3799" t="s">
        <v>9674</v>
      </c>
      <c r="D3799" t="s">
        <v>9675</v>
      </c>
      <c r="E3799" s="1">
        <v>44964.611851851849</v>
      </c>
      <c r="F3799" s="1">
        <v>44964.611851851849</v>
      </c>
    </row>
    <row r="3800" spans="1:6" x14ac:dyDescent="0.2">
      <c r="A3800">
        <v>3799</v>
      </c>
      <c r="B3800" t="s">
        <v>9676</v>
      </c>
      <c r="C3800" t="s">
        <v>9677</v>
      </c>
      <c r="D3800">
        <v>16802350127</v>
      </c>
      <c r="E3800" s="1">
        <v>44964.611851851849</v>
      </c>
      <c r="F3800" s="1">
        <v>44964.611851851849</v>
      </c>
    </row>
    <row r="3801" spans="1:6" x14ac:dyDescent="0.2">
      <c r="A3801">
        <v>3800</v>
      </c>
      <c r="B3801" t="s">
        <v>9678</v>
      </c>
      <c r="C3801" t="s">
        <v>9679</v>
      </c>
      <c r="D3801" t="s">
        <v>9680</v>
      </c>
      <c r="E3801" s="1">
        <v>44964.611851851849</v>
      </c>
      <c r="F3801" s="1">
        <v>44964.611851851849</v>
      </c>
    </row>
    <row r="3802" spans="1:6" x14ac:dyDescent="0.2">
      <c r="A3802">
        <v>3801</v>
      </c>
      <c r="B3802" t="s">
        <v>9681</v>
      </c>
      <c r="C3802" t="s">
        <v>9682</v>
      </c>
      <c r="D3802">
        <v>13619075612</v>
      </c>
      <c r="E3802" s="1">
        <v>44964.611851851849</v>
      </c>
      <c r="F3802" s="1">
        <v>44964.611851851849</v>
      </c>
    </row>
    <row r="3803" spans="1:6" x14ac:dyDescent="0.2">
      <c r="A3803">
        <v>3802</v>
      </c>
      <c r="B3803" t="s">
        <v>9683</v>
      </c>
      <c r="C3803" t="s">
        <v>9684</v>
      </c>
      <c r="D3803" t="s">
        <v>9685</v>
      </c>
      <c r="E3803" s="1">
        <v>44964.611851851849</v>
      </c>
      <c r="F3803" s="1">
        <v>44964.611851851849</v>
      </c>
    </row>
    <row r="3804" spans="1:6" x14ac:dyDescent="0.2">
      <c r="A3804">
        <v>3803</v>
      </c>
      <c r="B3804" t="s">
        <v>9686</v>
      </c>
      <c r="C3804" t="s">
        <v>9687</v>
      </c>
      <c r="D3804" t="s">
        <v>9688</v>
      </c>
      <c r="E3804" s="1">
        <v>44964.611851851849</v>
      </c>
      <c r="F3804" s="1">
        <v>44964.611851851849</v>
      </c>
    </row>
    <row r="3805" spans="1:6" x14ac:dyDescent="0.2">
      <c r="A3805">
        <v>3804</v>
      </c>
      <c r="B3805" t="s">
        <v>9689</v>
      </c>
      <c r="C3805" t="s">
        <v>9690</v>
      </c>
      <c r="D3805" t="s">
        <v>9691</v>
      </c>
      <c r="E3805" s="1">
        <v>44964.611851851849</v>
      </c>
      <c r="F3805" s="1">
        <v>44964.611851851849</v>
      </c>
    </row>
    <row r="3806" spans="1:6" x14ac:dyDescent="0.2">
      <c r="A3806">
        <v>3805</v>
      </c>
      <c r="B3806" t="s">
        <v>9692</v>
      </c>
      <c r="C3806" t="s">
        <v>9693</v>
      </c>
      <c r="D3806" s="2">
        <v>6789185233</v>
      </c>
      <c r="E3806" s="1">
        <v>44964.611851851849</v>
      </c>
      <c r="F3806" s="1">
        <v>44964.611851851849</v>
      </c>
    </row>
    <row r="3807" spans="1:6" x14ac:dyDescent="0.2">
      <c r="A3807">
        <v>3806</v>
      </c>
      <c r="B3807" t="s">
        <v>9694</v>
      </c>
      <c r="C3807" t="s">
        <v>9695</v>
      </c>
      <c r="D3807" t="s">
        <v>9696</v>
      </c>
      <c r="E3807" s="1">
        <v>44964.611851851849</v>
      </c>
      <c r="F3807" s="1">
        <v>44964.611851851849</v>
      </c>
    </row>
    <row r="3808" spans="1:6" x14ac:dyDescent="0.2">
      <c r="A3808">
        <v>3807</v>
      </c>
      <c r="B3808" t="s">
        <v>9697</v>
      </c>
      <c r="C3808" t="s">
        <v>9698</v>
      </c>
      <c r="D3808" t="s">
        <v>9699</v>
      </c>
      <c r="E3808" s="1">
        <v>44964.611851851849</v>
      </c>
      <c r="F3808" s="1">
        <v>44964.611851851849</v>
      </c>
    </row>
    <row r="3809" spans="1:6" x14ac:dyDescent="0.2">
      <c r="A3809">
        <v>3808</v>
      </c>
      <c r="B3809" t="s">
        <v>9700</v>
      </c>
      <c r="C3809" t="s">
        <v>9701</v>
      </c>
      <c r="D3809" t="s">
        <v>9702</v>
      </c>
      <c r="E3809" s="1">
        <v>44964.611851851849</v>
      </c>
      <c r="F3809" s="1">
        <v>44964.611851851849</v>
      </c>
    </row>
    <row r="3810" spans="1:6" x14ac:dyDescent="0.2">
      <c r="A3810">
        <v>3809</v>
      </c>
      <c r="B3810" t="s">
        <v>9703</v>
      </c>
      <c r="C3810" t="s">
        <v>9704</v>
      </c>
      <c r="D3810" s="2">
        <v>2624125968</v>
      </c>
      <c r="E3810" s="1">
        <v>44964.611851851849</v>
      </c>
      <c r="F3810" s="1">
        <v>44964.611851851849</v>
      </c>
    </row>
    <row r="3811" spans="1:6" x14ac:dyDescent="0.2">
      <c r="A3811">
        <v>3810</v>
      </c>
      <c r="B3811" t="s">
        <v>9705</v>
      </c>
      <c r="C3811" t="s">
        <v>9706</v>
      </c>
      <c r="D3811" t="s">
        <v>9707</v>
      </c>
      <c r="E3811" s="1">
        <v>44964.611851851849</v>
      </c>
      <c r="F3811" s="1">
        <v>44964.611851851849</v>
      </c>
    </row>
    <row r="3812" spans="1:6" x14ac:dyDescent="0.2">
      <c r="A3812">
        <v>3811</v>
      </c>
      <c r="B3812" t="s">
        <v>9708</v>
      </c>
      <c r="C3812" t="s">
        <v>9709</v>
      </c>
      <c r="D3812" s="2">
        <v>9038463320</v>
      </c>
      <c r="E3812" s="1">
        <v>44964.611851851849</v>
      </c>
      <c r="F3812" s="1">
        <v>44964.611851851849</v>
      </c>
    </row>
    <row r="3813" spans="1:6" x14ac:dyDescent="0.2">
      <c r="A3813">
        <v>3812</v>
      </c>
      <c r="B3813" t="s">
        <v>9710</v>
      </c>
      <c r="C3813" t="s">
        <v>9711</v>
      </c>
      <c r="D3813" t="s">
        <v>9712</v>
      </c>
      <c r="E3813" s="1">
        <v>44964.611851851849</v>
      </c>
      <c r="F3813" s="1">
        <v>44964.611851851849</v>
      </c>
    </row>
    <row r="3814" spans="1:6" x14ac:dyDescent="0.2">
      <c r="A3814">
        <v>3813</v>
      </c>
      <c r="B3814" t="s">
        <v>9713</v>
      </c>
      <c r="C3814" t="s">
        <v>9714</v>
      </c>
      <c r="D3814" s="2">
        <v>8205645427</v>
      </c>
      <c r="E3814" s="1">
        <v>44964.611851851849</v>
      </c>
      <c r="F3814" s="1">
        <v>44964.611851851849</v>
      </c>
    </row>
    <row r="3815" spans="1:6" x14ac:dyDescent="0.2">
      <c r="A3815">
        <v>3814</v>
      </c>
      <c r="B3815" t="s">
        <v>9715</v>
      </c>
      <c r="C3815" t="s">
        <v>9716</v>
      </c>
      <c r="D3815" s="2">
        <v>8317036860</v>
      </c>
      <c r="E3815" s="1">
        <v>44964.611851851849</v>
      </c>
      <c r="F3815" s="1">
        <v>44964.611851851849</v>
      </c>
    </row>
    <row r="3816" spans="1:6" x14ac:dyDescent="0.2">
      <c r="A3816">
        <v>3815</v>
      </c>
      <c r="B3816" t="s">
        <v>9717</v>
      </c>
      <c r="C3816" t="s">
        <v>9718</v>
      </c>
      <c r="D3816" t="s">
        <v>9719</v>
      </c>
      <c r="E3816" s="1">
        <v>44964.611851851849</v>
      </c>
      <c r="F3816" s="1">
        <v>44964.611851851849</v>
      </c>
    </row>
    <row r="3817" spans="1:6" x14ac:dyDescent="0.2">
      <c r="A3817">
        <v>3816</v>
      </c>
      <c r="B3817" t="s">
        <v>9720</v>
      </c>
      <c r="C3817" t="s">
        <v>9721</v>
      </c>
      <c r="D3817">
        <f>1-346-895-9122</f>
        <v>-10362</v>
      </c>
      <c r="E3817" s="1">
        <v>44964.611851851849</v>
      </c>
      <c r="F3817" s="1">
        <v>44964.611851851849</v>
      </c>
    </row>
    <row r="3818" spans="1:6" x14ac:dyDescent="0.2">
      <c r="A3818">
        <v>3817</v>
      </c>
      <c r="B3818" t="s">
        <v>9722</v>
      </c>
      <c r="C3818" t="s">
        <v>9723</v>
      </c>
      <c r="D3818" t="s">
        <v>9724</v>
      </c>
      <c r="E3818" s="1">
        <v>44964.611851851849</v>
      </c>
      <c r="F3818" s="1">
        <v>44964.611851851849</v>
      </c>
    </row>
    <row r="3819" spans="1:6" x14ac:dyDescent="0.2">
      <c r="A3819">
        <v>3818</v>
      </c>
      <c r="B3819" t="s">
        <v>9725</v>
      </c>
      <c r="C3819" t="s">
        <v>9726</v>
      </c>
      <c r="D3819" s="2">
        <v>13237594948</v>
      </c>
      <c r="E3819" s="1">
        <v>44964.611851851849</v>
      </c>
      <c r="F3819" s="1">
        <v>44964.611851851849</v>
      </c>
    </row>
    <row r="3820" spans="1:6" x14ac:dyDescent="0.2">
      <c r="A3820">
        <v>3819</v>
      </c>
      <c r="B3820" t="s">
        <v>9727</v>
      </c>
      <c r="C3820" t="s">
        <v>9728</v>
      </c>
      <c r="D3820" s="2">
        <v>2525093948</v>
      </c>
      <c r="E3820" s="1">
        <v>44964.611851851849</v>
      </c>
      <c r="F3820" s="1">
        <v>44964.611851851849</v>
      </c>
    </row>
    <row r="3821" spans="1:6" x14ac:dyDescent="0.2">
      <c r="A3821">
        <v>3820</v>
      </c>
      <c r="B3821" t="s">
        <v>9729</v>
      </c>
      <c r="C3821" t="s">
        <v>9730</v>
      </c>
      <c r="D3821" t="s">
        <v>9731</v>
      </c>
      <c r="E3821" s="1">
        <v>44964.611851851849</v>
      </c>
      <c r="F3821" s="1">
        <v>44964.611851851849</v>
      </c>
    </row>
    <row r="3822" spans="1:6" x14ac:dyDescent="0.2">
      <c r="A3822">
        <v>3821</v>
      </c>
      <c r="B3822" t="s">
        <v>9732</v>
      </c>
      <c r="C3822" t="s">
        <v>9733</v>
      </c>
      <c r="D3822" t="s">
        <v>9734</v>
      </c>
      <c r="E3822" s="1">
        <v>44964.611851851849</v>
      </c>
      <c r="F3822" s="1">
        <v>44964.611851851849</v>
      </c>
    </row>
    <row r="3823" spans="1:6" x14ac:dyDescent="0.2">
      <c r="A3823">
        <v>3822</v>
      </c>
      <c r="B3823" t="s">
        <v>9735</v>
      </c>
      <c r="C3823" t="s">
        <v>9736</v>
      </c>
      <c r="D3823" t="s">
        <v>9737</v>
      </c>
      <c r="E3823" s="1">
        <v>44964.611851851849</v>
      </c>
      <c r="F3823" s="1">
        <v>44964.611851851849</v>
      </c>
    </row>
    <row r="3824" spans="1:6" x14ac:dyDescent="0.2">
      <c r="A3824">
        <v>3823</v>
      </c>
      <c r="B3824" t="s">
        <v>9738</v>
      </c>
      <c r="C3824" t="s">
        <v>9739</v>
      </c>
      <c r="D3824" t="s">
        <v>9740</v>
      </c>
      <c r="E3824" s="1">
        <v>44964.611851851849</v>
      </c>
      <c r="F3824" s="1">
        <v>44964.611851851849</v>
      </c>
    </row>
    <row r="3825" spans="1:6" x14ac:dyDescent="0.2">
      <c r="A3825">
        <v>3824</v>
      </c>
      <c r="B3825" t="s">
        <v>9741</v>
      </c>
      <c r="C3825" t="s">
        <v>9742</v>
      </c>
      <c r="D3825" t="s">
        <v>9743</v>
      </c>
      <c r="E3825" s="1">
        <v>44964.611851851849</v>
      </c>
      <c r="F3825" s="1">
        <v>44964.611851851849</v>
      </c>
    </row>
    <row r="3826" spans="1:6" x14ac:dyDescent="0.2">
      <c r="A3826">
        <v>3825</v>
      </c>
      <c r="B3826" t="s">
        <v>9744</v>
      </c>
      <c r="C3826" t="s">
        <v>9745</v>
      </c>
      <c r="D3826" s="2">
        <v>13046833996</v>
      </c>
      <c r="E3826" s="1">
        <v>44964.611851851849</v>
      </c>
      <c r="F3826" s="1">
        <v>44964.611851851849</v>
      </c>
    </row>
    <row r="3827" spans="1:6" x14ac:dyDescent="0.2">
      <c r="A3827">
        <v>3826</v>
      </c>
      <c r="B3827" t="s">
        <v>9746</v>
      </c>
      <c r="C3827" t="s">
        <v>9747</v>
      </c>
      <c r="D3827">
        <f>1-832-749-2857</f>
        <v>-4437</v>
      </c>
      <c r="E3827" s="1">
        <v>44964.611851851849</v>
      </c>
      <c r="F3827" s="1">
        <v>44964.611851851849</v>
      </c>
    </row>
    <row r="3828" spans="1:6" x14ac:dyDescent="0.2">
      <c r="A3828">
        <v>3827</v>
      </c>
      <c r="B3828" t="s">
        <v>9748</v>
      </c>
      <c r="C3828" t="s">
        <v>9749</v>
      </c>
      <c r="D3828" s="2">
        <v>9176330820</v>
      </c>
      <c r="E3828" s="1">
        <v>44964.611851851849</v>
      </c>
      <c r="F3828" s="1">
        <v>44964.611851851849</v>
      </c>
    </row>
    <row r="3829" spans="1:6" x14ac:dyDescent="0.2">
      <c r="A3829">
        <v>3828</v>
      </c>
      <c r="B3829" t="s">
        <v>9750</v>
      </c>
      <c r="C3829" t="s">
        <v>9751</v>
      </c>
      <c r="D3829">
        <f>1-986-735-6657</f>
        <v>-8377</v>
      </c>
      <c r="E3829" s="1">
        <v>44964.611851851849</v>
      </c>
      <c r="F3829" s="1">
        <v>44964.611851851849</v>
      </c>
    </row>
    <row r="3830" spans="1:6" x14ac:dyDescent="0.2">
      <c r="A3830">
        <v>3829</v>
      </c>
      <c r="B3830" t="s">
        <v>9752</v>
      </c>
      <c r="C3830" t="s">
        <v>9753</v>
      </c>
      <c r="D3830">
        <f>1-272-221-5461</f>
        <v>-5953</v>
      </c>
      <c r="E3830" s="1">
        <v>44964.611851851849</v>
      </c>
      <c r="F3830" s="1">
        <v>44964.611851851849</v>
      </c>
    </row>
    <row r="3831" spans="1:6" x14ac:dyDescent="0.2">
      <c r="A3831">
        <v>3830</v>
      </c>
      <c r="B3831" t="s">
        <v>9754</v>
      </c>
      <c r="C3831" t="s">
        <v>9755</v>
      </c>
      <c r="D3831" t="s">
        <v>9756</v>
      </c>
      <c r="E3831" s="1">
        <v>44964.611851851849</v>
      </c>
      <c r="F3831" s="1">
        <v>44964.611851851849</v>
      </c>
    </row>
    <row r="3832" spans="1:6" x14ac:dyDescent="0.2">
      <c r="A3832">
        <v>3831</v>
      </c>
      <c r="B3832" t="s">
        <v>9757</v>
      </c>
      <c r="C3832" t="s">
        <v>9758</v>
      </c>
      <c r="D3832" s="2">
        <v>6827034806</v>
      </c>
      <c r="E3832" s="1">
        <v>44964.611851851849</v>
      </c>
      <c r="F3832" s="1">
        <v>44964.611851851849</v>
      </c>
    </row>
    <row r="3833" spans="1:6" x14ac:dyDescent="0.2">
      <c r="A3833">
        <v>3832</v>
      </c>
      <c r="B3833" t="s">
        <v>9759</v>
      </c>
      <c r="C3833" t="s">
        <v>9760</v>
      </c>
      <c r="D3833">
        <f>1-323-567-9193</f>
        <v>-10082</v>
      </c>
      <c r="E3833" s="1">
        <v>44964.611851851849</v>
      </c>
      <c r="F3833" s="1">
        <v>44964.611851851849</v>
      </c>
    </row>
    <row r="3834" spans="1:6" x14ac:dyDescent="0.2">
      <c r="A3834">
        <v>3833</v>
      </c>
      <c r="B3834" t="s">
        <v>9761</v>
      </c>
      <c r="C3834" t="s">
        <v>9762</v>
      </c>
      <c r="D3834" t="s">
        <v>9763</v>
      </c>
      <c r="E3834" s="1">
        <v>44964.611851851849</v>
      </c>
      <c r="F3834" s="1">
        <v>44964.611851851849</v>
      </c>
    </row>
    <row r="3835" spans="1:6" x14ac:dyDescent="0.2">
      <c r="A3835">
        <v>3834</v>
      </c>
      <c r="B3835" t="s">
        <v>9764</v>
      </c>
      <c r="C3835" t="s">
        <v>9765</v>
      </c>
      <c r="D3835" t="s">
        <v>9766</v>
      </c>
      <c r="E3835" s="1">
        <v>44964.611851851849</v>
      </c>
      <c r="F3835" s="1">
        <v>44964.611851851849</v>
      </c>
    </row>
    <row r="3836" spans="1:6" x14ac:dyDescent="0.2">
      <c r="A3836">
        <v>3835</v>
      </c>
      <c r="B3836" t="s">
        <v>9767</v>
      </c>
      <c r="C3836" t="s">
        <v>9768</v>
      </c>
      <c r="D3836" t="s">
        <v>9769</v>
      </c>
      <c r="E3836" s="1">
        <v>44964.611851851849</v>
      </c>
      <c r="F3836" s="1">
        <v>44964.611851851849</v>
      </c>
    </row>
    <row r="3837" spans="1:6" x14ac:dyDescent="0.2">
      <c r="A3837">
        <v>3836</v>
      </c>
      <c r="B3837" t="s">
        <v>9770</v>
      </c>
      <c r="C3837" t="s">
        <v>9771</v>
      </c>
      <c r="D3837" s="2">
        <v>4633593123</v>
      </c>
      <c r="E3837" s="1">
        <v>44964.611851851849</v>
      </c>
      <c r="F3837" s="1">
        <v>44964.611851851849</v>
      </c>
    </row>
    <row r="3838" spans="1:6" x14ac:dyDescent="0.2">
      <c r="A3838">
        <v>3837</v>
      </c>
      <c r="B3838" t="s">
        <v>9772</v>
      </c>
      <c r="C3838" t="s">
        <v>9773</v>
      </c>
      <c r="D3838" t="s">
        <v>9774</v>
      </c>
      <c r="E3838" s="1">
        <v>44964.611851851849</v>
      </c>
      <c r="F3838" s="1">
        <v>44964.611851851849</v>
      </c>
    </row>
    <row r="3839" spans="1:6" x14ac:dyDescent="0.2">
      <c r="A3839">
        <v>3838</v>
      </c>
      <c r="B3839" t="s">
        <v>9775</v>
      </c>
      <c r="C3839" t="s">
        <v>9776</v>
      </c>
      <c r="D3839" t="s">
        <v>9777</v>
      </c>
      <c r="E3839" s="1">
        <v>44964.611851851849</v>
      </c>
      <c r="F3839" s="1">
        <v>44964.611851851849</v>
      </c>
    </row>
    <row r="3840" spans="1:6" x14ac:dyDescent="0.2">
      <c r="A3840">
        <v>3839</v>
      </c>
      <c r="B3840" t="s">
        <v>9778</v>
      </c>
      <c r="C3840" t="s">
        <v>9779</v>
      </c>
      <c r="D3840">
        <f>1-828-606-4623</f>
        <v>-6056</v>
      </c>
      <c r="E3840" s="1">
        <v>44964.611851851849</v>
      </c>
      <c r="F3840" s="1">
        <v>44964.611851851849</v>
      </c>
    </row>
    <row r="3841" spans="1:6" x14ac:dyDescent="0.2">
      <c r="A3841">
        <v>3840</v>
      </c>
      <c r="B3841" t="s">
        <v>9780</v>
      </c>
      <c r="C3841" t="s">
        <v>9781</v>
      </c>
      <c r="D3841" t="s">
        <v>9782</v>
      </c>
      <c r="E3841" s="1">
        <v>44964.611851851849</v>
      </c>
      <c r="F3841" s="1">
        <v>44964.611851851849</v>
      </c>
    </row>
    <row r="3842" spans="1:6" x14ac:dyDescent="0.2">
      <c r="A3842">
        <v>3841</v>
      </c>
      <c r="B3842" t="s">
        <v>9783</v>
      </c>
      <c r="C3842" t="s">
        <v>9784</v>
      </c>
      <c r="D3842" t="s">
        <v>9785</v>
      </c>
      <c r="E3842" s="1">
        <v>44964.611851851849</v>
      </c>
      <c r="F3842" s="1">
        <v>44964.611851851849</v>
      </c>
    </row>
    <row r="3843" spans="1:6" x14ac:dyDescent="0.2">
      <c r="A3843">
        <v>3842</v>
      </c>
      <c r="B3843" t="s">
        <v>9786</v>
      </c>
      <c r="C3843" t="s">
        <v>9787</v>
      </c>
      <c r="D3843">
        <f>1-580-808-5909</f>
        <v>-7296</v>
      </c>
      <c r="E3843" s="1">
        <v>44964.611851851849</v>
      </c>
      <c r="F3843" s="1">
        <v>44964.611851851849</v>
      </c>
    </row>
    <row r="3844" spans="1:6" x14ac:dyDescent="0.2">
      <c r="A3844">
        <v>3843</v>
      </c>
      <c r="B3844" t="s">
        <v>9788</v>
      </c>
      <c r="C3844" t="s">
        <v>9789</v>
      </c>
      <c r="D3844" t="s">
        <v>9790</v>
      </c>
      <c r="E3844" s="1">
        <v>44964.611851851849</v>
      </c>
      <c r="F3844" s="1">
        <v>44964.611851851849</v>
      </c>
    </row>
    <row r="3845" spans="1:6" x14ac:dyDescent="0.2">
      <c r="A3845">
        <v>3844</v>
      </c>
      <c r="B3845" t="s">
        <v>9791</v>
      </c>
      <c r="C3845" t="s">
        <v>9792</v>
      </c>
      <c r="D3845" t="s">
        <v>9793</v>
      </c>
      <c r="E3845" s="1">
        <v>44964.611851851849</v>
      </c>
      <c r="F3845" s="1">
        <v>44964.611851851849</v>
      </c>
    </row>
    <row r="3846" spans="1:6" x14ac:dyDescent="0.2">
      <c r="A3846">
        <v>3845</v>
      </c>
      <c r="B3846" t="s">
        <v>9794</v>
      </c>
      <c r="C3846" t="s">
        <v>9795</v>
      </c>
      <c r="D3846" t="s">
        <v>9796</v>
      </c>
      <c r="E3846" s="1">
        <v>44964.611851851849</v>
      </c>
      <c r="F3846" s="1">
        <v>44964.611851851849</v>
      </c>
    </row>
    <row r="3847" spans="1:6" x14ac:dyDescent="0.2">
      <c r="A3847">
        <v>3846</v>
      </c>
      <c r="B3847" t="s">
        <v>9797</v>
      </c>
      <c r="C3847" t="s">
        <v>9798</v>
      </c>
      <c r="D3847" t="s">
        <v>9799</v>
      </c>
      <c r="E3847" s="1">
        <v>44964.611851851849</v>
      </c>
      <c r="F3847" s="1">
        <v>44964.611851851849</v>
      </c>
    </row>
    <row r="3848" spans="1:6" x14ac:dyDescent="0.2">
      <c r="A3848">
        <v>3847</v>
      </c>
      <c r="B3848" t="s">
        <v>9800</v>
      </c>
      <c r="C3848" t="s">
        <v>9801</v>
      </c>
      <c r="D3848">
        <v>15128511035</v>
      </c>
      <c r="E3848" s="1">
        <v>44964.611851851849</v>
      </c>
      <c r="F3848" s="1">
        <v>44964.611851851849</v>
      </c>
    </row>
    <row r="3849" spans="1:6" x14ac:dyDescent="0.2">
      <c r="A3849">
        <v>3848</v>
      </c>
      <c r="B3849" t="s">
        <v>9802</v>
      </c>
      <c r="C3849" t="s">
        <v>9803</v>
      </c>
      <c r="D3849" t="s">
        <v>9804</v>
      </c>
      <c r="E3849" s="1">
        <v>44964.611851851849</v>
      </c>
      <c r="F3849" s="1">
        <v>44964.611851851849</v>
      </c>
    </row>
    <row r="3850" spans="1:6" x14ac:dyDescent="0.2">
      <c r="A3850">
        <v>3849</v>
      </c>
      <c r="B3850" t="s">
        <v>9805</v>
      </c>
      <c r="C3850" t="s">
        <v>9806</v>
      </c>
      <c r="D3850" t="s">
        <v>9807</v>
      </c>
      <c r="E3850" s="1">
        <v>44964.611851851849</v>
      </c>
      <c r="F3850" s="1">
        <v>44964.611851851849</v>
      </c>
    </row>
    <row r="3851" spans="1:6" x14ac:dyDescent="0.2">
      <c r="A3851">
        <v>3850</v>
      </c>
      <c r="B3851" t="s">
        <v>9808</v>
      </c>
      <c r="C3851" t="s">
        <v>9809</v>
      </c>
      <c r="D3851">
        <f>1-848-903-319</f>
        <v>-2069</v>
      </c>
      <c r="E3851" s="1">
        <v>44964.611851851849</v>
      </c>
      <c r="F3851" s="1">
        <v>44964.611851851849</v>
      </c>
    </row>
    <row r="3852" spans="1:6" x14ac:dyDescent="0.2">
      <c r="A3852">
        <v>3851</v>
      </c>
      <c r="B3852" t="s">
        <v>9810</v>
      </c>
      <c r="C3852" t="s">
        <v>9811</v>
      </c>
      <c r="D3852" t="s">
        <v>9812</v>
      </c>
      <c r="E3852" s="1">
        <v>44964.611851851849</v>
      </c>
      <c r="F3852" s="1">
        <v>44964.611851851849</v>
      </c>
    </row>
    <row r="3853" spans="1:6" x14ac:dyDescent="0.2">
      <c r="A3853">
        <v>3852</v>
      </c>
      <c r="B3853" t="s">
        <v>9813</v>
      </c>
      <c r="C3853" t="s">
        <v>9814</v>
      </c>
      <c r="D3853" t="s">
        <v>9815</v>
      </c>
      <c r="E3853" s="1">
        <v>44964.611851851849</v>
      </c>
      <c r="F3853" s="1">
        <v>44964.611851851849</v>
      </c>
    </row>
    <row r="3854" spans="1:6" x14ac:dyDescent="0.2">
      <c r="A3854">
        <v>3853</v>
      </c>
      <c r="B3854" t="s">
        <v>9816</v>
      </c>
      <c r="C3854" t="s">
        <v>9817</v>
      </c>
      <c r="D3854">
        <v>18703587828</v>
      </c>
      <c r="E3854" s="1">
        <v>44964.611851851849</v>
      </c>
      <c r="F3854" s="1">
        <v>44964.611851851849</v>
      </c>
    </row>
    <row r="3855" spans="1:6" x14ac:dyDescent="0.2">
      <c r="A3855">
        <v>3854</v>
      </c>
      <c r="B3855" t="s">
        <v>9818</v>
      </c>
      <c r="C3855" t="s">
        <v>9819</v>
      </c>
      <c r="D3855">
        <f>1-386-628-8541</f>
        <v>-9554</v>
      </c>
      <c r="E3855" s="1">
        <v>44964.611851851849</v>
      </c>
      <c r="F3855" s="1">
        <v>44964.611851851849</v>
      </c>
    </row>
    <row r="3856" spans="1:6" x14ac:dyDescent="0.2">
      <c r="A3856">
        <v>3855</v>
      </c>
      <c r="B3856" t="s">
        <v>9820</v>
      </c>
      <c r="C3856" t="s">
        <v>9821</v>
      </c>
      <c r="D3856" s="2">
        <v>5732758318</v>
      </c>
      <c r="E3856" s="1">
        <v>44964.611851851849</v>
      </c>
      <c r="F3856" s="1">
        <v>44964.611851851849</v>
      </c>
    </row>
    <row r="3857" spans="1:6" x14ac:dyDescent="0.2">
      <c r="A3857">
        <v>3856</v>
      </c>
      <c r="B3857" t="s">
        <v>9822</v>
      </c>
      <c r="C3857" t="s">
        <v>9823</v>
      </c>
      <c r="D3857" t="s">
        <v>9824</v>
      </c>
      <c r="E3857" s="1">
        <v>44964.611851851849</v>
      </c>
      <c r="F3857" s="1">
        <v>44964.611851851849</v>
      </c>
    </row>
    <row r="3858" spans="1:6" x14ac:dyDescent="0.2">
      <c r="A3858">
        <v>3857</v>
      </c>
      <c r="B3858" t="s">
        <v>9825</v>
      </c>
      <c r="C3858" t="s">
        <v>9826</v>
      </c>
      <c r="D3858">
        <f>1-248-574-2392</f>
        <v>-3213</v>
      </c>
      <c r="E3858" s="1">
        <v>44964.611851851849</v>
      </c>
      <c r="F3858" s="1">
        <v>44964.611851851849</v>
      </c>
    </row>
    <row r="3859" spans="1:6" x14ac:dyDescent="0.2">
      <c r="A3859">
        <v>3858</v>
      </c>
      <c r="B3859" t="s">
        <v>9827</v>
      </c>
      <c r="C3859" t="s">
        <v>9828</v>
      </c>
      <c r="D3859" s="2">
        <v>8545165446</v>
      </c>
      <c r="E3859" s="1">
        <v>44964.611851851849</v>
      </c>
      <c r="F3859" s="1">
        <v>44964.611851851849</v>
      </c>
    </row>
    <row r="3860" spans="1:6" x14ac:dyDescent="0.2">
      <c r="A3860">
        <v>3859</v>
      </c>
      <c r="B3860" t="s">
        <v>9829</v>
      </c>
      <c r="C3860" t="s">
        <v>9830</v>
      </c>
      <c r="D3860" s="2">
        <v>17545586470</v>
      </c>
      <c r="E3860" s="1">
        <v>44964.611851851849</v>
      </c>
      <c r="F3860" s="1">
        <v>44964.611851851849</v>
      </c>
    </row>
    <row r="3861" spans="1:6" x14ac:dyDescent="0.2">
      <c r="A3861">
        <v>3860</v>
      </c>
      <c r="B3861" t="s">
        <v>9831</v>
      </c>
      <c r="C3861" t="s">
        <v>9832</v>
      </c>
      <c r="D3861" t="s">
        <v>9833</v>
      </c>
      <c r="E3861" s="1">
        <v>44964.611851851849</v>
      </c>
      <c r="F3861" s="1">
        <v>44964.611851851849</v>
      </c>
    </row>
    <row r="3862" spans="1:6" x14ac:dyDescent="0.2">
      <c r="A3862">
        <v>3861</v>
      </c>
      <c r="B3862" t="s">
        <v>9834</v>
      </c>
      <c r="C3862" t="s">
        <v>9835</v>
      </c>
      <c r="D3862" s="2">
        <v>7657782550</v>
      </c>
      <c r="E3862" s="1">
        <v>44964.611851851849</v>
      </c>
      <c r="F3862" s="1">
        <v>44964.611851851849</v>
      </c>
    </row>
    <row r="3863" spans="1:6" x14ac:dyDescent="0.2">
      <c r="A3863">
        <v>3862</v>
      </c>
      <c r="B3863" t="s">
        <v>9836</v>
      </c>
      <c r="C3863" t="s">
        <v>9837</v>
      </c>
      <c r="D3863">
        <v>16072675456</v>
      </c>
      <c r="E3863" s="1">
        <v>44964.611851851849</v>
      </c>
      <c r="F3863" s="1">
        <v>44964.611851851849</v>
      </c>
    </row>
    <row r="3864" spans="1:6" x14ac:dyDescent="0.2">
      <c r="A3864">
        <v>3863</v>
      </c>
      <c r="B3864" t="s">
        <v>9838</v>
      </c>
      <c r="C3864" t="s">
        <v>9839</v>
      </c>
      <c r="D3864" t="s">
        <v>9840</v>
      </c>
      <c r="E3864" s="1">
        <v>44964.611851851849</v>
      </c>
      <c r="F3864" s="1">
        <v>44964.611851851849</v>
      </c>
    </row>
    <row r="3865" spans="1:6" x14ac:dyDescent="0.2">
      <c r="A3865">
        <v>3864</v>
      </c>
      <c r="B3865" t="s">
        <v>9841</v>
      </c>
      <c r="C3865" t="s">
        <v>9842</v>
      </c>
      <c r="D3865" t="s">
        <v>9843</v>
      </c>
      <c r="E3865" s="1">
        <v>44964.611851851849</v>
      </c>
      <c r="F3865" s="1">
        <v>44964.611851851849</v>
      </c>
    </row>
    <row r="3866" spans="1:6" x14ac:dyDescent="0.2">
      <c r="A3866">
        <v>3865</v>
      </c>
      <c r="B3866" t="s">
        <v>9844</v>
      </c>
      <c r="C3866" t="s">
        <v>9845</v>
      </c>
      <c r="D3866" s="2">
        <v>14587107447</v>
      </c>
      <c r="E3866" s="1">
        <v>44964.611851851849</v>
      </c>
      <c r="F3866" s="1">
        <v>44964.611851851849</v>
      </c>
    </row>
    <row r="3867" spans="1:6" x14ac:dyDescent="0.2">
      <c r="A3867">
        <v>3866</v>
      </c>
      <c r="B3867" t="s">
        <v>9846</v>
      </c>
      <c r="C3867" t="s">
        <v>9847</v>
      </c>
      <c r="D3867">
        <v>15132954168</v>
      </c>
      <c r="E3867" s="1">
        <v>44964.611851851849</v>
      </c>
      <c r="F3867" s="1">
        <v>44964.611851851849</v>
      </c>
    </row>
    <row r="3868" spans="1:6" x14ac:dyDescent="0.2">
      <c r="A3868">
        <v>3867</v>
      </c>
      <c r="B3868" t="s">
        <v>9848</v>
      </c>
      <c r="C3868" t="s">
        <v>9849</v>
      </c>
      <c r="D3868" t="s">
        <v>9850</v>
      </c>
      <c r="E3868" s="1">
        <v>44964.611851851849</v>
      </c>
      <c r="F3868" s="1">
        <v>44964.611851851849</v>
      </c>
    </row>
    <row r="3869" spans="1:6" x14ac:dyDescent="0.2">
      <c r="A3869">
        <v>3868</v>
      </c>
      <c r="B3869" t="s">
        <v>9851</v>
      </c>
      <c r="C3869" t="s">
        <v>9852</v>
      </c>
      <c r="D3869" s="2">
        <v>2095648040</v>
      </c>
      <c r="E3869" s="1">
        <v>44964.611851851849</v>
      </c>
      <c r="F3869" s="1">
        <v>44964.611851851849</v>
      </c>
    </row>
    <row r="3870" spans="1:6" x14ac:dyDescent="0.2">
      <c r="A3870">
        <v>3869</v>
      </c>
      <c r="B3870" t="s">
        <v>9853</v>
      </c>
      <c r="C3870" t="s">
        <v>9854</v>
      </c>
      <c r="D3870" s="2">
        <v>8579389638</v>
      </c>
      <c r="E3870" s="1">
        <v>44964.611851851849</v>
      </c>
      <c r="F3870" s="1">
        <v>44964.611851851849</v>
      </c>
    </row>
    <row r="3871" spans="1:6" x14ac:dyDescent="0.2">
      <c r="A3871">
        <v>3870</v>
      </c>
      <c r="B3871" t="s">
        <v>9855</v>
      </c>
      <c r="C3871" t="s">
        <v>9856</v>
      </c>
      <c r="D3871" t="s">
        <v>9857</v>
      </c>
      <c r="E3871" s="1">
        <v>44964.611851851849</v>
      </c>
      <c r="F3871" s="1">
        <v>44964.611851851849</v>
      </c>
    </row>
    <row r="3872" spans="1:6" x14ac:dyDescent="0.2">
      <c r="A3872">
        <v>3871</v>
      </c>
      <c r="B3872" t="s">
        <v>9858</v>
      </c>
      <c r="C3872" t="s">
        <v>9859</v>
      </c>
      <c r="D3872">
        <f>1-509-931-7147</f>
        <v>-8586</v>
      </c>
      <c r="E3872" s="1">
        <v>44964.611851851849</v>
      </c>
      <c r="F3872" s="1">
        <v>44964.611851851849</v>
      </c>
    </row>
    <row r="3873" spans="1:6" x14ac:dyDescent="0.2">
      <c r="A3873">
        <v>3872</v>
      </c>
      <c r="B3873" t="s">
        <v>9860</v>
      </c>
      <c r="C3873" t="s">
        <v>9861</v>
      </c>
      <c r="D3873" t="s">
        <v>9862</v>
      </c>
      <c r="E3873" s="1">
        <v>44964.611851851849</v>
      </c>
      <c r="F3873" s="1">
        <v>44964.611851851849</v>
      </c>
    </row>
    <row r="3874" spans="1:6" x14ac:dyDescent="0.2">
      <c r="A3874">
        <v>3873</v>
      </c>
      <c r="B3874" t="s">
        <v>9863</v>
      </c>
      <c r="C3874" t="s">
        <v>9864</v>
      </c>
      <c r="D3874" t="s">
        <v>9865</v>
      </c>
      <c r="E3874" s="1">
        <v>44964.611851851849</v>
      </c>
      <c r="F3874" s="1">
        <v>44964.611851851849</v>
      </c>
    </row>
    <row r="3875" spans="1:6" x14ac:dyDescent="0.2">
      <c r="A3875">
        <v>3874</v>
      </c>
      <c r="B3875" t="s">
        <v>9866</v>
      </c>
      <c r="C3875" t="s">
        <v>9867</v>
      </c>
      <c r="D3875">
        <v>13152084051</v>
      </c>
      <c r="E3875" s="1">
        <v>44964.611851851849</v>
      </c>
      <c r="F3875" s="1">
        <v>44964.611851851849</v>
      </c>
    </row>
    <row r="3876" spans="1:6" x14ac:dyDescent="0.2">
      <c r="A3876">
        <v>3875</v>
      </c>
      <c r="B3876" t="s">
        <v>9868</v>
      </c>
      <c r="C3876" t="s">
        <v>9869</v>
      </c>
      <c r="D3876" t="s">
        <v>9870</v>
      </c>
      <c r="E3876" s="1">
        <v>44964.611851851849</v>
      </c>
      <c r="F3876" s="1">
        <v>44964.611851851849</v>
      </c>
    </row>
    <row r="3877" spans="1:6" x14ac:dyDescent="0.2">
      <c r="A3877">
        <v>3876</v>
      </c>
      <c r="B3877" t="s">
        <v>9871</v>
      </c>
      <c r="C3877" t="s">
        <v>9872</v>
      </c>
      <c r="D3877" t="s">
        <v>9873</v>
      </c>
      <c r="E3877" s="1">
        <v>44964.611851851849</v>
      </c>
      <c r="F3877" s="1">
        <v>44964.611851851849</v>
      </c>
    </row>
    <row r="3878" spans="1:6" x14ac:dyDescent="0.2">
      <c r="A3878">
        <v>3877</v>
      </c>
      <c r="B3878" t="s">
        <v>9874</v>
      </c>
      <c r="C3878" t="s">
        <v>9875</v>
      </c>
      <c r="D3878" t="s">
        <v>9876</v>
      </c>
      <c r="E3878" s="1">
        <v>44964.611851851849</v>
      </c>
      <c r="F3878" s="1">
        <v>44964.611851851849</v>
      </c>
    </row>
    <row r="3879" spans="1:6" x14ac:dyDescent="0.2">
      <c r="A3879">
        <v>3878</v>
      </c>
      <c r="B3879" t="s">
        <v>9877</v>
      </c>
      <c r="C3879" t="s">
        <v>9878</v>
      </c>
      <c r="D3879" s="2">
        <v>3237482419</v>
      </c>
      <c r="E3879" s="1">
        <v>44964.611851851849</v>
      </c>
      <c r="F3879" s="1">
        <v>44964.611851851849</v>
      </c>
    </row>
    <row r="3880" spans="1:6" x14ac:dyDescent="0.2">
      <c r="A3880">
        <v>3879</v>
      </c>
      <c r="B3880" t="s">
        <v>9879</v>
      </c>
      <c r="C3880" t="s">
        <v>9880</v>
      </c>
      <c r="D3880" t="s">
        <v>9881</v>
      </c>
      <c r="E3880" s="1">
        <v>44964.611851851849</v>
      </c>
      <c r="F3880" s="1">
        <v>44964.611851851849</v>
      </c>
    </row>
    <row r="3881" spans="1:6" x14ac:dyDescent="0.2">
      <c r="A3881">
        <v>3880</v>
      </c>
      <c r="B3881" t="s">
        <v>9882</v>
      </c>
      <c r="C3881" t="s">
        <v>9883</v>
      </c>
      <c r="D3881" t="s">
        <v>9884</v>
      </c>
      <c r="E3881" s="1">
        <v>44964.611851851849</v>
      </c>
      <c r="F3881" s="1">
        <v>44964.611851851849</v>
      </c>
    </row>
    <row r="3882" spans="1:6" x14ac:dyDescent="0.2">
      <c r="A3882">
        <v>3881</v>
      </c>
      <c r="B3882" t="s">
        <v>9885</v>
      </c>
      <c r="C3882" t="s">
        <v>9886</v>
      </c>
      <c r="D3882" t="s">
        <v>9887</v>
      </c>
      <c r="E3882" s="1">
        <v>44964.611851851849</v>
      </c>
      <c r="F3882" s="1">
        <v>44964.611851851849</v>
      </c>
    </row>
    <row r="3883" spans="1:6" x14ac:dyDescent="0.2">
      <c r="A3883">
        <v>3882</v>
      </c>
      <c r="B3883" t="s">
        <v>9888</v>
      </c>
      <c r="C3883" t="s">
        <v>9889</v>
      </c>
      <c r="D3883" s="2">
        <v>3213823639</v>
      </c>
      <c r="E3883" s="1">
        <v>44964.611851851849</v>
      </c>
      <c r="F3883" s="1">
        <v>44964.611851851849</v>
      </c>
    </row>
    <row r="3884" spans="1:6" x14ac:dyDescent="0.2">
      <c r="A3884">
        <v>3883</v>
      </c>
      <c r="B3884" t="s">
        <v>9890</v>
      </c>
      <c r="C3884" t="s">
        <v>9891</v>
      </c>
      <c r="D3884" t="s">
        <v>9892</v>
      </c>
      <c r="E3884" s="1">
        <v>44964.611851851849</v>
      </c>
      <c r="F3884" s="1">
        <v>44964.611851851849</v>
      </c>
    </row>
    <row r="3885" spans="1:6" x14ac:dyDescent="0.2">
      <c r="A3885">
        <v>3884</v>
      </c>
      <c r="B3885" t="s">
        <v>9893</v>
      </c>
      <c r="C3885" t="s">
        <v>9894</v>
      </c>
      <c r="D3885" t="s">
        <v>9895</v>
      </c>
      <c r="E3885" s="1">
        <v>44964.611851851849</v>
      </c>
      <c r="F3885" s="1">
        <v>44964.611851851849</v>
      </c>
    </row>
    <row r="3886" spans="1:6" x14ac:dyDescent="0.2">
      <c r="A3886">
        <v>3885</v>
      </c>
      <c r="B3886" t="s">
        <v>9896</v>
      </c>
      <c r="C3886" t="s">
        <v>9897</v>
      </c>
      <c r="D3886" t="s">
        <v>9898</v>
      </c>
      <c r="E3886" s="1">
        <v>44964.611851851849</v>
      </c>
      <c r="F3886" s="1">
        <v>44964.611851851849</v>
      </c>
    </row>
    <row r="3887" spans="1:6" x14ac:dyDescent="0.2">
      <c r="A3887">
        <v>3886</v>
      </c>
      <c r="B3887" t="s">
        <v>9899</v>
      </c>
      <c r="C3887" t="s">
        <v>9900</v>
      </c>
      <c r="D3887" t="s">
        <v>9901</v>
      </c>
      <c r="E3887" s="1">
        <v>44964.611851851849</v>
      </c>
      <c r="F3887" s="1">
        <v>44964.611851851849</v>
      </c>
    </row>
    <row r="3888" spans="1:6" x14ac:dyDescent="0.2">
      <c r="A3888">
        <v>3887</v>
      </c>
      <c r="B3888" t="s">
        <v>9902</v>
      </c>
      <c r="C3888" t="s">
        <v>9903</v>
      </c>
      <c r="D3888">
        <v>12607272311</v>
      </c>
      <c r="E3888" s="1">
        <v>44964.611851851849</v>
      </c>
      <c r="F3888" s="1">
        <v>44964.611851851849</v>
      </c>
    </row>
    <row r="3889" spans="1:6" x14ac:dyDescent="0.2">
      <c r="A3889">
        <v>3888</v>
      </c>
      <c r="B3889" t="s">
        <v>9904</v>
      </c>
      <c r="C3889" t="s">
        <v>9905</v>
      </c>
      <c r="D3889" s="2">
        <v>7703538222</v>
      </c>
      <c r="E3889" s="1">
        <v>44964.611851851849</v>
      </c>
      <c r="F3889" s="1">
        <v>44964.611851851849</v>
      </c>
    </row>
    <row r="3890" spans="1:6" x14ac:dyDescent="0.2">
      <c r="A3890">
        <v>3889</v>
      </c>
      <c r="B3890" t="s">
        <v>9906</v>
      </c>
      <c r="C3890" t="s">
        <v>9907</v>
      </c>
      <c r="D3890" t="s">
        <v>9908</v>
      </c>
      <c r="E3890" s="1">
        <v>44964.611851851849</v>
      </c>
      <c r="F3890" s="1">
        <v>44964.611851851849</v>
      </c>
    </row>
    <row r="3891" spans="1:6" x14ac:dyDescent="0.2">
      <c r="A3891">
        <v>3890</v>
      </c>
      <c r="B3891" t="s">
        <v>9909</v>
      </c>
      <c r="C3891" t="s">
        <v>9910</v>
      </c>
      <c r="D3891" s="2">
        <v>2608552218</v>
      </c>
      <c r="E3891" s="1">
        <v>44964.611851851849</v>
      </c>
      <c r="F3891" s="1">
        <v>44964.611851851849</v>
      </c>
    </row>
    <row r="3892" spans="1:6" x14ac:dyDescent="0.2">
      <c r="A3892">
        <v>3891</v>
      </c>
      <c r="B3892" t="s">
        <v>9911</v>
      </c>
      <c r="C3892" t="s">
        <v>9912</v>
      </c>
      <c r="D3892">
        <v>13207988587</v>
      </c>
      <c r="E3892" s="1">
        <v>44964.611851851849</v>
      </c>
      <c r="F3892" s="1">
        <v>44964.611851851849</v>
      </c>
    </row>
    <row r="3893" spans="1:6" x14ac:dyDescent="0.2">
      <c r="A3893">
        <v>3892</v>
      </c>
      <c r="B3893" t="s">
        <v>9913</v>
      </c>
      <c r="C3893" t="s">
        <v>9914</v>
      </c>
      <c r="D3893" t="s">
        <v>9915</v>
      </c>
      <c r="E3893" s="1">
        <v>44964.611851851849</v>
      </c>
      <c r="F3893" s="1">
        <v>44964.611851851849</v>
      </c>
    </row>
    <row r="3894" spans="1:6" x14ac:dyDescent="0.2">
      <c r="A3894">
        <v>3893</v>
      </c>
      <c r="B3894" t="s">
        <v>9916</v>
      </c>
      <c r="C3894" t="s">
        <v>9917</v>
      </c>
      <c r="D3894" t="s">
        <v>9918</v>
      </c>
      <c r="E3894" s="1">
        <v>44964.611851851849</v>
      </c>
      <c r="F3894" s="1">
        <v>44964.611851851849</v>
      </c>
    </row>
    <row r="3895" spans="1:6" x14ac:dyDescent="0.2">
      <c r="A3895">
        <v>3894</v>
      </c>
      <c r="B3895" t="s">
        <v>9919</v>
      </c>
      <c r="C3895" t="s">
        <v>9920</v>
      </c>
      <c r="D3895" t="s">
        <v>9921</v>
      </c>
      <c r="E3895" s="1">
        <v>44964.611851851849</v>
      </c>
      <c r="F3895" s="1">
        <v>44964.611851851849</v>
      </c>
    </row>
    <row r="3896" spans="1:6" x14ac:dyDescent="0.2">
      <c r="A3896">
        <v>3895</v>
      </c>
      <c r="B3896" t="s">
        <v>9922</v>
      </c>
      <c r="C3896" t="s">
        <v>9923</v>
      </c>
      <c r="D3896" t="s">
        <v>9924</v>
      </c>
      <c r="E3896" s="1">
        <v>44964.611851851849</v>
      </c>
      <c r="F3896" s="1">
        <v>44964.611851851849</v>
      </c>
    </row>
    <row r="3897" spans="1:6" x14ac:dyDescent="0.2">
      <c r="A3897">
        <v>3896</v>
      </c>
      <c r="B3897" t="s">
        <v>9925</v>
      </c>
      <c r="C3897" t="s">
        <v>9926</v>
      </c>
      <c r="D3897" s="2">
        <v>5394040716</v>
      </c>
      <c r="E3897" s="1">
        <v>44964.611851851849</v>
      </c>
      <c r="F3897" s="1">
        <v>44964.611851851849</v>
      </c>
    </row>
    <row r="3898" spans="1:6" x14ac:dyDescent="0.2">
      <c r="A3898">
        <v>3897</v>
      </c>
      <c r="B3898" t="s">
        <v>9927</v>
      </c>
      <c r="C3898" t="s">
        <v>9928</v>
      </c>
      <c r="D3898">
        <v>19566545621</v>
      </c>
      <c r="E3898" s="1">
        <v>44964.611851851849</v>
      </c>
      <c r="F3898" s="1">
        <v>44964.611851851849</v>
      </c>
    </row>
    <row r="3899" spans="1:6" x14ac:dyDescent="0.2">
      <c r="A3899">
        <v>3898</v>
      </c>
      <c r="B3899" t="s">
        <v>9929</v>
      </c>
      <c r="C3899" t="s">
        <v>9930</v>
      </c>
      <c r="D3899">
        <f>1-478-405-5537</f>
        <v>-6419</v>
      </c>
      <c r="E3899" s="1">
        <v>44964.611851851849</v>
      </c>
      <c r="F3899" s="1">
        <v>44964.611851851849</v>
      </c>
    </row>
    <row r="3900" spans="1:6" x14ac:dyDescent="0.2">
      <c r="A3900">
        <v>3899</v>
      </c>
      <c r="B3900" t="s">
        <v>9931</v>
      </c>
      <c r="C3900" t="s">
        <v>9932</v>
      </c>
      <c r="D3900" t="s">
        <v>9933</v>
      </c>
      <c r="E3900" s="1">
        <v>44964.611851851849</v>
      </c>
      <c r="F3900" s="1">
        <v>44964.611851851849</v>
      </c>
    </row>
    <row r="3901" spans="1:6" x14ac:dyDescent="0.2">
      <c r="A3901">
        <v>3900</v>
      </c>
      <c r="B3901" t="s">
        <v>9934</v>
      </c>
      <c r="C3901" t="s">
        <v>9935</v>
      </c>
      <c r="D3901" t="s">
        <v>9936</v>
      </c>
      <c r="E3901" s="1">
        <v>44964.611851851849</v>
      </c>
      <c r="F3901" s="1">
        <v>44964.611851851849</v>
      </c>
    </row>
    <row r="3902" spans="1:6" x14ac:dyDescent="0.2">
      <c r="A3902">
        <v>3901</v>
      </c>
      <c r="B3902" t="s">
        <v>9937</v>
      </c>
      <c r="C3902" t="s">
        <v>9938</v>
      </c>
      <c r="D3902">
        <f>1-971-550-6662</f>
        <v>-8182</v>
      </c>
      <c r="E3902" s="1">
        <v>44964.611851851849</v>
      </c>
      <c r="F3902" s="1">
        <v>44964.611851851849</v>
      </c>
    </row>
    <row r="3903" spans="1:6" x14ac:dyDescent="0.2">
      <c r="A3903">
        <v>3902</v>
      </c>
      <c r="B3903" t="s">
        <v>9939</v>
      </c>
      <c r="C3903" t="s">
        <v>9940</v>
      </c>
      <c r="D3903" t="s">
        <v>9941</v>
      </c>
      <c r="E3903" s="1">
        <v>44964.611851851849</v>
      </c>
      <c r="F3903" s="1">
        <v>44964.611851851849</v>
      </c>
    </row>
    <row r="3904" spans="1:6" x14ac:dyDescent="0.2">
      <c r="A3904">
        <v>3903</v>
      </c>
      <c r="B3904" t="s">
        <v>9942</v>
      </c>
      <c r="C3904" t="s">
        <v>9943</v>
      </c>
      <c r="D3904" s="2">
        <v>8638673931</v>
      </c>
      <c r="E3904" s="1">
        <v>44964.611851851849</v>
      </c>
      <c r="F3904" s="1">
        <v>44964.611851851849</v>
      </c>
    </row>
    <row r="3905" spans="1:6" x14ac:dyDescent="0.2">
      <c r="A3905">
        <v>3904</v>
      </c>
      <c r="B3905" t="s">
        <v>9944</v>
      </c>
      <c r="C3905" t="s">
        <v>9945</v>
      </c>
      <c r="D3905" t="s">
        <v>9946</v>
      </c>
      <c r="E3905" s="1">
        <v>44964.611851851849</v>
      </c>
      <c r="F3905" s="1">
        <v>44964.611851851849</v>
      </c>
    </row>
    <row r="3906" spans="1:6" x14ac:dyDescent="0.2">
      <c r="A3906">
        <v>3905</v>
      </c>
      <c r="B3906" t="s">
        <v>9947</v>
      </c>
      <c r="C3906" t="s">
        <v>9948</v>
      </c>
      <c r="D3906" t="s">
        <v>9949</v>
      </c>
      <c r="E3906" s="1">
        <v>44964.611851851849</v>
      </c>
      <c r="F3906" s="1">
        <v>44964.611851851849</v>
      </c>
    </row>
    <row r="3907" spans="1:6" x14ac:dyDescent="0.2">
      <c r="A3907">
        <v>3906</v>
      </c>
      <c r="B3907" t="s">
        <v>9950</v>
      </c>
      <c r="C3907" t="s">
        <v>9951</v>
      </c>
      <c r="D3907">
        <f>1-385-370-1663</f>
        <v>-2417</v>
      </c>
      <c r="E3907" s="1">
        <v>44964.611851851849</v>
      </c>
      <c r="F3907" s="1">
        <v>44964.611851851849</v>
      </c>
    </row>
    <row r="3908" spans="1:6" x14ac:dyDescent="0.2">
      <c r="A3908">
        <v>3907</v>
      </c>
      <c r="B3908" t="s">
        <v>9952</v>
      </c>
      <c r="C3908" t="s">
        <v>9953</v>
      </c>
      <c r="D3908" s="2">
        <v>17545973697</v>
      </c>
      <c r="E3908" s="1">
        <v>44964.611851851849</v>
      </c>
      <c r="F3908" s="1">
        <v>44964.611851851849</v>
      </c>
    </row>
    <row r="3909" spans="1:6" x14ac:dyDescent="0.2">
      <c r="A3909">
        <v>3908</v>
      </c>
      <c r="B3909" t="s">
        <v>9954</v>
      </c>
      <c r="C3909" t="s">
        <v>9955</v>
      </c>
      <c r="D3909" s="2">
        <v>15203368835</v>
      </c>
      <c r="E3909" s="1">
        <v>44964.611851851849</v>
      </c>
      <c r="F3909" s="1">
        <v>44964.611851851849</v>
      </c>
    </row>
    <row r="3910" spans="1:6" x14ac:dyDescent="0.2">
      <c r="A3910">
        <v>3909</v>
      </c>
      <c r="B3910" t="s">
        <v>9956</v>
      </c>
      <c r="C3910" t="s">
        <v>9957</v>
      </c>
      <c r="D3910" s="2">
        <v>18056152975</v>
      </c>
      <c r="E3910" s="1">
        <v>44964.611851851849</v>
      </c>
      <c r="F3910" s="1">
        <v>44964.611851851849</v>
      </c>
    </row>
    <row r="3911" spans="1:6" x14ac:dyDescent="0.2">
      <c r="A3911">
        <v>3910</v>
      </c>
      <c r="B3911" t="s">
        <v>9958</v>
      </c>
      <c r="C3911" t="s">
        <v>9959</v>
      </c>
      <c r="D3911" t="s">
        <v>9960</v>
      </c>
      <c r="E3911" s="1">
        <v>44964.611851851849</v>
      </c>
      <c r="F3911" s="1">
        <v>44964.611851851849</v>
      </c>
    </row>
    <row r="3912" spans="1:6" x14ac:dyDescent="0.2">
      <c r="A3912">
        <v>3911</v>
      </c>
      <c r="B3912" t="s">
        <v>9961</v>
      </c>
      <c r="C3912" t="s">
        <v>9962</v>
      </c>
      <c r="D3912" s="2">
        <v>14246493956</v>
      </c>
      <c r="E3912" s="1">
        <v>44964.611851851849</v>
      </c>
      <c r="F3912" s="1">
        <v>44964.611851851849</v>
      </c>
    </row>
    <row r="3913" spans="1:6" x14ac:dyDescent="0.2">
      <c r="A3913">
        <v>3912</v>
      </c>
      <c r="B3913" t="s">
        <v>9963</v>
      </c>
      <c r="C3913" t="s">
        <v>9964</v>
      </c>
      <c r="D3913" t="s">
        <v>9965</v>
      </c>
      <c r="E3913" s="1">
        <v>44964.611851851849</v>
      </c>
      <c r="F3913" s="1">
        <v>44964.611851851849</v>
      </c>
    </row>
    <row r="3914" spans="1:6" x14ac:dyDescent="0.2">
      <c r="A3914">
        <v>3913</v>
      </c>
      <c r="B3914" t="s">
        <v>9966</v>
      </c>
      <c r="C3914" t="s">
        <v>9967</v>
      </c>
      <c r="D3914">
        <f>1-951-520-3053</f>
        <v>-4523</v>
      </c>
      <c r="E3914" s="1">
        <v>44964.611851851849</v>
      </c>
      <c r="F3914" s="1">
        <v>44964.611851851849</v>
      </c>
    </row>
    <row r="3915" spans="1:6" x14ac:dyDescent="0.2">
      <c r="A3915">
        <v>3914</v>
      </c>
      <c r="B3915" t="s">
        <v>9968</v>
      </c>
      <c r="C3915" t="s">
        <v>9969</v>
      </c>
      <c r="D3915" s="2">
        <v>15208933754</v>
      </c>
      <c r="E3915" s="1">
        <v>44964.611851851849</v>
      </c>
      <c r="F3915" s="1">
        <v>44964.611851851849</v>
      </c>
    </row>
    <row r="3916" spans="1:6" x14ac:dyDescent="0.2">
      <c r="A3916">
        <v>3915</v>
      </c>
      <c r="B3916" t="s">
        <v>9970</v>
      </c>
      <c r="C3916" t="s">
        <v>9971</v>
      </c>
      <c r="D3916" t="s">
        <v>9972</v>
      </c>
      <c r="E3916" s="1">
        <v>44964.611851851849</v>
      </c>
      <c r="F3916" s="1">
        <v>44964.611851851849</v>
      </c>
    </row>
    <row r="3917" spans="1:6" x14ac:dyDescent="0.2">
      <c r="A3917">
        <v>3916</v>
      </c>
      <c r="B3917" t="s">
        <v>9973</v>
      </c>
      <c r="C3917" t="s">
        <v>9974</v>
      </c>
      <c r="D3917" s="2">
        <v>9348860031</v>
      </c>
      <c r="E3917" s="1">
        <v>44964.611851851849</v>
      </c>
      <c r="F3917" s="1">
        <v>44964.611851851849</v>
      </c>
    </row>
    <row r="3918" spans="1:6" x14ac:dyDescent="0.2">
      <c r="A3918">
        <v>3917</v>
      </c>
      <c r="B3918" t="s">
        <v>9975</v>
      </c>
      <c r="C3918" t="s">
        <v>9976</v>
      </c>
      <c r="D3918" t="s">
        <v>9977</v>
      </c>
      <c r="E3918" s="1">
        <v>44964.611851851849</v>
      </c>
      <c r="F3918" s="1">
        <v>44964.611851851849</v>
      </c>
    </row>
    <row r="3919" spans="1:6" x14ac:dyDescent="0.2">
      <c r="A3919">
        <v>3918</v>
      </c>
      <c r="B3919" t="s">
        <v>9978</v>
      </c>
      <c r="C3919" t="s">
        <v>9979</v>
      </c>
      <c r="D3919" t="s">
        <v>9980</v>
      </c>
      <c r="E3919" s="1">
        <v>44964.611851851849</v>
      </c>
      <c r="F3919" s="1">
        <v>44964.611851851849</v>
      </c>
    </row>
    <row r="3920" spans="1:6" x14ac:dyDescent="0.2">
      <c r="A3920">
        <v>3919</v>
      </c>
      <c r="B3920" t="s">
        <v>9981</v>
      </c>
      <c r="C3920" t="s">
        <v>9982</v>
      </c>
      <c r="D3920" t="s">
        <v>9983</v>
      </c>
      <c r="E3920" s="1">
        <v>44964.611851851849</v>
      </c>
      <c r="F3920" s="1">
        <v>44964.611851851849</v>
      </c>
    </row>
    <row r="3921" spans="1:6" x14ac:dyDescent="0.2">
      <c r="A3921">
        <v>3920</v>
      </c>
      <c r="B3921" t="s">
        <v>9984</v>
      </c>
      <c r="C3921" t="s">
        <v>9985</v>
      </c>
      <c r="D3921" s="2">
        <v>4754631835</v>
      </c>
      <c r="E3921" s="1">
        <v>44964.611851851849</v>
      </c>
      <c r="F3921" s="1">
        <v>44964.611851851849</v>
      </c>
    </row>
    <row r="3922" spans="1:6" x14ac:dyDescent="0.2">
      <c r="A3922">
        <v>3921</v>
      </c>
      <c r="B3922" t="s">
        <v>9986</v>
      </c>
      <c r="C3922" t="s">
        <v>9987</v>
      </c>
      <c r="D3922" s="2">
        <v>15863220606</v>
      </c>
      <c r="E3922" s="1">
        <v>44964.611851851849</v>
      </c>
      <c r="F3922" s="1">
        <v>44964.611851851849</v>
      </c>
    </row>
    <row r="3923" spans="1:6" x14ac:dyDescent="0.2">
      <c r="A3923">
        <v>3922</v>
      </c>
      <c r="B3923" t="s">
        <v>9988</v>
      </c>
      <c r="C3923" t="s">
        <v>9989</v>
      </c>
      <c r="D3923" t="s">
        <v>9990</v>
      </c>
      <c r="E3923" s="1">
        <v>44964.611851851849</v>
      </c>
      <c r="F3923" s="1">
        <v>44964.611851851849</v>
      </c>
    </row>
    <row r="3924" spans="1:6" x14ac:dyDescent="0.2">
      <c r="A3924">
        <v>3923</v>
      </c>
      <c r="B3924" t="s">
        <v>9991</v>
      </c>
      <c r="C3924" t="s">
        <v>9992</v>
      </c>
      <c r="D3924" t="s">
        <v>9993</v>
      </c>
      <c r="E3924" s="1">
        <v>44964.611851851849</v>
      </c>
      <c r="F3924" s="1">
        <v>44964.611851851849</v>
      </c>
    </row>
    <row r="3925" spans="1:6" x14ac:dyDescent="0.2">
      <c r="A3925">
        <v>3924</v>
      </c>
      <c r="B3925" t="s">
        <v>9994</v>
      </c>
      <c r="C3925" t="s">
        <v>9995</v>
      </c>
      <c r="D3925" s="2">
        <v>16504890467</v>
      </c>
      <c r="E3925" s="1">
        <v>44964.611851851849</v>
      </c>
      <c r="F3925" s="1">
        <v>44964.611851851849</v>
      </c>
    </row>
    <row r="3926" spans="1:6" x14ac:dyDescent="0.2">
      <c r="A3926">
        <v>3925</v>
      </c>
      <c r="B3926" t="s">
        <v>9996</v>
      </c>
      <c r="C3926" t="s">
        <v>9997</v>
      </c>
      <c r="D3926" t="s">
        <v>9998</v>
      </c>
      <c r="E3926" s="1">
        <v>44964.611851851849</v>
      </c>
      <c r="F3926" s="1">
        <v>44964.611851851849</v>
      </c>
    </row>
    <row r="3927" spans="1:6" x14ac:dyDescent="0.2">
      <c r="A3927">
        <v>3926</v>
      </c>
      <c r="B3927" t="s">
        <v>9999</v>
      </c>
      <c r="C3927" t="s">
        <v>10000</v>
      </c>
      <c r="D3927" t="s">
        <v>10001</v>
      </c>
      <c r="E3927" s="1">
        <v>44964.611851851849</v>
      </c>
      <c r="F3927" s="1">
        <v>44964.611851851849</v>
      </c>
    </row>
    <row r="3928" spans="1:6" x14ac:dyDescent="0.2">
      <c r="A3928">
        <v>3927</v>
      </c>
      <c r="B3928" t="s">
        <v>10002</v>
      </c>
      <c r="C3928" t="s">
        <v>10003</v>
      </c>
      <c r="D3928" t="s">
        <v>10004</v>
      </c>
      <c r="E3928" s="1">
        <v>44964.611851851849</v>
      </c>
      <c r="F3928" s="1">
        <v>44964.611851851849</v>
      </c>
    </row>
    <row r="3929" spans="1:6" x14ac:dyDescent="0.2">
      <c r="A3929">
        <v>3928</v>
      </c>
      <c r="B3929" t="s">
        <v>10005</v>
      </c>
      <c r="C3929" t="s">
        <v>10006</v>
      </c>
      <c r="D3929" s="2">
        <v>4758749990</v>
      </c>
      <c r="E3929" s="1">
        <v>44964.611851851849</v>
      </c>
      <c r="F3929" s="1">
        <v>44964.611851851849</v>
      </c>
    </row>
    <row r="3930" spans="1:6" x14ac:dyDescent="0.2">
      <c r="A3930">
        <v>3929</v>
      </c>
      <c r="B3930" t="s">
        <v>10007</v>
      </c>
      <c r="C3930" t="s">
        <v>10008</v>
      </c>
      <c r="D3930" t="s">
        <v>10009</v>
      </c>
      <c r="E3930" s="1">
        <v>44964.611851851849</v>
      </c>
      <c r="F3930" s="1">
        <v>44964.611851851849</v>
      </c>
    </row>
    <row r="3931" spans="1:6" x14ac:dyDescent="0.2">
      <c r="A3931">
        <v>3930</v>
      </c>
      <c r="B3931" t="s">
        <v>10010</v>
      </c>
      <c r="C3931" t="s">
        <v>10011</v>
      </c>
      <c r="D3931" s="2">
        <v>6367243489</v>
      </c>
      <c r="E3931" s="1">
        <v>44964.611851851849</v>
      </c>
      <c r="F3931" s="1">
        <v>44964.611851851849</v>
      </c>
    </row>
    <row r="3932" spans="1:6" x14ac:dyDescent="0.2">
      <c r="A3932">
        <v>3931</v>
      </c>
      <c r="B3932" t="s">
        <v>10012</v>
      </c>
      <c r="C3932" t="s">
        <v>10013</v>
      </c>
      <c r="D3932" s="2">
        <v>7043056265</v>
      </c>
      <c r="E3932" s="1">
        <v>44964.611851851849</v>
      </c>
      <c r="F3932" s="1">
        <v>44964.611851851849</v>
      </c>
    </row>
    <row r="3933" spans="1:6" x14ac:dyDescent="0.2">
      <c r="A3933">
        <v>3932</v>
      </c>
      <c r="B3933" t="s">
        <v>10014</v>
      </c>
      <c r="C3933" t="s">
        <v>10015</v>
      </c>
      <c r="D3933" s="2">
        <v>13606410122</v>
      </c>
      <c r="E3933" s="1">
        <v>44964.611851851849</v>
      </c>
      <c r="F3933" s="1">
        <v>44964.611851851849</v>
      </c>
    </row>
    <row r="3934" spans="1:6" x14ac:dyDescent="0.2">
      <c r="A3934">
        <v>3933</v>
      </c>
      <c r="B3934" t="s">
        <v>10016</v>
      </c>
      <c r="C3934" t="s">
        <v>10017</v>
      </c>
      <c r="D3934">
        <f>1-562-207-9537</f>
        <v>-10305</v>
      </c>
      <c r="E3934" s="1">
        <v>44964.611851851849</v>
      </c>
      <c r="F3934" s="1">
        <v>44964.611851851849</v>
      </c>
    </row>
    <row r="3935" spans="1:6" x14ac:dyDescent="0.2">
      <c r="A3935">
        <v>3934</v>
      </c>
      <c r="B3935" t="s">
        <v>10018</v>
      </c>
      <c r="C3935" t="s">
        <v>10019</v>
      </c>
      <c r="D3935" t="s">
        <v>10020</v>
      </c>
      <c r="E3935" s="1">
        <v>44964.611851851849</v>
      </c>
      <c r="F3935" s="1">
        <v>44964.611851851849</v>
      </c>
    </row>
    <row r="3936" spans="1:6" x14ac:dyDescent="0.2">
      <c r="A3936">
        <v>3935</v>
      </c>
      <c r="B3936" t="s">
        <v>10021</v>
      </c>
      <c r="C3936" t="s">
        <v>10022</v>
      </c>
      <c r="D3936" t="s">
        <v>10023</v>
      </c>
      <c r="E3936" s="1">
        <v>44964.611851851849</v>
      </c>
      <c r="F3936" s="1">
        <v>44964.611851851849</v>
      </c>
    </row>
    <row r="3937" spans="1:6" x14ac:dyDescent="0.2">
      <c r="A3937">
        <v>3936</v>
      </c>
      <c r="B3937" t="s">
        <v>10024</v>
      </c>
      <c r="C3937" t="s">
        <v>10025</v>
      </c>
      <c r="D3937" t="s">
        <v>10026</v>
      </c>
      <c r="E3937" s="1">
        <v>44964.611851851849</v>
      </c>
      <c r="F3937" s="1">
        <v>44964.611851851849</v>
      </c>
    </row>
    <row r="3938" spans="1:6" x14ac:dyDescent="0.2">
      <c r="A3938">
        <v>3937</v>
      </c>
      <c r="B3938" t="s">
        <v>10027</v>
      </c>
      <c r="C3938" t="s">
        <v>10028</v>
      </c>
      <c r="D3938" t="s">
        <v>10029</v>
      </c>
      <c r="E3938" s="1">
        <v>44964.611851851849</v>
      </c>
      <c r="F3938" s="1">
        <v>44964.611851851849</v>
      </c>
    </row>
    <row r="3939" spans="1:6" x14ac:dyDescent="0.2">
      <c r="A3939">
        <v>3938</v>
      </c>
      <c r="B3939" t="s">
        <v>10030</v>
      </c>
      <c r="C3939" t="s">
        <v>10031</v>
      </c>
      <c r="D3939" t="s">
        <v>10032</v>
      </c>
      <c r="E3939" s="1">
        <v>44964.611851851849</v>
      </c>
      <c r="F3939" s="1">
        <v>44964.611851851849</v>
      </c>
    </row>
    <row r="3940" spans="1:6" x14ac:dyDescent="0.2">
      <c r="A3940">
        <v>3939</v>
      </c>
      <c r="B3940" t="s">
        <v>10033</v>
      </c>
      <c r="C3940" t="s">
        <v>10034</v>
      </c>
      <c r="D3940">
        <v>18202569406</v>
      </c>
      <c r="E3940" s="1">
        <v>44964.611851851849</v>
      </c>
      <c r="F3940" s="1">
        <v>44964.611851851849</v>
      </c>
    </row>
    <row r="3941" spans="1:6" x14ac:dyDescent="0.2">
      <c r="A3941">
        <v>3940</v>
      </c>
      <c r="B3941" t="s">
        <v>10035</v>
      </c>
      <c r="C3941" t="s">
        <v>10036</v>
      </c>
      <c r="D3941" t="s">
        <v>10037</v>
      </c>
      <c r="E3941" s="1">
        <v>44964.611851851849</v>
      </c>
      <c r="F3941" s="1">
        <v>44964.611851851849</v>
      </c>
    </row>
    <row r="3942" spans="1:6" x14ac:dyDescent="0.2">
      <c r="A3942">
        <v>3941</v>
      </c>
      <c r="B3942" t="s">
        <v>10038</v>
      </c>
      <c r="C3942" t="s">
        <v>10039</v>
      </c>
      <c r="D3942" s="2">
        <v>4138186365</v>
      </c>
      <c r="E3942" s="1">
        <v>44964.611851851849</v>
      </c>
      <c r="F3942" s="1">
        <v>44964.611851851849</v>
      </c>
    </row>
    <row r="3943" spans="1:6" x14ac:dyDescent="0.2">
      <c r="A3943">
        <v>3942</v>
      </c>
      <c r="B3943" t="s">
        <v>10040</v>
      </c>
      <c r="C3943" t="s">
        <v>10041</v>
      </c>
      <c r="D3943">
        <f>1-754-649-4395</f>
        <v>-5797</v>
      </c>
      <c r="E3943" s="1">
        <v>44964.611851851849</v>
      </c>
      <c r="F3943" s="1">
        <v>44964.611851851849</v>
      </c>
    </row>
    <row r="3944" spans="1:6" x14ac:dyDescent="0.2">
      <c r="A3944">
        <v>3943</v>
      </c>
      <c r="B3944" t="s">
        <v>10042</v>
      </c>
      <c r="C3944" t="s">
        <v>10043</v>
      </c>
      <c r="D3944" t="s">
        <v>10044</v>
      </c>
      <c r="E3944" s="1">
        <v>44964.611851851849</v>
      </c>
      <c r="F3944" s="1">
        <v>44964.611851851849</v>
      </c>
    </row>
    <row r="3945" spans="1:6" x14ac:dyDescent="0.2">
      <c r="A3945">
        <v>3944</v>
      </c>
      <c r="B3945" t="s">
        <v>10045</v>
      </c>
      <c r="C3945" t="s">
        <v>10046</v>
      </c>
      <c r="D3945" s="2">
        <v>14458454544</v>
      </c>
      <c r="E3945" s="1">
        <v>44964.611851851849</v>
      </c>
      <c r="F3945" s="1">
        <v>44964.611851851849</v>
      </c>
    </row>
    <row r="3946" spans="1:6" x14ac:dyDescent="0.2">
      <c r="A3946">
        <v>3945</v>
      </c>
      <c r="B3946" t="s">
        <v>10047</v>
      </c>
      <c r="C3946" t="s">
        <v>10048</v>
      </c>
      <c r="D3946">
        <f>1-770-477-6558</f>
        <v>-7804</v>
      </c>
      <c r="E3946" s="1">
        <v>44964.611851851849</v>
      </c>
      <c r="F3946" s="1">
        <v>44964.611851851849</v>
      </c>
    </row>
    <row r="3947" spans="1:6" x14ac:dyDescent="0.2">
      <c r="A3947">
        <v>3946</v>
      </c>
      <c r="B3947" t="s">
        <v>10049</v>
      </c>
      <c r="C3947" t="s">
        <v>10050</v>
      </c>
      <c r="D3947">
        <f>1-610-694-7232</f>
        <v>-8535</v>
      </c>
      <c r="E3947" s="1">
        <v>44964.611851851849</v>
      </c>
      <c r="F3947" s="1">
        <v>44964.611851851849</v>
      </c>
    </row>
    <row r="3948" spans="1:6" x14ac:dyDescent="0.2">
      <c r="A3948">
        <v>3947</v>
      </c>
      <c r="B3948" t="s">
        <v>10051</v>
      </c>
      <c r="C3948" t="s">
        <v>10052</v>
      </c>
      <c r="D3948" t="s">
        <v>10053</v>
      </c>
      <c r="E3948" s="1">
        <v>44964.611851851849</v>
      </c>
      <c r="F3948" s="1">
        <v>44964.611851851849</v>
      </c>
    </row>
    <row r="3949" spans="1:6" x14ac:dyDescent="0.2">
      <c r="A3949">
        <v>3948</v>
      </c>
      <c r="B3949" t="s">
        <v>10054</v>
      </c>
      <c r="C3949" t="s">
        <v>10055</v>
      </c>
      <c r="D3949" t="s">
        <v>10056</v>
      </c>
      <c r="E3949" s="1">
        <v>44964.611851851849</v>
      </c>
      <c r="F3949" s="1">
        <v>44964.611851851849</v>
      </c>
    </row>
    <row r="3950" spans="1:6" x14ac:dyDescent="0.2">
      <c r="A3950">
        <v>3949</v>
      </c>
      <c r="B3950" t="s">
        <v>10057</v>
      </c>
      <c r="C3950" t="s">
        <v>10058</v>
      </c>
      <c r="D3950" t="s">
        <v>10059</v>
      </c>
      <c r="E3950" s="1">
        <v>44964.611851851849</v>
      </c>
      <c r="F3950" s="1">
        <v>44964.611851851849</v>
      </c>
    </row>
    <row r="3951" spans="1:6" x14ac:dyDescent="0.2">
      <c r="A3951">
        <v>3950</v>
      </c>
      <c r="B3951" t="s">
        <v>10060</v>
      </c>
      <c r="C3951" t="s">
        <v>10061</v>
      </c>
      <c r="D3951" t="s">
        <v>10062</v>
      </c>
      <c r="E3951" s="1">
        <v>44964.611851851849</v>
      </c>
      <c r="F3951" s="1">
        <v>44964.611851851849</v>
      </c>
    </row>
    <row r="3952" spans="1:6" x14ac:dyDescent="0.2">
      <c r="A3952">
        <v>3951</v>
      </c>
      <c r="B3952" t="s">
        <v>10063</v>
      </c>
      <c r="C3952" t="s">
        <v>10064</v>
      </c>
      <c r="D3952" t="s">
        <v>10065</v>
      </c>
      <c r="E3952" s="1">
        <v>44964.611851851849</v>
      </c>
      <c r="F3952" s="1">
        <v>44964.611851851849</v>
      </c>
    </row>
    <row r="3953" spans="1:6" x14ac:dyDescent="0.2">
      <c r="A3953">
        <v>3952</v>
      </c>
      <c r="B3953" t="s">
        <v>10066</v>
      </c>
      <c r="C3953" t="s">
        <v>10067</v>
      </c>
      <c r="D3953" t="s">
        <v>10068</v>
      </c>
      <c r="E3953" s="1">
        <v>44964.611851851849</v>
      </c>
      <c r="F3953" s="1">
        <v>44964.611851851849</v>
      </c>
    </row>
    <row r="3954" spans="1:6" x14ac:dyDescent="0.2">
      <c r="A3954">
        <v>3953</v>
      </c>
      <c r="B3954" t="s">
        <v>10069</v>
      </c>
      <c r="C3954" t="s">
        <v>10070</v>
      </c>
      <c r="D3954" t="s">
        <v>10071</v>
      </c>
      <c r="E3954" s="1">
        <v>44964.611851851849</v>
      </c>
      <c r="F3954" s="1">
        <v>44964.611851851849</v>
      </c>
    </row>
    <row r="3955" spans="1:6" x14ac:dyDescent="0.2">
      <c r="A3955">
        <v>3954</v>
      </c>
      <c r="B3955" t="s">
        <v>10072</v>
      </c>
      <c r="C3955" t="s">
        <v>10073</v>
      </c>
      <c r="D3955" t="s">
        <v>10074</v>
      </c>
      <c r="E3955" s="1">
        <v>44964.611851851849</v>
      </c>
      <c r="F3955" s="1">
        <v>44964.611851851849</v>
      </c>
    </row>
    <row r="3956" spans="1:6" x14ac:dyDescent="0.2">
      <c r="A3956">
        <v>3955</v>
      </c>
      <c r="B3956" t="s">
        <v>10075</v>
      </c>
      <c r="C3956" t="s">
        <v>10076</v>
      </c>
      <c r="D3956" s="2">
        <v>8624576332</v>
      </c>
      <c r="E3956" s="1">
        <v>44964.611851851849</v>
      </c>
      <c r="F3956" s="1">
        <v>44964.611851851849</v>
      </c>
    </row>
    <row r="3957" spans="1:6" x14ac:dyDescent="0.2">
      <c r="A3957">
        <v>3956</v>
      </c>
      <c r="B3957" t="s">
        <v>10077</v>
      </c>
      <c r="C3957" t="s">
        <v>10078</v>
      </c>
      <c r="D3957" s="2">
        <v>2709102714</v>
      </c>
      <c r="E3957" s="1">
        <v>44964.611851851849</v>
      </c>
      <c r="F3957" s="1">
        <v>44964.611851851849</v>
      </c>
    </row>
    <row r="3958" spans="1:6" x14ac:dyDescent="0.2">
      <c r="A3958">
        <v>3957</v>
      </c>
      <c r="B3958" t="s">
        <v>10079</v>
      </c>
      <c r="C3958" t="s">
        <v>10080</v>
      </c>
      <c r="D3958" s="2">
        <v>7019158691</v>
      </c>
      <c r="E3958" s="1">
        <v>44964.611851851849</v>
      </c>
      <c r="F3958" s="1">
        <v>44964.611851851849</v>
      </c>
    </row>
    <row r="3959" spans="1:6" x14ac:dyDescent="0.2">
      <c r="A3959">
        <v>3958</v>
      </c>
      <c r="B3959" t="s">
        <v>10081</v>
      </c>
      <c r="C3959" t="s">
        <v>10082</v>
      </c>
      <c r="D3959" t="s">
        <v>10083</v>
      </c>
      <c r="E3959" s="1">
        <v>44964.611851851849</v>
      </c>
      <c r="F3959" s="1">
        <v>44964.611851851849</v>
      </c>
    </row>
    <row r="3960" spans="1:6" x14ac:dyDescent="0.2">
      <c r="A3960">
        <v>3959</v>
      </c>
      <c r="B3960" t="s">
        <v>10084</v>
      </c>
      <c r="C3960" t="s">
        <v>10085</v>
      </c>
      <c r="D3960" s="2">
        <v>4633098207</v>
      </c>
      <c r="E3960" s="1">
        <v>44964.611851851849</v>
      </c>
      <c r="F3960" s="1">
        <v>44964.611851851849</v>
      </c>
    </row>
    <row r="3961" spans="1:6" x14ac:dyDescent="0.2">
      <c r="A3961">
        <v>3960</v>
      </c>
      <c r="B3961" t="s">
        <v>10086</v>
      </c>
      <c r="C3961" t="s">
        <v>10087</v>
      </c>
      <c r="D3961" t="s">
        <v>10088</v>
      </c>
      <c r="E3961" s="1">
        <v>44964.611851851849</v>
      </c>
      <c r="F3961" s="1">
        <v>44964.611851851849</v>
      </c>
    </row>
    <row r="3962" spans="1:6" x14ac:dyDescent="0.2">
      <c r="A3962">
        <v>3961</v>
      </c>
      <c r="B3962" t="s">
        <v>10089</v>
      </c>
      <c r="C3962" t="s">
        <v>10090</v>
      </c>
      <c r="D3962" t="s">
        <v>10091</v>
      </c>
      <c r="E3962" s="1">
        <v>44964.611851851849</v>
      </c>
      <c r="F3962" s="1">
        <v>44964.611851851849</v>
      </c>
    </row>
    <row r="3963" spans="1:6" x14ac:dyDescent="0.2">
      <c r="A3963">
        <v>3962</v>
      </c>
      <c r="B3963" t="s">
        <v>10092</v>
      </c>
      <c r="C3963" t="s">
        <v>10093</v>
      </c>
      <c r="D3963" s="2">
        <v>5397409903</v>
      </c>
      <c r="E3963" s="1">
        <v>44964.611851851849</v>
      </c>
      <c r="F3963" s="1">
        <v>44964.611851851849</v>
      </c>
    </row>
    <row r="3964" spans="1:6" x14ac:dyDescent="0.2">
      <c r="A3964">
        <v>3963</v>
      </c>
      <c r="B3964" t="s">
        <v>10094</v>
      </c>
      <c r="C3964" t="s">
        <v>10095</v>
      </c>
      <c r="D3964" t="s">
        <v>10096</v>
      </c>
      <c r="E3964" s="1">
        <v>44964.611851851849</v>
      </c>
      <c r="F3964" s="1">
        <v>44964.611851851849</v>
      </c>
    </row>
    <row r="3965" spans="1:6" x14ac:dyDescent="0.2">
      <c r="A3965">
        <v>3964</v>
      </c>
      <c r="B3965" t="s">
        <v>10097</v>
      </c>
      <c r="C3965" t="s">
        <v>10098</v>
      </c>
      <c r="D3965">
        <f>1-478-538-1030</f>
        <v>-2045</v>
      </c>
      <c r="E3965" s="1">
        <v>44964.611851851849</v>
      </c>
      <c r="F3965" s="1">
        <v>44964.611851851849</v>
      </c>
    </row>
    <row r="3966" spans="1:6" x14ac:dyDescent="0.2">
      <c r="A3966">
        <v>3965</v>
      </c>
      <c r="B3966" t="s">
        <v>10099</v>
      </c>
      <c r="C3966" t="s">
        <v>10100</v>
      </c>
      <c r="D3966" t="s">
        <v>10101</v>
      </c>
      <c r="E3966" s="1">
        <v>44964.611851851849</v>
      </c>
      <c r="F3966" s="1">
        <v>44964.611851851849</v>
      </c>
    </row>
    <row r="3967" spans="1:6" x14ac:dyDescent="0.2">
      <c r="A3967">
        <v>3966</v>
      </c>
      <c r="B3967" t="s">
        <v>10102</v>
      </c>
      <c r="C3967" t="s">
        <v>10103</v>
      </c>
      <c r="D3967" s="2">
        <v>18089262063</v>
      </c>
      <c r="E3967" s="1">
        <v>44964.611851851849</v>
      </c>
      <c r="F3967" s="1">
        <v>44964.611851851849</v>
      </c>
    </row>
    <row r="3968" spans="1:6" x14ac:dyDescent="0.2">
      <c r="A3968">
        <v>3967</v>
      </c>
      <c r="B3968" t="s">
        <v>10104</v>
      </c>
      <c r="C3968" t="s">
        <v>10105</v>
      </c>
      <c r="D3968" t="s">
        <v>10106</v>
      </c>
      <c r="E3968" s="1">
        <v>44964.611851851849</v>
      </c>
      <c r="F3968" s="1">
        <v>44964.611851851849</v>
      </c>
    </row>
    <row r="3969" spans="1:6" x14ac:dyDescent="0.2">
      <c r="A3969">
        <v>3968</v>
      </c>
      <c r="B3969" t="s">
        <v>10107</v>
      </c>
      <c r="C3969" t="s">
        <v>10108</v>
      </c>
      <c r="D3969">
        <v>13133424423</v>
      </c>
      <c r="E3969" s="1">
        <v>44964.611851851849</v>
      </c>
      <c r="F3969" s="1">
        <v>44964.611851851849</v>
      </c>
    </row>
    <row r="3970" spans="1:6" x14ac:dyDescent="0.2">
      <c r="A3970">
        <v>3969</v>
      </c>
      <c r="B3970" t="s">
        <v>10109</v>
      </c>
      <c r="C3970" t="s">
        <v>10110</v>
      </c>
      <c r="D3970" t="s">
        <v>10111</v>
      </c>
      <c r="E3970" s="1">
        <v>44964.611851851849</v>
      </c>
      <c r="F3970" s="1">
        <v>44964.611851851849</v>
      </c>
    </row>
    <row r="3971" spans="1:6" x14ac:dyDescent="0.2">
      <c r="A3971">
        <v>3970</v>
      </c>
      <c r="B3971" t="s">
        <v>10112</v>
      </c>
      <c r="C3971" t="s">
        <v>10113</v>
      </c>
      <c r="D3971" t="s">
        <v>10114</v>
      </c>
      <c r="E3971" s="1">
        <v>44964.611851851849</v>
      </c>
      <c r="F3971" s="1">
        <v>44964.611851851849</v>
      </c>
    </row>
    <row r="3972" spans="1:6" x14ac:dyDescent="0.2">
      <c r="A3972">
        <v>3971</v>
      </c>
      <c r="B3972" t="s">
        <v>10115</v>
      </c>
      <c r="C3972" t="s">
        <v>10116</v>
      </c>
      <c r="D3972">
        <v>15706618611</v>
      </c>
      <c r="E3972" s="1">
        <v>44964.611851851849</v>
      </c>
      <c r="F3972" s="1">
        <v>44964.611851851849</v>
      </c>
    </row>
    <row r="3973" spans="1:6" x14ac:dyDescent="0.2">
      <c r="A3973">
        <v>3972</v>
      </c>
      <c r="B3973" t="s">
        <v>10117</v>
      </c>
      <c r="C3973" t="s">
        <v>10118</v>
      </c>
      <c r="D3973">
        <f>1-520-889-4120</f>
        <v>-5528</v>
      </c>
      <c r="E3973" s="1">
        <v>44964.611851851849</v>
      </c>
      <c r="F3973" s="1">
        <v>44964.611851851849</v>
      </c>
    </row>
    <row r="3974" spans="1:6" x14ac:dyDescent="0.2">
      <c r="A3974">
        <v>3973</v>
      </c>
      <c r="B3974" t="s">
        <v>10119</v>
      </c>
      <c r="C3974" t="s">
        <v>10120</v>
      </c>
      <c r="D3974" t="s">
        <v>10121</v>
      </c>
      <c r="E3974" s="1">
        <v>44964.611851851849</v>
      </c>
      <c r="F3974" s="1">
        <v>44964.611851851849</v>
      </c>
    </row>
    <row r="3975" spans="1:6" x14ac:dyDescent="0.2">
      <c r="A3975">
        <v>3974</v>
      </c>
      <c r="B3975" t="s">
        <v>10122</v>
      </c>
      <c r="C3975" t="s">
        <v>10123</v>
      </c>
      <c r="D3975" t="s">
        <v>10124</v>
      </c>
      <c r="E3975" s="1">
        <v>44964.611851851849</v>
      </c>
      <c r="F3975" s="1">
        <v>44964.611851851849</v>
      </c>
    </row>
    <row r="3976" spans="1:6" x14ac:dyDescent="0.2">
      <c r="A3976">
        <v>3975</v>
      </c>
      <c r="B3976" t="s">
        <v>10125</v>
      </c>
      <c r="C3976" t="s">
        <v>10126</v>
      </c>
      <c r="D3976" s="2">
        <v>14406172971</v>
      </c>
      <c r="E3976" s="1">
        <v>44964.611851851849</v>
      </c>
      <c r="F3976" s="1">
        <v>44964.611851851849</v>
      </c>
    </row>
    <row r="3977" spans="1:6" x14ac:dyDescent="0.2">
      <c r="A3977">
        <v>3976</v>
      </c>
      <c r="B3977" t="s">
        <v>10127</v>
      </c>
      <c r="C3977" t="s">
        <v>10128</v>
      </c>
      <c r="D3977">
        <f>1-949-329-5695</f>
        <v>-6972</v>
      </c>
      <c r="E3977" s="1">
        <v>44964.611851851849</v>
      </c>
      <c r="F3977" s="1">
        <v>44964.611851851849</v>
      </c>
    </row>
    <row r="3978" spans="1:6" x14ac:dyDescent="0.2">
      <c r="A3978">
        <v>3977</v>
      </c>
      <c r="B3978" t="s">
        <v>10129</v>
      </c>
      <c r="C3978" t="s">
        <v>10130</v>
      </c>
      <c r="D3978">
        <f>1-360-492-4762</f>
        <v>-5613</v>
      </c>
      <c r="E3978" s="1">
        <v>44964.611851851849</v>
      </c>
      <c r="F3978" s="1">
        <v>44964.611851851849</v>
      </c>
    </row>
    <row r="3979" spans="1:6" x14ac:dyDescent="0.2">
      <c r="A3979">
        <v>3978</v>
      </c>
      <c r="B3979" t="s">
        <v>10131</v>
      </c>
      <c r="C3979" t="s">
        <v>10132</v>
      </c>
      <c r="D3979">
        <v>17012394279</v>
      </c>
      <c r="E3979" s="1">
        <v>44964.611851851849</v>
      </c>
      <c r="F3979" s="1">
        <v>44964.611851851849</v>
      </c>
    </row>
    <row r="3980" spans="1:6" x14ac:dyDescent="0.2">
      <c r="A3980">
        <v>3979</v>
      </c>
      <c r="B3980" t="s">
        <v>10133</v>
      </c>
      <c r="C3980" t="s">
        <v>10134</v>
      </c>
      <c r="D3980">
        <f>1-848-216-6869</f>
        <v>-7932</v>
      </c>
      <c r="E3980" s="1">
        <v>44964.611851851849</v>
      </c>
      <c r="F3980" s="1">
        <v>44964.611851851849</v>
      </c>
    </row>
    <row r="3981" spans="1:6" x14ac:dyDescent="0.2">
      <c r="A3981">
        <v>3980</v>
      </c>
      <c r="B3981" t="s">
        <v>10135</v>
      </c>
      <c r="C3981" t="s">
        <v>10136</v>
      </c>
      <c r="D3981" t="s">
        <v>10137</v>
      </c>
      <c r="E3981" s="1">
        <v>44964.611851851849</v>
      </c>
      <c r="F3981" s="1">
        <v>44964.611851851849</v>
      </c>
    </row>
    <row r="3982" spans="1:6" x14ac:dyDescent="0.2">
      <c r="A3982">
        <v>3981</v>
      </c>
      <c r="B3982" t="s">
        <v>10138</v>
      </c>
      <c r="C3982" t="s">
        <v>10139</v>
      </c>
      <c r="D3982">
        <v>17635026731</v>
      </c>
      <c r="E3982" s="1">
        <v>44964.611851851849</v>
      </c>
      <c r="F3982" s="1">
        <v>44964.611851851849</v>
      </c>
    </row>
    <row r="3983" spans="1:6" x14ac:dyDescent="0.2">
      <c r="A3983">
        <v>3982</v>
      </c>
      <c r="B3983" t="s">
        <v>10140</v>
      </c>
      <c r="C3983" t="s">
        <v>10141</v>
      </c>
      <c r="D3983">
        <v>16518572791</v>
      </c>
      <c r="E3983" s="1">
        <v>44964.611851851849</v>
      </c>
      <c r="F3983" s="1">
        <v>44964.611851851849</v>
      </c>
    </row>
    <row r="3984" spans="1:6" x14ac:dyDescent="0.2">
      <c r="A3984">
        <v>3983</v>
      </c>
      <c r="B3984" t="s">
        <v>10142</v>
      </c>
      <c r="C3984" t="s">
        <v>10143</v>
      </c>
      <c r="D3984" t="s">
        <v>10144</v>
      </c>
      <c r="E3984" s="1">
        <v>44964.611851851849</v>
      </c>
      <c r="F3984" s="1">
        <v>44964.611851851849</v>
      </c>
    </row>
    <row r="3985" spans="1:6" x14ac:dyDescent="0.2">
      <c r="A3985">
        <v>3984</v>
      </c>
      <c r="B3985" t="s">
        <v>10145</v>
      </c>
      <c r="C3985" t="s">
        <v>10146</v>
      </c>
      <c r="D3985">
        <f>1-972-940-1331</f>
        <v>-3242</v>
      </c>
      <c r="E3985" s="1">
        <v>44964.611851851849</v>
      </c>
      <c r="F3985" s="1">
        <v>44964.611851851849</v>
      </c>
    </row>
    <row r="3986" spans="1:6" x14ac:dyDescent="0.2">
      <c r="A3986">
        <v>3985</v>
      </c>
      <c r="B3986" t="s">
        <v>10147</v>
      </c>
      <c r="C3986" t="s">
        <v>10148</v>
      </c>
      <c r="D3986" t="s">
        <v>10149</v>
      </c>
      <c r="E3986" s="1">
        <v>44964.611851851849</v>
      </c>
      <c r="F3986" s="1">
        <v>44964.611851851849</v>
      </c>
    </row>
    <row r="3987" spans="1:6" x14ac:dyDescent="0.2">
      <c r="A3987">
        <v>3986</v>
      </c>
      <c r="B3987" t="s">
        <v>10150</v>
      </c>
      <c r="C3987" t="s">
        <v>10151</v>
      </c>
      <c r="D3987">
        <f>1-952-396-3313</f>
        <v>-4660</v>
      </c>
      <c r="E3987" s="1">
        <v>44964.611851851849</v>
      </c>
      <c r="F3987" s="1">
        <v>44964.611851851849</v>
      </c>
    </row>
    <row r="3988" spans="1:6" x14ac:dyDescent="0.2">
      <c r="A3988">
        <v>3987</v>
      </c>
      <c r="B3988" t="s">
        <v>10152</v>
      </c>
      <c r="C3988" t="s">
        <v>10153</v>
      </c>
      <c r="D3988">
        <v>19898047994</v>
      </c>
      <c r="E3988" s="1">
        <v>44964.611851851849</v>
      </c>
      <c r="F3988" s="1">
        <v>44964.611851851849</v>
      </c>
    </row>
    <row r="3989" spans="1:6" x14ac:dyDescent="0.2">
      <c r="A3989">
        <v>3988</v>
      </c>
      <c r="B3989" t="s">
        <v>10154</v>
      </c>
      <c r="C3989" t="s">
        <v>10155</v>
      </c>
      <c r="D3989">
        <f>1-732-338-4604</f>
        <v>-5673</v>
      </c>
      <c r="E3989" s="1">
        <v>44964.611851851849</v>
      </c>
      <c r="F3989" s="1">
        <v>44964.611851851849</v>
      </c>
    </row>
    <row r="3990" spans="1:6" x14ac:dyDescent="0.2">
      <c r="A3990">
        <v>3989</v>
      </c>
      <c r="B3990" t="s">
        <v>10156</v>
      </c>
      <c r="C3990" t="s">
        <v>10157</v>
      </c>
      <c r="D3990" t="s">
        <v>10158</v>
      </c>
      <c r="E3990" s="1">
        <v>44964.611851851849</v>
      </c>
      <c r="F3990" s="1">
        <v>44964.611851851849</v>
      </c>
    </row>
    <row r="3991" spans="1:6" x14ac:dyDescent="0.2">
      <c r="A3991">
        <v>3990</v>
      </c>
      <c r="B3991" t="s">
        <v>10159</v>
      </c>
      <c r="C3991" t="s">
        <v>10160</v>
      </c>
      <c r="D3991" s="2">
        <v>8474314423</v>
      </c>
      <c r="E3991" s="1">
        <v>44964.611851851849</v>
      </c>
      <c r="F3991" s="1">
        <v>44964.611851851849</v>
      </c>
    </row>
    <row r="3992" spans="1:6" x14ac:dyDescent="0.2">
      <c r="A3992">
        <v>3991</v>
      </c>
      <c r="B3992" t="s">
        <v>10161</v>
      </c>
      <c r="C3992" t="s">
        <v>10162</v>
      </c>
      <c r="D3992">
        <f>1-386-274-4022</f>
        <v>-4681</v>
      </c>
      <c r="E3992" s="1">
        <v>44964.611851851849</v>
      </c>
      <c r="F3992" s="1">
        <v>44964.611851851849</v>
      </c>
    </row>
    <row r="3993" spans="1:6" x14ac:dyDescent="0.2">
      <c r="A3993">
        <v>3992</v>
      </c>
      <c r="B3993" t="s">
        <v>10163</v>
      </c>
      <c r="C3993" t="s">
        <v>10164</v>
      </c>
      <c r="D3993" t="s">
        <v>10165</v>
      </c>
      <c r="E3993" s="1">
        <v>44964.611851851849</v>
      </c>
      <c r="F3993" s="1">
        <v>44964.611851851849</v>
      </c>
    </row>
    <row r="3994" spans="1:6" x14ac:dyDescent="0.2">
      <c r="A3994">
        <v>3993</v>
      </c>
      <c r="B3994" t="s">
        <v>10166</v>
      </c>
      <c r="C3994" t="s">
        <v>10167</v>
      </c>
      <c r="D3994" t="s">
        <v>10168</v>
      </c>
      <c r="E3994" s="1">
        <v>44964.611851851849</v>
      </c>
      <c r="F3994" s="1">
        <v>44964.611851851849</v>
      </c>
    </row>
    <row r="3995" spans="1:6" x14ac:dyDescent="0.2">
      <c r="A3995">
        <v>3994</v>
      </c>
      <c r="B3995" t="s">
        <v>10169</v>
      </c>
      <c r="C3995" t="s">
        <v>10170</v>
      </c>
      <c r="D3995" t="s">
        <v>10171</v>
      </c>
      <c r="E3995" s="1">
        <v>44964.611851851849</v>
      </c>
      <c r="F3995" s="1">
        <v>44964.611851851849</v>
      </c>
    </row>
    <row r="3996" spans="1:6" x14ac:dyDescent="0.2">
      <c r="A3996">
        <v>3995</v>
      </c>
      <c r="B3996" t="s">
        <v>10172</v>
      </c>
      <c r="C3996" t="s">
        <v>10173</v>
      </c>
      <c r="D3996" s="2">
        <v>8387028591</v>
      </c>
      <c r="E3996" s="1">
        <v>44964.611851851849</v>
      </c>
      <c r="F3996" s="1">
        <v>44964.611851851849</v>
      </c>
    </row>
    <row r="3997" spans="1:6" x14ac:dyDescent="0.2">
      <c r="A3997">
        <v>3996</v>
      </c>
      <c r="B3997" t="s">
        <v>10174</v>
      </c>
      <c r="C3997" t="s">
        <v>10175</v>
      </c>
      <c r="D3997" t="s">
        <v>10176</v>
      </c>
      <c r="E3997" s="1">
        <v>44964.611851851849</v>
      </c>
      <c r="F3997" s="1">
        <v>44964.611851851849</v>
      </c>
    </row>
    <row r="3998" spans="1:6" x14ac:dyDescent="0.2">
      <c r="A3998">
        <v>3997</v>
      </c>
      <c r="B3998" t="s">
        <v>10177</v>
      </c>
      <c r="C3998" t="s">
        <v>10178</v>
      </c>
      <c r="D3998" t="s">
        <v>10179</v>
      </c>
      <c r="E3998" s="1">
        <v>44964.611851851849</v>
      </c>
      <c r="F3998" s="1">
        <v>44964.611851851849</v>
      </c>
    </row>
    <row r="3999" spans="1:6" x14ac:dyDescent="0.2">
      <c r="A3999">
        <v>3998</v>
      </c>
      <c r="B3999" t="s">
        <v>10180</v>
      </c>
      <c r="C3999" t="s">
        <v>10181</v>
      </c>
      <c r="D3999" t="s">
        <v>10182</v>
      </c>
      <c r="E3999" s="1">
        <v>44964.611851851849</v>
      </c>
      <c r="F3999" s="1">
        <v>44964.611851851849</v>
      </c>
    </row>
    <row r="4000" spans="1:6" x14ac:dyDescent="0.2">
      <c r="A4000">
        <v>3999</v>
      </c>
      <c r="B4000" t="s">
        <v>10183</v>
      </c>
      <c r="C4000" t="s">
        <v>10184</v>
      </c>
      <c r="D4000">
        <v>18029615941</v>
      </c>
      <c r="E4000" s="1">
        <v>44964.611851851849</v>
      </c>
      <c r="F4000" s="1">
        <v>44964.611851851849</v>
      </c>
    </row>
    <row r="4001" spans="1:6" x14ac:dyDescent="0.2">
      <c r="A4001">
        <v>4000</v>
      </c>
      <c r="B4001" t="s">
        <v>10185</v>
      </c>
      <c r="C4001" t="s">
        <v>10186</v>
      </c>
      <c r="D4001" t="s">
        <v>10187</v>
      </c>
      <c r="E4001" s="1">
        <v>44964.611851851849</v>
      </c>
      <c r="F4001" s="1">
        <v>44964.611851851849</v>
      </c>
    </row>
    <row r="4002" spans="1:6" x14ac:dyDescent="0.2">
      <c r="A4002">
        <v>4001</v>
      </c>
      <c r="B4002" t="s">
        <v>10188</v>
      </c>
      <c r="C4002" t="s">
        <v>10189</v>
      </c>
      <c r="D4002" s="2">
        <v>12172634417</v>
      </c>
      <c r="E4002" s="1">
        <v>44964.611851851849</v>
      </c>
      <c r="F4002" s="1">
        <v>44964.611851851849</v>
      </c>
    </row>
    <row r="4003" spans="1:6" x14ac:dyDescent="0.2">
      <c r="A4003">
        <v>4002</v>
      </c>
      <c r="B4003" t="s">
        <v>10190</v>
      </c>
      <c r="C4003" t="s">
        <v>10191</v>
      </c>
      <c r="D4003" t="s">
        <v>10192</v>
      </c>
      <c r="E4003" s="1">
        <v>44964.611851851849</v>
      </c>
      <c r="F4003" s="1">
        <v>44964.611851851849</v>
      </c>
    </row>
    <row r="4004" spans="1:6" x14ac:dyDescent="0.2">
      <c r="A4004">
        <v>4003</v>
      </c>
      <c r="B4004" t="s">
        <v>10193</v>
      </c>
      <c r="C4004" t="s">
        <v>10194</v>
      </c>
      <c r="D4004" t="s">
        <v>10195</v>
      </c>
      <c r="E4004" s="1">
        <v>44964.611851851849</v>
      </c>
      <c r="F4004" s="1">
        <v>44964.611851851849</v>
      </c>
    </row>
    <row r="4005" spans="1:6" x14ac:dyDescent="0.2">
      <c r="A4005">
        <v>4004</v>
      </c>
      <c r="B4005" t="s">
        <v>10196</v>
      </c>
      <c r="C4005" t="s">
        <v>10197</v>
      </c>
      <c r="D4005" s="2">
        <v>14238372639</v>
      </c>
      <c r="E4005" s="1">
        <v>44964.611851851849</v>
      </c>
      <c r="F4005" s="1">
        <v>44964.611851851849</v>
      </c>
    </row>
    <row r="4006" spans="1:6" x14ac:dyDescent="0.2">
      <c r="A4006">
        <v>4005</v>
      </c>
      <c r="B4006" t="s">
        <v>10198</v>
      </c>
      <c r="C4006" t="s">
        <v>10199</v>
      </c>
      <c r="D4006" t="s">
        <v>10200</v>
      </c>
      <c r="E4006" s="1">
        <v>44964.611851851849</v>
      </c>
      <c r="F4006" s="1">
        <v>44964.611851851849</v>
      </c>
    </row>
    <row r="4007" spans="1:6" x14ac:dyDescent="0.2">
      <c r="A4007">
        <v>4006</v>
      </c>
      <c r="B4007" t="s">
        <v>10201</v>
      </c>
      <c r="C4007" t="s">
        <v>10202</v>
      </c>
      <c r="D4007" s="2">
        <v>6518255811</v>
      </c>
      <c r="E4007" s="1">
        <v>44964.611851851849</v>
      </c>
      <c r="F4007" s="1">
        <v>44964.611851851849</v>
      </c>
    </row>
    <row r="4008" spans="1:6" x14ac:dyDescent="0.2">
      <c r="A4008">
        <v>4007</v>
      </c>
      <c r="B4008" t="s">
        <v>10203</v>
      </c>
      <c r="C4008" t="s">
        <v>10204</v>
      </c>
      <c r="D4008">
        <f>1-820-541-7138</f>
        <v>-8498</v>
      </c>
      <c r="E4008" s="1">
        <v>44964.611851851849</v>
      </c>
      <c r="F4008" s="1">
        <v>44964.611851851849</v>
      </c>
    </row>
    <row r="4009" spans="1:6" x14ac:dyDescent="0.2">
      <c r="A4009">
        <v>4008</v>
      </c>
      <c r="B4009" t="s">
        <v>10205</v>
      </c>
      <c r="C4009" t="s">
        <v>10206</v>
      </c>
      <c r="D4009">
        <f>1-281-623-5432</f>
        <v>-6335</v>
      </c>
      <c r="E4009" s="1">
        <v>44964.611851851849</v>
      </c>
      <c r="F4009" s="1">
        <v>44964.611851851849</v>
      </c>
    </row>
    <row r="4010" spans="1:6" x14ac:dyDescent="0.2">
      <c r="A4010">
        <v>4009</v>
      </c>
      <c r="B4010" t="s">
        <v>10207</v>
      </c>
      <c r="C4010" t="s">
        <v>10208</v>
      </c>
      <c r="D4010" s="2">
        <v>6807107061</v>
      </c>
      <c r="E4010" s="1">
        <v>44964.611851851849</v>
      </c>
      <c r="F4010" s="1">
        <v>44964.611851851849</v>
      </c>
    </row>
    <row r="4011" spans="1:6" x14ac:dyDescent="0.2">
      <c r="A4011">
        <v>4010</v>
      </c>
      <c r="B4011" t="s">
        <v>10209</v>
      </c>
      <c r="C4011" t="s">
        <v>10210</v>
      </c>
      <c r="D4011" t="s">
        <v>10211</v>
      </c>
      <c r="E4011" s="1">
        <v>44964.611851851849</v>
      </c>
      <c r="F4011" s="1">
        <v>44964.611851851849</v>
      </c>
    </row>
    <row r="4012" spans="1:6" x14ac:dyDescent="0.2">
      <c r="A4012">
        <v>4011</v>
      </c>
      <c r="B4012" t="s">
        <v>10212</v>
      </c>
      <c r="C4012" t="s">
        <v>10213</v>
      </c>
      <c r="D4012" s="2">
        <v>13083627166</v>
      </c>
      <c r="E4012" s="1">
        <v>44964.611851851849</v>
      </c>
      <c r="F4012" s="1">
        <v>44964.611851851849</v>
      </c>
    </row>
    <row r="4013" spans="1:6" x14ac:dyDescent="0.2">
      <c r="A4013">
        <v>4012</v>
      </c>
      <c r="B4013" t="s">
        <v>10214</v>
      </c>
      <c r="C4013" t="s">
        <v>10215</v>
      </c>
      <c r="D4013">
        <v>19069251637</v>
      </c>
      <c r="E4013" s="1">
        <v>44964.611851851849</v>
      </c>
      <c r="F4013" s="1">
        <v>44964.611851851849</v>
      </c>
    </row>
    <row r="4014" spans="1:6" x14ac:dyDescent="0.2">
      <c r="A4014">
        <v>4013</v>
      </c>
      <c r="B4014" t="s">
        <v>10216</v>
      </c>
      <c r="C4014" t="s">
        <v>10217</v>
      </c>
      <c r="D4014" s="2">
        <v>16099448322</v>
      </c>
      <c r="E4014" s="1">
        <v>44964.611851851849</v>
      </c>
      <c r="F4014" s="1">
        <v>44964.611851851849</v>
      </c>
    </row>
    <row r="4015" spans="1:6" x14ac:dyDescent="0.2">
      <c r="A4015">
        <v>4014</v>
      </c>
      <c r="B4015" t="s">
        <v>10218</v>
      </c>
      <c r="C4015" t="s">
        <v>10219</v>
      </c>
      <c r="D4015" t="s">
        <v>10220</v>
      </c>
      <c r="E4015" s="1">
        <v>44964.611851851849</v>
      </c>
      <c r="F4015" s="1">
        <v>44964.611851851849</v>
      </c>
    </row>
    <row r="4016" spans="1:6" x14ac:dyDescent="0.2">
      <c r="A4016">
        <v>4015</v>
      </c>
      <c r="B4016" t="s">
        <v>10221</v>
      </c>
      <c r="C4016" t="s">
        <v>10222</v>
      </c>
      <c r="D4016" s="2">
        <v>6617384473</v>
      </c>
      <c r="E4016" s="1">
        <v>44964.611851851849</v>
      </c>
      <c r="F4016" s="1">
        <v>44964.611851851849</v>
      </c>
    </row>
    <row r="4017" spans="1:6" x14ac:dyDescent="0.2">
      <c r="A4017">
        <v>4016</v>
      </c>
      <c r="B4017" t="s">
        <v>10223</v>
      </c>
      <c r="C4017" t="s">
        <v>10224</v>
      </c>
      <c r="D4017">
        <f>1-850-752-8979</f>
        <v>-10580</v>
      </c>
      <c r="E4017" s="1">
        <v>44964.611851851849</v>
      </c>
      <c r="F4017" s="1">
        <v>44964.611851851849</v>
      </c>
    </row>
    <row r="4018" spans="1:6" x14ac:dyDescent="0.2">
      <c r="A4018">
        <v>4017</v>
      </c>
      <c r="B4018" t="s">
        <v>10225</v>
      </c>
      <c r="C4018" t="s">
        <v>10226</v>
      </c>
      <c r="D4018" t="s">
        <v>10227</v>
      </c>
      <c r="E4018" s="1">
        <v>44964.611851851849</v>
      </c>
      <c r="F4018" s="1">
        <v>44964.611851851849</v>
      </c>
    </row>
    <row r="4019" spans="1:6" x14ac:dyDescent="0.2">
      <c r="A4019">
        <v>4018</v>
      </c>
      <c r="B4019" t="s">
        <v>10228</v>
      </c>
      <c r="C4019" t="s">
        <v>10229</v>
      </c>
      <c r="D4019" t="s">
        <v>10230</v>
      </c>
      <c r="E4019" s="1">
        <v>44964.611851851849</v>
      </c>
      <c r="F4019" s="1">
        <v>44964.611851851849</v>
      </c>
    </row>
    <row r="4020" spans="1:6" x14ac:dyDescent="0.2">
      <c r="A4020">
        <v>4019</v>
      </c>
      <c r="B4020" t="s">
        <v>10231</v>
      </c>
      <c r="C4020" t="s">
        <v>10232</v>
      </c>
      <c r="D4020">
        <f>1-820-407-8952</f>
        <v>-10178</v>
      </c>
      <c r="E4020" s="1">
        <v>44964.611851851849</v>
      </c>
      <c r="F4020" s="1">
        <v>44964.611851851849</v>
      </c>
    </row>
    <row r="4021" spans="1:6" x14ac:dyDescent="0.2">
      <c r="A4021">
        <v>4020</v>
      </c>
      <c r="B4021" t="s">
        <v>10233</v>
      </c>
      <c r="C4021" t="s">
        <v>10234</v>
      </c>
      <c r="D4021">
        <f>1-270-733-6175</f>
        <v>-7177</v>
      </c>
      <c r="E4021" s="1">
        <v>44964.611851851849</v>
      </c>
      <c r="F4021" s="1">
        <v>44964.611851851849</v>
      </c>
    </row>
    <row r="4022" spans="1:6" x14ac:dyDescent="0.2">
      <c r="A4022">
        <v>4021</v>
      </c>
      <c r="B4022" t="s">
        <v>10235</v>
      </c>
      <c r="C4022" t="s">
        <v>10236</v>
      </c>
      <c r="D4022" t="s">
        <v>10237</v>
      </c>
      <c r="E4022" s="1">
        <v>44964.611851851849</v>
      </c>
      <c r="F4022" s="1">
        <v>44964.611851851849</v>
      </c>
    </row>
    <row r="4023" spans="1:6" x14ac:dyDescent="0.2">
      <c r="A4023">
        <v>4022</v>
      </c>
      <c r="B4023" t="s">
        <v>10238</v>
      </c>
      <c r="C4023" t="s">
        <v>10239</v>
      </c>
      <c r="D4023">
        <f>1-210-991-9754</f>
        <v>-10954</v>
      </c>
      <c r="E4023" s="1">
        <v>44964.611851851849</v>
      </c>
      <c r="F4023" s="1">
        <v>44964.611851851849</v>
      </c>
    </row>
    <row r="4024" spans="1:6" x14ac:dyDescent="0.2">
      <c r="A4024">
        <v>4023</v>
      </c>
      <c r="B4024" t="s">
        <v>10240</v>
      </c>
      <c r="C4024" t="s">
        <v>10241</v>
      </c>
      <c r="D4024" t="s">
        <v>10242</v>
      </c>
      <c r="E4024" s="1">
        <v>44964.611851851849</v>
      </c>
      <c r="F4024" s="1">
        <v>44964.611851851849</v>
      </c>
    </row>
    <row r="4025" spans="1:6" x14ac:dyDescent="0.2">
      <c r="A4025">
        <v>4024</v>
      </c>
      <c r="B4025" t="s">
        <v>10243</v>
      </c>
      <c r="C4025" t="s">
        <v>10244</v>
      </c>
      <c r="D4025" t="s">
        <v>10245</v>
      </c>
      <c r="E4025" s="1">
        <v>44964.611851851849</v>
      </c>
      <c r="F4025" s="1">
        <v>44964.611851851849</v>
      </c>
    </row>
    <row r="4026" spans="1:6" x14ac:dyDescent="0.2">
      <c r="A4026">
        <v>4025</v>
      </c>
      <c r="B4026" t="s">
        <v>10246</v>
      </c>
      <c r="C4026" t="s">
        <v>10247</v>
      </c>
      <c r="D4026" s="2">
        <v>19498519719</v>
      </c>
      <c r="E4026" s="1">
        <v>44964.611851851849</v>
      </c>
      <c r="F4026" s="1">
        <v>44964.611851851849</v>
      </c>
    </row>
    <row r="4027" spans="1:6" x14ac:dyDescent="0.2">
      <c r="A4027">
        <v>4026</v>
      </c>
      <c r="B4027" t="s">
        <v>10248</v>
      </c>
      <c r="C4027" t="s">
        <v>10249</v>
      </c>
      <c r="D4027">
        <f>1-689-202-6085</f>
        <v>-6975</v>
      </c>
      <c r="E4027" s="1">
        <v>44964.611851851849</v>
      </c>
      <c r="F4027" s="1">
        <v>44964.611851851849</v>
      </c>
    </row>
    <row r="4028" spans="1:6" x14ac:dyDescent="0.2">
      <c r="A4028">
        <v>4027</v>
      </c>
      <c r="B4028" t="s">
        <v>10250</v>
      </c>
      <c r="C4028" t="s">
        <v>10251</v>
      </c>
      <c r="D4028">
        <f>1-715-972-2987</f>
        <v>-4673</v>
      </c>
      <c r="E4028" s="1">
        <v>44964.611851851849</v>
      </c>
      <c r="F4028" s="1">
        <v>44964.611851851849</v>
      </c>
    </row>
    <row r="4029" spans="1:6" x14ac:dyDescent="0.2">
      <c r="A4029">
        <v>4028</v>
      </c>
      <c r="B4029" t="s">
        <v>10252</v>
      </c>
      <c r="C4029" t="s">
        <v>10253</v>
      </c>
      <c r="D4029" t="s">
        <v>10254</v>
      </c>
      <c r="E4029" s="1">
        <v>44964.611851851849</v>
      </c>
      <c r="F4029" s="1">
        <v>44964.611851851849</v>
      </c>
    </row>
    <row r="4030" spans="1:6" x14ac:dyDescent="0.2">
      <c r="A4030">
        <v>4029</v>
      </c>
      <c r="B4030" t="s">
        <v>10255</v>
      </c>
      <c r="C4030" t="s">
        <v>10256</v>
      </c>
      <c r="D4030">
        <f>1-951-853-584</f>
        <v>-2387</v>
      </c>
      <c r="E4030" s="1">
        <v>44964.611851851849</v>
      </c>
      <c r="F4030" s="1">
        <v>44964.611851851849</v>
      </c>
    </row>
    <row r="4031" spans="1:6" x14ac:dyDescent="0.2">
      <c r="A4031">
        <v>4030</v>
      </c>
      <c r="B4031" t="s">
        <v>10257</v>
      </c>
      <c r="C4031" t="s">
        <v>10258</v>
      </c>
      <c r="D4031" t="s">
        <v>10259</v>
      </c>
      <c r="E4031" s="1">
        <v>44964.611851851849</v>
      </c>
      <c r="F4031" s="1">
        <v>44964.611851851849</v>
      </c>
    </row>
    <row r="4032" spans="1:6" x14ac:dyDescent="0.2">
      <c r="A4032">
        <v>4031</v>
      </c>
      <c r="B4032" t="s">
        <v>10260</v>
      </c>
      <c r="C4032" t="s">
        <v>10261</v>
      </c>
      <c r="D4032">
        <f>1-845-859-2650</f>
        <v>-4353</v>
      </c>
      <c r="E4032" s="1">
        <v>44964.611851851849</v>
      </c>
      <c r="F4032" s="1">
        <v>44964.611851851849</v>
      </c>
    </row>
    <row r="4033" spans="1:6" x14ac:dyDescent="0.2">
      <c r="A4033">
        <v>4032</v>
      </c>
      <c r="B4033" t="s">
        <v>10262</v>
      </c>
      <c r="C4033" t="s">
        <v>10263</v>
      </c>
      <c r="D4033" s="2">
        <v>3616810602</v>
      </c>
      <c r="E4033" s="1">
        <v>44964.611851851849</v>
      </c>
      <c r="F4033" s="1">
        <v>44964.611851851849</v>
      </c>
    </row>
    <row r="4034" spans="1:6" x14ac:dyDescent="0.2">
      <c r="A4034">
        <v>4033</v>
      </c>
      <c r="B4034" t="s">
        <v>10264</v>
      </c>
      <c r="C4034" t="s">
        <v>10265</v>
      </c>
      <c r="D4034">
        <f>1-984-397-2303</f>
        <v>-3683</v>
      </c>
      <c r="E4034" s="1">
        <v>44964.611851851849</v>
      </c>
      <c r="F4034" s="1">
        <v>44964.611851851849</v>
      </c>
    </row>
    <row r="4035" spans="1:6" x14ac:dyDescent="0.2">
      <c r="A4035">
        <v>4034</v>
      </c>
      <c r="B4035" t="s">
        <v>10266</v>
      </c>
      <c r="C4035" t="s">
        <v>10267</v>
      </c>
      <c r="D4035" t="s">
        <v>10268</v>
      </c>
      <c r="E4035" s="1">
        <v>44964.611851851849</v>
      </c>
      <c r="F4035" s="1">
        <v>44964.611851851849</v>
      </c>
    </row>
    <row r="4036" spans="1:6" x14ac:dyDescent="0.2">
      <c r="A4036">
        <v>4035</v>
      </c>
      <c r="B4036" t="s">
        <v>10269</v>
      </c>
      <c r="C4036" t="s">
        <v>10270</v>
      </c>
      <c r="D4036" t="s">
        <v>10271</v>
      </c>
      <c r="E4036" s="1">
        <v>44964.611851851849</v>
      </c>
      <c r="F4036" s="1">
        <v>44964.611851851849</v>
      </c>
    </row>
    <row r="4037" spans="1:6" x14ac:dyDescent="0.2">
      <c r="A4037">
        <v>4036</v>
      </c>
      <c r="B4037" t="s">
        <v>10272</v>
      </c>
      <c r="C4037" t="s">
        <v>10273</v>
      </c>
      <c r="D4037" s="2">
        <v>14089072766</v>
      </c>
      <c r="E4037" s="1">
        <v>44964.611851851849</v>
      </c>
      <c r="F4037" s="1">
        <v>44964.611851851849</v>
      </c>
    </row>
    <row r="4038" spans="1:6" x14ac:dyDescent="0.2">
      <c r="A4038">
        <v>4037</v>
      </c>
      <c r="B4038" t="s">
        <v>10274</v>
      </c>
      <c r="C4038" t="s">
        <v>10275</v>
      </c>
      <c r="D4038" s="2">
        <v>5207848373</v>
      </c>
      <c r="E4038" s="1">
        <v>44964.611851851849</v>
      </c>
      <c r="F4038" s="1">
        <v>44964.611851851849</v>
      </c>
    </row>
    <row r="4039" spans="1:6" x14ac:dyDescent="0.2">
      <c r="A4039">
        <v>4038</v>
      </c>
      <c r="B4039" t="s">
        <v>10276</v>
      </c>
      <c r="C4039" t="s">
        <v>10277</v>
      </c>
      <c r="D4039" s="2">
        <v>4639596477</v>
      </c>
      <c r="E4039" s="1">
        <v>44964.611851851849</v>
      </c>
      <c r="F4039" s="1">
        <v>44964.611851851849</v>
      </c>
    </row>
    <row r="4040" spans="1:6" x14ac:dyDescent="0.2">
      <c r="A4040">
        <v>4039</v>
      </c>
      <c r="B4040" t="s">
        <v>10278</v>
      </c>
      <c r="C4040" t="s">
        <v>10279</v>
      </c>
      <c r="D4040" t="s">
        <v>10280</v>
      </c>
      <c r="E4040" s="1">
        <v>44964.611851851849</v>
      </c>
      <c r="F4040" s="1">
        <v>44964.611851851849</v>
      </c>
    </row>
    <row r="4041" spans="1:6" x14ac:dyDescent="0.2">
      <c r="A4041">
        <v>4040</v>
      </c>
      <c r="B4041" t="s">
        <v>10281</v>
      </c>
      <c r="C4041" t="s">
        <v>10282</v>
      </c>
      <c r="D4041" t="s">
        <v>10283</v>
      </c>
      <c r="E4041" s="1">
        <v>44964.611851851849</v>
      </c>
      <c r="F4041" s="1">
        <v>44964.611851851849</v>
      </c>
    </row>
    <row r="4042" spans="1:6" x14ac:dyDescent="0.2">
      <c r="A4042">
        <v>4041</v>
      </c>
      <c r="B4042" t="s">
        <v>10284</v>
      </c>
      <c r="C4042" t="s">
        <v>10285</v>
      </c>
      <c r="D4042" t="s">
        <v>10286</v>
      </c>
      <c r="E4042" s="1">
        <v>44964.611851851849</v>
      </c>
      <c r="F4042" s="1">
        <v>44964.611851851849</v>
      </c>
    </row>
    <row r="4043" spans="1:6" x14ac:dyDescent="0.2">
      <c r="A4043">
        <v>4042</v>
      </c>
      <c r="B4043" t="s">
        <v>10287</v>
      </c>
      <c r="C4043" t="s">
        <v>10288</v>
      </c>
      <c r="D4043" s="2">
        <v>4587051535</v>
      </c>
      <c r="E4043" s="1">
        <v>44964.611851851849</v>
      </c>
      <c r="F4043" s="1">
        <v>44964.611851851849</v>
      </c>
    </row>
    <row r="4044" spans="1:6" x14ac:dyDescent="0.2">
      <c r="A4044">
        <v>4043</v>
      </c>
      <c r="B4044" t="s">
        <v>10289</v>
      </c>
      <c r="C4044" t="s">
        <v>10290</v>
      </c>
      <c r="D4044">
        <f>1-334-315-5194</f>
        <v>-5842</v>
      </c>
      <c r="E4044" s="1">
        <v>44964.611851851849</v>
      </c>
      <c r="F4044" s="1">
        <v>44964.611851851849</v>
      </c>
    </row>
    <row r="4045" spans="1:6" x14ac:dyDescent="0.2">
      <c r="A4045">
        <v>4044</v>
      </c>
      <c r="B4045" t="s">
        <v>10291</v>
      </c>
      <c r="C4045" t="s">
        <v>10292</v>
      </c>
      <c r="D4045">
        <f>1-458-210-4221</f>
        <v>-4888</v>
      </c>
      <c r="E4045" s="1">
        <v>44964.611851851849</v>
      </c>
      <c r="F4045" s="1">
        <v>44964.611851851849</v>
      </c>
    </row>
    <row r="4046" spans="1:6" x14ac:dyDescent="0.2">
      <c r="A4046">
        <v>4045</v>
      </c>
      <c r="B4046" t="s">
        <v>10293</v>
      </c>
      <c r="C4046" t="s">
        <v>10294</v>
      </c>
      <c r="D4046" s="2">
        <v>2838141721</v>
      </c>
      <c r="E4046" s="1">
        <v>44964.611851851849</v>
      </c>
      <c r="F4046" s="1">
        <v>44964.611851851849</v>
      </c>
    </row>
    <row r="4047" spans="1:6" x14ac:dyDescent="0.2">
      <c r="A4047">
        <v>4046</v>
      </c>
      <c r="B4047" t="s">
        <v>10295</v>
      </c>
      <c r="C4047" t="s">
        <v>10296</v>
      </c>
      <c r="D4047" t="s">
        <v>10297</v>
      </c>
      <c r="E4047" s="1">
        <v>44964.611851851849</v>
      </c>
      <c r="F4047" s="1">
        <v>44964.611851851849</v>
      </c>
    </row>
    <row r="4048" spans="1:6" x14ac:dyDescent="0.2">
      <c r="A4048">
        <v>4047</v>
      </c>
      <c r="B4048" t="s">
        <v>10298</v>
      </c>
      <c r="C4048" t="s">
        <v>10299</v>
      </c>
      <c r="D4048" t="s">
        <v>10300</v>
      </c>
      <c r="E4048" s="1">
        <v>44964.611851851849</v>
      </c>
      <c r="F4048" s="1">
        <v>44964.611851851849</v>
      </c>
    </row>
    <row r="4049" spans="1:6" x14ac:dyDescent="0.2">
      <c r="A4049">
        <v>4048</v>
      </c>
      <c r="B4049" t="s">
        <v>10301</v>
      </c>
      <c r="C4049" t="s">
        <v>10302</v>
      </c>
      <c r="D4049" s="2">
        <v>15305881199</v>
      </c>
      <c r="E4049" s="1">
        <v>44964.611851851849</v>
      </c>
      <c r="F4049" s="1">
        <v>44964.611851851849</v>
      </c>
    </row>
    <row r="4050" spans="1:6" x14ac:dyDescent="0.2">
      <c r="A4050">
        <v>4049</v>
      </c>
      <c r="B4050" t="s">
        <v>10303</v>
      </c>
      <c r="C4050" t="s">
        <v>10304</v>
      </c>
      <c r="D4050" t="s">
        <v>10305</v>
      </c>
      <c r="E4050" s="1">
        <v>44964.611851851849</v>
      </c>
      <c r="F4050" s="1">
        <v>44964.611851851849</v>
      </c>
    </row>
    <row r="4051" spans="1:6" x14ac:dyDescent="0.2">
      <c r="A4051">
        <v>4050</v>
      </c>
      <c r="B4051" t="s">
        <v>10306</v>
      </c>
      <c r="C4051" t="s">
        <v>10307</v>
      </c>
      <c r="D4051">
        <f>1-586-971-7881</f>
        <v>-9437</v>
      </c>
      <c r="E4051" s="1">
        <v>44964.611851851849</v>
      </c>
      <c r="F4051" s="1">
        <v>44964.611851851849</v>
      </c>
    </row>
    <row r="4052" spans="1:6" x14ac:dyDescent="0.2">
      <c r="A4052">
        <v>4051</v>
      </c>
      <c r="B4052" t="s">
        <v>10308</v>
      </c>
      <c r="C4052" t="s">
        <v>10309</v>
      </c>
      <c r="D4052" t="s">
        <v>10310</v>
      </c>
      <c r="E4052" s="1">
        <v>44964.611851851849</v>
      </c>
      <c r="F4052" s="1">
        <v>44964.611851851849</v>
      </c>
    </row>
    <row r="4053" spans="1:6" x14ac:dyDescent="0.2">
      <c r="A4053">
        <v>4052</v>
      </c>
      <c r="B4053" t="s">
        <v>10311</v>
      </c>
      <c r="C4053" t="s">
        <v>10312</v>
      </c>
      <c r="D4053" t="s">
        <v>10313</v>
      </c>
      <c r="E4053" s="1">
        <v>44964.611851851849</v>
      </c>
      <c r="F4053" s="1">
        <v>44964.611851851849</v>
      </c>
    </row>
    <row r="4054" spans="1:6" x14ac:dyDescent="0.2">
      <c r="A4054">
        <v>4053</v>
      </c>
      <c r="B4054" t="s">
        <v>10314</v>
      </c>
      <c r="C4054" t="s">
        <v>10315</v>
      </c>
      <c r="D4054" t="s">
        <v>10316</v>
      </c>
      <c r="E4054" s="1">
        <v>44964.611851851849</v>
      </c>
      <c r="F4054" s="1">
        <v>44964.611851851849</v>
      </c>
    </row>
    <row r="4055" spans="1:6" x14ac:dyDescent="0.2">
      <c r="A4055">
        <v>4054</v>
      </c>
      <c r="B4055" t="s">
        <v>10317</v>
      </c>
      <c r="C4055" t="s">
        <v>10318</v>
      </c>
      <c r="D4055" t="s">
        <v>10319</v>
      </c>
      <c r="E4055" s="1">
        <v>44964.611851851849</v>
      </c>
      <c r="F4055" s="1">
        <v>44964.611851851849</v>
      </c>
    </row>
    <row r="4056" spans="1:6" x14ac:dyDescent="0.2">
      <c r="A4056">
        <v>4055</v>
      </c>
      <c r="B4056" t="s">
        <v>10320</v>
      </c>
      <c r="C4056" t="s">
        <v>10321</v>
      </c>
      <c r="D4056" t="s">
        <v>10322</v>
      </c>
      <c r="E4056" s="1">
        <v>44964.611851851849</v>
      </c>
      <c r="F4056" s="1">
        <v>44964.611851851849</v>
      </c>
    </row>
    <row r="4057" spans="1:6" x14ac:dyDescent="0.2">
      <c r="A4057">
        <v>4056</v>
      </c>
      <c r="B4057" t="s">
        <v>10323</v>
      </c>
      <c r="C4057" t="s">
        <v>10324</v>
      </c>
      <c r="D4057" t="s">
        <v>10325</v>
      </c>
      <c r="E4057" s="1">
        <v>44964.611851851849</v>
      </c>
      <c r="F4057" s="1">
        <v>44964.611851851849</v>
      </c>
    </row>
    <row r="4058" spans="1:6" x14ac:dyDescent="0.2">
      <c r="A4058">
        <v>4057</v>
      </c>
      <c r="B4058" t="s">
        <v>10326</v>
      </c>
      <c r="C4058" t="s">
        <v>10327</v>
      </c>
      <c r="D4058" t="s">
        <v>10328</v>
      </c>
      <c r="E4058" s="1">
        <v>44964.611851851849</v>
      </c>
      <c r="F4058" s="1">
        <v>44964.611851851849</v>
      </c>
    </row>
    <row r="4059" spans="1:6" x14ac:dyDescent="0.2">
      <c r="A4059">
        <v>4058</v>
      </c>
      <c r="B4059" t="s">
        <v>10329</v>
      </c>
      <c r="C4059" t="s">
        <v>10330</v>
      </c>
      <c r="D4059" s="2">
        <v>3852982789</v>
      </c>
      <c r="E4059" s="1">
        <v>44964.611851851849</v>
      </c>
      <c r="F4059" s="1">
        <v>44964.611851851849</v>
      </c>
    </row>
    <row r="4060" spans="1:6" x14ac:dyDescent="0.2">
      <c r="A4060">
        <v>4059</v>
      </c>
      <c r="B4060" t="s">
        <v>8531</v>
      </c>
      <c r="C4060" t="s">
        <v>10331</v>
      </c>
      <c r="D4060">
        <f>1-765-369-8325</f>
        <v>-9458</v>
      </c>
      <c r="E4060" s="1">
        <v>44964.611851851849</v>
      </c>
      <c r="F4060" s="1">
        <v>44964.611851851849</v>
      </c>
    </row>
    <row r="4061" spans="1:6" x14ac:dyDescent="0.2">
      <c r="A4061">
        <v>4060</v>
      </c>
      <c r="B4061" t="s">
        <v>10332</v>
      </c>
      <c r="C4061" t="s">
        <v>10333</v>
      </c>
      <c r="D4061">
        <f>1-769-706-6866</f>
        <v>-8340</v>
      </c>
      <c r="E4061" s="1">
        <v>44964.611851851849</v>
      </c>
      <c r="F4061" s="1">
        <v>44964.611851851849</v>
      </c>
    </row>
    <row r="4062" spans="1:6" x14ac:dyDescent="0.2">
      <c r="A4062">
        <v>4061</v>
      </c>
      <c r="B4062" t="s">
        <v>10334</v>
      </c>
      <c r="C4062" t="s">
        <v>10335</v>
      </c>
      <c r="D4062" s="2">
        <v>16519171479</v>
      </c>
      <c r="E4062" s="1">
        <v>44964.611851851849</v>
      </c>
      <c r="F4062" s="1">
        <v>44964.611851851849</v>
      </c>
    </row>
    <row r="4063" spans="1:6" x14ac:dyDescent="0.2">
      <c r="A4063">
        <v>4062</v>
      </c>
      <c r="B4063" t="s">
        <v>10336</v>
      </c>
      <c r="C4063" t="s">
        <v>10337</v>
      </c>
      <c r="D4063" t="s">
        <v>10338</v>
      </c>
      <c r="E4063" s="1">
        <v>44964.611851851849</v>
      </c>
      <c r="F4063" s="1">
        <v>44964.611851851849</v>
      </c>
    </row>
    <row r="4064" spans="1:6" x14ac:dyDescent="0.2">
      <c r="A4064">
        <v>4063</v>
      </c>
      <c r="B4064" t="s">
        <v>10339</v>
      </c>
      <c r="C4064" t="s">
        <v>10340</v>
      </c>
      <c r="D4064" t="s">
        <v>10341</v>
      </c>
      <c r="E4064" s="1">
        <v>44964.611851851849</v>
      </c>
      <c r="F4064" s="1">
        <v>44964.611851851849</v>
      </c>
    </row>
    <row r="4065" spans="1:6" x14ac:dyDescent="0.2">
      <c r="A4065">
        <v>4064</v>
      </c>
      <c r="B4065" t="s">
        <v>10342</v>
      </c>
      <c r="C4065" t="s">
        <v>10343</v>
      </c>
      <c r="D4065" t="s">
        <v>10344</v>
      </c>
      <c r="E4065" s="1">
        <v>44964.611851851849</v>
      </c>
      <c r="F4065" s="1">
        <v>44964.611851851849</v>
      </c>
    </row>
    <row r="4066" spans="1:6" x14ac:dyDescent="0.2">
      <c r="A4066">
        <v>4065</v>
      </c>
      <c r="B4066" t="s">
        <v>10345</v>
      </c>
      <c r="C4066" t="s">
        <v>10346</v>
      </c>
      <c r="D4066" t="s">
        <v>10347</v>
      </c>
      <c r="E4066" s="1">
        <v>44964.611851851849</v>
      </c>
      <c r="F4066" s="1">
        <v>44964.611851851849</v>
      </c>
    </row>
    <row r="4067" spans="1:6" x14ac:dyDescent="0.2">
      <c r="A4067">
        <v>4066</v>
      </c>
      <c r="B4067" t="s">
        <v>10348</v>
      </c>
      <c r="C4067" t="s">
        <v>10349</v>
      </c>
      <c r="D4067" t="s">
        <v>10350</v>
      </c>
      <c r="E4067" s="1">
        <v>44964.611851851849</v>
      </c>
      <c r="F4067" s="1">
        <v>44964.611851851849</v>
      </c>
    </row>
    <row r="4068" spans="1:6" x14ac:dyDescent="0.2">
      <c r="A4068">
        <v>4067</v>
      </c>
      <c r="B4068" t="s">
        <v>10351</v>
      </c>
      <c r="C4068" t="s">
        <v>10352</v>
      </c>
      <c r="D4068" t="s">
        <v>10353</v>
      </c>
      <c r="E4068" s="1">
        <v>44964.611851851849</v>
      </c>
      <c r="F4068" s="1">
        <v>44964.611851851849</v>
      </c>
    </row>
    <row r="4069" spans="1:6" x14ac:dyDescent="0.2">
      <c r="A4069">
        <v>4068</v>
      </c>
      <c r="B4069" t="s">
        <v>10354</v>
      </c>
      <c r="C4069" t="s">
        <v>10355</v>
      </c>
      <c r="D4069" s="2">
        <v>14146260815</v>
      </c>
      <c r="E4069" s="1">
        <v>44964.611851851849</v>
      </c>
      <c r="F4069" s="1">
        <v>44964.611851851849</v>
      </c>
    </row>
    <row r="4070" spans="1:6" x14ac:dyDescent="0.2">
      <c r="A4070">
        <v>4069</v>
      </c>
      <c r="B4070" t="s">
        <v>10356</v>
      </c>
      <c r="C4070" t="s">
        <v>10357</v>
      </c>
      <c r="D4070" t="s">
        <v>10358</v>
      </c>
      <c r="E4070" s="1">
        <v>44964.611851851849</v>
      </c>
      <c r="F4070" s="1">
        <v>44964.611851851849</v>
      </c>
    </row>
    <row r="4071" spans="1:6" x14ac:dyDescent="0.2">
      <c r="A4071">
        <v>4070</v>
      </c>
      <c r="B4071" t="s">
        <v>10359</v>
      </c>
      <c r="C4071" t="s">
        <v>10360</v>
      </c>
      <c r="D4071" t="s">
        <v>10361</v>
      </c>
      <c r="E4071" s="1">
        <v>44964.611851851849</v>
      </c>
      <c r="F4071" s="1">
        <v>44964.611851851849</v>
      </c>
    </row>
    <row r="4072" spans="1:6" x14ac:dyDescent="0.2">
      <c r="A4072">
        <v>4071</v>
      </c>
      <c r="B4072" t="s">
        <v>10362</v>
      </c>
      <c r="C4072" t="s">
        <v>10363</v>
      </c>
      <c r="D4072" s="2">
        <v>6364864871</v>
      </c>
      <c r="E4072" s="1">
        <v>44964.611851851849</v>
      </c>
      <c r="F4072" s="1">
        <v>44964.611851851849</v>
      </c>
    </row>
    <row r="4073" spans="1:6" x14ac:dyDescent="0.2">
      <c r="A4073">
        <v>4072</v>
      </c>
      <c r="B4073" t="s">
        <v>10364</v>
      </c>
      <c r="C4073" t="s">
        <v>10365</v>
      </c>
      <c r="D4073" t="s">
        <v>10366</v>
      </c>
      <c r="E4073" s="1">
        <v>44964.611851851849</v>
      </c>
      <c r="F4073" s="1">
        <v>44964.611851851849</v>
      </c>
    </row>
    <row r="4074" spans="1:6" x14ac:dyDescent="0.2">
      <c r="A4074">
        <v>4073</v>
      </c>
      <c r="B4074" t="s">
        <v>10367</v>
      </c>
      <c r="C4074" t="s">
        <v>10368</v>
      </c>
      <c r="D4074" t="s">
        <v>10369</v>
      </c>
      <c r="E4074" s="1">
        <v>44964.611851851849</v>
      </c>
      <c r="F4074" s="1">
        <v>44964.611851851849</v>
      </c>
    </row>
    <row r="4075" spans="1:6" x14ac:dyDescent="0.2">
      <c r="A4075">
        <v>4074</v>
      </c>
      <c r="B4075" t="s">
        <v>10370</v>
      </c>
      <c r="C4075" t="s">
        <v>10371</v>
      </c>
      <c r="D4075" t="s">
        <v>10372</v>
      </c>
      <c r="E4075" s="1">
        <v>44964.611851851849</v>
      </c>
      <c r="F4075" s="1">
        <v>44964.611851851849</v>
      </c>
    </row>
    <row r="4076" spans="1:6" x14ac:dyDescent="0.2">
      <c r="A4076">
        <v>4075</v>
      </c>
      <c r="B4076" t="s">
        <v>10373</v>
      </c>
      <c r="C4076" t="s">
        <v>10374</v>
      </c>
      <c r="D4076">
        <v>18438495188</v>
      </c>
      <c r="E4076" s="1">
        <v>44964.611851851849</v>
      </c>
      <c r="F4076" s="1">
        <v>44964.611851851849</v>
      </c>
    </row>
    <row r="4077" spans="1:6" x14ac:dyDescent="0.2">
      <c r="A4077">
        <v>4076</v>
      </c>
      <c r="B4077" t="s">
        <v>10375</v>
      </c>
      <c r="C4077" t="s">
        <v>10376</v>
      </c>
      <c r="D4077" t="s">
        <v>10377</v>
      </c>
      <c r="E4077" s="1">
        <v>44964.611851851849</v>
      </c>
      <c r="F4077" s="1">
        <v>44964.611851851849</v>
      </c>
    </row>
    <row r="4078" spans="1:6" x14ac:dyDescent="0.2">
      <c r="A4078">
        <v>4077</v>
      </c>
      <c r="B4078" t="s">
        <v>10378</v>
      </c>
      <c r="C4078" t="s">
        <v>10379</v>
      </c>
      <c r="D4078" t="s">
        <v>10380</v>
      </c>
      <c r="E4078" s="1">
        <v>44964.611851851849</v>
      </c>
      <c r="F4078" s="1">
        <v>44964.611851851849</v>
      </c>
    </row>
    <row r="4079" spans="1:6" x14ac:dyDescent="0.2">
      <c r="A4079">
        <v>4078</v>
      </c>
      <c r="B4079" t="s">
        <v>10381</v>
      </c>
      <c r="C4079" t="s">
        <v>10382</v>
      </c>
      <c r="D4079" s="2">
        <v>2606009660</v>
      </c>
      <c r="E4079" s="1">
        <v>44964.611851851849</v>
      </c>
      <c r="F4079" s="1">
        <v>44964.611851851849</v>
      </c>
    </row>
    <row r="4080" spans="1:6" x14ac:dyDescent="0.2">
      <c r="A4080">
        <v>4079</v>
      </c>
      <c r="B4080" t="s">
        <v>10383</v>
      </c>
      <c r="C4080" t="s">
        <v>10384</v>
      </c>
      <c r="D4080">
        <v>13856624351</v>
      </c>
      <c r="E4080" s="1">
        <v>44964.611851851849</v>
      </c>
      <c r="F4080" s="1">
        <v>44964.611851851849</v>
      </c>
    </row>
    <row r="4081" spans="1:6" x14ac:dyDescent="0.2">
      <c r="A4081">
        <v>4080</v>
      </c>
      <c r="B4081" t="s">
        <v>10385</v>
      </c>
      <c r="C4081" t="s">
        <v>10386</v>
      </c>
      <c r="D4081" t="s">
        <v>10387</v>
      </c>
      <c r="E4081" s="1">
        <v>44964.611851851849</v>
      </c>
      <c r="F4081" s="1">
        <v>44964.611851851849</v>
      </c>
    </row>
    <row r="4082" spans="1:6" x14ac:dyDescent="0.2">
      <c r="A4082">
        <v>4081</v>
      </c>
      <c r="B4082" t="s">
        <v>10388</v>
      </c>
      <c r="C4082" t="s">
        <v>10389</v>
      </c>
      <c r="D4082" t="s">
        <v>10390</v>
      </c>
      <c r="E4082" s="1">
        <v>44964.611851851849</v>
      </c>
      <c r="F4082" s="1">
        <v>44964.611851851849</v>
      </c>
    </row>
    <row r="4083" spans="1:6" x14ac:dyDescent="0.2">
      <c r="A4083">
        <v>4082</v>
      </c>
      <c r="B4083" t="s">
        <v>10391</v>
      </c>
      <c r="C4083" t="s">
        <v>10392</v>
      </c>
      <c r="D4083">
        <f>1-414-439-3656</f>
        <v>-4508</v>
      </c>
      <c r="E4083" s="1">
        <v>44964.611851851849</v>
      </c>
      <c r="F4083" s="1">
        <v>44964.611851851849</v>
      </c>
    </row>
    <row r="4084" spans="1:6" x14ac:dyDescent="0.2">
      <c r="A4084">
        <v>4083</v>
      </c>
      <c r="B4084" t="s">
        <v>10393</v>
      </c>
      <c r="C4084" t="s">
        <v>10394</v>
      </c>
      <c r="D4084" t="s">
        <v>10395</v>
      </c>
      <c r="E4084" s="1">
        <v>44964.611851851849</v>
      </c>
      <c r="F4084" s="1">
        <v>44964.611851851849</v>
      </c>
    </row>
    <row r="4085" spans="1:6" x14ac:dyDescent="0.2">
      <c r="A4085">
        <v>4084</v>
      </c>
      <c r="B4085" t="s">
        <v>10396</v>
      </c>
      <c r="C4085" t="s">
        <v>10397</v>
      </c>
      <c r="D4085" t="s">
        <v>10398</v>
      </c>
      <c r="E4085" s="1">
        <v>44964.611851851849</v>
      </c>
      <c r="F4085" s="1">
        <v>44964.611851851849</v>
      </c>
    </row>
    <row r="4086" spans="1:6" x14ac:dyDescent="0.2">
      <c r="A4086">
        <v>4085</v>
      </c>
      <c r="B4086" t="s">
        <v>10399</v>
      </c>
      <c r="C4086" t="s">
        <v>10400</v>
      </c>
      <c r="D4086" t="s">
        <v>10401</v>
      </c>
      <c r="E4086" s="1">
        <v>44964.611851851849</v>
      </c>
      <c r="F4086" s="1">
        <v>44964.611851851849</v>
      </c>
    </row>
    <row r="4087" spans="1:6" x14ac:dyDescent="0.2">
      <c r="A4087">
        <v>4086</v>
      </c>
      <c r="B4087" t="s">
        <v>10402</v>
      </c>
      <c r="C4087" t="s">
        <v>10403</v>
      </c>
      <c r="D4087">
        <v>18594799934</v>
      </c>
      <c r="E4087" s="1">
        <v>44964.611851851849</v>
      </c>
      <c r="F4087" s="1">
        <v>44964.611851851849</v>
      </c>
    </row>
    <row r="4088" spans="1:6" x14ac:dyDescent="0.2">
      <c r="A4088">
        <v>4087</v>
      </c>
      <c r="B4088" t="s">
        <v>10404</v>
      </c>
      <c r="C4088" t="s">
        <v>10405</v>
      </c>
      <c r="D4088" s="2">
        <v>7545200382</v>
      </c>
      <c r="E4088" s="1">
        <v>44964.611851851849</v>
      </c>
      <c r="F4088" s="1">
        <v>44964.611851851849</v>
      </c>
    </row>
    <row r="4089" spans="1:6" x14ac:dyDescent="0.2">
      <c r="A4089">
        <v>4088</v>
      </c>
      <c r="B4089" t="s">
        <v>10406</v>
      </c>
      <c r="C4089" t="s">
        <v>10407</v>
      </c>
      <c r="D4089" t="s">
        <v>10408</v>
      </c>
      <c r="E4089" s="1">
        <v>44964.611851851849</v>
      </c>
      <c r="F4089" s="1">
        <v>44964.611851851849</v>
      </c>
    </row>
    <row r="4090" spans="1:6" x14ac:dyDescent="0.2">
      <c r="A4090">
        <v>4089</v>
      </c>
      <c r="B4090" t="s">
        <v>10409</v>
      </c>
      <c r="C4090" t="s">
        <v>10410</v>
      </c>
      <c r="D4090" t="s">
        <v>10411</v>
      </c>
      <c r="E4090" s="1">
        <v>44964.611851851849</v>
      </c>
      <c r="F4090" s="1">
        <v>44964.611851851849</v>
      </c>
    </row>
    <row r="4091" spans="1:6" x14ac:dyDescent="0.2">
      <c r="A4091">
        <v>4090</v>
      </c>
      <c r="B4091" t="s">
        <v>10412</v>
      </c>
      <c r="C4091" t="s">
        <v>10413</v>
      </c>
      <c r="D4091">
        <f>1-786-565-7094</f>
        <v>-8444</v>
      </c>
      <c r="E4091" s="1">
        <v>44964.611851851849</v>
      </c>
      <c r="F4091" s="1">
        <v>44964.611851851849</v>
      </c>
    </row>
    <row r="4092" spans="1:6" x14ac:dyDescent="0.2">
      <c r="A4092">
        <v>4091</v>
      </c>
      <c r="B4092" t="s">
        <v>10414</v>
      </c>
      <c r="C4092" t="s">
        <v>10415</v>
      </c>
      <c r="D4092" s="2">
        <v>4797646982</v>
      </c>
      <c r="E4092" s="1">
        <v>44964.611851851849</v>
      </c>
      <c r="F4092" s="1">
        <v>44964.611851851849</v>
      </c>
    </row>
    <row r="4093" spans="1:6" x14ac:dyDescent="0.2">
      <c r="A4093">
        <v>4092</v>
      </c>
      <c r="B4093" t="s">
        <v>10416</v>
      </c>
      <c r="C4093" t="s">
        <v>10417</v>
      </c>
      <c r="D4093" t="s">
        <v>10418</v>
      </c>
      <c r="E4093" s="1">
        <v>44964.611851851849</v>
      </c>
      <c r="F4093" s="1">
        <v>44964.611851851849</v>
      </c>
    </row>
    <row r="4094" spans="1:6" x14ac:dyDescent="0.2">
      <c r="A4094">
        <v>4093</v>
      </c>
      <c r="B4094" t="s">
        <v>10419</v>
      </c>
      <c r="C4094" t="s">
        <v>10420</v>
      </c>
      <c r="D4094" s="2">
        <v>5207353811</v>
      </c>
      <c r="E4094" s="1">
        <v>44964.611851851849</v>
      </c>
      <c r="F4094" s="1">
        <v>44964.611851851849</v>
      </c>
    </row>
    <row r="4095" spans="1:6" x14ac:dyDescent="0.2">
      <c r="A4095">
        <v>4094</v>
      </c>
      <c r="B4095" t="s">
        <v>10421</v>
      </c>
      <c r="C4095" t="s">
        <v>10422</v>
      </c>
      <c r="D4095" t="s">
        <v>10423</v>
      </c>
      <c r="E4095" s="1">
        <v>44964.611851851849</v>
      </c>
      <c r="F4095" s="1">
        <v>44964.611851851849</v>
      </c>
    </row>
    <row r="4096" spans="1:6" x14ac:dyDescent="0.2">
      <c r="A4096">
        <v>4095</v>
      </c>
      <c r="B4096" t="s">
        <v>10424</v>
      </c>
      <c r="C4096" t="s">
        <v>10425</v>
      </c>
      <c r="D4096" t="s">
        <v>10426</v>
      </c>
      <c r="E4096" s="1">
        <v>44964.611851851849</v>
      </c>
      <c r="F4096" s="1">
        <v>44964.611851851849</v>
      </c>
    </row>
    <row r="4097" spans="1:6" x14ac:dyDescent="0.2">
      <c r="A4097">
        <v>4096</v>
      </c>
      <c r="B4097" t="s">
        <v>10427</v>
      </c>
      <c r="C4097" t="s">
        <v>10428</v>
      </c>
      <c r="D4097" s="2">
        <v>16609465333</v>
      </c>
      <c r="E4097" s="1">
        <v>44964.611851851849</v>
      </c>
      <c r="F4097" s="1">
        <v>44964.611851851849</v>
      </c>
    </row>
    <row r="4098" spans="1:6" x14ac:dyDescent="0.2">
      <c r="A4098">
        <v>4097</v>
      </c>
      <c r="B4098" t="s">
        <v>10429</v>
      </c>
      <c r="C4098" t="s">
        <v>10430</v>
      </c>
      <c r="D4098" s="2">
        <v>7169839858</v>
      </c>
      <c r="E4098" s="1">
        <v>44964.611851851849</v>
      </c>
      <c r="F4098" s="1">
        <v>44964.611851851849</v>
      </c>
    </row>
    <row r="4099" spans="1:6" x14ac:dyDescent="0.2">
      <c r="A4099">
        <v>4098</v>
      </c>
      <c r="B4099" t="s">
        <v>10431</v>
      </c>
      <c r="C4099" t="s">
        <v>10432</v>
      </c>
      <c r="D4099">
        <f>1-913-202-5882</f>
        <v>-6996</v>
      </c>
      <c r="E4099" s="1">
        <v>44964.611851851849</v>
      </c>
      <c r="F4099" s="1">
        <v>44964.611851851849</v>
      </c>
    </row>
    <row r="4100" spans="1:6" x14ac:dyDescent="0.2">
      <c r="A4100">
        <v>4099</v>
      </c>
      <c r="B4100" t="s">
        <v>10433</v>
      </c>
      <c r="C4100" t="s">
        <v>10434</v>
      </c>
      <c r="D4100">
        <f>1-863-837-6850</f>
        <v>-8549</v>
      </c>
      <c r="E4100" s="1">
        <v>44964.611851851849</v>
      </c>
      <c r="F4100" s="1">
        <v>44964.611851851849</v>
      </c>
    </row>
    <row r="4101" spans="1:6" x14ac:dyDescent="0.2">
      <c r="A4101">
        <v>4100</v>
      </c>
      <c r="B4101" t="s">
        <v>10435</v>
      </c>
      <c r="C4101" t="s">
        <v>10436</v>
      </c>
      <c r="D4101">
        <f>1-410-443-2785</f>
        <v>-3637</v>
      </c>
      <c r="E4101" s="1">
        <v>44964.611851851849</v>
      </c>
      <c r="F4101" s="1">
        <v>44964.611851851849</v>
      </c>
    </row>
    <row r="4102" spans="1:6" x14ac:dyDescent="0.2">
      <c r="A4102">
        <v>4101</v>
      </c>
      <c r="B4102" t="s">
        <v>10437</v>
      </c>
      <c r="C4102" t="s">
        <v>10438</v>
      </c>
      <c r="D4102" s="2">
        <v>7275169426</v>
      </c>
      <c r="E4102" s="1">
        <v>44964.611851851849</v>
      </c>
      <c r="F4102" s="1">
        <v>44964.611851851849</v>
      </c>
    </row>
    <row r="4103" spans="1:6" x14ac:dyDescent="0.2">
      <c r="A4103">
        <v>4102</v>
      </c>
      <c r="B4103" t="s">
        <v>10439</v>
      </c>
      <c r="C4103" t="s">
        <v>10440</v>
      </c>
      <c r="D4103" s="2">
        <v>16058388120</v>
      </c>
      <c r="E4103" s="1">
        <v>44964.611851851849</v>
      </c>
      <c r="F4103" s="1">
        <v>44964.611851851849</v>
      </c>
    </row>
    <row r="4104" spans="1:6" x14ac:dyDescent="0.2">
      <c r="A4104">
        <v>4103</v>
      </c>
      <c r="B4104" t="s">
        <v>10441</v>
      </c>
      <c r="C4104" t="s">
        <v>10442</v>
      </c>
      <c r="D4104" s="2">
        <v>2762167624</v>
      </c>
      <c r="E4104" s="1">
        <v>44964.611851851849</v>
      </c>
      <c r="F4104" s="1">
        <v>44964.611851851849</v>
      </c>
    </row>
    <row r="4105" spans="1:6" x14ac:dyDescent="0.2">
      <c r="A4105">
        <v>4104</v>
      </c>
      <c r="B4105" t="s">
        <v>10443</v>
      </c>
      <c r="C4105" t="s">
        <v>10444</v>
      </c>
      <c r="D4105">
        <f>1-717-861-2288</f>
        <v>-3865</v>
      </c>
      <c r="E4105" s="1">
        <v>44964.611851851849</v>
      </c>
      <c r="F4105" s="1">
        <v>44964.611851851849</v>
      </c>
    </row>
    <row r="4106" spans="1:6" x14ac:dyDescent="0.2">
      <c r="A4106">
        <v>4105</v>
      </c>
      <c r="B4106" t="s">
        <v>10445</v>
      </c>
      <c r="C4106" t="s">
        <v>10446</v>
      </c>
      <c r="D4106" t="s">
        <v>10447</v>
      </c>
      <c r="E4106" s="1">
        <v>44964.611851851849</v>
      </c>
      <c r="F4106" s="1">
        <v>44964.611851851849</v>
      </c>
    </row>
    <row r="4107" spans="1:6" x14ac:dyDescent="0.2">
      <c r="A4107">
        <v>4106</v>
      </c>
      <c r="B4107" t="s">
        <v>10448</v>
      </c>
      <c r="C4107" t="s">
        <v>10449</v>
      </c>
      <c r="D4107" t="s">
        <v>10450</v>
      </c>
      <c r="E4107" s="1">
        <v>44964.611851851849</v>
      </c>
      <c r="F4107" s="1">
        <v>44964.611851851849</v>
      </c>
    </row>
    <row r="4108" spans="1:6" x14ac:dyDescent="0.2">
      <c r="A4108">
        <v>4107</v>
      </c>
      <c r="B4108" t="s">
        <v>10451</v>
      </c>
      <c r="C4108" t="s">
        <v>10452</v>
      </c>
      <c r="D4108" t="s">
        <v>10453</v>
      </c>
      <c r="E4108" s="1">
        <v>44964.611851851849</v>
      </c>
      <c r="F4108" s="1">
        <v>44964.611851851849</v>
      </c>
    </row>
    <row r="4109" spans="1:6" x14ac:dyDescent="0.2">
      <c r="A4109">
        <v>4108</v>
      </c>
      <c r="B4109" t="s">
        <v>10454</v>
      </c>
      <c r="C4109" t="s">
        <v>10455</v>
      </c>
      <c r="D4109" s="2">
        <v>2522130459</v>
      </c>
      <c r="E4109" s="1">
        <v>44964.611851851849</v>
      </c>
      <c r="F4109" s="1">
        <v>44964.611851851849</v>
      </c>
    </row>
    <row r="4110" spans="1:6" x14ac:dyDescent="0.2">
      <c r="A4110">
        <v>4109</v>
      </c>
      <c r="B4110" t="s">
        <v>10456</v>
      </c>
      <c r="C4110" t="s">
        <v>10457</v>
      </c>
      <c r="D4110">
        <f>1-430-683-1040</f>
        <v>-2152</v>
      </c>
      <c r="E4110" s="1">
        <v>44964.611851851849</v>
      </c>
      <c r="F4110" s="1">
        <v>44964.611851851849</v>
      </c>
    </row>
    <row r="4111" spans="1:6" x14ac:dyDescent="0.2">
      <c r="A4111">
        <v>4110</v>
      </c>
      <c r="B4111" t="s">
        <v>10458</v>
      </c>
      <c r="C4111" t="s">
        <v>10459</v>
      </c>
      <c r="D4111">
        <f>1-380-421-26</f>
        <v>-826</v>
      </c>
      <c r="E4111" s="1">
        <v>44964.611851851849</v>
      </c>
      <c r="F4111" s="1">
        <v>44964.611851851849</v>
      </c>
    </row>
    <row r="4112" spans="1:6" x14ac:dyDescent="0.2">
      <c r="A4112">
        <v>4111</v>
      </c>
      <c r="B4112" t="s">
        <v>10460</v>
      </c>
      <c r="C4112" t="s">
        <v>10461</v>
      </c>
      <c r="D4112">
        <f>1-352-431-1407</f>
        <v>-2189</v>
      </c>
      <c r="E4112" s="1">
        <v>44964.611851851849</v>
      </c>
      <c r="F4112" s="1">
        <v>44964.611851851849</v>
      </c>
    </row>
    <row r="4113" spans="1:6" x14ac:dyDescent="0.2">
      <c r="A4113">
        <v>4112</v>
      </c>
      <c r="B4113" t="s">
        <v>10462</v>
      </c>
      <c r="C4113" t="s">
        <v>10463</v>
      </c>
      <c r="D4113" s="2">
        <v>15014607169</v>
      </c>
      <c r="E4113" s="1">
        <v>44964.611851851849</v>
      </c>
      <c r="F4113" s="1">
        <v>44964.611851851849</v>
      </c>
    </row>
    <row r="4114" spans="1:6" x14ac:dyDescent="0.2">
      <c r="A4114">
        <v>4113</v>
      </c>
      <c r="B4114" t="s">
        <v>10464</v>
      </c>
      <c r="C4114" t="s">
        <v>10465</v>
      </c>
      <c r="D4114" t="s">
        <v>10466</v>
      </c>
      <c r="E4114" s="1">
        <v>44964.611851851849</v>
      </c>
      <c r="F4114" s="1">
        <v>44964.611851851849</v>
      </c>
    </row>
    <row r="4115" spans="1:6" x14ac:dyDescent="0.2">
      <c r="A4115">
        <v>4114</v>
      </c>
      <c r="B4115" t="s">
        <v>10467</v>
      </c>
      <c r="C4115" t="s">
        <v>10468</v>
      </c>
      <c r="D4115" s="2">
        <v>8327197581</v>
      </c>
      <c r="E4115" s="1">
        <v>44964.611851851849</v>
      </c>
      <c r="F4115" s="1">
        <v>44964.611851851849</v>
      </c>
    </row>
    <row r="4116" spans="1:6" x14ac:dyDescent="0.2">
      <c r="A4116">
        <v>4115</v>
      </c>
      <c r="B4116" t="s">
        <v>10469</v>
      </c>
      <c r="C4116" t="s">
        <v>10470</v>
      </c>
      <c r="D4116">
        <v>14028835206</v>
      </c>
      <c r="E4116" s="1">
        <v>44964.611851851849</v>
      </c>
      <c r="F4116" s="1">
        <v>44964.611851851849</v>
      </c>
    </row>
    <row r="4117" spans="1:6" x14ac:dyDescent="0.2">
      <c r="A4117">
        <v>4116</v>
      </c>
      <c r="B4117" t="s">
        <v>10471</v>
      </c>
      <c r="C4117" t="s">
        <v>10472</v>
      </c>
      <c r="D4117" t="s">
        <v>10473</v>
      </c>
      <c r="E4117" s="1">
        <v>44964.611851851849</v>
      </c>
      <c r="F4117" s="1">
        <v>44964.611851851849</v>
      </c>
    </row>
    <row r="4118" spans="1:6" x14ac:dyDescent="0.2">
      <c r="A4118">
        <v>4117</v>
      </c>
      <c r="B4118" t="s">
        <v>10474</v>
      </c>
      <c r="C4118" t="s">
        <v>10475</v>
      </c>
      <c r="D4118">
        <v>13604653190</v>
      </c>
      <c r="E4118" s="1">
        <v>44964.611851851849</v>
      </c>
      <c r="F4118" s="1">
        <v>44964.611851851849</v>
      </c>
    </row>
    <row r="4119" spans="1:6" x14ac:dyDescent="0.2">
      <c r="A4119">
        <v>4118</v>
      </c>
      <c r="B4119" t="s">
        <v>10476</v>
      </c>
      <c r="C4119" t="s">
        <v>10477</v>
      </c>
      <c r="D4119" s="2">
        <v>5399021966</v>
      </c>
      <c r="E4119" s="1">
        <v>44964.611851851849</v>
      </c>
      <c r="F4119" s="1">
        <v>44964.611851851849</v>
      </c>
    </row>
    <row r="4120" spans="1:6" x14ac:dyDescent="0.2">
      <c r="A4120">
        <v>4119</v>
      </c>
      <c r="B4120" t="s">
        <v>10478</v>
      </c>
      <c r="C4120" t="s">
        <v>10479</v>
      </c>
      <c r="D4120" s="2">
        <v>2483084162</v>
      </c>
      <c r="E4120" s="1">
        <v>44964.611851851849</v>
      </c>
      <c r="F4120" s="1">
        <v>44964.611851851849</v>
      </c>
    </row>
    <row r="4121" spans="1:6" x14ac:dyDescent="0.2">
      <c r="A4121">
        <v>4120</v>
      </c>
      <c r="B4121" t="s">
        <v>10480</v>
      </c>
      <c r="C4121" t="s">
        <v>10481</v>
      </c>
      <c r="D4121" t="s">
        <v>10482</v>
      </c>
      <c r="E4121" s="1">
        <v>44964.611851851849</v>
      </c>
      <c r="F4121" s="1">
        <v>44964.611851851849</v>
      </c>
    </row>
    <row r="4122" spans="1:6" x14ac:dyDescent="0.2">
      <c r="A4122">
        <v>4121</v>
      </c>
      <c r="B4122" t="s">
        <v>10483</v>
      </c>
      <c r="C4122" t="s">
        <v>10484</v>
      </c>
      <c r="D4122" t="s">
        <v>10485</v>
      </c>
      <c r="E4122" s="1">
        <v>44964.611851851849</v>
      </c>
      <c r="F4122" s="1">
        <v>44964.611851851849</v>
      </c>
    </row>
    <row r="4123" spans="1:6" x14ac:dyDescent="0.2">
      <c r="A4123">
        <v>4122</v>
      </c>
      <c r="B4123" t="s">
        <v>10486</v>
      </c>
      <c r="C4123" t="s">
        <v>10487</v>
      </c>
      <c r="D4123">
        <f>1-872-616-3119</f>
        <v>-4606</v>
      </c>
      <c r="E4123" s="1">
        <v>44964.611851851849</v>
      </c>
      <c r="F4123" s="1">
        <v>44964.611851851849</v>
      </c>
    </row>
    <row r="4124" spans="1:6" x14ac:dyDescent="0.2">
      <c r="A4124">
        <v>4123</v>
      </c>
      <c r="B4124" t="s">
        <v>10488</v>
      </c>
      <c r="C4124" t="s">
        <v>10489</v>
      </c>
      <c r="D4124" t="s">
        <v>10490</v>
      </c>
      <c r="E4124" s="1">
        <v>44964.611851851849</v>
      </c>
      <c r="F4124" s="1">
        <v>44964.611851851849</v>
      </c>
    </row>
    <row r="4125" spans="1:6" x14ac:dyDescent="0.2">
      <c r="A4125">
        <v>4124</v>
      </c>
      <c r="B4125" t="s">
        <v>10491</v>
      </c>
      <c r="C4125" t="s">
        <v>10492</v>
      </c>
      <c r="D4125" t="s">
        <v>10493</v>
      </c>
      <c r="E4125" s="1">
        <v>44964.611851851849</v>
      </c>
      <c r="F4125" s="1">
        <v>44964.611851851849</v>
      </c>
    </row>
    <row r="4126" spans="1:6" x14ac:dyDescent="0.2">
      <c r="A4126">
        <v>4125</v>
      </c>
      <c r="B4126" t="s">
        <v>10494</v>
      </c>
      <c r="C4126" t="s">
        <v>10495</v>
      </c>
      <c r="D4126" t="s">
        <v>10496</v>
      </c>
      <c r="E4126" s="1">
        <v>44964.611851851849</v>
      </c>
      <c r="F4126" s="1">
        <v>44964.611851851849</v>
      </c>
    </row>
    <row r="4127" spans="1:6" x14ac:dyDescent="0.2">
      <c r="A4127">
        <v>4126</v>
      </c>
      <c r="B4127" t="s">
        <v>10497</v>
      </c>
      <c r="C4127" t="s">
        <v>10498</v>
      </c>
      <c r="D4127" t="s">
        <v>10499</v>
      </c>
      <c r="E4127" s="1">
        <v>44964.611851851849</v>
      </c>
      <c r="F4127" s="1">
        <v>44964.611851851849</v>
      </c>
    </row>
    <row r="4128" spans="1:6" x14ac:dyDescent="0.2">
      <c r="A4128">
        <v>4127</v>
      </c>
      <c r="B4128" t="s">
        <v>10500</v>
      </c>
      <c r="C4128" t="s">
        <v>10501</v>
      </c>
      <c r="D4128" t="s">
        <v>10502</v>
      </c>
      <c r="E4128" s="1">
        <v>44964.611851851849</v>
      </c>
      <c r="F4128" s="1">
        <v>44964.611851851849</v>
      </c>
    </row>
    <row r="4129" spans="1:6" x14ac:dyDescent="0.2">
      <c r="A4129">
        <v>4128</v>
      </c>
      <c r="B4129" t="s">
        <v>10503</v>
      </c>
      <c r="C4129" t="s">
        <v>10504</v>
      </c>
      <c r="D4129">
        <v>13173228574</v>
      </c>
      <c r="E4129" s="1">
        <v>44964.611851851849</v>
      </c>
      <c r="F4129" s="1">
        <v>44964.611851851849</v>
      </c>
    </row>
    <row r="4130" spans="1:6" x14ac:dyDescent="0.2">
      <c r="A4130">
        <v>4129</v>
      </c>
      <c r="B4130" t="s">
        <v>10505</v>
      </c>
      <c r="C4130" t="s">
        <v>10506</v>
      </c>
      <c r="D4130" t="s">
        <v>10507</v>
      </c>
      <c r="E4130" s="1">
        <v>44964.611851851849</v>
      </c>
      <c r="F4130" s="1">
        <v>44964.611851851849</v>
      </c>
    </row>
    <row r="4131" spans="1:6" x14ac:dyDescent="0.2">
      <c r="A4131">
        <v>4130</v>
      </c>
      <c r="B4131" t="s">
        <v>10508</v>
      </c>
      <c r="C4131" t="s">
        <v>10509</v>
      </c>
      <c r="D4131" t="s">
        <v>10510</v>
      </c>
      <c r="E4131" s="1">
        <v>44964.611851851849</v>
      </c>
      <c r="F4131" s="1">
        <v>44964.611851851849</v>
      </c>
    </row>
    <row r="4132" spans="1:6" x14ac:dyDescent="0.2">
      <c r="A4132">
        <v>4131</v>
      </c>
      <c r="B4132" t="s">
        <v>10511</v>
      </c>
      <c r="C4132" t="s">
        <v>10512</v>
      </c>
      <c r="D4132" t="s">
        <v>10513</v>
      </c>
      <c r="E4132" s="1">
        <v>44964.611851851849</v>
      </c>
      <c r="F4132" s="1">
        <v>44964.611851851849</v>
      </c>
    </row>
    <row r="4133" spans="1:6" x14ac:dyDescent="0.2">
      <c r="A4133">
        <v>4132</v>
      </c>
      <c r="B4133" t="s">
        <v>10514</v>
      </c>
      <c r="C4133" t="s">
        <v>10515</v>
      </c>
      <c r="D4133" s="2">
        <v>2232497314</v>
      </c>
      <c r="E4133" s="1">
        <v>44964.611851851849</v>
      </c>
      <c r="F4133" s="1">
        <v>44964.611851851849</v>
      </c>
    </row>
    <row r="4134" spans="1:6" x14ac:dyDescent="0.2">
      <c r="A4134">
        <v>4133</v>
      </c>
      <c r="B4134" t="s">
        <v>10516</v>
      </c>
      <c r="C4134" t="s">
        <v>10517</v>
      </c>
      <c r="D4134" t="s">
        <v>10518</v>
      </c>
      <c r="E4134" s="1">
        <v>44964.611851851849</v>
      </c>
      <c r="F4134" s="1">
        <v>44964.611851851849</v>
      </c>
    </row>
    <row r="4135" spans="1:6" x14ac:dyDescent="0.2">
      <c r="A4135">
        <v>4134</v>
      </c>
      <c r="B4135" t="s">
        <v>10519</v>
      </c>
      <c r="C4135" t="s">
        <v>10520</v>
      </c>
      <c r="D4135" t="s">
        <v>10521</v>
      </c>
      <c r="E4135" s="1">
        <v>44964.611851851849</v>
      </c>
      <c r="F4135" s="1">
        <v>44964.611851851849</v>
      </c>
    </row>
    <row r="4136" spans="1:6" x14ac:dyDescent="0.2">
      <c r="A4136">
        <v>4135</v>
      </c>
      <c r="B4136" t="s">
        <v>10522</v>
      </c>
      <c r="C4136" t="s">
        <v>10523</v>
      </c>
      <c r="D4136">
        <f>1-585-846-5794</f>
        <v>-7224</v>
      </c>
      <c r="E4136" s="1">
        <v>44964.611851851849</v>
      </c>
      <c r="F4136" s="1">
        <v>44964.611851851849</v>
      </c>
    </row>
    <row r="4137" spans="1:6" x14ac:dyDescent="0.2">
      <c r="A4137">
        <v>4136</v>
      </c>
      <c r="B4137" t="s">
        <v>10524</v>
      </c>
      <c r="C4137" t="s">
        <v>10525</v>
      </c>
      <c r="D4137" t="s">
        <v>10526</v>
      </c>
      <c r="E4137" s="1">
        <v>44964.611851851849</v>
      </c>
      <c r="F4137" s="1">
        <v>44964.611851851849</v>
      </c>
    </row>
    <row r="4138" spans="1:6" x14ac:dyDescent="0.2">
      <c r="A4138">
        <v>4137</v>
      </c>
      <c r="B4138" t="s">
        <v>10527</v>
      </c>
      <c r="C4138" t="s">
        <v>10528</v>
      </c>
      <c r="D4138" t="s">
        <v>10529</v>
      </c>
      <c r="E4138" s="1">
        <v>44964.611851851849</v>
      </c>
      <c r="F4138" s="1">
        <v>44964.611851851849</v>
      </c>
    </row>
    <row r="4139" spans="1:6" x14ac:dyDescent="0.2">
      <c r="A4139">
        <v>4138</v>
      </c>
      <c r="B4139" t="s">
        <v>10530</v>
      </c>
      <c r="C4139" t="s">
        <v>10531</v>
      </c>
      <c r="D4139" t="s">
        <v>10532</v>
      </c>
      <c r="E4139" s="1">
        <v>44964.611851851849</v>
      </c>
      <c r="F4139" s="1">
        <v>44964.611851851849</v>
      </c>
    </row>
    <row r="4140" spans="1:6" x14ac:dyDescent="0.2">
      <c r="A4140">
        <v>4139</v>
      </c>
      <c r="B4140" t="s">
        <v>10533</v>
      </c>
      <c r="C4140" t="s">
        <v>10534</v>
      </c>
      <c r="D4140">
        <v>13393169118</v>
      </c>
      <c r="E4140" s="1">
        <v>44964.611851851849</v>
      </c>
      <c r="F4140" s="1">
        <v>44964.611851851849</v>
      </c>
    </row>
    <row r="4141" spans="1:6" x14ac:dyDescent="0.2">
      <c r="A4141">
        <v>4140</v>
      </c>
      <c r="B4141" t="s">
        <v>10535</v>
      </c>
      <c r="C4141" t="s">
        <v>10536</v>
      </c>
      <c r="D4141" t="s">
        <v>10537</v>
      </c>
      <c r="E4141" s="1">
        <v>44964.611851851849</v>
      </c>
      <c r="F4141" s="1">
        <v>44964.611851851849</v>
      </c>
    </row>
    <row r="4142" spans="1:6" x14ac:dyDescent="0.2">
      <c r="A4142">
        <v>4141</v>
      </c>
      <c r="B4142" t="s">
        <v>10538</v>
      </c>
      <c r="C4142" t="s">
        <v>10539</v>
      </c>
      <c r="D4142" t="s">
        <v>10540</v>
      </c>
      <c r="E4142" s="1">
        <v>44964.611851851849</v>
      </c>
      <c r="F4142" s="1">
        <v>44964.611851851849</v>
      </c>
    </row>
    <row r="4143" spans="1:6" x14ac:dyDescent="0.2">
      <c r="A4143">
        <v>4142</v>
      </c>
      <c r="B4143" t="s">
        <v>10541</v>
      </c>
      <c r="C4143" t="s">
        <v>10542</v>
      </c>
      <c r="D4143">
        <f>1-231-937-6798</f>
        <v>-7965</v>
      </c>
      <c r="E4143" s="1">
        <v>44964.611851851849</v>
      </c>
      <c r="F4143" s="1">
        <v>44964.611851851849</v>
      </c>
    </row>
    <row r="4144" spans="1:6" x14ac:dyDescent="0.2">
      <c r="A4144">
        <v>4143</v>
      </c>
      <c r="B4144" t="s">
        <v>10543</v>
      </c>
      <c r="C4144" t="s">
        <v>10544</v>
      </c>
      <c r="D4144" t="s">
        <v>10545</v>
      </c>
      <c r="E4144" s="1">
        <v>44964.611851851849</v>
      </c>
      <c r="F4144" s="1">
        <v>44964.611851851849</v>
      </c>
    </row>
    <row r="4145" spans="1:6" x14ac:dyDescent="0.2">
      <c r="A4145">
        <v>4144</v>
      </c>
      <c r="B4145" t="s">
        <v>10546</v>
      </c>
      <c r="C4145" t="s">
        <v>10547</v>
      </c>
      <c r="D4145">
        <f>1-617-309-3508</f>
        <v>-4433</v>
      </c>
      <c r="E4145" s="1">
        <v>44964.611851851849</v>
      </c>
      <c r="F4145" s="1">
        <v>44964.611851851849</v>
      </c>
    </row>
    <row r="4146" spans="1:6" x14ac:dyDescent="0.2">
      <c r="A4146">
        <v>4145</v>
      </c>
      <c r="B4146" t="s">
        <v>10548</v>
      </c>
      <c r="C4146" t="s">
        <v>10549</v>
      </c>
      <c r="D4146" s="2">
        <v>6819482625</v>
      </c>
      <c r="E4146" s="1">
        <v>44964.611851851849</v>
      </c>
      <c r="F4146" s="1">
        <v>44964.611851851849</v>
      </c>
    </row>
    <row r="4147" spans="1:6" x14ac:dyDescent="0.2">
      <c r="A4147">
        <v>4146</v>
      </c>
      <c r="B4147" t="s">
        <v>10550</v>
      </c>
      <c r="C4147" t="s">
        <v>10551</v>
      </c>
      <c r="D4147" s="2">
        <v>3173510986</v>
      </c>
      <c r="E4147" s="1">
        <v>44964.611851851849</v>
      </c>
      <c r="F4147" s="1">
        <v>44964.611851851849</v>
      </c>
    </row>
    <row r="4148" spans="1:6" x14ac:dyDescent="0.2">
      <c r="A4148">
        <v>4147</v>
      </c>
      <c r="B4148" t="s">
        <v>10552</v>
      </c>
      <c r="C4148" t="s">
        <v>10553</v>
      </c>
      <c r="D4148" t="s">
        <v>10554</v>
      </c>
      <c r="E4148" s="1">
        <v>44964.611851851849</v>
      </c>
      <c r="F4148" s="1">
        <v>44964.611851851849</v>
      </c>
    </row>
    <row r="4149" spans="1:6" x14ac:dyDescent="0.2">
      <c r="A4149">
        <v>4148</v>
      </c>
      <c r="B4149" t="s">
        <v>10555</v>
      </c>
      <c r="C4149" t="s">
        <v>10556</v>
      </c>
      <c r="D4149" t="s">
        <v>10557</v>
      </c>
      <c r="E4149" s="1">
        <v>44964.611851851849</v>
      </c>
      <c r="F4149" s="1">
        <v>44964.611851851849</v>
      </c>
    </row>
    <row r="4150" spans="1:6" x14ac:dyDescent="0.2">
      <c r="A4150">
        <v>4149</v>
      </c>
      <c r="B4150" t="s">
        <v>10558</v>
      </c>
      <c r="C4150" t="s">
        <v>10559</v>
      </c>
      <c r="D4150" s="2">
        <v>12486366792</v>
      </c>
      <c r="E4150" s="1">
        <v>44964.611851851849</v>
      </c>
      <c r="F4150" s="1">
        <v>44964.611851851849</v>
      </c>
    </row>
    <row r="4151" spans="1:6" x14ac:dyDescent="0.2">
      <c r="A4151">
        <v>4150</v>
      </c>
      <c r="B4151" t="s">
        <v>10560</v>
      </c>
      <c r="C4151" t="s">
        <v>10561</v>
      </c>
      <c r="D4151">
        <f>1-740-729-8023</f>
        <v>-9491</v>
      </c>
      <c r="E4151" s="1">
        <v>44964.611851851849</v>
      </c>
      <c r="F4151" s="1">
        <v>44964.611851851849</v>
      </c>
    </row>
    <row r="4152" spans="1:6" x14ac:dyDescent="0.2">
      <c r="A4152">
        <v>4151</v>
      </c>
      <c r="B4152" t="s">
        <v>10562</v>
      </c>
      <c r="C4152" t="s">
        <v>10563</v>
      </c>
      <c r="D4152" t="s">
        <v>10564</v>
      </c>
      <c r="E4152" s="1">
        <v>44964.611851851849</v>
      </c>
      <c r="F4152" s="1">
        <v>44964.611851851849</v>
      </c>
    </row>
    <row r="4153" spans="1:6" x14ac:dyDescent="0.2">
      <c r="A4153">
        <v>4152</v>
      </c>
      <c r="B4153" t="s">
        <v>10565</v>
      </c>
      <c r="C4153" t="s">
        <v>10566</v>
      </c>
      <c r="D4153" t="s">
        <v>10567</v>
      </c>
      <c r="E4153" s="1">
        <v>44964.611851851849</v>
      </c>
      <c r="F4153" s="1">
        <v>44964.611851851849</v>
      </c>
    </row>
    <row r="4154" spans="1:6" x14ac:dyDescent="0.2">
      <c r="A4154">
        <v>4153</v>
      </c>
      <c r="B4154" t="s">
        <v>10568</v>
      </c>
      <c r="C4154" t="s">
        <v>10569</v>
      </c>
      <c r="D4154" s="2">
        <v>3138557532</v>
      </c>
      <c r="E4154" s="1">
        <v>44964.611851851849</v>
      </c>
      <c r="F4154" s="1">
        <v>44964.611851851849</v>
      </c>
    </row>
    <row r="4155" spans="1:6" x14ac:dyDescent="0.2">
      <c r="A4155">
        <v>4154</v>
      </c>
      <c r="B4155" t="s">
        <v>10570</v>
      </c>
      <c r="C4155" t="s">
        <v>10571</v>
      </c>
      <c r="D4155" s="2">
        <v>9856878614</v>
      </c>
      <c r="E4155" s="1">
        <v>44964.611851851849</v>
      </c>
      <c r="F4155" s="1">
        <v>44964.611851851849</v>
      </c>
    </row>
    <row r="4156" spans="1:6" x14ac:dyDescent="0.2">
      <c r="A4156">
        <v>4155</v>
      </c>
      <c r="B4156" t="s">
        <v>10572</v>
      </c>
      <c r="C4156" t="s">
        <v>10573</v>
      </c>
      <c r="D4156" t="s">
        <v>10574</v>
      </c>
      <c r="E4156" s="1">
        <v>44964.611851851849</v>
      </c>
      <c r="F4156" s="1">
        <v>44964.611851851849</v>
      </c>
    </row>
    <row r="4157" spans="1:6" x14ac:dyDescent="0.2">
      <c r="A4157">
        <v>4156</v>
      </c>
      <c r="B4157" t="s">
        <v>10575</v>
      </c>
      <c r="C4157" t="s">
        <v>10576</v>
      </c>
      <c r="D4157" s="2">
        <v>15403959051</v>
      </c>
      <c r="E4157" s="1">
        <v>44964.611851851849</v>
      </c>
      <c r="F4157" s="1">
        <v>44964.611851851849</v>
      </c>
    </row>
    <row r="4158" spans="1:6" x14ac:dyDescent="0.2">
      <c r="A4158">
        <v>4157</v>
      </c>
      <c r="B4158" t="s">
        <v>10577</v>
      </c>
      <c r="C4158" t="s">
        <v>10578</v>
      </c>
      <c r="D4158" s="2">
        <v>16412169986</v>
      </c>
      <c r="E4158" s="1">
        <v>44964.611851851849</v>
      </c>
      <c r="F4158" s="1">
        <v>44964.611851851849</v>
      </c>
    </row>
    <row r="4159" spans="1:6" x14ac:dyDescent="0.2">
      <c r="A4159">
        <v>4158</v>
      </c>
      <c r="B4159" t="s">
        <v>10579</v>
      </c>
      <c r="C4159" t="s">
        <v>10580</v>
      </c>
      <c r="D4159" s="2">
        <v>6207271536</v>
      </c>
      <c r="E4159" s="1">
        <v>44964.611851851849</v>
      </c>
      <c r="F4159" s="1">
        <v>44964.611851851849</v>
      </c>
    </row>
    <row r="4160" spans="1:6" x14ac:dyDescent="0.2">
      <c r="A4160">
        <v>4159</v>
      </c>
      <c r="B4160" t="s">
        <v>10581</v>
      </c>
      <c r="C4160" t="s">
        <v>10582</v>
      </c>
      <c r="D4160" t="s">
        <v>10583</v>
      </c>
      <c r="E4160" s="1">
        <v>44964.611851851849</v>
      </c>
      <c r="F4160" s="1">
        <v>44964.611851851849</v>
      </c>
    </row>
    <row r="4161" spans="1:6" x14ac:dyDescent="0.2">
      <c r="A4161">
        <v>4160</v>
      </c>
      <c r="B4161" t="s">
        <v>10584</v>
      </c>
      <c r="C4161" t="s">
        <v>10585</v>
      </c>
      <c r="D4161" s="2">
        <v>7542948845</v>
      </c>
      <c r="E4161" s="1">
        <v>44964.611851851849</v>
      </c>
      <c r="F4161" s="1">
        <v>44964.611851851849</v>
      </c>
    </row>
    <row r="4162" spans="1:6" x14ac:dyDescent="0.2">
      <c r="A4162">
        <v>4161</v>
      </c>
      <c r="B4162" t="s">
        <v>10586</v>
      </c>
      <c r="C4162" t="s">
        <v>10587</v>
      </c>
      <c r="D4162" t="s">
        <v>10588</v>
      </c>
      <c r="E4162" s="1">
        <v>44964.611851851849</v>
      </c>
      <c r="F4162" s="1">
        <v>44964.611851851849</v>
      </c>
    </row>
    <row r="4163" spans="1:6" x14ac:dyDescent="0.2">
      <c r="A4163">
        <v>4162</v>
      </c>
      <c r="B4163" t="s">
        <v>10589</v>
      </c>
      <c r="C4163" t="s">
        <v>10590</v>
      </c>
      <c r="D4163">
        <f>1-505-714-4093</f>
        <v>-5311</v>
      </c>
      <c r="E4163" s="1">
        <v>44964.611851851849</v>
      </c>
      <c r="F4163" s="1">
        <v>44964.611851851849</v>
      </c>
    </row>
    <row r="4164" spans="1:6" x14ac:dyDescent="0.2">
      <c r="A4164">
        <v>4163</v>
      </c>
      <c r="B4164" t="s">
        <v>10591</v>
      </c>
      <c r="C4164" t="s">
        <v>10592</v>
      </c>
      <c r="D4164">
        <f>1-916-995-7949</f>
        <v>-9859</v>
      </c>
      <c r="E4164" s="1">
        <v>44964.611851851849</v>
      </c>
      <c r="F4164" s="1">
        <v>44964.611851851849</v>
      </c>
    </row>
    <row r="4165" spans="1:6" x14ac:dyDescent="0.2">
      <c r="A4165">
        <v>4164</v>
      </c>
      <c r="B4165" t="s">
        <v>10593</v>
      </c>
      <c r="C4165" t="s">
        <v>10594</v>
      </c>
      <c r="D4165" t="s">
        <v>10595</v>
      </c>
      <c r="E4165" s="1">
        <v>44964.611851851849</v>
      </c>
      <c r="F4165" s="1">
        <v>44964.611851851849</v>
      </c>
    </row>
    <row r="4166" spans="1:6" x14ac:dyDescent="0.2">
      <c r="A4166">
        <v>4165</v>
      </c>
      <c r="B4166" t="s">
        <v>10596</v>
      </c>
      <c r="C4166" t="s">
        <v>10597</v>
      </c>
      <c r="D4166">
        <f>1-317-539-2740</f>
        <v>-3595</v>
      </c>
      <c r="E4166" s="1">
        <v>44964.611851851849</v>
      </c>
      <c r="F4166" s="1">
        <v>44964.611851851849</v>
      </c>
    </row>
    <row r="4167" spans="1:6" x14ac:dyDescent="0.2">
      <c r="A4167">
        <v>4166</v>
      </c>
      <c r="B4167" t="s">
        <v>10598</v>
      </c>
      <c r="C4167" t="s">
        <v>10599</v>
      </c>
      <c r="D4167" s="2">
        <v>17342542544</v>
      </c>
      <c r="E4167" s="1">
        <v>44964.611851851849</v>
      </c>
      <c r="F4167" s="1">
        <v>44964.611851851849</v>
      </c>
    </row>
    <row r="4168" spans="1:6" x14ac:dyDescent="0.2">
      <c r="A4168">
        <v>4167</v>
      </c>
      <c r="B4168" t="s">
        <v>10600</v>
      </c>
      <c r="C4168" t="s">
        <v>10601</v>
      </c>
      <c r="D4168" t="s">
        <v>10602</v>
      </c>
      <c r="E4168" s="1">
        <v>44964.611851851849</v>
      </c>
      <c r="F4168" s="1">
        <v>44964.611851851849</v>
      </c>
    </row>
    <row r="4169" spans="1:6" x14ac:dyDescent="0.2">
      <c r="A4169">
        <v>4168</v>
      </c>
      <c r="B4169" t="s">
        <v>10603</v>
      </c>
      <c r="C4169" t="s">
        <v>10604</v>
      </c>
      <c r="D4169">
        <f>1-386-393-5845</f>
        <v>-6623</v>
      </c>
      <c r="E4169" s="1">
        <v>44964.611851851849</v>
      </c>
      <c r="F4169" s="1">
        <v>44964.611851851849</v>
      </c>
    </row>
    <row r="4170" spans="1:6" x14ac:dyDescent="0.2">
      <c r="A4170">
        <v>4169</v>
      </c>
      <c r="B4170" t="s">
        <v>10605</v>
      </c>
      <c r="C4170" t="s">
        <v>10606</v>
      </c>
      <c r="D4170" s="2">
        <v>6787266949</v>
      </c>
      <c r="E4170" s="1">
        <v>44964.611851851849</v>
      </c>
      <c r="F4170" s="1">
        <v>44964.611851851849</v>
      </c>
    </row>
    <row r="4171" spans="1:6" x14ac:dyDescent="0.2">
      <c r="A4171">
        <v>4170</v>
      </c>
      <c r="B4171" t="s">
        <v>10607</v>
      </c>
      <c r="C4171" t="s">
        <v>10608</v>
      </c>
      <c r="D4171" t="s">
        <v>10609</v>
      </c>
      <c r="E4171" s="1">
        <v>44964.611851851849</v>
      </c>
      <c r="F4171" s="1">
        <v>44964.611851851849</v>
      </c>
    </row>
    <row r="4172" spans="1:6" x14ac:dyDescent="0.2">
      <c r="A4172">
        <v>4171</v>
      </c>
      <c r="B4172" t="s">
        <v>10610</v>
      </c>
      <c r="C4172" t="s">
        <v>10611</v>
      </c>
      <c r="D4172" s="2">
        <v>2799585033</v>
      </c>
      <c r="E4172" s="1">
        <v>44964.611851851849</v>
      </c>
      <c r="F4172" s="1">
        <v>44964.611851851849</v>
      </c>
    </row>
    <row r="4173" spans="1:6" x14ac:dyDescent="0.2">
      <c r="A4173">
        <v>4172</v>
      </c>
      <c r="B4173" t="s">
        <v>10612</v>
      </c>
      <c r="C4173" t="s">
        <v>10613</v>
      </c>
      <c r="D4173" t="s">
        <v>10614</v>
      </c>
      <c r="E4173" s="1">
        <v>44964.611851851849</v>
      </c>
      <c r="F4173" s="1">
        <v>44964.611851851849</v>
      </c>
    </row>
    <row r="4174" spans="1:6" x14ac:dyDescent="0.2">
      <c r="A4174">
        <v>4173</v>
      </c>
      <c r="B4174" t="s">
        <v>10615</v>
      </c>
      <c r="C4174" t="s">
        <v>10616</v>
      </c>
      <c r="D4174" s="2">
        <v>7818185325</v>
      </c>
      <c r="E4174" s="1">
        <v>44964.611851851849</v>
      </c>
      <c r="F4174" s="1">
        <v>44964.611851851849</v>
      </c>
    </row>
    <row r="4175" spans="1:6" x14ac:dyDescent="0.2">
      <c r="A4175">
        <v>4174</v>
      </c>
      <c r="B4175" t="s">
        <v>10617</v>
      </c>
      <c r="C4175" t="s">
        <v>10618</v>
      </c>
      <c r="D4175">
        <f>1-435-443-1357</f>
        <v>-2234</v>
      </c>
      <c r="E4175" s="1">
        <v>44964.611851851849</v>
      </c>
      <c r="F4175" s="1">
        <v>44964.611851851849</v>
      </c>
    </row>
    <row r="4176" spans="1:6" x14ac:dyDescent="0.2">
      <c r="A4176">
        <v>4175</v>
      </c>
      <c r="B4176" t="s">
        <v>10619</v>
      </c>
      <c r="C4176" t="s">
        <v>10620</v>
      </c>
      <c r="D4176">
        <v>15597564003</v>
      </c>
      <c r="E4176" s="1">
        <v>44964.611851851849</v>
      </c>
      <c r="F4176" s="1">
        <v>44964.611851851849</v>
      </c>
    </row>
    <row r="4177" spans="1:6" x14ac:dyDescent="0.2">
      <c r="A4177">
        <v>4176</v>
      </c>
      <c r="B4177" t="s">
        <v>10621</v>
      </c>
      <c r="C4177" t="s">
        <v>10622</v>
      </c>
      <c r="D4177">
        <v>18722149737</v>
      </c>
      <c r="E4177" s="1">
        <v>44964.611851851849</v>
      </c>
      <c r="F4177" s="1">
        <v>44964.611851851849</v>
      </c>
    </row>
    <row r="4178" spans="1:6" x14ac:dyDescent="0.2">
      <c r="A4178">
        <v>4177</v>
      </c>
      <c r="B4178" t="s">
        <v>10623</v>
      </c>
      <c r="C4178" t="s">
        <v>10624</v>
      </c>
      <c r="D4178" t="s">
        <v>10625</v>
      </c>
      <c r="E4178" s="1">
        <v>44964.611851851849</v>
      </c>
      <c r="F4178" s="1">
        <v>44964.611851851849</v>
      </c>
    </row>
    <row r="4179" spans="1:6" x14ac:dyDescent="0.2">
      <c r="A4179">
        <v>4178</v>
      </c>
      <c r="B4179" t="s">
        <v>10626</v>
      </c>
      <c r="C4179" t="s">
        <v>10627</v>
      </c>
      <c r="D4179" t="s">
        <v>10628</v>
      </c>
      <c r="E4179" s="1">
        <v>44964.611851851849</v>
      </c>
      <c r="F4179" s="1">
        <v>44964.611851851849</v>
      </c>
    </row>
    <row r="4180" spans="1:6" x14ac:dyDescent="0.2">
      <c r="A4180">
        <v>4179</v>
      </c>
      <c r="B4180" t="s">
        <v>10629</v>
      </c>
      <c r="C4180" t="s">
        <v>10630</v>
      </c>
      <c r="D4180" t="s">
        <v>10631</v>
      </c>
      <c r="E4180" s="1">
        <v>44964.611851851849</v>
      </c>
      <c r="F4180" s="1">
        <v>44964.611851851849</v>
      </c>
    </row>
    <row r="4181" spans="1:6" x14ac:dyDescent="0.2">
      <c r="A4181">
        <v>4180</v>
      </c>
      <c r="B4181" t="s">
        <v>10632</v>
      </c>
      <c r="C4181" t="s">
        <v>10633</v>
      </c>
      <c r="D4181" t="s">
        <v>10634</v>
      </c>
      <c r="E4181" s="1">
        <v>44964.611851851849</v>
      </c>
      <c r="F4181" s="1">
        <v>44964.611851851849</v>
      </c>
    </row>
    <row r="4182" spans="1:6" x14ac:dyDescent="0.2">
      <c r="A4182">
        <v>4181</v>
      </c>
      <c r="B4182" t="s">
        <v>10635</v>
      </c>
      <c r="C4182" t="s">
        <v>10636</v>
      </c>
      <c r="D4182" s="2">
        <v>15045455100</v>
      </c>
      <c r="E4182" s="1">
        <v>44964.611851851849</v>
      </c>
      <c r="F4182" s="1">
        <v>44964.611851851849</v>
      </c>
    </row>
    <row r="4183" spans="1:6" x14ac:dyDescent="0.2">
      <c r="A4183">
        <v>4182</v>
      </c>
      <c r="B4183" t="s">
        <v>10637</v>
      </c>
      <c r="C4183" t="s">
        <v>10638</v>
      </c>
      <c r="D4183">
        <f>1-440-345-5081</f>
        <v>-5865</v>
      </c>
      <c r="E4183" s="1">
        <v>44964.611851851849</v>
      </c>
      <c r="F4183" s="1">
        <v>44964.611851851849</v>
      </c>
    </row>
    <row r="4184" spans="1:6" x14ac:dyDescent="0.2">
      <c r="A4184">
        <v>4183</v>
      </c>
      <c r="B4184" t="s">
        <v>10639</v>
      </c>
      <c r="C4184" t="s">
        <v>10640</v>
      </c>
      <c r="D4184" t="s">
        <v>10641</v>
      </c>
      <c r="E4184" s="1">
        <v>44964.611851851849</v>
      </c>
      <c r="F4184" s="1">
        <v>44964.611851851849</v>
      </c>
    </row>
    <row r="4185" spans="1:6" x14ac:dyDescent="0.2">
      <c r="A4185">
        <v>4184</v>
      </c>
      <c r="B4185" t="s">
        <v>10642</v>
      </c>
      <c r="C4185" t="s">
        <v>10643</v>
      </c>
      <c r="D4185">
        <f>1-207-720-8829</f>
        <v>-9755</v>
      </c>
      <c r="E4185" s="1">
        <v>44964.611851851849</v>
      </c>
      <c r="F4185" s="1">
        <v>44964.611851851849</v>
      </c>
    </row>
    <row r="4186" spans="1:6" x14ac:dyDescent="0.2">
      <c r="A4186">
        <v>4185</v>
      </c>
      <c r="B4186" t="s">
        <v>10644</v>
      </c>
      <c r="C4186" t="s">
        <v>10645</v>
      </c>
      <c r="D4186">
        <f>1-978-750-1911</f>
        <v>-3638</v>
      </c>
      <c r="E4186" s="1">
        <v>44964.611851851849</v>
      </c>
      <c r="F4186" s="1">
        <v>44964.611851851849</v>
      </c>
    </row>
    <row r="4187" spans="1:6" x14ac:dyDescent="0.2">
      <c r="A4187">
        <v>4186</v>
      </c>
      <c r="B4187" t="s">
        <v>10646</v>
      </c>
      <c r="C4187" t="s">
        <v>10647</v>
      </c>
      <c r="D4187" s="2">
        <v>14756610934</v>
      </c>
      <c r="E4187" s="1">
        <v>44964.611851851849</v>
      </c>
      <c r="F4187" s="1">
        <v>44964.611851851849</v>
      </c>
    </row>
    <row r="4188" spans="1:6" x14ac:dyDescent="0.2">
      <c r="A4188">
        <v>4187</v>
      </c>
      <c r="B4188" t="s">
        <v>10648</v>
      </c>
      <c r="C4188" t="s">
        <v>10649</v>
      </c>
      <c r="D4188" t="s">
        <v>10650</v>
      </c>
      <c r="E4188" s="1">
        <v>44964.611851851849</v>
      </c>
      <c r="F4188" s="1">
        <v>44964.611851851849</v>
      </c>
    </row>
    <row r="4189" spans="1:6" x14ac:dyDescent="0.2">
      <c r="A4189">
        <v>4188</v>
      </c>
      <c r="B4189" t="s">
        <v>10651</v>
      </c>
      <c r="C4189" t="s">
        <v>10652</v>
      </c>
      <c r="D4189" t="s">
        <v>10653</v>
      </c>
      <c r="E4189" s="1">
        <v>44964.611851851849</v>
      </c>
      <c r="F4189" s="1">
        <v>44964.611851851849</v>
      </c>
    </row>
    <row r="4190" spans="1:6" x14ac:dyDescent="0.2">
      <c r="A4190">
        <v>4189</v>
      </c>
      <c r="B4190" t="s">
        <v>10654</v>
      </c>
      <c r="C4190" t="s">
        <v>10655</v>
      </c>
      <c r="D4190" t="s">
        <v>10656</v>
      </c>
      <c r="E4190" s="1">
        <v>44964.611851851849</v>
      </c>
      <c r="F4190" s="1">
        <v>44964.611851851849</v>
      </c>
    </row>
    <row r="4191" spans="1:6" x14ac:dyDescent="0.2">
      <c r="A4191">
        <v>4190</v>
      </c>
      <c r="B4191" t="s">
        <v>10657</v>
      </c>
      <c r="C4191" t="s">
        <v>10658</v>
      </c>
      <c r="D4191" s="2">
        <v>19405440505</v>
      </c>
      <c r="E4191" s="1">
        <v>44964.611851851849</v>
      </c>
      <c r="F4191" s="1">
        <v>44964.611851851849</v>
      </c>
    </row>
    <row r="4192" spans="1:6" x14ac:dyDescent="0.2">
      <c r="A4192">
        <v>4191</v>
      </c>
      <c r="B4192" t="s">
        <v>10659</v>
      </c>
      <c r="C4192" t="s">
        <v>10660</v>
      </c>
      <c r="D4192">
        <f>1-209-659-8931</f>
        <v>-9798</v>
      </c>
      <c r="E4192" s="1">
        <v>44964.611851851849</v>
      </c>
      <c r="F4192" s="1">
        <v>44964.611851851849</v>
      </c>
    </row>
    <row r="4193" spans="1:6" x14ac:dyDescent="0.2">
      <c r="A4193">
        <v>4192</v>
      </c>
      <c r="B4193" t="s">
        <v>10661</v>
      </c>
      <c r="C4193" t="s">
        <v>10662</v>
      </c>
      <c r="D4193" t="s">
        <v>10663</v>
      </c>
      <c r="E4193" s="1">
        <v>44964.611851851849</v>
      </c>
      <c r="F4193" s="1">
        <v>44964.611851851849</v>
      </c>
    </row>
    <row r="4194" spans="1:6" x14ac:dyDescent="0.2">
      <c r="A4194">
        <v>4193</v>
      </c>
      <c r="B4194" t="s">
        <v>10664</v>
      </c>
      <c r="C4194" t="s">
        <v>10665</v>
      </c>
      <c r="D4194" t="s">
        <v>10666</v>
      </c>
      <c r="E4194" s="1">
        <v>44964.611851851849</v>
      </c>
      <c r="F4194" s="1">
        <v>44964.611851851849</v>
      </c>
    </row>
    <row r="4195" spans="1:6" x14ac:dyDescent="0.2">
      <c r="A4195">
        <v>4194</v>
      </c>
      <c r="B4195" t="s">
        <v>10667</v>
      </c>
      <c r="C4195" t="s">
        <v>10668</v>
      </c>
      <c r="D4195" t="s">
        <v>10669</v>
      </c>
      <c r="E4195" s="1">
        <v>44964.611851851849</v>
      </c>
      <c r="F4195" s="1">
        <v>44964.611851851849</v>
      </c>
    </row>
    <row r="4196" spans="1:6" x14ac:dyDescent="0.2">
      <c r="A4196">
        <v>4195</v>
      </c>
      <c r="B4196" t="s">
        <v>10670</v>
      </c>
      <c r="C4196" t="s">
        <v>10671</v>
      </c>
      <c r="D4196">
        <v>12535893682</v>
      </c>
      <c r="E4196" s="1">
        <v>44964.611851851849</v>
      </c>
      <c r="F4196" s="1">
        <v>44964.611851851849</v>
      </c>
    </row>
    <row r="4197" spans="1:6" x14ac:dyDescent="0.2">
      <c r="A4197">
        <v>4196</v>
      </c>
      <c r="B4197" t="s">
        <v>10672</v>
      </c>
      <c r="C4197" t="s">
        <v>10673</v>
      </c>
      <c r="D4197" t="s">
        <v>10674</v>
      </c>
      <c r="E4197" s="1">
        <v>44964.611851851849</v>
      </c>
      <c r="F4197" s="1">
        <v>44964.611851851849</v>
      </c>
    </row>
    <row r="4198" spans="1:6" x14ac:dyDescent="0.2">
      <c r="A4198">
        <v>4197</v>
      </c>
      <c r="B4198" t="s">
        <v>10675</v>
      </c>
      <c r="C4198" t="s">
        <v>10676</v>
      </c>
      <c r="D4198">
        <f>1-956-351-7970</f>
        <v>-9276</v>
      </c>
      <c r="E4198" s="1">
        <v>44964.611851851849</v>
      </c>
      <c r="F4198" s="1">
        <v>44964.611851851849</v>
      </c>
    </row>
    <row r="4199" spans="1:6" x14ac:dyDescent="0.2">
      <c r="A4199">
        <v>4198</v>
      </c>
      <c r="B4199" t="s">
        <v>10677</v>
      </c>
      <c r="C4199" t="s">
        <v>10678</v>
      </c>
      <c r="D4199" s="2">
        <v>5184759808</v>
      </c>
      <c r="E4199" s="1">
        <v>44964.611851851849</v>
      </c>
      <c r="F4199" s="1">
        <v>44964.611851851849</v>
      </c>
    </row>
    <row r="4200" spans="1:6" x14ac:dyDescent="0.2">
      <c r="A4200">
        <v>4199</v>
      </c>
      <c r="B4200" t="s">
        <v>10679</v>
      </c>
      <c r="C4200" t="s">
        <v>10680</v>
      </c>
      <c r="D4200" s="2">
        <v>6238010482</v>
      </c>
      <c r="E4200" s="1">
        <v>44964.611851851849</v>
      </c>
      <c r="F4200" s="1">
        <v>44964.611851851849</v>
      </c>
    </row>
    <row r="4201" spans="1:6" x14ac:dyDescent="0.2">
      <c r="A4201">
        <v>4200</v>
      </c>
      <c r="B4201" t="s">
        <v>10681</v>
      </c>
      <c r="C4201" t="s">
        <v>10682</v>
      </c>
      <c r="D4201" t="s">
        <v>10683</v>
      </c>
      <c r="E4201" s="1">
        <v>44964.611851851849</v>
      </c>
      <c r="F4201" s="1">
        <v>44964.611851851849</v>
      </c>
    </row>
    <row r="4202" spans="1:6" x14ac:dyDescent="0.2">
      <c r="A4202">
        <v>4201</v>
      </c>
      <c r="B4202" t="s">
        <v>10684</v>
      </c>
      <c r="C4202" t="s">
        <v>10685</v>
      </c>
      <c r="D4202" t="s">
        <v>10686</v>
      </c>
      <c r="E4202" s="1">
        <v>44964.611851851849</v>
      </c>
      <c r="F4202" s="1">
        <v>44964.611851851849</v>
      </c>
    </row>
    <row r="4203" spans="1:6" x14ac:dyDescent="0.2">
      <c r="A4203">
        <v>4202</v>
      </c>
      <c r="B4203" t="s">
        <v>10687</v>
      </c>
      <c r="C4203" t="s">
        <v>10688</v>
      </c>
      <c r="D4203" s="2">
        <v>9377381986</v>
      </c>
      <c r="E4203" s="1">
        <v>44964.611851851849</v>
      </c>
      <c r="F4203" s="1">
        <v>44964.611851851849</v>
      </c>
    </row>
    <row r="4204" spans="1:6" x14ac:dyDescent="0.2">
      <c r="A4204">
        <v>4203</v>
      </c>
      <c r="B4204" t="s">
        <v>10689</v>
      </c>
      <c r="C4204" t="s">
        <v>10690</v>
      </c>
      <c r="D4204" s="2">
        <v>2729746279</v>
      </c>
      <c r="E4204" s="1">
        <v>44964.611851851849</v>
      </c>
      <c r="F4204" s="1">
        <v>44964.611851851849</v>
      </c>
    </row>
    <row r="4205" spans="1:6" x14ac:dyDescent="0.2">
      <c r="A4205">
        <v>4204</v>
      </c>
      <c r="B4205" t="s">
        <v>10691</v>
      </c>
      <c r="C4205" t="s">
        <v>10692</v>
      </c>
      <c r="D4205" t="s">
        <v>10693</v>
      </c>
      <c r="E4205" s="1">
        <v>44964.611851851849</v>
      </c>
      <c r="F4205" s="1">
        <v>44964.611851851849</v>
      </c>
    </row>
    <row r="4206" spans="1:6" x14ac:dyDescent="0.2">
      <c r="A4206">
        <v>4205</v>
      </c>
      <c r="B4206" t="s">
        <v>10694</v>
      </c>
      <c r="C4206" t="s">
        <v>10695</v>
      </c>
      <c r="D4206" t="s">
        <v>10696</v>
      </c>
      <c r="E4206" s="1">
        <v>44964.611851851849</v>
      </c>
      <c r="F4206" s="1">
        <v>44964.611851851849</v>
      </c>
    </row>
    <row r="4207" spans="1:6" x14ac:dyDescent="0.2">
      <c r="A4207">
        <v>4206</v>
      </c>
      <c r="B4207" t="s">
        <v>10697</v>
      </c>
      <c r="C4207" t="s">
        <v>10698</v>
      </c>
      <c r="D4207">
        <f>1-754-677-924</f>
        <v>-2354</v>
      </c>
      <c r="E4207" s="1">
        <v>44964.611851851849</v>
      </c>
      <c r="F4207" s="1">
        <v>44964.611851851849</v>
      </c>
    </row>
    <row r="4208" spans="1:6" x14ac:dyDescent="0.2">
      <c r="A4208">
        <v>4207</v>
      </c>
      <c r="B4208" t="s">
        <v>10699</v>
      </c>
      <c r="C4208" t="s">
        <v>10700</v>
      </c>
      <c r="D4208" s="2">
        <v>5395184741</v>
      </c>
      <c r="E4208" s="1">
        <v>44964.611851851849</v>
      </c>
      <c r="F4208" s="1">
        <v>44964.611851851849</v>
      </c>
    </row>
    <row r="4209" spans="1:6" x14ac:dyDescent="0.2">
      <c r="A4209">
        <v>4208</v>
      </c>
      <c r="B4209" t="s">
        <v>10701</v>
      </c>
      <c r="C4209" t="s">
        <v>10702</v>
      </c>
      <c r="D4209" s="2">
        <v>4066804828</v>
      </c>
      <c r="E4209" s="1">
        <v>44964.611851851849</v>
      </c>
      <c r="F4209" s="1">
        <v>44964.611851851849</v>
      </c>
    </row>
    <row r="4210" spans="1:6" x14ac:dyDescent="0.2">
      <c r="A4210">
        <v>4209</v>
      </c>
      <c r="B4210" t="s">
        <v>10703</v>
      </c>
      <c r="C4210" t="s">
        <v>10704</v>
      </c>
      <c r="D4210" s="2">
        <v>9124696266</v>
      </c>
      <c r="E4210" s="1">
        <v>44964.611851851849</v>
      </c>
      <c r="F4210" s="1">
        <v>44964.611851851849</v>
      </c>
    </row>
    <row r="4211" spans="1:6" x14ac:dyDescent="0.2">
      <c r="A4211">
        <v>4210</v>
      </c>
      <c r="B4211" t="s">
        <v>10705</v>
      </c>
      <c r="C4211" t="s">
        <v>10706</v>
      </c>
      <c r="D4211" s="2">
        <v>8585364344</v>
      </c>
      <c r="E4211" s="1">
        <v>44964.611851851849</v>
      </c>
      <c r="F4211" s="1">
        <v>44964.611851851849</v>
      </c>
    </row>
    <row r="4212" spans="1:6" x14ac:dyDescent="0.2">
      <c r="A4212">
        <v>4211</v>
      </c>
      <c r="B4212" t="s">
        <v>10707</v>
      </c>
      <c r="C4212" t="s">
        <v>10708</v>
      </c>
      <c r="D4212" t="s">
        <v>10709</v>
      </c>
      <c r="E4212" s="1">
        <v>44964.611851851849</v>
      </c>
      <c r="F4212" s="1">
        <v>44964.611851851849</v>
      </c>
    </row>
    <row r="4213" spans="1:6" x14ac:dyDescent="0.2">
      <c r="A4213">
        <v>4212</v>
      </c>
      <c r="B4213" t="s">
        <v>7051</v>
      </c>
      <c r="C4213" t="s">
        <v>10710</v>
      </c>
      <c r="D4213" s="2">
        <v>15853140101</v>
      </c>
      <c r="E4213" s="1">
        <v>44964.611851851849</v>
      </c>
      <c r="F4213" s="1">
        <v>44964.611851851849</v>
      </c>
    </row>
    <row r="4214" spans="1:6" x14ac:dyDescent="0.2">
      <c r="A4214">
        <v>4213</v>
      </c>
      <c r="B4214" t="s">
        <v>10711</v>
      </c>
      <c r="C4214" t="s">
        <v>10712</v>
      </c>
      <c r="D4214" t="s">
        <v>10713</v>
      </c>
      <c r="E4214" s="1">
        <v>44964.611851851849</v>
      </c>
      <c r="F4214" s="1">
        <v>44964.611851851849</v>
      </c>
    </row>
    <row r="4215" spans="1:6" x14ac:dyDescent="0.2">
      <c r="A4215">
        <v>4214</v>
      </c>
      <c r="B4215" t="s">
        <v>10714</v>
      </c>
      <c r="C4215" t="s">
        <v>10715</v>
      </c>
      <c r="D4215" t="s">
        <v>10716</v>
      </c>
      <c r="E4215" s="1">
        <v>44964.611851851849</v>
      </c>
      <c r="F4215" s="1">
        <v>44964.611851851849</v>
      </c>
    </row>
    <row r="4216" spans="1:6" x14ac:dyDescent="0.2">
      <c r="A4216">
        <v>4215</v>
      </c>
      <c r="B4216" t="s">
        <v>10717</v>
      </c>
      <c r="C4216" t="s">
        <v>10718</v>
      </c>
      <c r="D4216">
        <f>1-551-379-6836</f>
        <v>-7765</v>
      </c>
      <c r="E4216" s="1">
        <v>44964.611851851849</v>
      </c>
      <c r="F4216" s="1">
        <v>44964.611851851849</v>
      </c>
    </row>
    <row r="4217" spans="1:6" x14ac:dyDescent="0.2">
      <c r="A4217">
        <v>4216</v>
      </c>
      <c r="B4217" t="s">
        <v>10719</v>
      </c>
      <c r="C4217" t="s">
        <v>10720</v>
      </c>
      <c r="D4217">
        <f>1-517-777-8533</f>
        <v>-9826</v>
      </c>
      <c r="E4217" s="1">
        <v>44964.611851851849</v>
      </c>
      <c r="F4217" s="1">
        <v>44964.611851851849</v>
      </c>
    </row>
    <row r="4218" spans="1:6" x14ac:dyDescent="0.2">
      <c r="A4218">
        <v>4217</v>
      </c>
      <c r="B4218" t="s">
        <v>10721</v>
      </c>
      <c r="C4218" t="s">
        <v>10722</v>
      </c>
      <c r="D4218">
        <f>1-863-839-3480</f>
        <v>-5181</v>
      </c>
      <c r="E4218" s="1">
        <v>44964.611851851849</v>
      </c>
      <c r="F4218" s="1">
        <v>44964.611851851849</v>
      </c>
    </row>
    <row r="4219" spans="1:6" x14ac:dyDescent="0.2">
      <c r="A4219">
        <v>4218</v>
      </c>
      <c r="B4219" t="s">
        <v>10723</v>
      </c>
      <c r="C4219" t="s">
        <v>10724</v>
      </c>
      <c r="D4219">
        <f>1-623-202-9484</f>
        <v>-10308</v>
      </c>
      <c r="E4219" s="1">
        <v>44964.611851851849</v>
      </c>
      <c r="F4219" s="1">
        <v>44964.611851851849</v>
      </c>
    </row>
    <row r="4220" spans="1:6" x14ac:dyDescent="0.2">
      <c r="A4220">
        <v>4219</v>
      </c>
      <c r="B4220" t="s">
        <v>10725</v>
      </c>
      <c r="C4220" t="s">
        <v>10726</v>
      </c>
      <c r="D4220" t="s">
        <v>10727</v>
      </c>
      <c r="E4220" s="1">
        <v>44964.611851851849</v>
      </c>
      <c r="F4220" s="1">
        <v>44964.611851851849</v>
      </c>
    </row>
    <row r="4221" spans="1:6" x14ac:dyDescent="0.2">
      <c r="A4221">
        <v>4220</v>
      </c>
      <c r="B4221" t="s">
        <v>10728</v>
      </c>
      <c r="C4221" t="s">
        <v>10729</v>
      </c>
      <c r="D4221" t="s">
        <v>10730</v>
      </c>
      <c r="E4221" s="1">
        <v>44964.611851851849</v>
      </c>
      <c r="F4221" s="1">
        <v>44964.611851851849</v>
      </c>
    </row>
    <row r="4222" spans="1:6" x14ac:dyDescent="0.2">
      <c r="A4222">
        <v>4221</v>
      </c>
      <c r="B4222" t="s">
        <v>10731</v>
      </c>
      <c r="C4222" t="s">
        <v>10732</v>
      </c>
      <c r="D4222" s="2">
        <v>14322292293</v>
      </c>
      <c r="E4222" s="1">
        <v>44964.611851851849</v>
      </c>
      <c r="F4222" s="1">
        <v>44964.611851851849</v>
      </c>
    </row>
    <row r="4223" spans="1:6" x14ac:dyDescent="0.2">
      <c r="A4223">
        <v>4222</v>
      </c>
      <c r="B4223" t="s">
        <v>10733</v>
      </c>
      <c r="C4223" t="s">
        <v>10734</v>
      </c>
      <c r="D4223" t="s">
        <v>10735</v>
      </c>
      <c r="E4223" s="1">
        <v>44964.611851851849</v>
      </c>
      <c r="F4223" s="1">
        <v>44964.611851851849</v>
      </c>
    </row>
    <row r="4224" spans="1:6" x14ac:dyDescent="0.2">
      <c r="A4224">
        <v>4223</v>
      </c>
      <c r="B4224" t="s">
        <v>10736</v>
      </c>
      <c r="C4224" t="s">
        <v>10737</v>
      </c>
      <c r="D4224">
        <v>17178937445</v>
      </c>
      <c r="E4224" s="1">
        <v>44964.611851851849</v>
      </c>
      <c r="F4224" s="1">
        <v>44964.611851851849</v>
      </c>
    </row>
    <row r="4225" spans="1:6" x14ac:dyDescent="0.2">
      <c r="A4225">
        <v>4224</v>
      </c>
      <c r="B4225" t="s">
        <v>10738</v>
      </c>
      <c r="C4225" t="s">
        <v>10739</v>
      </c>
      <c r="D4225">
        <v>15202204201</v>
      </c>
      <c r="E4225" s="1">
        <v>44964.611851851849</v>
      </c>
      <c r="F4225" s="1">
        <v>44964.611851851849</v>
      </c>
    </row>
    <row r="4226" spans="1:6" x14ac:dyDescent="0.2">
      <c r="A4226">
        <v>4225</v>
      </c>
      <c r="B4226" t="s">
        <v>10740</v>
      </c>
      <c r="C4226" t="s">
        <v>10741</v>
      </c>
      <c r="D4226" s="2">
        <v>16178296685</v>
      </c>
      <c r="E4226" s="1">
        <v>44964.611851851849</v>
      </c>
      <c r="F4226" s="1">
        <v>44964.611851851849</v>
      </c>
    </row>
    <row r="4227" spans="1:6" x14ac:dyDescent="0.2">
      <c r="A4227">
        <v>4226</v>
      </c>
      <c r="B4227" t="s">
        <v>10742</v>
      </c>
      <c r="C4227" t="s">
        <v>10743</v>
      </c>
      <c r="D4227" t="s">
        <v>10744</v>
      </c>
      <c r="E4227" s="1">
        <v>44964.611851851849</v>
      </c>
      <c r="F4227" s="1">
        <v>44964.611851851849</v>
      </c>
    </row>
    <row r="4228" spans="1:6" x14ac:dyDescent="0.2">
      <c r="A4228">
        <v>4227</v>
      </c>
      <c r="B4228" t="s">
        <v>10745</v>
      </c>
      <c r="C4228" t="s">
        <v>10746</v>
      </c>
      <c r="D4228" s="2">
        <v>2628056199</v>
      </c>
      <c r="E4228" s="1">
        <v>44964.611851851849</v>
      </c>
      <c r="F4228" s="1">
        <v>44964.611851851849</v>
      </c>
    </row>
    <row r="4229" spans="1:6" x14ac:dyDescent="0.2">
      <c r="A4229">
        <v>4228</v>
      </c>
      <c r="B4229" t="s">
        <v>10747</v>
      </c>
      <c r="C4229" t="s">
        <v>10748</v>
      </c>
      <c r="D4229">
        <f>1-732-697-7708</f>
        <v>-9136</v>
      </c>
      <c r="E4229" s="1">
        <v>44964.611851851849</v>
      </c>
      <c r="F4229" s="1">
        <v>44964.611851851849</v>
      </c>
    </row>
    <row r="4230" spans="1:6" x14ac:dyDescent="0.2">
      <c r="A4230">
        <v>4229</v>
      </c>
      <c r="B4230" t="s">
        <v>10749</v>
      </c>
      <c r="C4230" t="s">
        <v>10750</v>
      </c>
      <c r="D4230">
        <v>12314430687</v>
      </c>
      <c r="E4230" s="1">
        <v>44964.611851851849</v>
      </c>
      <c r="F4230" s="1">
        <v>44964.611851851849</v>
      </c>
    </row>
    <row r="4231" spans="1:6" x14ac:dyDescent="0.2">
      <c r="A4231">
        <v>4230</v>
      </c>
      <c r="B4231" t="s">
        <v>10751</v>
      </c>
      <c r="C4231" t="s">
        <v>10752</v>
      </c>
      <c r="D4231">
        <f>1-551-289-2472</f>
        <v>-3311</v>
      </c>
      <c r="E4231" s="1">
        <v>44964.611851851849</v>
      </c>
      <c r="F4231" s="1">
        <v>44964.611851851849</v>
      </c>
    </row>
    <row r="4232" spans="1:6" x14ac:dyDescent="0.2">
      <c r="A4232">
        <v>4231</v>
      </c>
      <c r="B4232" t="s">
        <v>10753</v>
      </c>
      <c r="C4232" t="s">
        <v>10754</v>
      </c>
      <c r="D4232">
        <f>1-559-227-395</f>
        <v>-1180</v>
      </c>
      <c r="E4232" s="1">
        <v>44964.611851851849</v>
      </c>
      <c r="F4232" s="1">
        <v>44964.611851851849</v>
      </c>
    </row>
    <row r="4233" spans="1:6" x14ac:dyDescent="0.2">
      <c r="A4233">
        <v>4232</v>
      </c>
      <c r="B4233" t="s">
        <v>10755</v>
      </c>
      <c r="C4233" t="s">
        <v>10756</v>
      </c>
      <c r="D4233" t="s">
        <v>10757</v>
      </c>
      <c r="E4233" s="1">
        <v>44964.611851851849</v>
      </c>
      <c r="F4233" s="1">
        <v>44964.611851851849</v>
      </c>
    </row>
    <row r="4234" spans="1:6" x14ac:dyDescent="0.2">
      <c r="A4234">
        <v>4233</v>
      </c>
      <c r="B4234" t="s">
        <v>10758</v>
      </c>
      <c r="C4234" t="s">
        <v>10759</v>
      </c>
      <c r="D4234" t="s">
        <v>10760</v>
      </c>
      <c r="E4234" s="1">
        <v>44964.611851851849</v>
      </c>
      <c r="F4234" s="1">
        <v>44964.611851851849</v>
      </c>
    </row>
    <row r="4235" spans="1:6" x14ac:dyDescent="0.2">
      <c r="A4235">
        <v>4234</v>
      </c>
      <c r="B4235" t="s">
        <v>10761</v>
      </c>
      <c r="C4235" t="s">
        <v>10762</v>
      </c>
      <c r="D4235" t="s">
        <v>10763</v>
      </c>
      <c r="E4235" s="1">
        <v>44964.611851851849</v>
      </c>
      <c r="F4235" s="1">
        <v>44964.611851851849</v>
      </c>
    </row>
    <row r="4236" spans="1:6" x14ac:dyDescent="0.2">
      <c r="A4236">
        <v>4235</v>
      </c>
      <c r="B4236" t="s">
        <v>10764</v>
      </c>
      <c r="C4236" t="s">
        <v>10765</v>
      </c>
      <c r="D4236" s="2">
        <v>6783650039</v>
      </c>
      <c r="E4236" s="1">
        <v>44964.611851851849</v>
      </c>
      <c r="F4236" s="1">
        <v>44964.611851851849</v>
      </c>
    </row>
    <row r="4237" spans="1:6" x14ac:dyDescent="0.2">
      <c r="A4237">
        <v>4236</v>
      </c>
      <c r="B4237" t="s">
        <v>10766</v>
      </c>
      <c r="C4237" t="s">
        <v>10767</v>
      </c>
      <c r="D4237" t="s">
        <v>10768</v>
      </c>
      <c r="E4237" s="1">
        <v>44964.611851851849</v>
      </c>
      <c r="F4237" s="1">
        <v>44964.611851851849</v>
      </c>
    </row>
    <row r="4238" spans="1:6" x14ac:dyDescent="0.2">
      <c r="A4238">
        <v>4237</v>
      </c>
      <c r="B4238" t="s">
        <v>10769</v>
      </c>
      <c r="C4238" t="s">
        <v>10770</v>
      </c>
      <c r="D4238" t="s">
        <v>10771</v>
      </c>
      <c r="E4238" s="1">
        <v>44964.611851851849</v>
      </c>
      <c r="F4238" s="1">
        <v>44964.611851851849</v>
      </c>
    </row>
    <row r="4239" spans="1:6" x14ac:dyDescent="0.2">
      <c r="A4239">
        <v>4238</v>
      </c>
      <c r="B4239" t="s">
        <v>10772</v>
      </c>
      <c r="C4239" t="s">
        <v>10773</v>
      </c>
      <c r="D4239" t="s">
        <v>10774</v>
      </c>
      <c r="E4239" s="1">
        <v>44964.611851851849</v>
      </c>
      <c r="F4239" s="1">
        <v>44964.611851851849</v>
      </c>
    </row>
    <row r="4240" spans="1:6" x14ac:dyDescent="0.2">
      <c r="A4240">
        <v>4239</v>
      </c>
      <c r="B4240" t="s">
        <v>10775</v>
      </c>
      <c r="C4240" t="s">
        <v>10776</v>
      </c>
      <c r="D4240" s="2">
        <v>2194922618</v>
      </c>
      <c r="E4240" s="1">
        <v>44964.611851851849</v>
      </c>
      <c r="F4240" s="1">
        <v>44964.611851851849</v>
      </c>
    </row>
    <row r="4241" spans="1:6" x14ac:dyDescent="0.2">
      <c r="A4241">
        <v>4240</v>
      </c>
      <c r="B4241" t="s">
        <v>10777</v>
      </c>
      <c r="C4241" t="s">
        <v>10778</v>
      </c>
      <c r="D4241">
        <f>1-352-516-4280</f>
        <v>-5147</v>
      </c>
      <c r="E4241" s="1">
        <v>44964.611851851849</v>
      </c>
      <c r="F4241" s="1">
        <v>44964.611851851849</v>
      </c>
    </row>
    <row r="4242" spans="1:6" x14ac:dyDescent="0.2">
      <c r="A4242">
        <v>4241</v>
      </c>
      <c r="B4242" t="s">
        <v>10779</v>
      </c>
      <c r="C4242" t="s">
        <v>10780</v>
      </c>
      <c r="D4242" t="s">
        <v>10781</v>
      </c>
      <c r="E4242" s="1">
        <v>44964.611851851849</v>
      </c>
      <c r="F4242" s="1">
        <v>44964.611851851849</v>
      </c>
    </row>
    <row r="4243" spans="1:6" x14ac:dyDescent="0.2">
      <c r="A4243">
        <v>4242</v>
      </c>
      <c r="B4243" t="s">
        <v>10782</v>
      </c>
      <c r="C4243" t="s">
        <v>10783</v>
      </c>
      <c r="D4243" t="s">
        <v>10784</v>
      </c>
      <c r="E4243" s="1">
        <v>44964.611851851849</v>
      </c>
      <c r="F4243" s="1">
        <v>44964.611851851849</v>
      </c>
    </row>
    <row r="4244" spans="1:6" x14ac:dyDescent="0.2">
      <c r="A4244">
        <v>4243</v>
      </c>
      <c r="B4244" t="s">
        <v>10785</v>
      </c>
      <c r="C4244" t="s">
        <v>10786</v>
      </c>
      <c r="D4244" s="2">
        <v>13806642897</v>
      </c>
      <c r="E4244" s="1">
        <v>44964.611851851849</v>
      </c>
      <c r="F4244" s="1">
        <v>44964.611851851849</v>
      </c>
    </row>
    <row r="4245" spans="1:6" x14ac:dyDescent="0.2">
      <c r="A4245">
        <v>4244</v>
      </c>
      <c r="B4245" t="s">
        <v>10787</v>
      </c>
      <c r="C4245" t="s">
        <v>10788</v>
      </c>
      <c r="D4245" t="s">
        <v>10789</v>
      </c>
      <c r="E4245" s="1">
        <v>44964.611851851849</v>
      </c>
      <c r="F4245" s="1">
        <v>44964.611851851849</v>
      </c>
    </row>
    <row r="4246" spans="1:6" x14ac:dyDescent="0.2">
      <c r="A4246">
        <v>4245</v>
      </c>
      <c r="B4246" t="s">
        <v>10790</v>
      </c>
      <c r="C4246" t="s">
        <v>10791</v>
      </c>
      <c r="D4246" s="2">
        <v>13194767446</v>
      </c>
      <c r="E4246" s="1">
        <v>44964.611851851849</v>
      </c>
      <c r="F4246" s="1">
        <v>44964.611851851849</v>
      </c>
    </row>
    <row r="4247" spans="1:6" x14ac:dyDescent="0.2">
      <c r="A4247">
        <v>4246</v>
      </c>
      <c r="B4247" t="s">
        <v>10792</v>
      </c>
      <c r="C4247" t="s">
        <v>10793</v>
      </c>
      <c r="D4247" s="2">
        <v>14456593606</v>
      </c>
      <c r="E4247" s="1">
        <v>44964.611851851849</v>
      </c>
      <c r="F4247" s="1">
        <v>44964.611851851849</v>
      </c>
    </row>
    <row r="4248" spans="1:6" x14ac:dyDescent="0.2">
      <c r="A4248">
        <v>4247</v>
      </c>
      <c r="B4248" t="s">
        <v>10794</v>
      </c>
      <c r="C4248" t="s">
        <v>10795</v>
      </c>
      <c r="D4248" t="s">
        <v>10796</v>
      </c>
      <c r="E4248" s="1">
        <v>44964.611851851849</v>
      </c>
      <c r="F4248" s="1">
        <v>44964.611851851849</v>
      </c>
    </row>
    <row r="4249" spans="1:6" x14ac:dyDescent="0.2">
      <c r="A4249">
        <v>4248</v>
      </c>
      <c r="B4249" t="s">
        <v>10797</v>
      </c>
      <c r="C4249" t="s">
        <v>10798</v>
      </c>
      <c r="D4249">
        <v>19474757873</v>
      </c>
      <c r="E4249" s="1">
        <v>44964.611851851849</v>
      </c>
      <c r="F4249" s="1">
        <v>44964.611851851849</v>
      </c>
    </row>
    <row r="4250" spans="1:6" x14ac:dyDescent="0.2">
      <c r="A4250">
        <v>4249</v>
      </c>
      <c r="B4250" t="s">
        <v>10799</v>
      </c>
      <c r="C4250" t="s">
        <v>10800</v>
      </c>
      <c r="D4250">
        <v>14807400919</v>
      </c>
      <c r="E4250" s="1">
        <v>44964.611851851849</v>
      </c>
      <c r="F4250" s="1">
        <v>44964.611851851849</v>
      </c>
    </row>
    <row r="4251" spans="1:6" x14ac:dyDescent="0.2">
      <c r="A4251">
        <v>4250</v>
      </c>
      <c r="B4251" t="s">
        <v>10801</v>
      </c>
      <c r="C4251" t="s">
        <v>10802</v>
      </c>
      <c r="D4251" t="s">
        <v>10803</v>
      </c>
      <c r="E4251" s="1">
        <v>44964.611851851849</v>
      </c>
      <c r="F4251" s="1">
        <v>44964.611851851849</v>
      </c>
    </row>
    <row r="4252" spans="1:6" x14ac:dyDescent="0.2">
      <c r="A4252">
        <v>4251</v>
      </c>
      <c r="B4252" t="s">
        <v>10804</v>
      </c>
      <c r="C4252" t="s">
        <v>10805</v>
      </c>
      <c r="D4252" t="s">
        <v>10806</v>
      </c>
      <c r="E4252" s="1">
        <v>44964.611851851849</v>
      </c>
      <c r="F4252" s="1">
        <v>44964.611851851849</v>
      </c>
    </row>
    <row r="4253" spans="1:6" x14ac:dyDescent="0.2">
      <c r="A4253">
        <v>4252</v>
      </c>
      <c r="B4253" t="s">
        <v>10807</v>
      </c>
      <c r="C4253" t="s">
        <v>10808</v>
      </c>
      <c r="D4253" s="2">
        <v>13603599303</v>
      </c>
      <c r="E4253" s="1">
        <v>44964.611851851849</v>
      </c>
      <c r="F4253" s="1">
        <v>44964.611851851849</v>
      </c>
    </row>
    <row r="4254" spans="1:6" x14ac:dyDescent="0.2">
      <c r="A4254">
        <v>4253</v>
      </c>
      <c r="B4254" t="s">
        <v>10809</v>
      </c>
      <c r="C4254" t="s">
        <v>10810</v>
      </c>
      <c r="D4254" s="2">
        <v>5416183869</v>
      </c>
      <c r="E4254" s="1">
        <v>44964.611851851849</v>
      </c>
      <c r="F4254" s="1">
        <v>44964.611851851849</v>
      </c>
    </row>
    <row r="4255" spans="1:6" x14ac:dyDescent="0.2">
      <c r="A4255">
        <v>4254</v>
      </c>
      <c r="B4255" t="s">
        <v>10811</v>
      </c>
      <c r="C4255" t="s">
        <v>10812</v>
      </c>
      <c r="D4255" t="s">
        <v>10813</v>
      </c>
      <c r="E4255" s="1">
        <v>44964.611851851849</v>
      </c>
      <c r="F4255" s="1">
        <v>44964.611851851849</v>
      </c>
    </row>
    <row r="4256" spans="1:6" x14ac:dyDescent="0.2">
      <c r="A4256">
        <v>4255</v>
      </c>
      <c r="B4256" t="s">
        <v>10814</v>
      </c>
      <c r="C4256" t="s">
        <v>10815</v>
      </c>
      <c r="D4256" t="s">
        <v>10816</v>
      </c>
      <c r="E4256" s="1">
        <v>44964.611851851849</v>
      </c>
      <c r="F4256" s="1">
        <v>44964.611851851849</v>
      </c>
    </row>
    <row r="4257" spans="1:6" x14ac:dyDescent="0.2">
      <c r="A4257">
        <v>4256</v>
      </c>
      <c r="B4257" t="s">
        <v>10817</v>
      </c>
      <c r="C4257" t="s">
        <v>10818</v>
      </c>
      <c r="D4257" s="2">
        <v>15622504622</v>
      </c>
      <c r="E4257" s="1">
        <v>44964.611851851849</v>
      </c>
      <c r="F4257" s="1">
        <v>44964.611851851849</v>
      </c>
    </row>
    <row r="4258" spans="1:6" x14ac:dyDescent="0.2">
      <c r="A4258">
        <v>4257</v>
      </c>
      <c r="B4258" t="s">
        <v>10819</v>
      </c>
      <c r="C4258" t="s">
        <v>10820</v>
      </c>
      <c r="D4258" t="s">
        <v>10821</v>
      </c>
      <c r="E4258" s="1">
        <v>44964.611851851849</v>
      </c>
      <c r="F4258" s="1">
        <v>44964.611851851849</v>
      </c>
    </row>
    <row r="4259" spans="1:6" x14ac:dyDescent="0.2">
      <c r="A4259">
        <v>4258</v>
      </c>
      <c r="B4259" t="s">
        <v>10822</v>
      </c>
      <c r="C4259" t="s">
        <v>10823</v>
      </c>
      <c r="D4259" s="2">
        <v>7069558467</v>
      </c>
      <c r="E4259" s="1">
        <v>44964.611851851849</v>
      </c>
      <c r="F4259" s="1">
        <v>44964.611851851849</v>
      </c>
    </row>
    <row r="4260" spans="1:6" x14ac:dyDescent="0.2">
      <c r="A4260">
        <v>4259</v>
      </c>
      <c r="B4260" t="s">
        <v>10824</v>
      </c>
      <c r="C4260" t="s">
        <v>10825</v>
      </c>
      <c r="D4260" t="s">
        <v>10826</v>
      </c>
      <c r="E4260" s="1">
        <v>44964.611851851849</v>
      </c>
      <c r="F4260" s="1">
        <v>44964.611851851849</v>
      </c>
    </row>
    <row r="4261" spans="1:6" x14ac:dyDescent="0.2">
      <c r="A4261">
        <v>4260</v>
      </c>
      <c r="B4261" t="s">
        <v>10827</v>
      </c>
      <c r="C4261" t="s">
        <v>10828</v>
      </c>
      <c r="D4261">
        <v>13174199753</v>
      </c>
      <c r="E4261" s="1">
        <v>44964.611851851849</v>
      </c>
      <c r="F4261" s="1">
        <v>44964.611851851849</v>
      </c>
    </row>
    <row r="4262" spans="1:6" x14ac:dyDescent="0.2">
      <c r="A4262">
        <v>4261</v>
      </c>
      <c r="B4262" t="s">
        <v>10829</v>
      </c>
      <c r="C4262" t="s">
        <v>10830</v>
      </c>
      <c r="D4262">
        <f>1-828-890-4650</f>
        <v>-6367</v>
      </c>
      <c r="E4262" s="1">
        <v>44964.611851851849</v>
      </c>
      <c r="F4262" s="1">
        <v>44964.611851851849</v>
      </c>
    </row>
    <row r="4263" spans="1:6" x14ac:dyDescent="0.2">
      <c r="A4263">
        <v>4262</v>
      </c>
      <c r="B4263" t="s">
        <v>10831</v>
      </c>
      <c r="C4263" t="s">
        <v>10832</v>
      </c>
      <c r="D4263">
        <f>1-534-498-20</f>
        <v>-1051</v>
      </c>
      <c r="E4263" s="1">
        <v>44964.611851851849</v>
      </c>
      <c r="F4263" s="1">
        <v>44964.611851851849</v>
      </c>
    </row>
    <row r="4264" spans="1:6" x14ac:dyDescent="0.2">
      <c r="A4264">
        <v>4263</v>
      </c>
      <c r="B4264" t="s">
        <v>10833</v>
      </c>
      <c r="C4264" t="s">
        <v>10834</v>
      </c>
      <c r="D4264">
        <v>17324720192</v>
      </c>
      <c r="E4264" s="1">
        <v>44964.611851851849</v>
      </c>
      <c r="F4264" s="1">
        <v>44964.611851851849</v>
      </c>
    </row>
    <row r="4265" spans="1:6" x14ac:dyDescent="0.2">
      <c r="A4265">
        <v>4264</v>
      </c>
      <c r="B4265" t="s">
        <v>10835</v>
      </c>
      <c r="C4265" t="s">
        <v>10836</v>
      </c>
      <c r="D4265" t="s">
        <v>10837</v>
      </c>
      <c r="E4265" s="1">
        <v>44964.611851851849</v>
      </c>
      <c r="F4265" s="1">
        <v>44964.611851851849</v>
      </c>
    </row>
    <row r="4266" spans="1:6" x14ac:dyDescent="0.2">
      <c r="A4266">
        <v>4265</v>
      </c>
      <c r="B4266" t="s">
        <v>10838</v>
      </c>
      <c r="C4266" t="s">
        <v>10839</v>
      </c>
      <c r="D4266" t="s">
        <v>10840</v>
      </c>
      <c r="E4266" s="1">
        <v>44964.611851851849</v>
      </c>
      <c r="F4266" s="1">
        <v>44964.611851851849</v>
      </c>
    </row>
    <row r="4267" spans="1:6" x14ac:dyDescent="0.2">
      <c r="A4267">
        <v>4266</v>
      </c>
      <c r="B4267" t="s">
        <v>10841</v>
      </c>
      <c r="C4267" t="s">
        <v>10842</v>
      </c>
      <c r="D4267" s="2">
        <v>4588429775</v>
      </c>
      <c r="E4267" s="1">
        <v>44964.611851851849</v>
      </c>
      <c r="F4267" s="1">
        <v>44964.611851851849</v>
      </c>
    </row>
    <row r="4268" spans="1:6" x14ac:dyDescent="0.2">
      <c r="A4268">
        <v>4267</v>
      </c>
      <c r="B4268" t="s">
        <v>10843</v>
      </c>
      <c r="C4268" t="s">
        <v>10844</v>
      </c>
      <c r="D4268">
        <v>12792591995</v>
      </c>
      <c r="E4268" s="1">
        <v>44964.611851851849</v>
      </c>
      <c r="F4268" s="1">
        <v>44964.611851851849</v>
      </c>
    </row>
    <row r="4269" spans="1:6" x14ac:dyDescent="0.2">
      <c r="A4269">
        <v>4268</v>
      </c>
      <c r="B4269" t="s">
        <v>10845</v>
      </c>
      <c r="C4269" t="s">
        <v>10846</v>
      </c>
      <c r="D4269" t="s">
        <v>10847</v>
      </c>
      <c r="E4269" s="1">
        <v>44964.611851851849</v>
      </c>
      <c r="F4269" s="1">
        <v>44964.611851851849</v>
      </c>
    </row>
    <row r="4270" spans="1:6" x14ac:dyDescent="0.2">
      <c r="A4270">
        <v>4269</v>
      </c>
      <c r="B4270" t="s">
        <v>10848</v>
      </c>
      <c r="C4270" t="s">
        <v>10849</v>
      </c>
      <c r="D4270" t="s">
        <v>10850</v>
      </c>
      <c r="E4270" s="1">
        <v>44964.611851851849</v>
      </c>
      <c r="F4270" s="1">
        <v>44964.611851851849</v>
      </c>
    </row>
    <row r="4271" spans="1:6" x14ac:dyDescent="0.2">
      <c r="A4271">
        <v>4270</v>
      </c>
      <c r="B4271" t="s">
        <v>10851</v>
      </c>
      <c r="C4271" t="s">
        <v>10852</v>
      </c>
      <c r="D4271" t="s">
        <v>10853</v>
      </c>
      <c r="E4271" s="1">
        <v>44964.611851851849</v>
      </c>
      <c r="F4271" s="1">
        <v>44964.611851851849</v>
      </c>
    </row>
    <row r="4272" spans="1:6" x14ac:dyDescent="0.2">
      <c r="A4272">
        <v>4271</v>
      </c>
      <c r="B4272" t="s">
        <v>10854</v>
      </c>
      <c r="C4272" t="s">
        <v>10855</v>
      </c>
      <c r="D4272" t="s">
        <v>10856</v>
      </c>
      <c r="E4272" s="1">
        <v>44964.611851851849</v>
      </c>
      <c r="F4272" s="1">
        <v>44964.611851851849</v>
      </c>
    </row>
    <row r="4273" spans="1:6" x14ac:dyDescent="0.2">
      <c r="A4273">
        <v>4272</v>
      </c>
      <c r="B4273" t="s">
        <v>10857</v>
      </c>
      <c r="C4273" t="s">
        <v>10858</v>
      </c>
      <c r="D4273">
        <f>1-754-313-3077</f>
        <v>-4143</v>
      </c>
      <c r="E4273" s="1">
        <v>44964.611851851849</v>
      </c>
      <c r="F4273" s="1">
        <v>44964.611851851849</v>
      </c>
    </row>
    <row r="4274" spans="1:6" x14ac:dyDescent="0.2">
      <c r="A4274">
        <v>4273</v>
      </c>
      <c r="B4274" t="s">
        <v>10859</v>
      </c>
      <c r="C4274" t="s">
        <v>10860</v>
      </c>
      <c r="D4274" t="s">
        <v>10861</v>
      </c>
      <c r="E4274" s="1">
        <v>44964.611851851849</v>
      </c>
      <c r="F4274" s="1">
        <v>44964.611851851849</v>
      </c>
    </row>
    <row r="4275" spans="1:6" x14ac:dyDescent="0.2">
      <c r="A4275">
        <v>4274</v>
      </c>
      <c r="B4275" t="s">
        <v>10862</v>
      </c>
      <c r="C4275" t="s">
        <v>10863</v>
      </c>
      <c r="D4275" t="s">
        <v>10864</v>
      </c>
      <c r="E4275" s="1">
        <v>44964.611851851849</v>
      </c>
      <c r="F4275" s="1">
        <v>44964.611851851849</v>
      </c>
    </row>
    <row r="4276" spans="1:6" x14ac:dyDescent="0.2">
      <c r="A4276">
        <v>4275</v>
      </c>
      <c r="B4276" t="s">
        <v>10865</v>
      </c>
      <c r="C4276" t="s">
        <v>10866</v>
      </c>
      <c r="D4276" t="s">
        <v>10867</v>
      </c>
      <c r="E4276" s="1">
        <v>44964.611851851849</v>
      </c>
      <c r="F4276" s="1">
        <v>44964.611851851849</v>
      </c>
    </row>
    <row r="4277" spans="1:6" x14ac:dyDescent="0.2">
      <c r="A4277">
        <v>4276</v>
      </c>
      <c r="B4277" t="s">
        <v>10868</v>
      </c>
      <c r="C4277" t="s">
        <v>10869</v>
      </c>
      <c r="D4277" t="s">
        <v>10870</v>
      </c>
      <c r="E4277" s="1">
        <v>44964.611851851849</v>
      </c>
      <c r="F4277" s="1">
        <v>44964.611851851849</v>
      </c>
    </row>
    <row r="4278" spans="1:6" x14ac:dyDescent="0.2">
      <c r="A4278">
        <v>4277</v>
      </c>
      <c r="B4278" t="s">
        <v>10871</v>
      </c>
      <c r="C4278" t="s">
        <v>10872</v>
      </c>
      <c r="D4278" t="s">
        <v>10873</v>
      </c>
      <c r="E4278" s="1">
        <v>44964.611851851849</v>
      </c>
      <c r="F4278" s="1">
        <v>44964.611851851849</v>
      </c>
    </row>
    <row r="4279" spans="1:6" x14ac:dyDescent="0.2">
      <c r="A4279">
        <v>4278</v>
      </c>
      <c r="B4279" t="s">
        <v>10874</v>
      </c>
      <c r="C4279" t="s">
        <v>10875</v>
      </c>
      <c r="D4279" t="s">
        <v>10876</v>
      </c>
      <c r="E4279" s="1">
        <v>44964.611851851849</v>
      </c>
      <c r="F4279" s="1">
        <v>44964.611851851849</v>
      </c>
    </row>
    <row r="4280" spans="1:6" x14ac:dyDescent="0.2">
      <c r="A4280">
        <v>4279</v>
      </c>
      <c r="B4280" t="s">
        <v>10877</v>
      </c>
      <c r="C4280" t="s">
        <v>10878</v>
      </c>
      <c r="D4280">
        <v>18488852507</v>
      </c>
      <c r="E4280" s="1">
        <v>44964.611851851849</v>
      </c>
      <c r="F4280" s="1">
        <v>44964.611851851849</v>
      </c>
    </row>
    <row r="4281" spans="1:6" x14ac:dyDescent="0.2">
      <c r="A4281">
        <v>4280</v>
      </c>
      <c r="B4281" t="s">
        <v>10879</v>
      </c>
      <c r="C4281" t="s">
        <v>10880</v>
      </c>
      <c r="D4281">
        <v>19409429893</v>
      </c>
      <c r="E4281" s="1">
        <v>44964.611851851849</v>
      </c>
      <c r="F4281" s="1">
        <v>44964.611851851849</v>
      </c>
    </row>
    <row r="4282" spans="1:6" x14ac:dyDescent="0.2">
      <c r="A4282">
        <v>4281</v>
      </c>
      <c r="B4282" t="s">
        <v>10881</v>
      </c>
      <c r="C4282" t="s">
        <v>10882</v>
      </c>
      <c r="D4282">
        <v>18456145794</v>
      </c>
      <c r="E4282" s="1">
        <v>44964.611851851849</v>
      </c>
      <c r="F4282" s="1">
        <v>44964.611851851849</v>
      </c>
    </row>
    <row r="4283" spans="1:6" x14ac:dyDescent="0.2">
      <c r="A4283">
        <v>4282</v>
      </c>
      <c r="B4283" t="s">
        <v>10883</v>
      </c>
      <c r="C4283" t="s">
        <v>10884</v>
      </c>
      <c r="D4283">
        <f>1-484-323-3428</f>
        <v>-4234</v>
      </c>
      <c r="E4283" s="1">
        <v>44964.611851851849</v>
      </c>
      <c r="F4283" s="1">
        <v>44964.611851851849</v>
      </c>
    </row>
    <row r="4284" spans="1:6" x14ac:dyDescent="0.2">
      <c r="A4284">
        <v>4283</v>
      </c>
      <c r="B4284" t="s">
        <v>10885</v>
      </c>
      <c r="C4284" t="s">
        <v>10886</v>
      </c>
      <c r="D4284">
        <v>14123699315</v>
      </c>
      <c r="E4284" s="1">
        <v>44964.611851851849</v>
      </c>
      <c r="F4284" s="1">
        <v>44964.611851851849</v>
      </c>
    </row>
    <row r="4285" spans="1:6" x14ac:dyDescent="0.2">
      <c r="A4285">
        <v>4284</v>
      </c>
      <c r="B4285" t="s">
        <v>10887</v>
      </c>
      <c r="C4285" t="s">
        <v>10888</v>
      </c>
      <c r="D4285" t="s">
        <v>10889</v>
      </c>
      <c r="E4285" s="1">
        <v>44964.611851851849</v>
      </c>
      <c r="F4285" s="1">
        <v>44964.611851851849</v>
      </c>
    </row>
    <row r="4286" spans="1:6" x14ac:dyDescent="0.2">
      <c r="A4286">
        <v>4285</v>
      </c>
      <c r="B4286" t="s">
        <v>10890</v>
      </c>
      <c r="C4286" t="s">
        <v>10891</v>
      </c>
      <c r="D4286" t="s">
        <v>10892</v>
      </c>
      <c r="E4286" s="1">
        <v>44964.611851851849</v>
      </c>
      <c r="F4286" s="1">
        <v>44964.611851851849</v>
      </c>
    </row>
    <row r="4287" spans="1:6" x14ac:dyDescent="0.2">
      <c r="A4287">
        <v>4286</v>
      </c>
      <c r="B4287" t="s">
        <v>10893</v>
      </c>
      <c r="C4287" t="s">
        <v>10894</v>
      </c>
      <c r="D4287" t="s">
        <v>10895</v>
      </c>
      <c r="E4287" s="1">
        <v>44964.611851851849</v>
      </c>
      <c r="F4287" s="1">
        <v>44964.611851851849</v>
      </c>
    </row>
    <row r="4288" spans="1:6" x14ac:dyDescent="0.2">
      <c r="A4288">
        <v>4287</v>
      </c>
      <c r="B4288" t="s">
        <v>10896</v>
      </c>
      <c r="C4288" t="s">
        <v>10897</v>
      </c>
      <c r="D4288" s="2">
        <v>5863053976</v>
      </c>
      <c r="E4288" s="1">
        <v>44964.611851851849</v>
      </c>
      <c r="F4288" s="1">
        <v>44964.611851851849</v>
      </c>
    </row>
    <row r="4289" spans="1:6" x14ac:dyDescent="0.2">
      <c r="A4289">
        <v>4288</v>
      </c>
      <c r="B4289" t="s">
        <v>10898</v>
      </c>
      <c r="C4289" t="s">
        <v>10899</v>
      </c>
      <c r="D4289" t="s">
        <v>10900</v>
      </c>
      <c r="E4289" s="1">
        <v>44964.611851851849</v>
      </c>
      <c r="F4289" s="1">
        <v>44964.611851851849</v>
      </c>
    </row>
    <row r="4290" spans="1:6" x14ac:dyDescent="0.2">
      <c r="A4290">
        <v>4289</v>
      </c>
      <c r="B4290" t="s">
        <v>10901</v>
      </c>
      <c r="C4290" t="s">
        <v>10902</v>
      </c>
      <c r="D4290" t="s">
        <v>10903</v>
      </c>
      <c r="E4290" s="1">
        <v>44964.611851851849</v>
      </c>
      <c r="F4290" s="1">
        <v>44964.611851851849</v>
      </c>
    </row>
    <row r="4291" spans="1:6" x14ac:dyDescent="0.2">
      <c r="A4291">
        <v>4290</v>
      </c>
      <c r="B4291" t="s">
        <v>10904</v>
      </c>
      <c r="C4291" t="s">
        <v>10905</v>
      </c>
      <c r="D4291">
        <v>16173493434</v>
      </c>
      <c r="E4291" s="1">
        <v>44964.611851851849</v>
      </c>
      <c r="F4291" s="1">
        <v>44964.611851851849</v>
      </c>
    </row>
    <row r="4292" spans="1:6" x14ac:dyDescent="0.2">
      <c r="A4292">
        <v>4291</v>
      </c>
      <c r="B4292" t="s">
        <v>10906</v>
      </c>
      <c r="C4292" t="s">
        <v>10907</v>
      </c>
      <c r="D4292" t="s">
        <v>10908</v>
      </c>
      <c r="E4292" s="1">
        <v>44964.611851851849</v>
      </c>
      <c r="F4292" s="1">
        <v>44964.611851851849</v>
      </c>
    </row>
    <row r="4293" spans="1:6" x14ac:dyDescent="0.2">
      <c r="A4293">
        <v>4292</v>
      </c>
      <c r="B4293" t="s">
        <v>10909</v>
      </c>
      <c r="C4293" t="s">
        <v>10910</v>
      </c>
      <c r="D4293">
        <f>1-971-541-2146</f>
        <v>-3657</v>
      </c>
      <c r="E4293" s="1">
        <v>44964.611851851849</v>
      </c>
      <c r="F4293" s="1">
        <v>44964.611851851849</v>
      </c>
    </row>
    <row r="4294" spans="1:6" x14ac:dyDescent="0.2">
      <c r="A4294">
        <v>4293</v>
      </c>
      <c r="B4294" t="s">
        <v>10911</v>
      </c>
      <c r="C4294" t="s">
        <v>10912</v>
      </c>
      <c r="D4294">
        <v>18208713716</v>
      </c>
      <c r="E4294" s="1">
        <v>44964.611851851849</v>
      </c>
      <c r="F4294" s="1">
        <v>44964.611851851849</v>
      </c>
    </row>
    <row r="4295" spans="1:6" x14ac:dyDescent="0.2">
      <c r="A4295">
        <v>4294</v>
      </c>
      <c r="B4295" t="s">
        <v>10913</v>
      </c>
      <c r="C4295" t="s">
        <v>10914</v>
      </c>
      <c r="D4295" t="s">
        <v>10915</v>
      </c>
      <c r="E4295" s="1">
        <v>44964.611851851849</v>
      </c>
      <c r="F4295" s="1">
        <v>44964.611851851849</v>
      </c>
    </row>
    <row r="4296" spans="1:6" x14ac:dyDescent="0.2">
      <c r="A4296">
        <v>4295</v>
      </c>
      <c r="B4296" t="s">
        <v>10916</v>
      </c>
      <c r="C4296" t="s">
        <v>10917</v>
      </c>
      <c r="D4296" t="s">
        <v>10918</v>
      </c>
      <c r="E4296" s="1">
        <v>44964.611851851849</v>
      </c>
      <c r="F4296" s="1">
        <v>44964.611851851849</v>
      </c>
    </row>
    <row r="4297" spans="1:6" x14ac:dyDescent="0.2">
      <c r="A4297">
        <v>4296</v>
      </c>
      <c r="B4297" t="s">
        <v>10919</v>
      </c>
      <c r="C4297" t="s">
        <v>10920</v>
      </c>
      <c r="D4297" s="2">
        <v>9296823584</v>
      </c>
      <c r="E4297" s="1">
        <v>44964.611851851849</v>
      </c>
      <c r="F4297" s="1">
        <v>44964.611851851849</v>
      </c>
    </row>
    <row r="4298" spans="1:6" x14ac:dyDescent="0.2">
      <c r="A4298">
        <v>4297</v>
      </c>
      <c r="B4298" t="s">
        <v>10921</v>
      </c>
      <c r="C4298" t="s">
        <v>10922</v>
      </c>
      <c r="D4298" t="s">
        <v>10923</v>
      </c>
      <c r="E4298" s="1">
        <v>44964.611851851849</v>
      </c>
      <c r="F4298" s="1">
        <v>44964.611851851849</v>
      </c>
    </row>
    <row r="4299" spans="1:6" x14ac:dyDescent="0.2">
      <c r="A4299">
        <v>4298</v>
      </c>
      <c r="B4299" t="s">
        <v>10924</v>
      </c>
      <c r="C4299" t="s">
        <v>10925</v>
      </c>
      <c r="D4299" s="2">
        <v>7252294083</v>
      </c>
      <c r="E4299" s="1">
        <v>44964.611851851849</v>
      </c>
      <c r="F4299" s="1">
        <v>44964.611851851849</v>
      </c>
    </row>
    <row r="4300" spans="1:6" x14ac:dyDescent="0.2">
      <c r="A4300">
        <v>4299</v>
      </c>
      <c r="B4300" t="s">
        <v>10926</v>
      </c>
      <c r="C4300" t="s">
        <v>10927</v>
      </c>
      <c r="D4300" s="2">
        <v>9529006476</v>
      </c>
      <c r="E4300" s="1">
        <v>44964.611851851849</v>
      </c>
      <c r="F4300" s="1">
        <v>44964.611851851849</v>
      </c>
    </row>
    <row r="4301" spans="1:6" x14ac:dyDescent="0.2">
      <c r="A4301">
        <v>4300</v>
      </c>
      <c r="B4301" t="s">
        <v>10928</v>
      </c>
      <c r="C4301" t="s">
        <v>10929</v>
      </c>
      <c r="D4301" t="s">
        <v>10930</v>
      </c>
      <c r="E4301" s="1">
        <v>44964.611851851849</v>
      </c>
      <c r="F4301" s="1">
        <v>44964.611851851849</v>
      </c>
    </row>
    <row r="4302" spans="1:6" x14ac:dyDescent="0.2">
      <c r="A4302">
        <v>4301</v>
      </c>
      <c r="B4302" t="s">
        <v>10931</v>
      </c>
      <c r="C4302" t="s">
        <v>10932</v>
      </c>
      <c r="D4302" t="s">
        <v>10933</v>
      </c>
      <c r="E4302" s="1">
        <v>44964.611851851849</v>
      </c>
      <c r="F4302" s="1">
        <v>44964.611851851849</v>
      </c>
    </row>
    <row r="4303" spans="1:6" x14ac:dyDescent="0.2">
      <c r="A4303">
        <v>4302</v>
      </c>
      <c r="B4303" t="s">
        <v>10934</v>
      </c>
      <c r="C4303" t="s">
        <v>10935</v>
      </c>
      <c r="D4303" s="2">
        <v>5204225409</v>
      </c>
      <c r="E4303" s="1">
        <v>44964.611851851849</v>
      </c>
      <c r="F4303" s="1">
        <v>44964.611851851849</v>
      </c>
    </row>
    <row r="4304" spans="1:6" x14ac:dyDescent="0.2">
      <c r="A4304">
        <v>4303</v>
      </c>
      <c r="B4304" t="s">
        <v>10936</v>
      </c>
      <c r="C4304" t="s">
        <v>10937</v>
      </c>
      <c r="D4304" s="2">
        <v>12108827809</v>
      </c>
      <c r="E4304" s="1">
        <v>44964.611851851849</v>
      </c>
      <c r="F4304" s="1">
        <v>44964.611851851849</v>
      </c>
    </row>
    <row r="4305" spans="1:6" x14ac:dyDescent="0.2">
      <c r="A4305">
        <v>4304</v>
      </c>
      <c r="B4305" t="s">
        <v>10938</v>
      </c>
      <c r="C4305" t="s">
        <v>10939</v>
      </c>
      <c r="D4305">
        <f>1-279-474-9801</f>
        <v>-10553</v>
      </c>
      <c r="E4305" s="1">
        <v>44964.611851851849</v>
      </c>
      <c r="F4305" s="1">
        <v>44964.611851851849</v>
      </c>
    </row>
    <row r="4306" spans="1:6" x14ac:dyDescent="0.2">
      <c r="A4306">
        <v>4305</v>
      </c>
      <c r="B4306" t="s">
        <v>10940</v>
      </c>
      <c r="C4306" t="s">
        <v>10941</v>
      </c>
      <c r="D4306" s="2">
        <v>2245302429</v>
      </c>
      <c r="E4306" s="1">
        <v>44964.611851851849</v>
      </c>
      <c r="F4306" s="1">
        <v>44964.611851851849</v>
      </c>
    </row>
    <row r="4307" spans="1:6" x14ac:dyDescent="0.2">
      <c r="A4307">
        <v>4306</v>
      </c>
      <c r="B4307" t="s">
        <v>10942</v>
      </c>
      <c r="C4307" t="s">
        <v>10943</v>
      </c>
      <c r="D4307">
        <v>16573664746</v>
      </c>
      <c r="E4307" s="1">
        <v>44964.611851851849</v>
      </c>
      <c r="F4307" s="1">
        <v>44964.611851851849</v>
      </c>
    </row>
    <row r="4308" spans="1:6" x14ac:dyDescent="0.2">
      <c r="A4308">
        <v>4307</v>
      </c>
      <c r="B4308" t="s">
        <v>10944</v>
      </c>
      <c r="C4308" t="s">
        <v>10945</v>
      </c>
      <c r="D4308" t="s">
        <v>10946</v>
      </c>
      <c r="E4308" s="1">
        <v>44964.611851851849</v>
      </c>
      <c r="F4308" s="1">
        <v>44964.611851851849</v>
      </c>
    </row>
    <row r="4309" spans="1:6" x14ac:dyDescent="0.2">
      <c r="A4309">
        <v>4308</v>
      </c>
      <c r="B4309" t="s">
        <v>10947</v>
      </c>
      <c r="C4309" t="s">
        <v>10948</v>
      </c>
      <c r="D4309" t="s">
        <v>10949</v>
      </c>
      <c r="E4309" s="1">
        <v>44964.611851851849</v>
      </c>
      <c r="F4309" s="1">
        <v>44964.611851851849</v>
      </c>
    </row>
    <row r="4310" spans="1:6" x14ac:dyDescent="0.2">
      <c r="A4310">
        <v>4309</v>
      </c>
      <c r="B4310" t="s">
        <v>10950</v>
      </c>
      <c r="C4310" t="s">
        <v>10951</v>
      </c>
      <c r="D4310" t="s">
        <v>10952</v>
      </c>
      <c r="E4310" s="1">
        <v>44964.611851851849</v>
      </c>
      <c r="F4310" s="1">
        <v>44964.611851851849</v>
      </c>
    </row>
    <row r="4311" spans="1:6" x14ac:dyDescent="0.2">
      <c r="A4311">
        <v>4310</v>
      </c>
      <c r="B4311" t="s">
        <v>10953</v>
      </c>
      <c r="C4311" t="s">
        <v>10954</v>
      </c>
      <c r="D4311" t="s">
        <v>10955</v>
      </c>
      <c r="E4311" s="1">
        <v>44964.611851851849</v>
      </c>
      <c r="F4311" s="1">
        <v>44964.611851851849</v>
      </c>
    </row>
    <row r="4312" spans="1:6" x14ac:dyDescent="0.2">
      <c r="A4312">
        <v>4311</v>
      </c>
      <c r="B4312" t="s">
        <v>10956</v>
      </c>
      <c r="C4312" t="s">
        <v>10957</v>
      </c>
      <c r="D4312" s="2">
        <v>16818770687</v>
      </c>
      <c r="E4312" s="1">
        <v>44964.611851851849</v>
      </c>
      <c r="F4312" s="1">
        <v>44964.611851851849</v>
      </c>
    </row>
    <row r="4313" spans="1:6" x14ac:dyDescent="0.2">
      <c r="A4313">
        <v>4312</v>
      </c>
      <c r="B4313" t="s">
        <v>10958</v>
      </c>
      <c r="C4313" t="s">
        <v>10959</v>
      </c>
      <c r="D4313">
        <f>1-484-435-2597</f>
        <v>-3515</v>
      </c>
      <c r="E4313" s="1">
        <v>44964.611851851849</v>
      </c>
      <c r="F4313" s="1">
        <v>44964.611851851849</v>
      </c>
    </row>
    <row r="4314" spans="1:6" x14ac:dyDescent="0.2">
      <c r="A4314">
        <v>4313</v>
      </c>
      <c r="B4314" t="s">
        <v>10960</v>
      </c>
      <c r="C4314" t="s">
        <v>10961</v>
      </c>
      <c r="D4314">
        <f>1-540-368-7698</f>
        <v>-8605</v>
      </c>
      <c r="E4314" s="1">
        <v>44964.611851851849</v>
      </c>
      <c r="F4314" s="1">
        <v>44964.611851851849</v>
      </c>
    </row>
    <row r="4315" spans="1:6" x14ac:dyDescent="0.2">
      <c r="A4315">
        <v>4314</v>
      </c>
      <c r="B4315" t="s">
        <v>10962</v>
      </c>
      <c r="C4315" t="s">
        <v>10963</v>
      </c>
      <c r="D4315">
        <v>15053421047</v>
      </c>
      <c r="E4315" s="1">
        <v>44964.611851851849</v>
      </c>
      <c r="F4315" s="1">
        <v>44964.611851851849</v>
      </c>
    </row>
    <row r="4316" spans="1:6" x14ac:dyDescent="0.2">
      <c r="A4316">
        <v>4315</v>
      </c>
      <c r="B4316" t="s">
        <v>10964</v>
      </c>
      <c r="C4316" t="s">
        <v>10965</v>
      </c>
      <c r="D4316" s="2">
        <v>17343871399</v>
      </c>
      <c r="E4316" s="1">
        <v>44964.611851851849</v>
      </c>
      <c r="F4316" s="1">
        <v>44964.611851851849</v>
      </c>
    </row>
    <row r="4317" spans="1:6" x14ac:dyDescent="0.2">
      <c r="A4317">
        <v>4316</v>
      </c>
      <c r="B4317" t="s">
        <v>10966</v>
      </c>
      <c r="C4317" t="s">
        <v>10967</v>
      </c>
      <c r="D4317" t="s">
        <v>10968</v>
      </c>
      <c r="E4317" s="1">
        <v>44964.611851851849</v>
      </c>
      <c r="F4317" s="1">
        <v>44964.611851851849</v>
      </c>
    </row>
    <row r="4318" spans="1:6" x14ac:dyDescent="0.2">
      <c r="A4318">
        <v>4317</v>
      </c>
      <c r="B4318" t="s">
        <v>10969</v>
      </c>
      <c r="C4318" t="s">
        <v>10970</v>
      </c>
      <c r="D4318" t="s">
        <v>10971</v>
      </c>
      <c r="E4318" s="1">
        <v>44964.611851851849</v>
      </c>
      <c r="F4318" s="1">
        <v>44964.611851851849</v>
      </c>
    </row>
    <row r="4319" spans="1:6" x14ac:dyDescent="0.2">
      <c r="A4319">
        <v>4318</v>
      </c>
      <c r="B4319" t="s">
        <v>10972</v>
      </c>
      <c r="C4319" t="s">
        <v>10973</v>
      </c>
      <c r="D4319" t="s">
        <v>10974</v>
      </c>
      <c r="E4319" s="1">
        <v>44964.611851851849</v>
      </c>
      <c r="F4319" s="1">
        <v>44964.611851851849</v>
      </c>
    </row>
    <row r="4320" spans="1:6" x14ac:dyDescent="0.2">
      <c r="A4320">
        <v>4319</v>
      </c>
      <c r="B4320" t="s">
        <v>10975</v>
      </c>
      <c r="C4320" t="s">
        <v>10976</v>
      </c>
      <c r="D4320">
        <f>1-843-222-9230</f>
        <v>-10294</v>
      </c>
      <c r="E4320" s="1">
        <v>44964.611851851849</v>
      </c>
      <c r="F4320" s="1">
        <v>44964.611851851849</v>
      </c>
    </row>
    <row r="4321" spans="1:6" x14ac:dyDescent="0.2">
      <c r="A4321">
        <v>4320</v>
      </c>
      <c r="B4321" t="s">
        <v>10977</v>
      </c>
      <c r="C4321" t="s">
        <v>10978</v>
      </c>
      <c r="D4321" s="2">
        <v>12486836049</v>
      </c>
      <c r="E4321" s="1">
        <v>44964.611851851849</v>
      </c>
      <c r="F4321" s="1">
        <v>44964.611851851849</v>
      </c>
    </row>
    <row r="4322" spans="1:6" x14ac:dyDescent="0.2">
      <c r="A4322">
        <v>4321</v>
      </c>
      <c r="B4322" t="s">
        <v>10979</v>
      </c>
      <c r="C4322" t="s">
        <v>10980</v>
      </c>
      <c r="D4322" s="2">
        <v>18488664233</v>
      </c>
      <c r="E4322" s="1">
        <v>44964.611851851849</v>
      </c>
      <c r="F4322" s="1">
        <v>44964.611851851849</v>
      </c>
    </row>
    <row r="4323" spans="1:6" x14ac:dyDescent="0.2">
      <c r="A4323">
        <v>4322</v>
      </c>
      <c r="B4323" t="s">
        <v>10981</v>
      </c>
      <c r="C4323" t="s">
        <v>10982</v>
      </c>
      <c r="D4323" s="2">
        <v>6573467058</v>
      </c>
      <c r="E4323" s="1">
        <v>44964.611851851849</v>
      </c>
      <c r="F4323" s="1">
        <v>44964.611851851849</v>
      </c>
    </row>
    <row r="4324" spans="1:6" x14ac:dyDescent="0.2">
      <c r="A4324">
        <v>4323</v>
      </c>
      <c r="B4324" t="s">
        <v>10983</v>
      </c>
      <c r="C4324" t="s">
        <v>10984</v>
      </c>
      <c r="D4324" s="2">
        <v>6785157677</v>
      </c>
      <c r="E4324" s="1">
        <v>44964.611851851849</v>
      </c>
      <c r="F4324" s="1">
        <v>44964.611851851849</v>
      </c>
    </row>
    <row r="4325" spans="1:6" x14ac:dyDescent="0.2">
      <c r="A4325">
        <v>4324</v>
      </c>
      <c r="B4325" t="s">
        <v>10985</v>
      </c>
      <c r="C4325" t="s">
        <v>10986</v>
      </c>
      <c r="D4325" t="s">
        <v>10987</v>
      </c>
      <c r="E4325" s="1">
        <v>44964.611851851849</v>
      </c>
      <c r="F4325" s="1">
        <v>44964.611851851849</v>
      </c>
    </row>
    <row r="4326" spans="1:6" x14ac:dyDescent="0.2">
      <c r="A4326">
        <v>4325</v>
      </c>
      <c r="B4326" t="s">
        <v>10988</v>
      </c>
      <c r="C4326" t="s">
        <v>10989</v>
      </c>
      <c r="D4326" t="s">
        <v>10990</v>
      </c>
      <c r="E4326" s="1">
        <v>44964.611851851849</v>
      </c>
      <c r="F4326" s="1">
        <v>44964.611851851849</v>
      </c>
    </row>
    <row r="4327" spans="1:6" x14ac:dyDescent="0.2">
      <c r="A4327">
        <v>4326</v>
      </c>
      <c r="B4327" t="s">
        <v>10991</v>
      </c>
      <c r="C4327" t="s">
        <v>10992</v>
      </c>
      <c r="D4327">
        <f>1-361-296-7270</f>
        <v>-7926</v>
      </c>
      <c r="E4327" s="1">
        <v>44964.611851851849</v>
      </c>
      <c r="F4327" s="1">
        <v>44964.611851851849</v>
      </c>
    </row>
    <row r="4328" spans="1:6" x14ac:dyDescent="0.2">
      <c r="A4328">
        <v>4327</v>
      </c>
      <c r="B4328" t="s">
        <v>10993</v>
      </c>
      <c r="C4328" t="s">
        <v>10994</v>
      </c>
      <c r="D4328">
        <f>1-804-518-5020</f>
        <v>-6341</v>
      </c>
      <c r="E4328" s="1">
        <v>44964.611851851849</v>
      </c>
      <c r="F4328" s="1">
        <v>44964.611851851849</v>
      </c>
    </row>
    <row r="4329" spans="1:6" x14ac:dyDescent="0.2">
      <c r="A4329">
        <v>4328</v>
      </c>
      <c r="B4329" t="s">
        <v>10995</v>
      </c>
      <c r="C4329" t="s">
        <v>10996</v>
      </c>
      <c r="D4329">
        <f>1-928-444-8714</f>
        <v>-10085</v>
      </c>
      <c r="E4329" s="1">
        <v>44964.611851851849</v>
      </c>
      <c r="F4329" s="1">
        <v>44964.611851851849</v>
      </c>
    </row>
    <row r="4330" spans="1:6" x14ac:dyDescent="0.2">
      <c r="A4330">
        <v>4329</v>
      </c>
      <c r="B4330" t="s">
        <v>10997</v>
      </c>
      <c r="C4330" t="s">
        <v>10998</v>
      </c>
      <c r="D4330" s="2">
        <v>18146839234</v>
      </c>
      <c r="E4330" s="1">
        <v>44964.611851851849</v>
      </c>
      <c r="F4330" s="1">
        <v>44964.611851851849</v>
      </c>
    </row>
    <row r="4331" spans="1:6" x14ac:dyDescent="0.2">
      <c r="A4331">
        <v>4330</v>
      </c>
      <c r="B4331" t="s">
        <v>10999</v>
      </c>
      <c r="C4331" t="s">
        <v>11000</v>
      </c>
      <c r="D4331" t="s">
        <v>11001</v>
      </c>
      <c r="E4331" s="1">
        <v>44964.611851851849</v>
      </c>
      <c r="F4331" s="1">
        <v>44964.611851851849</v>
      </c>
    </row>
    <row r="4332" spans="1:6" x14ac:dyDescent="0.2">
      <c r="A4332">
        <v>4331</v>
      </c>
      <c r="B4332" t="s">
        <v>11002</v>
      </c>
      <c r="C4332" t="s">
        <v>11003</v>
      </c>
      <c r="D4332" s="2">
        <v>17076810425</v>
      </c>
      <c r="E4332" s="1">
        <v>44964.611851851849</v>
      </c>
      <c r="F4332" s="1">
        <v>44964.611851851849</v>
      </c>
    </row>
    <row r="4333" spans="1:6" x14ac:dyDescent="0.2">
      <c r="A4333">
        <v>4332</v>
      </c>
      <c r="B4333" t="s">
        <v>11004</v>
      </c>
      <c r="C4333" t="s">
        <v>11005</v>
      </c>
      <c r="D4333" s="2">
        <v>8782091670</v>
      </c>
      <c r="E4333" s="1">
        <v>44964.611851851849</v>
      </c>
      <c r="F4333" s="1">
        <v>44964.611851851849</v>
      </c>
    </row>
    <row r="4334" spans="1:6" x14ac:dyDescent="0.2">
      <c r="A4334">
        <v>4333</v>
      </c>
      <c r="B4334" t="s">
        <v>11006</v>
      </c>
      <c r="C4334" t="s">
        <v>11007</v>
      </c>
      <c r="D4334">
        <f>1-920-203-6732</f>
        <v>-7854</v>
      </c>
      <c r="E4334" s="1">
        <v>44964.611851851849</v>
      </c>
      <c r="F4334" s="1">
        <v>44964.611851851849</v>
      </c>
    </row>
    <row r="4335" spans="1:6" x14ac:dyDescent="0.2">
      <c r="A4335">
        <v>4334</v>
      </c>
      <c r="B4335" t="s">
        <v>11008</v>
      </c>
      <c r="C4335" t="s">
        <v>11009</v>
      </c>
      <c r="D4335">
        <v>15209120264</v>
      </c>
      <c r="E4335" s="1">
        <v>44964.611851851849</v>
      </c>
      <c r="F4335" s="1">
        <v>44964.611851851849</v>
      </c>
    </row>
    <row r="4336" spans="1:6" x14ac:dyDescent="0.2">
      <c r="A4336">
        <v>4335</v>
      </c>
      <c r="B4336" t="s">
        <v>11010</v>
      </c>
      <c r="C4336" t="s">
        <v>11011</v>
      </c>
      <c r="D4336" t="s">
        <v>11012</v>
      </c>
      <c r="E4336" s="1">
        <v>44964.611851851849</v>
      </c>
      <c r="F4336" s="1">
        <v>44964.611851851849</v>
      </c>
    </row>
    <row r="4337" spans="1:6" x14ac:dyDescent="0.2">
      <c r="A4337">
        <v>4336</v>
      </c>
      <c r="B4337" t="s">
        <v>11013</v>
      </c>
      <c r="C4337" t="s">
        <v>11014</v>
      </c>
      <c r="D4337" t="s">
        <v>11015</v>
      </c>
      <c r="E4337" s="1">
        <v>44964.611851851849</v>
      </c>
      <c r="F4337" s="1">
        <v>44964.611851851849</v>
      </c>
    </row>
    <row r="4338" spans="1:6" x14ac:dyDescent="0.2">
      <c r="A4338">
        <v>4337</v>
      </c>
      <c r="B4338" t="s">
        <v>11016</v>
      </c>
      <c r="C4338" t="s">
        <v>11017</v>
      </c>
      <c r="D4338" t="s">
        <v>11018</v>
      </c>
      <c r="E4338" s="1">
        <v>44964.611851851849</v>
      </c>
      <c r="F4338" s="1">
        <v>44964.611851851849</v>
      </c>
    </row>
    <row r="4339" spans="1:6" x14ac:dyDescent="0.2">
      <c r="A4339">
        <v>4338</v>
      </c>
      <c r="B4339" t="s">
        <v>11019</v>
      </c>
      <c r="C4339" t="s">
        <v>11020</v>
      </c>
      <c r="D4339">
        <v>16807140239</v>
      </c>
      <c r="E4339" s="1">
        <v>44964.611851851849</v>
      </c>
      <c r="F4339" s="1">
        <v>44964.611851851849</v>
      </c>
    </row>
    <row r="4340" spans="1:6" x14ac:dyDescent="0.2">
      <c r="A4340">
        <v>4339</v>
      </c>
      <c r="B4340" t="s">
        <v>11021</v>
      </c>
      <c r="C4340" t="s">
        <v>11022</v>
      </c>
      <c r="D4340">
        <f>1-212-847-9448</f>
        <v>-10506</v>
      </c>
      <c r="E4340" s="1">
        <v>44964.611851851849</v>
      </c>
      <c r="F4340" s="1">
        <v>44964.611851851849</v>
      </c>
    </row>
    <row r="4341" spans="1:6" x14ac:dyDescent="0.2">
      <c r="A4341">
        <v>4340</v>
      </c>
      <c r="B4341" t="s">
        <v>11023</v>
      </c>
      <c r="C4341" t="s">
        <v>11024</v>
      </c>
      <c r="D4341" t="s">
        <v>11025</v>
      </c>
      <c r="E4341" s="1">
        <v>44964.611851851849</v>
      </c>
      <c r="F4341" s="1">
        <v>44964.611851851849</v>
      </c>
    </row>
    <row r="4342" spans="1:6" x14ac:dyDescent="0.2">
      <c r="A4342">
        <v>4341</v>
      </c>
      <c r="B4342" t="s">
        <v>11026</v>
      </c>
      <c r="C4342" t="s">
        <v>11027</v>
      </c>
      <c r="D4342" s="2">
        <v>3312986279</v>
      </c>
      <c r="E4342" s="1">
        <v>44964.611851851849</v>
      </c>
      <c r="F4342" s="1">
        <v>44964.611851851849</v>
      </c>
    </row>
    <row r="4343" spans="1:6" x14ac:dyDescent="0.2">
      <c r="A4343">
        <v>4342</v>
      </c>
      <c r="B4343" t="s">
        <v>11028</v>
      </c>
      <c r="C4343" t="s">
        <v>11029</v>
      </c>
      <c r="D4343">
        <v>14425132936</v>
      </c>
      <c r="E4343" s="1">
        <v>44964.611851851849</v>
      </c>
      <c r="F4343" s="1">
        <v>44964.611851851849</v>
      </c>
    </row>
    <row r="4344" spans="1:6" x14ac:dyDescent="0.2">
      <c r="A4344">
        <v>4343</v>
      </c>
      <c r="B4344" t="s">
        <v>11030</v>
      </c>
      <c r="C4344" t="s">
        <v>11031</v>
      </c>
      <c r="D4344" s="2">
        <v>5703101631</v>
      </c>
      <c r="E4344" s="1">
        <v>44964.611851851849</v>
      </c>
      <c r="F4344" s="1">
        <v>44964.611851851849</v>
      </c>
    </row>
    <row r="4345" spans="1:6" x14ac:dyDescent="0.2">
      <c r="A4345">
        <v>4344</v>
      </c>
      <c r="B4345" t="s">
        <v>11032</v>
      </c>
      <c r="C4345" t="s">
        <v>11033</v>
      </c>
      <c r="D4345" t="s">
        <v>11034</v>
      </c>
      <c r="E4345" s="1">
        <v>44964.611851851849</v>
      </c>
      <c r="F4345" s="1">
        <v>44964.611851851849</v>
      </c>
    </row>
    <row r="4346" spans="1:6" x14ac:dyDescent="0.2">
      <c r="A4346">
        <v>4345</v>
      </c>
      <c r="B4346" t="s">
        <v>11035</v>
      </c>
      <c r="C4346" t="s">
        <v>11036</v>
      </c>
      <c r="D4346">
        <f>1-785-891-9484</f>
        <v>-11159</v>
      </c>
      <c r="E4346" s="1">
        <v>44964.611851851849</v>
      </c>
      <c r="F4346" s="1">
        <v>44964.611851851849</v>
      </c>
    </row>
    <row r="4347" spans="1:6" x14ac:dyDescent="0.2">
      <c r="A4347">
        <v>4346</v>
      </c>
      <c r="B4347" t="s">
        <v>11037</v>
      </c>
      <c r="C4347" t="s">
        <v>11038</v>
      </c>
      <c r="D4347" t="s">
        <v>11039</v>
      </c>
      <c r="E4347" s="1">
        <v>44964.611851851849</v>
      </c>
      <c r="F4347" s="1">
        <v>44964.611851851849</v>
      </c>
    </row>
    <row r="4348" spans="1:6" x14ac:dyDescent="0.2">
      <c r="A4348">
        <v>4347</v>
      </c>
      <c r="B4348" t="s">
        <v>11040</v>
      </c>
      <c r="C4348" t="s">
        <v>11041</v>
      </c>
      <c r="D4348" t="s">
        <v>11042</v>
      </c>
      <c r="E4348" s="1">
        <v>44964.611851851849</v>
      </c>
      <c r="F4348" s="1">
        <v>44964.611851851849</v>
      </c>
    </row>
    <row r="4349" spans="1:6" x14ac:dyDescent="0.2">
      <c r="A4349">
        <v>4348</v>
      </c>
      <c r="B4349" t="s">
        <v>11043</v>
      </c>
      <c r="C4349" t="s">
        <v>11044</v>
      </c>
      <c r="D4349">
        <f>1-878-326-6120</f>
        <v>-7323</v>
      </c>
      <c r="E4349" s="1">
        <v>44964.611851851849</v>
      </c>
      <c r="F4349" s="1">
        <v>44964.611851851849</v>
      </c>
    </row>
    <row r="4350" spans="1:6" x14ac:dyDescent="0.2">
      <c r="A4350">
        <v>4349</v>
      </c>
      <c r="B4350" t="s">
        <v>11045</v>
      </c>
      <c r="C4350" t="s">
        <v>11046</v>
      </c>
      <c r="D4350" t="s">
        <v>11047</v>
      </c>
      <c r="E4350" s="1">
        <v>44964.611851851849</v>
      </c>
      <c r="F4350" s="1">
        <v>44964.611851851849</v>
      </c>
    </row>
    <row r="4351" spans="1:6" x14ac:dyDescent="0.2">
      <c r="A4351">
        <v>4350</v>
      </c>
      <c r="B4351" t="s">
        <v>11048</v>
      </c>
      <c r="C4351" t="s">
        <v>11049</v>
      </c>
      <c r="D4351" t="s">
        <v>11050</v>
      </c>
      <c r="E4351" s="1">
        <v>44964.611851851849</v>
      </c>
      <c r="F4351" s="1">
        <v>44964.611851851849</v>
      </c>
    </row>
    <row r="4352" spans="1:6" x14ac:dyDescent="0.2">
      <c r="A4352">
        <v>4351</v>
      </c>
      <c r="B4352" t="s">
        <v>11051</v>
      </c>
      <c r="C4352" t="s">
        <v>11052</v>
      </c>
      <c r="D4352" t="s">
        <v>11053</v>
      </c>
      <c r="E4352" s="1">
        <v>44964.611851851849</v>
      </c>
      <c r="F4352" s="1">
        <v>44964.611851851849</v>
      </c>
    </row>
    <row r="4353" spans="1:6" x14ac:dyDescent="0.2">
      <c r="A4353">
        <v>4352</v>
      </c>
      <c r="B4353" t="s">
        <v>11054</v>
      </c>
      <c r="C4353" t="s">
        <v>11055</v>
      </c>
      <c r="D4353" t="s">
        <v>11056</v>
      </c>
      <c r="E4353" s="1">
        <v>44964.611851851849</v>
      </c>
      <c r="F4353" s="1">
        <v>44964.611851851849</v>
      </c>
    </row>
    <row r="4354" spans="1:6" x14ac:dyDescent="0.2">
      <c r="A4354">
        <v>4353</v>
      </c>
      <c r="B4354" t="s">
        <v>11057</v>
      </c>
      <c r="C4354" t="s">
        <v>11058</v>
      </c>
      <c r="D4354" t="s">
        <v>11059</v>
      </c>
      <c r="E4354" s="1">
        <v>44964.611851851849</v>
      </c>
      <c r="F4354" s="1">
        <v>44964.611851851849</v>
      </c>
    </row>
    <row r="4355" spans="1:6" x14ac:dyDescent="0.2">
      <c r="A4355">
        <v>4354</v>
      </c>
      <c r="B4355" t="s">
        <v>11060</v>
      </c>
      <c r="C4355" t="s">
        <v>11061</v>
      </c>
      <c r="D4355" t="s">
        <v>11062</v>
      </c>
      <c r="E4355" s="1">
        <v>44964.611851851849</v>
      </c>
      <c r="F4355" s="1">
        <v>44964.611851851849</v>
      </c>
    </row>
    <row r="4356" spans="1:6" x14ac:dyDescent="0.2">
      <c r="A4356">
        <v>4355</v>
      </c>
      <c r="B4356" t="s">
        <v>11063</v>
      </c>
      <c r="C4356" t="s">
        <v>11064</v>
      </c>
      <c r="D4356">
        <v>14107232780</v>
      </c>
      <c r="E4356" s="1">
        <v>44964.611851851849</v>
      </c>
      <c r="F4356" s="1">
        <v>44964.611851851849</v>
      </c>
    </row>
    <row r="4357" spans="1:6" x14ac:dyDescent="0.2">
      <c r="A4357">
        <v>4356</v>
      </c>
      <c r="B4357" t="s">
        <v>11065</v>
      </c>
      <c r="C4357" t="s">
        <v>11066</v>
      </c>
      <c r="D4357" t="s">
        <v>11067</v>
      </c>
      <c r="E4357" s="1">
        <v>44964.611851851849</v>
      </c>
      <c r="F4357" s="1">
        <v>44964.611851851849</v>
      </c>
    </row>
    <row r="4358" spans="1:6" x14ac:dyDescent="0.2">
      <c r="A4358">
        <v>4357</v>
      </c>
      <c r="B4358" t="s">
        <v>11068</v>
      </c>
      <c r="C4358" t="s">
        <v>11069</v>
      </c>
      <c r="D4358" t="s">
        <v>11070</v>
      </c>
      <c r="E4358" s="1">
        <v>44964.611851851849</v>
      </c>
      <c r="F4358" s="1">
        <v>44964.611851851849</v>
      </c>
    </row>
    <row r="4359" spans="1:6" x14ac:dyDescent="0.2">
      <c r="A4359">
        <v>4358</v>
      </c>
      <c r="B4359" t="s">
        <v>11071</v>
      </c>
      <c r="C4359" t="s">
        <v>11072</v>
      </c>
      <c r="D4359" t="s">
        <v>11073</v>
      </c>
      <c r="E4359" s="1">
        <v>44964.611851851849</v>
      </c>
      <c r="F4359" s="1">
        <v>44964.611851851849</v>
      </c>
    </row>
    <row r="4360" spans="1:6" x14ac:dyDescent="0.2">
      <c r="A4360">
        <v>4359</v>
      </c>
      <c r="B4360" t="s">
        <v>11074</v>
      </c>
      <c r="C4360" t="s">
        <v>11075</v>
      </c>
      <c r="D4360" t="s">
        <v>11076</v>
      </c>
      <c r="E4360" s="1">
        <v>44964.611851851849</v>
      </c>
      <c r="F4360" s="1">
        <v>44964.611851851849</v>
      </c>
    </row>
    <row r="4361" spans="1:6" x14ac:dyDescent="0.2">
      <c r="A4361">
        <v>4360</v>
      </c>
      <c r="B4361" t="s">
        <v>11077</v>
      </c>
      <c r="C4361" t="s">
        <v>11078</v>
      </c>
      <c r="D4361" t="s">
        <v>11079</v>
      </c>
      <c r="E4361" s="1">
        <v>44964.611851851849</v>
      </c>
      <c r="F4361" s="1">
        <v>44964.611851851849</v>
      </c>
    </row>
    <row r="4362" spans="1:6" x14ac:dyDescent="0.2">
      <c r="A4362">
        <v>4361</v>
      </c>
      <c r="B4362" t="s">
        <v>11080</v>
      </c>
      <c r="C4362" t="s">
        <v>11081</v>
      </c>
      <c r="D4362" s="2">
        <v>18018710546</v>
      </c>
      <c r="E4362" s="1">
        <v>44964.611851851849</v>
      </c>
      <c r="F4362" s="1">
        <v>44964.611851851849</v>
      </c>
    </row>
    <row r="4363" spans="1:6" x14ac:dyDescent="0.2">
      <c r="A4363">
        <v>4362</v>
      </c>
      <c r="B4363" t="s">
        <v>11082</v>
      </c>
      <c r="C4363" t="s">
        <v>11083</v>
      </c>
      <c r="D4363">
        <f>1-252-342-3799</f>
        <v>-4392</v>
      </c>
      <c r="E4363" s="1">
        <v>44964.611851851849</v>
      </c>
      <c r="F4363" s="1">
        <v>44964.611851851849</v>
      </c>
    </row>
    <row r="4364" spans="1:6" x14ac:dyDescent="0.2">
      <c r="A4364">
        <v>4363</v>
      </c>
      <c r="B4364" t="s">
        <v>11084</v>
      </c>
      <c r="C4364" t="s">
        <v>11085</v>
      </c>
      <c r="D4364" s="2">
        <v>6518876653</v>
      </c>
      <c r="E4364" s="1">
        <v>44964.611851851849</v>
      </c>
      <c r="F4364" s="1">
        <v>44964.611851851849</v>
      </c>
    </row>
    <row r="4365" spans="1:6" x14ac:dyDescent="0.2">
      <c r="A4365">
        <v>4364</v>
      </c>
      <c r="B4365" t="s">
        <v>11086</v>
      </c>
      <c r="C4365" t="s">
        <v>11087</v>
      </c>
      <c r="D4365" t="s">
        <v>11088</v>
      </c>
      <c r="E4365" s="1">
        <v>44964.611851851849</v>
      </c>
      <c r="F4365" s="1">
        <v>44964.611851851849</v>
      </c>
    </row>
    <row r="4366" spans="1:6" x14ac:dyDescent="0.2">
      <c r="A4366">
        <v>4365</v>
      </c>
      <c r="B4366" t="s">
        <v>11089</v>
      </c>
      <c r="C4366" t="s">
        <v>11090</v>
      </c>
      <c r="D4366" t="s">
        <v>11091</v>
      </c>
      <c r="E4366" s="1">
        <v>44964.611851851849</v>
      </c>
      <c r="F4366" s="1">
        <v>44964.611851851849</v>
      </c>
    </row>
    <row r="4367" spans="1:6" x14ac:dyDescent="0.2">
      <c r="A4367">
        <v>4366</v>
      </c>
      <c r="B4367" t="s">
        <v>11092</v>
      </c>
      <c r="C4367" t="s">
        <v>11093</v>
      </c>
      <c r="D4367" t="s">
        <v>11094</v>
      </c>
      <c r="E4367" s="1">
        <v>44964.611851851849</v>
      </c>
      <c r="F4367" s="1">
        <v>44964.611851851849</v>
      </c>
    </row>
    <row r="4368" spans="1:6" x14ac:dyDescent="0.2">
      <c r="A4368">
        <v>4367</v>
      </c>
      <c r="B4368" t="s">
        <v>11095</v>
      </c>
      <c r="C4368" t="s">
        <v>11096</v>
      </c>
      <c r="D4368" t="s">
        <v>11097</v>
      </c>
      <c r="E4368" s="1">
        <v>44964.611851851849</v>
      </c>
      <c r="F4368" s="1">
        <v>44964.611851851849</v>
      </c>
    </row>
    <row r="4369" spans="1:6" x14ac:dyDescent="0.2">
      <c r="A4369">
        <v>4368</v>
      </c>
      <c r="B4369" t="s">
        <v>11098</v>
      </c>
      <c r="C4369" t="s">
        <v>11099</v>
      </c>
      <c r="D4369" t="s">
        <v>11100</v>
      </c>
      <c r="E4369" s="1">
        <v>44964.611851851849</v>
      </c>
      <c r="F4369" s="1">
        <v>44964.611851851849</v>
      </c>
    </row>
    <row r="4370" spans="1:6" x14ac:dyDescent="0.2">
      <c r="A4370">
        <v>4369</v>
      </c>
      <c r="B4370" t="s">
        <v>11101</v>
      </c>
      <c r="C4370" t="s">
        <v>11102</v>
      </c>
      <c r="D4370" t="s">
        <v>11103</v>
      </c>
      <c r="E4370" s="1">
        <v>44964.611851851849</v>
      </c>
      <c r="F4370" s="1">
        <v>44964.611851851849</v>
      </c>
    </row>
    <row r="4371" spans="1:6" x14ac:dyDescent="0.2">
      <c r="A4371">
        <v>4370</v>
      </c>
      <c r="B4371" t="s">
        <v>11104</v>
      </c>
      <c r="C4371" t="s">
        <v>11105</v>
      </c>
      <c r="D4371" t="s">
        <v>11106</v>
      </c>
      <c r="E4371" s="1">
        <v>44964.611851851849</v>
      </c>
      <c r="F4371" s="1">
        <v>44964.611851851849</v>
      </c>
    </row>
    <row r="4372" spans="1:6" x14ac:dyDescent="0.2">
      <c r="A4372">
        <v>4371</v>
      </c>
      <c r="B4372" t="s">
        <v>11107</v>
      </c>
      <c r="C4372" t="s">
        <v>11108</v>
      </c>
      <c r="D4372" t="s">
        <v>11109</v>
      </c>
      <c r="E4372" s="1">
        <v>44964.611851851849</v>
      </c>
      <c r="F4372" s="1">
        <v>44964.611851851849</v>
      </c>
    </row>
    <row r="4373" spans="1:6" x14ac:dyDescent="0.2">
      <c r="A4373">
        <v>4372</v>
      </c>
      <c r="B4373" t="s">
        <v>11110</v>
      </c>
      <c r="C4373" t="s">
        <v>11111</v>
      </c>
      <c r="D4373" s="2">
        <v>3642172728</v>
      </c>
      <c r="E4373" s="1">
        <v>44964.611851851849</v>
      </c>
      <c r="F4373" s="1">
        <v>44964.611851851849</v>
      </c>
    </row>
    <row r="4374" spans="1:6" x14ac:dyDescent="0.2">
      <c r="A4374">
        <v>4373</v>
      </c>
      <c r="B4374" t="s">
        <v>11112</v>
      </c>
      <c r="C4374" t="s">
        <v>11113</v>
      </c>
      <c r="D4374" t="s">
        <v>11114</v>
      </c>
      <c r="E4374" s="1">
        <v>44964.611851851849</v>
      </c>
      <c r="F4374" s="1">
        <v>44964.611851851849</v>
      </c>
    </row>
    <row r="4375" spans="1:6" x14ac:dyDescent="0.2">
      <c r="A4375">
        <v>4374</v>
      </c>
      <c r="B4375" t="s">
        <v>11115</v>
      </c>
      <c r="C4375" t="s">
        <v>11116</v>
      </c>
      <c r="D4375" t="s">
        <v>11117</v>
      </c>
      <c r="E4375" s="1">
        <v>44964.611851851849</v>
      </c>
      <c r="F4375" s="1">
        <v>44964.611851851849</v>
      </c>
    </row>
    <row r="4376" spans="1:6" x14ac:dyDescent="0.2">
      <c r="A4376">
        <v>4375</v>
      </c>
      <c r="B4376" t="s">
        <v>11118</v>
      </c>
      <c r="C4376" t="s">
        <v>11119</v>
      </c>
      <c r="D4376" t="s">
        <v>11120</v>
      </c>
      <c r="E4376" s="1">
        <v>44964.611851851849</v>
      </c>
      <c r="F4376" s="1">
        <v>44964.611851851849</v>
      </c>
    </row>
    <row r="4377" spans="1:6" x14ac:dyDescent="0.2">
      <c r="A4377">
        <v>4376</v>
      </c>
      <c r="B4377" t="s">
        <v>11121</v>
      </c>
      <c r="C4377" t="s">
        <v>11122</v>
      </c>
      <c r="D4377" t="s">
        <v>11123</v>
      </c>
      <c r="E4377" s="1">
        <v>44964.611851851849</v>
      </c>
      <c r="F4377" s="1">
        <v>44964.611851851849</v>
      </c>
    </row>
    <row r="4378" spans="1:6" x14ac:dyDescent="0.2">
      <c r="A4378">
        <v>4377</v>
      </c>
      <c r="B4378" t="s">
        <v>11124</v>
      </c>
      <c r="C4378" t="s">
        <v>11125</v>
      </c>
      <c r="D4378">
        <f>1-580-452-5326</f>
        <v>-6357</v>
      </c>
      <c r="E4378" s="1">
        <v>44964.611851851849</v>
      </c>
      <c r="F4378" s="1">
        <v>44964.611851851849</v>
      </c>
    </row>
    <row r="4379" spans="1:6" x14ac:dyDescent="0.2">
      <c r="A4379">
        <v>4378</v>
      </c>
      <c r="B4379" t="s">
        <v>11126</v>
      </c>
      <c r="C4379" t="s">
        <v>11127</v>
      </c>
      <c r="D4379">
        <f>1-785-927-5097</f>
        <v>-6808</v>
      </c>
      <c r="E4379" s="1">
        <v>44964.611851851849</v>
      </c>
      <c r="F4379" s="1">
        <v>44964.611851851849</v>
      </c>
    </row>
    <row r="4380" spans="1:6" x14ac:dyDescent="0.2">
      <c r="A4380">
        <v>4379</v>
      </c>
      <c r="B4380" t="s">
        <v>11128</v>
      </c>
      <c r="C4380" t="s">
        <v>11129</v>
      </c>
      <c r="D4380" t="s">
        <v>11130</v>
      </c>
      <c r="E4380" s="1">
        <v>44964.611851851849</v>
      </c>
      <c r="F4380" s="1">
        <v>44964.611851851849</v>
      </c>
    </row>
    <row r="4381" spans="1:6" x14ac:dyDescent="0.2">
      <c r="A4381">
        <v>4380</v>
      </c>
      <c r="B4381" t="s">
        <v>11131</v>
      </c>
      <c r="C4381" t="s">
        <v>11132</v>
      </c>
      <c r="D4381" t="s">
        <v>11133</v>
      </c>
      <c r="E4381" s="1">
        <v>44964.611851851849</v>
      </c>
      <c r="F4381" s="1">
        <v>44964.611851851849</v>
      </c>
    </row>
    <row r="4382" spans="1:6" x14ac:dyDescent="0.2">
      <c r="A4382">
        <v>4381</v>
      </c>
      <c r="B4382" t="s">
        <v>11134</v>
      </c>
      <c r="C4382" t="s">
        <v>11135</v>
      </c>
      <c r="D4382" t="s">
        <v>11136</v>
      </c>
      <c r="E4382" s="1">
        <v>44964.611851851849</v>
      </c>
      <c r="F4382" s="1">
        <v>44964.611851851849</v>
      </c>
    </row>
    <row r="4383" spans="1:6" x14ac:dyDescent="0.2">
      <c r="A4383">
        <v>4382</v>
      </c>
      <c r="B4383" t="s">
        <v>11137</v>
      </c>
      <c r="C4383" t="s">
        <v>11138</v>
      </c>
      <c r="D4383" t="s">
        <v>11139</v>
      </c>
      <c r="E4383" s="1">
        <v>44964.611851851849</v>
      </c>
      <c r="F4383" s="1">
        <v>44964.611851851849</v>
      </c>
    </row>
    <row r="4384" spans="1:6" x14ac:dyDescent="0.2">
      <c r="A4384">
        <v>4383</v>
      </c>
      <c r="B4384" t="s">
        <v>11140</v>
      </c>
      <c r="C4384" t="s">
        <v>11141</v>
      </c>
      <c r="D4384" t="s">
        <v>11142</v>
      </c>
      <c r="E4384" s="1">
        <v>44964.611851851849</v>
      </c>
      <c r="F4384" s="1">
        <v>44964.611851851849</v>
      </c>
    </row>
    <row r="4385" spans="1:6" x14ac:dyDescent="0.2">
      <c r="A4385">
        <v>4384</v>
      </c>
      <c r="B4385" t="s">
        <v>11143</v>
      </c>
      <c r="C4385" t="s">
        <v>11144</v>
      </c>
      <c r="D4385" t="s">
        <v>11145</v>
      </c>
      <c r="E4385" s="1">
        <v>44964.611851851849</v>
      </c>
      <c r="F4385" s="1">
        <v>44964.611851851849</v>
      </c>
    </row>
    <row r="4386" spans="1:6" x14ac:dyDescent="0.2">
      <c r="A4386">
        <v>4385</v>
      </c>
      <c r="B4386" t="s">
        <v>11146</v>
      </c>
      <c r="C4386" t="s">
        <v>11147</v>
      </c>
      <c r="D4386" t="s">
        <v>11148</v>
      </c>
      <c r="E4386" s="1">
        <v>44964.611851851849</v>
      </c>
      <c r="F4386" s="1">
        <v>44964.611851851849</v>
      </c>
    </row>
    <row r="4387" spans="1:6" x14ac:dyDescent="0.2">
      <c r="A4387">
        <v>4386</v>
      </c>
      <c r="B4387" t="s">
        <v>11149</v>
      </c>
      <c r="C4387" t="s">
        <v>11150</v>
      </c>
      <c r="D4387">
        <v>14584957182</v>
      </c>
      <c r="E4387" s="1">
        <v>44964.611851851849</v>
      </c>
      <c r="F4387" s="1">
        <v>44964.611851851849</v>
      </c>
    </row>
    <row r="4388" spans="1:6" x14ac:dyDescent="0.2">
      <c r="A4388">
        <v>4387</v>
      </c>
      <c r="B4388" t="s">
        <v>11151</v>
      </c>
      <c r="C4388" t="s">
        <v>11152</v>
      </c>
      <c r="D4388" t="s">
        <v>11153</v>
      </c>
      <c r="E4388" s="1">
        <v>44964.611851851849</v>
      </c>
      <c r="F4388" s="1">
        <v>44964.611851851849</v>
      </c>
    </row>
    <row r="4389" spans="1:6" x14ac:dyDescent="0.2">
      <c r="A4389">
        <v>4388</v>
      </c>
      <c r="B4389" t="s">
        <v>11154</v>
      </c>
      <c r="C4389" t="s">
        <v>11155</v>
      </c>
      <c r="D4389" t="s">
        <v>11156</v>
      </c>
      <c r="E4389" s="1">
        <v>44964.611851851849</v>
      </c>
      <c r="F4389" s="1">
        <v>44964.611851851849</v>
      </c>
    </row>
    <row r="4390" spans="1:6" x14ac:dyDescent="0.2">
      <c r="A4390">
        <v>4389</v>
      </c>
      <c r="B4390" t="s">
        <v>11157</v>
      </c>
      <c r="C4390" t="s">
        <v>11158</v>
      </c>
      <c r="D4390">
        <f>1-973-876-9385</f>
        <v>-11233</v>
      </c>
      <c r="E4390" s="1">
        <v>44964.611851851849</v>
      </c>
      <c r="F4390" s="1">
        <v>44964.611851851849</v>
      </c>
    </row>
    <row r="4391" spans="1:6" x14ac:dyDescent="0.2">
      <c r="A4391">
        <v>4390</v>
      </c>
      <c r="B4391" t="s">
        <v>11159</v>
      </c>
      <c r="C4391" t="s">
        <v>11160</v>
      </c>
      <c r="D4391" s="2">
        <v>9417692123</v>
      </c>
      <c r="E4391" s="1">
        <v>44964.611851851849</v>
      </c>
      <c r="F4391" s="1">
        <v>44964.611851851849</v>
      </c>
    </row>
    <row r="4392" spans="1:6" x14ac:dyDescent="0.2">
      <c r="A4392">
        <v>4391</v>
      </c>
      <c r="B4392" t="s">
        <v>11161</v>
      </c>
      <c r="C4392" t="s">
        <v>11162</v>
      </c>
      <c r="D4392" t="s">
        <v>11163</v>
      </c>
      <c r="E4392" s="1">
        <v>44964.611851851849</v>
      </c>
      <c r="F4392" s="1">
        <v>44964.611851851849</v>
      </c>
    </row>
    <row r="4393" spans="1:6" x14ac:dyDescent="0.2">
      <c r="A4393">
        <v>4392</v>
      </c>
      <c r="B4393" t="s">
        <v>11164</v>
      </c>
      <c r="C4393" t="s">
        <v>11165</v>
      </c>
      <c r="D4393" s="2">
        <v>7163898735</v>
      </c>
      <c r="E4393" s="1">
        <v>44964.611851851849</v>
      </c>
      <c r="F4393" s="1">
        <v>44964.611851851849</v>
      </c>
    </row>
    <row r="4394" spans="1:6" x14ac:dyDescent="0.2">
      <c r="A4394">
        <v>4393</v>
      </c>
      <c r="B4394" t="s">
        <v>11166</v>
      </c>
      <c r="C4394" t="s">
        <v>11167</v>
      </c>
      <c r="D4394" t="s">
        <v>11168</v>
      </c>
      <c r="E4394" s="1">
        <v>44964.611851851849</v>
      </c>
      <c r="F4394" s="1">
        <v>44964.611851851849</v>
      </c>
    </row>
    <row r="4395" spans="1:6" x14ac:dyDescent="0.2">
      <c r="A4395">
        <v>4394</v>
      </c>
      <c r="B4395" t="s">
        <v>11169</v>
      </c>
      <c r="C4395" t="s">
        <v>11170</v>
      </c>
      <c r="D4395" t="s">
        <v>11171</v>
      </c>
      <c r="E4395" s="1">
        <v>44964.611851851849</v>
      </c>
      <c r="F4395" s="1">
        <v>44964.611851851849</v>
      </c>
    </row>
    <row r="4396" spans="1:6" x14ac:dyDescent="0.2">
      <c r="A4396">
        <v>4395</v>
      </c>
      <c r="B4396" t="s">
        <v>11172</v>
      </c>
      <c r="C4396" t="s">
        <v>11173</v>
      </c>
      <c r="D4396" t="s">
        <v>11174</v>
      </c>
      <c r="E4396" s="1">
        <v>44964.611851851849</v>
      </c>
      <c r="F4396" s="1">
        <v>44964.611851851849</v>
      </c>
    </row>
    <row r="4397" spans="1:6" x14ac:dyDescent="0.2">
      <c r="A4397">
        <v>4396</v>
      </c>
      <c r="B4397" t="s">
        <v>11175</v>
      </c>
      <c r="C4397" t="s">
        <v>11176</v>
      </c>
      <c r="D4397">
        <f>1-352-448-6455</f>
        <v>-7254</v>
      </c>
      <c r="E4397" s="1">
        <v>44964.611851851849</v>
      </c>
      <c r="F4397" s="1">
        <v>44964.611851851849</v>
      </c>
    </row>
    <row r="4398" spans="1:6" x14ac:dyDescent="0.2">
      <c r="A4398">
        <v>4397</v>
      </c>
      <c r="B4398" t="s">
        <v>11177</v>
      </c>
      <c r="C4398" t="s">
        <v>11178</v>
      </c>
      <c r="D4398" t="s">
        <v>11179</v>
      </c>
      <c r="E4398" s="1">
        <v>44964.611851851849</v>
      </c>
      <c r="F4398" s="1">
        <v>44964.611851851849</v>
      </c>
    </row>
    <row r="4399" spans="1:6" x14ac:dyDescent="0.2">
      <c r="A4399">
        <v>4398</v>
      </c>
      <c r="B4399" t="s">
        <v>11180</v>
      </c>
      <c r="C4399" t="s">
        <v>11181</v>
      </c>
      <c r="D4399">
        <f>1-774-348-7850</f>
        <v>-8971</v>
      </c>
      <c r="E4399" s="1">
        <v>44964.611851851849</v>
      </c>
      <c r="F4399" s="1">
        <v>44964.611851851849</v>
      </c>
    </row>
    <row r="4400" spans="1:6" x14ac:dyDescent="0.2">
      <c r="A4400">
        <v>4399</v>
      </c>
      <c r="B4400" t="s">
        <v>11182</v>
      </c>
      <c r="C4400" t="s">
        <v>11183</v>
      </c>
      <c r="D4400" s="2">
        <v>12763253213</v>
      </c>
      <c r="E4400" s="1">
        <v>44964.611851851849</v>
      </c>
      <c r="F4400" s="1">
        <v>44964.611851851849</v>
      </c>
    </row>
    <row r="4401" spans="1:6" x14ac:dyDescent="0.2">
      <c r="A4401">
        <v>4400</v>
      </c>
      <c r="B4401" t="s">
        <v>11184</v>
      </c>
      <c r="C4401" t="s">
        <v>11185</v>
      </c>
      <c r="D4401">
        <f>1-743-726-6968</f>
        <v>-8436</v>
      </c>
      <c r="E4401" s="1">
        <v>44964.611851851849</v>
      </c>
      <c r="F4401" s="1">
        <v>44964.611851851849</v>
      </c>
    </row>
    <row r="4402" spans="1:6" x14ac:dyDescent="0.2">
      <c r="A4402">
        <v>4401</v>
      </c>
      <c r="B4402" t="s">
        <v>11186</v>
      </c>
      <c r="C4402" t="s">
        <v>11187</v>
      </c>
      <c r="D4402">
        <v>17267455388</v>
      </c>
      <c r="E4402" s="1">
        <v>44964.611851851849</v>
      </c>
      <c r="F4402" s="1">
        <v>44964.611851851849</v>
      </c>
    </row>
    <row r="4403" spans="1:6" x14ac:dyDescent="0.2">
      <c r="A4403">
        <v>4402</v>
      </c>
      <c r="B4403" t="s">
        <v>11188</v>
      </c>
      <c r="C4403" t="s">
        <v>11189</v>
      </c>
      <c r="D4403" s="2">
        <v>14695749167</v>
      </c>
      <c r="E4403" s="1">
        <v>44964.611851851849</v>
      </c>
      <c r="F4403" s="1">
        <v>44964.611851851849</v>
      </c>
    </row>
    <row r="4404" spans="1:6" x14ac:dyDescent="0.2">
      <c r="A4404">
        <v>4403</v>
      </c>
      <c r="B4404" t="s">
        <v>11190</v>
      </c>
      <c r="C4404" t="s">
        <v>11191</v>
      </c>
      <c r="D4404" t="s">
        <v>11192</v>
      </c>
      <c r="E4404" s="1">
        <v>44964.611851851849</v>
      </c>
      <c r="F4404" s="1">
        <v>44964.611851851849</v>
      </c>
    </row>
    <row r="4405" spans="1:6" x14ac:dyDescent="0.2">
      <c r="A4405">
        <v>4404</v>
      </c>
      <c r="B4405" t="s">
        <v>11193</v>
      </c>
      <c r="C4405" t="s">
        <v>11194</v>
      </c>
      <c r="D4405" t="s">
        <v>11195</v>
      </c>
      <c r="E4405" s="1">
        <v>44964.611851851849</v>
      </c>
      <c r="F4405" s="1">
        <v>44964.611851851849</v>
      </c>
    </row>
    <row r="4406" spans="1:6" x14ac:dyDescent="0.2">
      <c r="A4406">
        <v>4405</v>
      </c>
      <c r="B4406" t="s">
        <v>11196</v>
      </c>
      <c r="C4406" t="s">
        <v>11197</v>
      </c>
      <c r="D4406" s="2">
        <v>7276318718</v>
      </c>
      <c r="E4406" s="1">
        <v>44964.611851851849</v>
      </c>
      <c r="F4406" s="1">
        <v>44964.611851851849</v>
      </c>
    </row>
    <row r="4407" spans="1:6" x14ac:dyDescent="0.2">
      <c r="A4407">
        <v>4406</v>
      </c>
      <c r="B4407" t="s">
        <v>11198</v>
      </c>
      <c r="C4407" t="s">
        <v>11199</v>
      </c>
      <c r="D4407" t="s">
        <v>11200</v>
      </c>
      <c r="E4407" s="1">
        <v>44964.611851851849</v>
      </c>
      <c r="F4407" s="1">
        <v>44964.611851851849</v>
      </c>
    </row>
    <row r="4408" spans="1:6" x14ac:dyDescent="0.2">
      <c r="A4408">
        <v>4407</v>
      </c>
      <c r="B4408" t="s">
        <v>11201</v>
      </c>
      <c r="C4408" t="s">
        <v>11202</v>
      </c>
      <c r="D4408" t="s">
        <v>11203</v>
      </c>
      <c r="E4408" s="1">
        <v>44964.611851851849</v>
      </c>
      <c r="F4408" s="1">
        <v>44964.611851851849</v>
      </c>
    </row>
    <row r="4409" spans="1:6" x14ac:dyDescent="0.2">
      <c r="A4409">
        <v>4408</v>
      </c>
      <c r="B4409" t="s">
        <v>11204</v>
      </c>
      <c r="C4409" t="s">
        <v>11205</v>
      </c>
      <c r="D4409" t="s">
        <v>11206</v>
      </c>
      <c r="E4409" s="1">
        <v>44964.611851851849</v>
      </c>
      <c r="F4409" s="1">
        <v>44964.611851851849</v>
      </c>
    </row>
    <row r="4410" spans="1:6" x14ac:dyDescent="0.2">
      <c r="A4410">
        <v>4409</v>
      </c>
      <c r="B4410" t="s">
        <v>11207</v>
      </c>
      <c r="C4410" t="s">
        <v>11208</v>
      </c>
      <c r="D4410" t="s">
        <v>11209</v>
      </c>
      <c r="E4410" s="1">
        <v>44964.611851851849</v>
      </c>
      <c r="F4410" s="1">
        <v>44964.611851851849</v>
      </c>
    </row>
    <row r="4411" spans="1:6" x14ac:dyDescent="0.2">
      <c r="A4411">
        <v>4410</v>
      </c>
      <c r="B4411" t="s">
        <v>11210</v>
      </c>
      <c r="C4411" t="s">
        <v>11211</v>
      </c>
      <c r="D4411" t="s">
        <v>11212</v>
      </c>
      <c r="E4411" s="1">
        <v>44964.611851851849</v>
      </c>
      <c r="F4411" s="1">
        <v>44964.611851851849</v>
      </c>
    </row>
    <row r="4412" spans="1:6" x14ac:dyDescent="0.2">
      <c r="A4412">
        <v>4411</v>
      </c>
      <c r="B4412" t="s">
        <v>11213</v>
      </c>
      <c r="C4412" t="s">
        <v>11214</v>
      </c>
      <c r="D4412" t="s">
        <v>11215</v>
      </c>
      <c r="E4412" s="1">
        <v>44964.611851851849</v>
      </c>
      <c r="F4412" s="1">
        <v>44964.611851851849</v>
      </c>
    </row>
    <row r="4413" spans="1:6" x14ac:dyDescent="0.2">
      <c r="A4413">
        <v>4412</v>
      </c>
      <c r="B4413" t="s">
        <v>11216</v>
      </c>
      <c r="C4413" t="s">
        <v>11217</v>
      </c>
      <c r="D4413" s="2">
        <v>14432091180</v>
      </c>
      <c r="E4413" s="1">
        <v>44964.611851851849</v>
      </c>
      <c r="F4413" s="1">
        <v>44964.611851851849</v>
      </c>
    </row>
    <row r="4414" spans="1:6" x14ac:dyDescent="0.2">
      <c r="A4414">
        <v>4413</v>
      </c>
      <c r="B4414" t="s">
        <v>11218</v>
      </c>
      <c r="C4414" t="s">
        <v>11219</v>
      </c>
      <c r="D4414" t="s">
        <v>11220</v>
      </c>
      <c r="E4414" s="1">
        <v>44964.611851851849</v>
      </c>
      <c r="F4414" s="1">
        <v>44964.611851851849</v>
      </c>
    </row>
    <row r="4415" spans="1:6" x14ac:dyDescent="0.2">
      <c r="A4415">
        <v>4414</v>
      </c>
      <c r="B4415" t="s">
        <v>11221</v>
      </c>
      <c r="C4415" t="s">
        <v>11222</v>
      </c>
      <c r="D4415">
        <v>14246738463</v>
      </c>
      <c r="E4415" s="1">
        <v>44964.611851851849</v>
      </c>
      <c r="F4415" s="1">
        <v>44964.611851851849</v>
      </c>
    </row>
    <row r="4416" spans="1:6" x14ac:dyDescent="0.2">
      <c r="A4416">
        <v>4415</v>
      </c>
      <c r="B4416" t="s">
        <v>11223</v>
      </c>
      <c r="C4416" t="s">
        <v>11224</v>
      </c>
      <c r="D4416" t="s">
        <v>11225</v>
      </c>
      <c r="E4416" s="1">
        <v>44964.611851851849</v>
      </c>
      <c r="F4416" s="1">
        <v>44964.611851851849</v>
      </c>
    </row>
    <row r="4417" spans="1:6" x14ac:dyDescent="0.2">
      <c r="A4417">
        <v>4416</v>
      </c>
      <c r="B4417" t="s">
        <v>11226</v>
      </c>
      <c r="C4417" t="s">
        <v>11227</v>
      </c>
      <c r="D4417" s="2">
        <v>17474348065</v>
      </c>
      <c r="E4417" s="1">
        <v>44964.611851851849</v>
      </c>
      <c r="F4417" s="1">
        <v>44964.611851851849</v>
      </c>
    </row>
    <row r="4418" spans="1:6" x14ac:dyDescent="0.2">
      <c r="A4418">
        <v>4417</v>
      </c>
      <c r="B4418" t="s">
        <v>11228</v>
      </c>
      <c r="C4418" t="s">
        <v>11229</v>
      </c>
      <c r="D4418" t="s">
        <v>11230</v>
      </c>
      <c r="E4418" s="1">
        <v>44964.611851851849</v>
      </c>
      <c r="F4418" s="1">
        <v>44964.611851851849</v>
      </c>
    </row>
    <row r="4419" spans="1:6" x14ac:dyDescent="0.2">
      <c r="A4419">
        <v>4418</v>
      </c>
      <c r="B4419" t="s">
        <v>11231</v>
      </c>
      <c r="C4419" t="s">
        <v>11232</v>
      </c>
      <c r="D4419" t="s">
        <v>11233</v>
      </c>
      <c r="E4419" s="1">
        <v>44964.611851851849</v>
      </c>
      <c r="F4419" s="1">
        <v>44964.611851851849</v>
      </c>
    </row>
    <row r="4420" spans="1:6" x14ac:dyDescent="0.2">
      <c r="A4420">
        <v>4419</v>
      </c>
      <c r="B4420" t="s">
        <v>11234</v>
      </c>
      <c r="C4420" t="s">
        <v>11235</v>
      </c>
      <c r="D4420" t="s">
        <v>11236</v>
      </c>
      <c r="E4420" s="1">
        <v>44964.611851851849</v>
      </c>
      <c r="F4420" s="1">
        <v>44964.611851851849</v>
      </c>
    </row>
    <row r="4421" spans="1:6" x14ac:dyDescent="0.2">
      <c r="A4421">
        <v>4420</v>
      </c>
      <c r="B4421" t="s">
        <v>11237</v>
      </c>
      <c r="C4421" t="s">
        <v>11238</v>
      </c>
      <c r="D4421" s="2">
        <v>3512453339</v>
      </c>
      <c r="E4421" s="1">
        <v>44964.611851851849</v>
      </c>
      <c r="F4421" s="1">
        <v>44964.611851851849</v>
      </c>
    </row>
    <row r="4422" spans="1:6" x14ac:dyDescent="0.2">
      <c r="A4422">
        <v>4421</v>
      </c>
      <c r="B4422" t="s">
        <v>11239</v>
      </c>
      <c r="C4422" t="s">
        <v>11240</v>
      </c>
      <c r="D4422" s="2">
        <v>2292886547</v>
      </c>
      <c r="E4422" s="1">
        <v>44964.611851851849</v>
      </c>
      <c r="F4422" s="1">
        <v>44964.611851851849</v>
      </c>
    </row>
    <row r="4423" spans="1:6" x14ac:dyDescent="0.2">
      <c r="A4423">
        <v>4422</v>
      </c>
      <c r="B4423" t="s">
        <v>11241</v>
      </c>
      <c r="C4423" t="s">
        <v>11242</v>
      </c>
      <c r="D4423" t="s">
        <v>11243</v>
      </c>
      <c r="E4423" s="1">
        <v>44964.611851851849</v>
      </c>
      <c r="F4423" s="1">
        <v>44964.611851851849</v>
      </c>
    </row>
    <row r="4424" spans="1:6" x14ac:dyDescent="0.2">
      <c r="A4424">
        <v>4423</v>
      </c>
      <c r="B4424" t="s">
        <v>11244</v>
      </c>
      <c r="C4424" t="s">
        <v>11245</v>
      </c>
      <c r="D4424">
        <v>18782446161</v>
      </c>
      <c r="E4424" s="1">
        <v>44964.611851851849</v>
      </c>
      <c r="F4424" s="1">
        <v>44964.611851851849</v>
      </c>
    </row>
    <row r="4425" spans="1:6" x14ac:dyDescent="0.2">
      <c r="A4425">
        <v>4424</v>
      </c>
      <c r="B4425" t="s">
        <v>11246</v>
      </c>
      <c r="C4425" t="s">
        <v>11247</v>
      </c>
      <c r="D4425" s="2">
        <v>9705755031</v>
      </c>
      <c r="E4425" s="1">
        <v>44964.611851851849</v>
      </c>
      <c r="F4425" s="1">
        <v>44964.611851851849</v>
      </c>
    </row>
    <row r="4426" spans="1:6" x14ac:dyDescent="0.2">
      <c r="A4426">
        <v>4425</v>
      </c>
      <c r="B4426" t="s">
        <v>11248</v>
      </c>
      <c r="C4426" t="s">
        <v>11249</v>
      </c>
      <c r="D4426">
        <f>1-610-247-9397</f>
        <v>-10253</v>
      </c>
      <c r="E4426" s="1">
        <v>44964.611851851849</v>
      </c>
      <c r="F4426" s="1">
        <v>44964.611851851849</v>
      </c>
    </row>
    <row r="4427" spans="1:6" x14ac:dyDescent="0.2">
      <c r="A4427">
        <v>4426</v>
      </c>
      <c r="B4427" t="s">
        <v>11250</v>
      </c>
      <c r="C4427" t="s">
        <v>11251</v>
      </c>
      <c r="D4427">
        <f>1-256-602-7713</f>
        <v>-8570</v>
      </c>
      <c r="E4427" s="1">
        <v>44964.611851851849</v>
      </c>
      <c r="F4427" s="1">
        <v>44964.611851851849</v>
      </c>
    </row>
    <row r="4428" spans="1:6" x14ac:dyDescent="0.2">
      <c r="A4428">
        <v>4427</v>
      </c>
      <c r="B4428" t="s">
        <v>11252</v>
      </c>
      <c r="C4428" t="s">
        <v>11253</v>
      </c>
      <c r="D4428" s="2">
        <v>16602660056</v>
      </c>
      <c r="E4428" s="1">
        <v>44964.611851851849</v>
      </c>
      <c r="F4428" s="1">
        <v>44964.611851851849</v>
      </c>
    </row>
    <row r="4429" spans="1:6" x14ac:dyDescent="0.2">
      <c r="A4429">
        <v>4428</v>
      </c>
      <c r="B4429" t="s">
        <v>11254</v>
      </c>
      <c r="C4429" t="s">
        <v>11255</v>
      </c>
      <c r="D4429" t="s">
        <v>11256</v>
      </c>
      <c r="E4429" s="1">
        <v>44964.611851851849</v>
      </c>
      <c r="F4429" s="1">
        <v>44964.611851851849</v>
      </c>
    </row>
    <row r="4430" spans="1:6" x14ac:dyDescent="0.2">
      <c r="A4430">
        <v>4429</v>
      </c>
      <c r="B4430" t="s">
        <v>11257</v>
      </c>
      <c r="C4430" t="s">
        <v>11258</v>
      </c>
      <c r="D4430" t="s">
        <v>11259</v>
      </c>
      <c r="E4430" s="1">
        <v>44964.611851851849</v>
      </c>
      <c r="F4430" s="1">
        <v>44964.611851851849</v>
      </c>
    </row>
    <row r="4431" spans="1:6" x14ac:dyDescent="0.2">
      <c r="A4431">
        <v>4430</v>
      </c>
      <c r="B4431" t="s">
        <v>11260</v>
      </c>
      <c r="C4431" t="s">
        <v>11261</v>
      </c>
      <c r="D4431" s="2">
        <v>9062530715</v>
      </c>
      <c r="E4431" s="1">
        <v>44964.611851851849</v>
      </c>
      <c r="F4431" s="1">
        <v>44964.611851851849</v>
      </c>
    </row>
    <row r="4432" spans="1:6" x14ac:dyDescent="0.2">
      <c r="A4432">
        <v>4431</v>
      </c>
      <c r="B4432" t="s">
        <v>11262</v>
      </c>
      <c r="C4432" t="s">
        <v>11263</v>
      </c>
      <c r="D4432">
        <v>17258543029</v>
      </c>
      <c r="E4432" s="1">
        <v>44964.611851851849</v>
      </c>
      <c r="F4432" s="1">
        <v>44964.611851851849</v>
      </c>
    </row>
    <row r="4433" spans="1:6" x14ac:dyDescent="0.2">
      <c r="A4433">
        <v>4432</v>
      </c>
      <c r="B4433" t="s">
        <v>11264</v>
      </c>
      <c r="C4433" t="s">
        <v>11265</v>
      </c>
      <c r="D4433" s="2">
        <v>8595144745</v>
      </c>
      <c r="E4433" s="1">
        <v>44964.611851851849</v>
      </c>
      <c r="F4433" s="1">
        <v>44964.611851851849</v>
      </c>
    </row>
    <row r="4434" spans="1:6" x14ac:dyDescent="0.2">
      <c r="A4434">
        <v>4433</v>
      </c>
      <c r="B4434" t="s">
        <v>11266</v>
      </c>
      <c r="C4434" t="s">
        <v>11267</v>
      </c>
      <c r="D4434" s="2">
        <v>15204277013</v>
      </c>
      <c r="E4434" s="1">
        <v>44964.611851851849</v>
      </c>
      <c r="F4434" s="1">
        <v>44964.611851851849</v>
      </c>
    </row>
    <row r="4435" spans="1:6" x14ac:dyDescent="0.2">
      <c r="A4435">
        <v>4434</v>
      </c>
      <c r="B4435" t="s">
        <v>11268</v>
      </c>
      <c r="C4435" t="s">
        <v>11269</v>
      </c>
      <c r="D4435" t="s">
        <v>11270</v>
      </c>
      <c r="E4435" s="1">
        <v>44964.611851851849</v>
      </c>
      <c r="F4435" s="1">
        <v>44964.611851851849</v>
      </c>
    </row>
    <row r="4436" spans="1:6" x14ac:dyDescent="0.2">
      <c r="A4436">
        <v>4435</v>
      </c>
      <c r="B4436" t="s">
        <v>11271</v>
      </c>
      <c r="C4436" t="s">
        <v>11272</v>
      </c>
      <c r="D4436" t="s">
        <v>11273</v>
      </c>
      <c r="E4436" s="1">
        <v>44964.611851851849</v>
      </c>
      <c r="F4436" s="1">
        <v>44964.611851851849</v>
      </c>
    </row>
    <row r="4437" spans="1:6" x14ac:dyDescent="0.2">
      <c r="A4437">
        <v>4436</v>
      </c>
      <c r="B4437" t="s">
        <v>11274</v>
      </c>
      <c r="C4437" t="s">
        <v>11275</v>
      </c>
      <c r="D4437">
        <v>19804783085</v>
      </c>
      <c r="E4437" s="1">
        <v>44964.611851851849</v>
      </c>
      <c r="F4437" s="1">
        <v>44964.611851851849</v>
      </c>
    </row>
    <row r="4438" spans="1:6" x14ac:dyDescent="0.2">
      <c r="A4438">
        <v>4437</v>
      </c>
      <c r="B4438" t="s">
        <v>11276</v>
      </c>
      <c r="C4438" t="s">
        <v>11277</v>
      </c>
      <c r="D4438">
        <v>19477541070</v>
      </c>
      <c r="E4438" s="1">
        <v>44964.611851851849</v>
      </c>
      <c r="F4438" s="1">
        <v>44964.611851851849</v>
      </c>
    </row>
    <row r="4439" spans="1:6" x14ac:dyDescent="0.2">
      <c r="A4439">
        <v>4438</v>
      </c>
      <c r="B4439" t="s">
        <v>11278</v>
      </c>
      <c r="C4439" t="s">
        <v>11279</v>
      </c>
      <c r="D4439" t="s">
        <v>11280</v>
      </c>
      <c r="E4439" s="1">
        <v>44964.611851851849</v>
      </c>
      <c r="F4439" s="1">
        <v>44964.611851851849</v>
      </c>
    </row>
    <row r="4440" spans="1:6" x14ac:dyDescent="0.2">
      <c r="A4440">
        <v>4439</v>
      </c>
      <c r="B4440" t="s">
        <v>11281</v>
      </c>
      <c r="C4440" t="s">
        <v>11282</v>
      </c>
      <c r="D4440" t="s">
        <v>11283</v>
      </c>
      <c r="E4440" s="1">
        <v>44964.611851851849</v>
      </c>
      <c r="F4440" s="1">
        <v>44964.611851851849</v>
      </c>
    </row>
    <row r="4441" spans="1:6" x14ac:dyDescent="0.2">
      <c r="A4441">
        <v>4440</v>
      </c>
      <c r="B4441" t="s">
        <v>11284</v>
      </c>
      <c r="C4441" t="s">
        <v>11285</v>
      </c>
      <c r="D4441" s="2">
        <v>9786541258</v>
      </c>
      <c r="E4441" s="1">
        <v>44964.611851851849</v>
      </c>
      <c r="F4441" s="1">
        <v>44964.611851851849</v>
      </c>
    </row>
    <row r="4442" spans="1:6" x14ac:dyDescent="0.2">
      <c r="A4442">
        <v>4441</v>
      </c>
      <c r="B4442" t="s">
        <v>11286</v>
      </c>
      <c r="C4442" t="s">
        <v>11287</v>
      </c>
      <c r="D4442" t="s">
        <v>11288</v>
      </c>
      <c r="E4442" s="1">
        <v>44964.611851851849</v>
      </c>
      <c r="F4442" s="1">
        <v>44964.611851851849</v>
      </c>
    </row>
    <row r="4443" spans="1:6" x14ac:dyDescent="0.2">
      <c r="A4443">
        <v>4442</v>
      </c>
      <c r="B4443" t="s">
        <v>11289</v>
      </c>
      <c r="C4443" t="s">
        <v>11290</v>
      </c>
      <c r="D4443" s="2">
        <v>4754154089</v>
      </c>
      <c r="E4443" s="1">
        <v>44964.611851851849</v>
      </c>
      <c r="F4443" s="1">
        <v>44964.611851851849</v>
      </c>
    </row>
    <row r="4444" spans="1:6" x14ac:dyDescent="0.2">
      <c r="A4444">
        <v>4443</v>
      </c>
      <c r="B4444" t="s">
        <v>11291</v>
      </c>
      <c r="C4444" t="s">
        <v>11292</v>
      </c>
      <c r="D4444" t="s">
        <v>11293</v>
      </c>
      <c r="E4444" s="1">
        <v>44964.611851851849</v>
      </c>
      <c r="F4444" s="1">
        <v>44964.611851851849</v>
      </c>
    </row>
    <row r="4445" spans="1:6" x14ac:dyDescent="0.2">
      <c r="A4445">
        <v>4444</v>
      </c>
      <c r="B4445" t="s">
        <v>11294</v>
      </c>
      <c r="C4445" t="s">
        <v>11295</v>
      </c>
      <c r="D4445" t="s">
        <v>11296</v>
      </c>
      <c r="E4445" s="1">
        <v>44964.611851851849</v>
      </c>
      <c r="F4445" s="1">
        <v>44964.611851851849</v>
      </c>
    </row>
    <row r="4446" spans="1:6" x14ac:dyDescent="0.2">
      <c r="A4446">
        <v>4445</v>
      </c>
      <c r="B4446" t="s">
        <v>11297</v>
      </c>
      <c r="C4446" t="s">
        <v>11298</v>
      </c>
      <c r="D4446">
        <f>1-708-707-3519</f>
        <v>-4933</v>
      </c>
      <c r="E4446" s="1">
        <v>44964.611851851849</v>
      </c>
      <c r="F4446" s="1">
        <v>44964.611851851849</v>
      </c>
    </row>
    <row r="4447" spans="1:6" x14ac:dyDescent="0.2">
      <c r="A4447">
        <v>4446</v>
      </c>
      <c r="B4447" t="s">
        <v>11299</v>
      </c>
      <c r="C4447" t="s">
        <v>11300</v>
      </c>
      <c r="D4447" t="s">
        <v>11301</v>
      </c>
      <c r="E4447" s="1">
        <v>44964.611851851849</v>
      </c>
      <c r="F4447" s="1">
        <v>44964.611851851849</v>
      </c>
    </row>
    <row r="4448" spans="1:6" x14ac:dyDescent="0.2">
      <c r="A4448">
        <v>4447</v>
      </c>
      <c r="B4448" t="s">
        <v>11302</v>
      </c>
      <c r="C4448" t="s">
        <v>11303</v>
      </c>
      <c r="D4448" t="s">
        <v>11304</v>
      </c>
      <c r="E4448" s="1">
        <v>44964.611851851849</v>
      </c>
      <c r="F4448" s="1">
        <v>44964.611851851849</v>
      </c>
    </row>
    <row r="4449" spans="1:6" x14ac:dyDescent="0.2">
      <c r="A4449">
        <v>4448</v>
      </c>
      <c r="B4449" t="s">
        <v>11305</v>
      </c>
      <c r="C4449" t="s">
        <v>11306</v>
      </c>
      <c r="D4449">
        <f>1-724-246-2492</f>
        <v>-3461</v>
      </c>
      <c r="E4449" s="1">
        <v>44964.611851851849</v>
      </c>
      <c r="F4449" s="1">
        <v>44964.611851851849</v>
      </c>
    </row>
    <row r="4450" spans="1:6" x14ac:dyDescent="0.2">
      <c r="A4450">
        <v>4449</v>
      </c>
      <c r="B4450" t="s">
        <v>11307</v>
      </c>
      <c r="C4450" t="s">
        <v>11308</v>
      </c>
      <c r="D4450" t="s">
        <v>11309</v>
      </c>
      <c r="E4450" s="1">
        <v>44964.611851851849</v>
      </c>
      <c r="F4450" s="1">
        <v>44964.611851851849</v>
      </c>
    </row>
    <row r="4451" spans="1:6" x14ac:dyDescent="0.2">
      <c r="A4451">
        <v>4450</v>
      </c>
      <c r="B4451" t="s">
        <v>11310</v>
      </c>
      <c r="C4451" t="s">
        <v>11311</v>
      </c>
      <c r="D4451" t="s">
        <v>11312</v>
      </c>
      <c r="E4451" s="1">
        <v>44964.611851851849</v>
      </c>
      <c r="F4451" s="1">
        <v>44964.611851851849</v>
      </c>
    </row>
    <row r="4452" spans="1:6" x14ac:dyDescent="0.2">
      <c r="A4452">
        <v>4451</v>
      </c>
      <c r="B4452" t="s">
        <v>11313</v>
      </c>
      <c r="C4452" t="s">
        <v>11314</v>
      </c>
      <c r="D4452">
        <f>1-667-837-9215</f>
        <v>-10718</v>
      </c>
      <c r="E4452" s="1">
        <v>44964.611851851849</v>
      </c>
      <c r="F4452" s="1">
        <v>44964.611851851849</v>
      </c>
    </row>
    <row r="4453" spans="1:6" x14ac:dyDescent="0.2">
      <c r="A4453">
        <v>4452</v>
      </c>
      <c r="B4453" t="s">
        <v>11315</v>
      </c>
      <c r="C4453" t="s">
        <v>11316</v>
      </c>
      <c r="D4453" t="s">
        <v>11317</v>
      </c>
      <c r="E4453" s="1">
        <v>44964.611851851849</v>
      </c>
      <c r="F4453" s="1">
        <v>44964.611851851849</v>
      </c>
    </row>
    <row r="4454" spans="1:6" x14ac:dyDescent="0.2">
      <c r="A4454">
        <v>4453</v>
      </c>
      <c r="B4454" t="s">
        <v>11318</v>
      </c>
      <c r="C4454" t="s">
        <v>11319</v>
      </c>
      <c r="D4454" s="2">
        <v>17135930044</v>
      </c>
      <c r="E4454" s="1">
        <v>44964.611851851849</v>
      </c>
      <c r="F4454" s="1">
        <v>44964.611851851849</v>
      </c>
    </row>
    <row r="4455" spans="1:6" x14ac:dyDescent="0.2">
      <c r="A4455">
        <v>4454</v>
      </c>
      <c r="B4455" t="s">
        <v>11320</v>
      </c>
      <c r="C4455" t="s">
        <v>11321</v>
      </c>
      <c r="D4455" s="2">
        <v>6053004914</v>
      </c>
      <c r="E4455" s="1">
        <v>44964.611851851849</v>
      </c>
      <c r="F4455" s="1">
        <v>44964.611851851849</v>
      </c>
    </row>
    <row r="4456" spans="1:6" x14ac:dyDescent="0.2">
      <c r="A4456">
        <v>4455</v>
      </c>
      <c r="B4456" t="s">
        <v>11322</v>
      </c>
      <c r="C4456" t="s">
        <v>11323</v>
      </c>
      <c r="D4456" t="s">
        <v>11324</v>
      </c>
      <c r="E4456" s="1">
        <v>44964.611851851849</v>
      </c>
      <c r="F4456" s="1">
        <v>44964.611851851849</v>
      </c>
    </row>
    <row r="4457" spans="1:6" x14ac:dyDescent="0.2">
      <c r="A4457">
        <v>4456</v>
      </c>
      <c r="B4457" t="s">
        <v>11325</v>
      </c>
      <c r="C4457" t="s">
        <v>11326</v>
      </c>
      <c r="D4457" t="s">
        <v>11327</v>
      </c>
      <c r="E4457" s="1">
        <v>44964.611851851849</v>
      </c>
      <c r="F4457" s="1">
        <v>44964.611851851849</v>
      </c>
    </row>
    <row r="4458" spans="1:6" x14ac:dyDescent="0.2">
      <c r="A4458">
        <v>4457</v>
      </c>
      <c r="B4458" t="s">
        <v>11328</v>
      </c>
      <c r="C4458" t="s">
        <v>11329</v>
      </c>
      <c r="D4458" s="2">
        <v>16367285081</v>
      </c>
      <c r="E4458" s="1">
        <v>44964.611851851849</v>
      </c>
      <c r="F4458" s="1">
        <v>44964.611851851849</v>
      </c>
    </row>
    <row r="4459" spans="1:6" x14ac:dyDescent="0.2">
      <c r="A4459">
        <v>4458</v>
      </c>
      <c r="B4459" t="s">
        <v>11330</v>
      </c>
      <c r="C4459" t="s">
        <v>11331</v>
      </c>
      <c r="D4459">
        <f>1-757-650-777</f>
        <v>-2183</v>
      </c>
      <c r="E4459" s="1">
        <v>44964.611851851849</v>
      </c>
      <c r="F4459" s="1">
        <v>44964.611851851849</v>
      </c>
    </row>
    <row r="4460" spans="1:6" x14ac:dyDescent="0.2">
      <c r="A4460">
        <v>4459</v>
      </c>
      <c r="B4460" t="s">
        <v>11332</v>
      </c>
      <c r="C4460" t="s">
        <v>11333</v>
      </c>
      <c r="D4460" s="2">
        <v>6898969977</v>
      </c>
      <c r="E4460" s="1">
        <v>44964.611851851849</v>
      </c>
      <c r="F4460" s="1">
        <v>44964.611851851849</v>
      </c>
    </row>
    <row r="4461" spans="1:6" x14ac:dyDescent="0.2">
      <c r="A4461">
        <v>4460</v>
      </c>
      <c r="B4461" t="s">
        <v>11334</v>
      </c>
      <c r="C4461" t="s">
        <v>11335</v>
      </c>
      <c r="D4461">
        <f>1-563-324-9491</f>
        <v>-10377</v>
      </c>
      <c r="E4461" s="1">
        <v>44964.611851851849</v>
      </c>
      <c r="F4461" s="1">
        <v>44964.611851851849</v>
      </c>
    </row>
    <row r="4462" spans="1:6" x14ac:dyDescent="0.2">
      <c r="A4462">
        <v>4461</v>
      </c>
      <c r="B4462" t="s">
        <v>11336</v>
      </c>
      <c r="C4462" t="s">
        <v>11337</v>
      </c>
      <c r="D4462">
        <v>18027817844</v>
      </c>
      <c r="E4462" s="1">
        <v>44964.611851851849</v>
      </c>
      <c r="F4462" s="1">
        <v>44964.611851851849</v>
      </c>
    </row>
    <row r="4463" spans="1:6" x14ac:dyDescent="0.2">
      <c r="A4463">
        <v>4462</v>
      </c>
      <c r="B4463" t="s">
        <v>11338</v>
      </c>
      <c r="C4463" t="s">
        <v>11339</v>
      </c>
      <c r="D4463" t="s">
        <v>11340</v>
      </c>
      <c r="E4463" s="1">
        <v>44964.611851851849</v>
      </c>
      <c r="F4463" s="1">
        <v>44964.611851851849</v>
      </c>
    </row>
    <row r="4464" spans="1:6" x14ac:dyDescent="0.2">
      <c r="A4464">
        <v>4463</v>
      </c>
      <c r="B4464" t="s">
        <v>11341</v>
      </c>
      <c r="C4464" t="s">
        <v>11342</v>
      </c>
      <c r="D4464" t="s">
        <v>11343</v>
      </c>
      <c r="E4464" s="1">
        <v>44964.611851851849</v>
      </c>
      <c r="F4464" s="1">
        <v>44964.611851851849</v>
      </c>
    </row>
    <row r="4465" spans="1:6" x14ac:dyDescent="0.2">
      <c r="A4465">
        <v>4464</v>
      </c>
      <c r="B4465" t="s">
        <v>11344</v>
      </c>
      <c r="C4465" t="s">
        <v>11345</v>
      </c>
      <c r="D4465" s="2">
        <v>16059773417</v>
      </c>
      <c r="E4465" s="1">
        <v>44964.611851851849</v>
      </c>
      <c r="F4465" s="1">
        <v>44964.611851851849</v>
      </c>
    </row>
    <row r="4466" spans="1:6" x14ac:dyDescent="0.2">
      <c r="A4466">
        <v>4465</v>
      </c>
      <c r="B4466" t="s">
        <v>11346</v>
      </c>
      <c r="C4466" t="s">
        <v>11347</v>
      </c>
      <c r="D4466" t="s">
        <v>11348</v>
      </c>
      <c r="E4466" s="1">
        <v>44964.611851851849</v>
      </c>
      <c r="F4466" s="1">
        <v>44964.611851851849</v>
      </c>
    </row>
    <row r="4467" spans="1:6" x14ac:dyDescent="0.2">
      <c r="A4467">
        <v>4466</v>
      </c>
      <c r="B4467" t="s">
        <v>11349</v>
      </c>
      <c r="C4467" t="s">
        <v>11350</v>
      </c>
      <c r="D4467" t="s">
        <v>11351</v>
      </c>
      <c r="E4467" s="1">
        <v>44964.611851851849</v>
      </c>
      <c r="F4467" s="1">
        <v>44964.611851851849</v>
      </c>
    </row>
    <row r="4468" spans="1:6" x14ac:dyDescent="0.2">
      <c r="A4468">
        <v>4467</v>
      </c>
      <c r="B4468" t="s">
        <v>11352</v>
      </c>
      <c r="C4468" t="s">
        <v>11353</v>
      </c>
      <c r="D4468">
        <f>1-570-790-7856</f>
        <v>-9215</v>
      </c>
      <c r="E4468" s="1">
        <v>44964.611851851849</v>
      </c>
      <c r="F4468" s="1">
        <v>44964.611851851849</v>
      </c>
    </row>
    <row r="4469" spans="1:6" x14ac:dyDescent="0.2">
      <c r="A4469">
        <v>4468</v>
      </c>
      <c r="B4469" t="s">
        <v>11354</v>
      </c>
      <c r="C4469" t="s">
        <v>11355</v>
      </c>
      <c r="D4469" t="s">
        <v>11356</v>
      </c>
      <c r="E4469" s="1">
        <v>44964.611851851849</v>
      </c>
      <c r="F4469" s="1">
        <v>44964.611851851849</v>
      </c>
    </row>
    <row r="4470" spans="1:6" x14ac:dyDescent="0.2">
      <c r="A4470">
        <v>4469</v>
      </c>
      <c r="B4470" t="s">
        <v>11357</v>
      </c>
      <c r="C4470" t="s">
        <v>11358</v>
      </c>
      <c r="D4470">
        <f>1-801-932-2428</f>
        <v>-4160</v>
      </c>
      <c r="E4470" s="1">
        <v>44964.611851851849</v>
      </c>
      <c r="F4470" s="1">
        <v>44964.611851851849</v>
      </c>
    </row>
    <row r="4471" spans="1:6" x14ac:dyDescent="0.2">
      <c r="A4471">
        <v>4470</v>
      </c>
      <c r="B4471" t="s">
        <v>11359</v>
      </c>
      <c r="C4471" t="s">
        <v>11360</v>
      </c>
      <c r="D4471" t="s">
        <v>11361</v>
      </c>
      <c r="E4471" s="1">
        <v>44964.611851851849</v>
      </c>
      <c r="F4471" s="1">
        <v>44964.611851851849</v>
      </c>
    </row>
    <row r="4472" spans="1:6" x14ac:dyDescent="0.2">
      <c r="A4472">
        <v>4471</v>
      </c>
      <c r="B4472" t="s">
        <v>11362</v>
      </c>
      <c r="C4472" t="s">
        <v>11363</v>
      </c>
      <c r="D4472">
        <f>1-520-364-7279</f>
        <v>-8162</v>
      </c>
      <c r="E4472" s="1">
        <v>44964.611851851849</v>
      </c>
      <c r="F4472" s="1">
        <v>44964.611851851849</v>
      </c>
    </row>
    <row r="4473" spans="1:6" x14ac:dyDescent="0.2">
      <c r="A4473">
        <v>4472</v>
      </c>
      <c r="B4473" t="s">
        <v>11364</v>
      </c>
      <c r="C4473" t="s">
        <v>11365</v>
      </c>
      <c r="D4473" t="s">
        <v>11366</v>
      </c>
      <c r="E4473" s="1">
        <v>44964.611851851849</v>
      </c>
      <c r="F4473" s="1">
        <v>44964.611851851849</v>
      </c>
    </row>
    <row r="4474" spans="1:6" x14ac:dyDescent="0.2">
      <c r="A4474">
        <v>4473</v>
      </c>
      <c r="B4474" t="s">
        <v>11367</v>
      </c>
      <c r="C4474" t="s">
        <v>11368</v>
      </c>
      <c r="D4474" t="s">
        <v>11369</v>
      </c>
      <c r="E4474" s="1">
        <v>44964.611851851849</v>
      </c>
      <c r="F4474" s="1">
        <v>44964.611851851849</v>
      </c>
    </row>
    <row r="4475" spans="1:6" x14ac:dyDescent="0.2">
      <c r="A4475">
        <v>4474</v>
      </c>
      <c r="B4475" t="s">
        <v>11370</v>
      </c>
      <c r="C4475" t="s">
        <v>11371</v>
      </c>
      <c r="D4475" s="2">
        <v>7547292605</v>
      </c>
      <c r="E4475" s="1">
        <v>44964.611851851849</v>
      </c>
      <c r="F4475" s="1">
        <v>44964.611851851849</v>
      </c>
    </row>
    <row r="4476" spans="1:6" x14ac:dyDescent="0.2">
      <c r="A4476">
        <v>4475</v>
      </c>
      <c r="B4476" t="s">
        <v>11372</v>
      </c>
      <c r="C4476" t="s">
        <v>11373</v>
      </c>
      <c r="D4476" t="s">
        <v>11374</v>
      </c>
      <c r="E4476" s="1">
        <v>44964.611851851849</v>
      </c>
      <c r="F4476" s="1">
        <v>44964.611851851849</v>
      </c>
    </row>
    <row r="4477" spans="1:6" x14ac:dyDescent="0.2">
      <c r="A4477">
        <v>4476</v>
      </c>
      <c r="B4477" t="s">
        <v>11375</v>
      </c>
      <c r="C4477" t="s">
        <v>11376</v>
      </c>
      <c r="D4477">
        <f>1-435-528-7602</f>
        <v>-8564</v>
      </c>
      <c r="E4477" s="1">
        <v>44964.611851851849</v>
      </c>
      <c r="F4477" s="1">
        <v>44964.611851851849</v>
      </c>
    </row>
    <row r="4478" spans="1:6" x14ac:dyDescent="0.2">
      <c r="A4478">
        <v>4477</v>
      </c>
      <c r="B4478" t="s">
        <v>11377</v>
      </c>
      <c r="C4478" t="s">
        <v>11378</v>
      </c>
      <c r="D4478">
        <v>14587466762</v>
      </c>
      <c r="E4478" s="1">
        <v>44964.611851851849</v>
      </c>
      <c r="F4478" s="1">
        <v>44964.611851851849</v>
      </c>
    </row>
    <row r="4479" spans="1:6" x14ac:dyDescent="0.2">
      <c r="A4479">
        <v>4478</v>
      </c>
      <c r="B4479" t="s">
        <v>11379</v>
      </c>
      <c r="C4479" t="s">
        <v>11380</v>
      </c>
      <c r="D4479" t="s">
        <v>11381</v>
      </c>
      <c r="E4479" s="1">
        <v>44964.611851851849</v>
      </c>
      <c r="F4479" s="1">
        <v>44964.611851851849</v>
      </c>
    </row>
    <row r="4480" spans="1:6" x14ac:dyDescent="0.2">
      <c r="A4480">
        <v>4479</v>
      </c>
      <c r="B4480" t="s">
        <v>11382</v>
      </c>
      <c r="C4480" t="s">
        <v>11383</v>
      </c>
      <c r="D4480" t="s">
        <v>11384</v>
      </c>
      <c r="E4480" s="1">
        <v>44964.611851851849</v>
      </c>
      <c r="F4480" s="1">
        <v>44964.611851851849</v>
      </c>
    </row>
    <row r="4481" spans="1:6" x14ac:dyDescent="0.2">
      <c r="A4481">
        <v>4480</v>
      </c>
      <c r="B4481" t="s">
        <v>11385</v>
      </c>
      <c r="C4481" t="s">
        <v>11386</v>
      </c>
      <c r="D4481" t="s">
        <v>11387</v>
      </c>
      <c r="E4481" s="1">
        <v>44964.611851851849</v>
      </c>
      <c r="F4481" s="1">
        <v>44964.611851851849</v>
      </c>
    </row>
    <row r="4482" spans="1:6" x14ac:dyDescent="0.2">
      <c r="A4482">
        <v>4481</v>
      </c>
      <c r="B4482" t="s">
        <v>11388</v>
      </c>
      <c r="C4482" t="s">
        <v>11389</v>
      </c>
      <c r="D4482">
        <v>14845551520</v>
      </c>
      <c r="E4482" s="1">
        <v>44964.611851851849</v>
      </c>
      <c r="F4482" s="1">
        <v>44964.611851851849</v>
      </c>
    </row>
    <row r="4483" spans="1:6" x14ac:dyDescent="0.2">
      <c r="A4483">
        <v>4482</v>
      </c>
      <c r="B4483" t="s">
        <v>11390</v>
      </c>
      <c r="C4483" t="s">
        <v>11391</v>
      </c>
      <c r="D4483" s="2">
        <v>13094823029</v>
      </c>
      <c r="E4483" s="1">
        <v>44964.611851851849</v>
      </c>
      <c r="F4483" s="1">
        <v>44964.611851851849</v>
      </c>
    </row>
    <row r="4484" spans="1:6" x14ac:dyDescent="0.2">
      <c r="A4484">
        <v>4483</v>
      </c>
      <c r="B4484" t="s">
        <v>11392</v>
      </c>
      <c r="C4484" t="s">
        <v>11393</v>
      </c>
      <c r="D4484" t="s">
        <v>11394</v>
      </c>
      <c r="E4484" s="1">
        <v>44964.611851851849</v>
      </c>
      <c r="F4484" s="1">
        <v>44964.611851851849</v>
      </c>
    </row>
    <row r="4485" spans="1:6" x14ac:dyDescent="0.2">
      <c r="A4485">
        <v>4484</v>
      </c>
      <c r="B4485" t="s">
        <v>11395</v>
      </c>
      <c r="C4485" t="s">
        <v>11396</v>
      </c>
      <c r="D4485" s="2">
        <v>12709403558</v>
      </c>
      <c r="E4485" s="1">
        <v>44964.611851851849</v>
      </c>
      <c r="F4485" s="1">
        <v>44964.611851851849</v>
      </c>
    </row>
    <row r="4486" spans="1:6" x14ac:dyDescent="0.2">
      <c r="A4486">
        <v>4485</v>
      </c>
      <c r="B4486" t="s">
        <v>11397</v>
      </c>
      <c r="C4486" t="s">
        <v>11398</v>
      </c>
      <c r="D4486" t="s">
        <v>11399</v>
      </c>
      <c r="E4486" s="1">
        <v>44964.611851851849</v>
      </c>
      <c r="F4486" s="1">
        <v>44964.611851851849</v>
      </c>
    </row>
    <row r="4487" spans="1:6" x14ac:dyDescent="0.2">
      <c r="A4487">
        <v>4486</v>
      </c>
      <c r="B4487" t="s">
        <v>11400</v>
      </c>
      <c r="C4487" t="s">
        <v>11401</v>
      </c>
      <c r="D4487" t="s">
        <v>11402</v>
      </c>
      <c r="E4487" s="1">
        <v>44964.611851851849</v>
      </c>
      <c r="F4487" s="1">
        <v>44964.611851851849</v>
      </c>
    </row>
    <row r="4488" spans="1:6" x14ac:dyDescent="0.2">
      <c r="A4488">
        <v>4487</v>
      </c>
      <c r="B4488" t="s">
        <v>11403</v>
      </c>
      <c r="C4488" t="s">
        <v>11404</v>
      </c>
      <c r="D4488" t="s">
        <v>11405</v>
      </c>
      <c r="E4488" s="1">
        <v>44964.611851851849</v>
      </c>
      <c r="F4488" s="1">
        <v>44964.611851851849</v>
      </c>
    </row>
    <row r="4489" spans="1:6" x14ac:dyDescent="0.2">
      <c r="A4489">
        <v>4488</v>
      </c>
      <c r="B4489" t="s">
        <v>11406</v>
      </c>
      <c r="C4489" t="s">
        <v>11407</v>
      </c>
      <c r="D4489" t="s">
        <v>11408</v>
      </c>
      <c r="E4489" s="1">
        <v>44964.611851851849</v>
      </c>
      <c r="F4489" s="1">
        <v>44964.611851851849</v>
      </c>
    </row>
    <row r="4490" spans="1:6" x14ac:dyDescent="0.2">
      <c r="A4490">
        <v>4489</v>
      </c>
      <c r="B4490" t="s">
        <v>11409</v>
      </c>
      <c r="C4490" t="s">
        <v>11410</v>
      </c>
      <c r="D4490" s="2">
        <v>6023958370</v>
      </c>
      <c r="E4490" s="1">
        <v>44964.611851851849</v>
      </c>
      <c r="F4490" s="1">
        <v>44964.611851851849</v>
      </c>
    </row>
    <row r="4491" spans="1:6" x14ac:dyDescent="0.2">
      <c r="A4491">
        <v>4490</v>
      </c>
      <c r="B4491" t="s">
        <v>11411</v>
      </c>
      <c r="C4491" t="s">
        <v>11412</v>
      </c>
      <c r="D4491" t="s">
        <v>11413</v>
      </c>
      <c r="E4491" s="1">
        <v>44964.611851851849</v>
      </c>
      <c r="F4491" s="1">
        <v>44964.611851851849</v>
      </c>
    </row>
    <row r="4492" spans="1:6" x14ac:dyDescent="0.2">
      <c r="A4492">
        <v>4491</v>
      </c>
      <c r="B4492" t="s">
        <v>11414</v>
      </c>
      <c r="C4492" t="s">
        <v>11415</v>
      </c>
      <c r="D4492" s="2">
        <v>17344557900</v>
      </c>
      <c r="E4492" s="1">
        <v>44964.611851851849</v>
      </c>
      <c r="F4492" s="1">
        <v>44964.611851851849</v>
      </c>
    </row>
    <row r="4493" spans="1:6" x14ac:dyDescent="0.2">
      <c r="A4493">
        <v>4492</v>
      </c>
      <c r="B4493" t="s">
        <v>11416</v>
      </c>
      <c r="C4493" t="s">
        <v>11417</v>
      </c>
      <c r="D4493">
        <f>1-760-301-4769</f>
        <v>-5829</v>
      </c>
      <c r="E4493" s="1">
        <v>44964.611851851849</v>
      </c>
      <c r="F4493" s="1">
        <v>44964.611851851849</v>
      </c>
    </row>
    <row r="4494" spans="1:6" x14ac:dyDescent="0.2">
      <c r="A4494">
        <v>4493</v>
      </c>
      <c r="B4494" t="s">
        <v>11418</v>
      </c>
      <c r="C4494" t="s">
        <v>11419</v>
      </c>
      <c r="D4494" t="s">
        <v>11420</v>
      </c>
      <c r="E4494" s="1">
        <v>44964.611851851849</v>
      </c>
      <c r="F4494" s="1">
        <v>44964.611851851849</v>
      </c>
    </row>
    <row r="4495" spans="1:6" x14ac:dyDescent="0.2">
      <c r="A4495">
        <v>4494</v>
      </c>
      <c r="B4495" t="s">
        <v>11421</v>
      </c>
      <c r="C4495" t="s">
        <v>11422</v>
      </c>
      <c r="D4495" t="s">
        <v>11423</v>
      </c>
      <c r="E4495" s="1">
        <v>44964.611851851849</v>
      </c>
      <c r="F4495" s="1">
        <v>44964.611851851849</v>
      </c>
    </row>
    <row r="4496" spans="1:6" x14ac:dyDescent="0.2">
      <c r="A4496">
        <v>4495</v>
      </c>
      <c r="B4496" t="s">
        <v>11424</v>
      </c>
      <c r="C4496" t="s">
        <v>11425</v>
      </c>
      <c r="D4496">
        <v>19049917585</v>
      </c>
      <c r="E4496" s="1">
        <v>44964.611851851849</v>
      </c>
      <c r="F4496" s="1">
        <v>44964.611851851849</v>
      </c>
    </row>
    <row r="4497" spans="1:6" x14ac:dyDescent="0.2">
      <c r="A4497">
        <v>4496</v>
      </c>
      <c r="B4497" t="s">
        <v>11426</v>
      </c>
      <c r="C4497" t="s">
        <v>11427</v>
      </c>
      <c r="D4497" s="2">
        <v>6505379200</v>
      </c>
      <c r="E4497" s="1">
        <v>44964.611851851849</v>
      </c>
      <c r="F4497" s="1">
        <v>44964.611851851849</v>
      </c>
    </row>
    <row r="4498" spans="1:6" x14ac:dyDescent="0.2">
      <c r="A4498">
        <v>4497</v>
      </c>
      <c r="B4498" t="s">
        <v>11428</v>
      </c>
      <c r="C4498" t="s">
        <v>11429</v>
      </c>
      <c r="D4498" t="s">
        <v>11430</v>
      </c>
      <c r="E4498" s="1">
        <v>44964.611851851849</v>
      </c>
      <c r="F4498" s="1">
        <v>44964.611851851849</v>
      </c>
    </row>
    <row r="4499" spans="1:6" x14ac:dyDescent="0.2">
      <c r="A4499">
        <v>4498</v>
      </c>
      <c r="B4499" t="s">
        <v>11431</v>
      </c>
      <c r="C4499" t="s">
        <v>11432</v>
      </c>
      <c r="D4499" t="s">
        <v>11433</v>
      </c>
      <c r="E4499" s="1">
        <v>44964.611851851849</v>
      </c>
      <c r="F4499" s="1">
        <v>44964.611851851849</v>
      </c>
    </row>
    <row r="4500" spans="1:6" x14ac:dyDescent="0.2">
      <c r="A4500">
        <v>4499</v>
      </c>
      <c r="B4500" t="s">
        <v>11434</v>
      </c>
      <c r="C4500" t="s">
        <v>11435</v>
      </c>
      <c r="D4500">
        <f>1-470-291-200</f>
        <v>-960</v>
      </c>
      <c r="E4500" s="1">
        <v>44964.611851851849</v>
      </c>
      <c r="F4500" s="1">
        <v>44964.611851851849</v>
      </c>
    </row>
    <row r="4501" spans="1:6" x14ac:dyDescent="0.2">
      <c r="A4501">
        <v>4500</v>
      </c>
      <c r="B4501" t="s">
        <v>11436</v>
      </c>
      <c r="C4501" t="s">
        <v>11437</v>
      </c>
      <c r="D4501" t="s">
        <v>11438</v>
      </c>
      <c r="E4501" s="1">
        <v>44964.611851851849</v>
      </c>
      <c r="F4501" s="1">
        <v>44964.611851851849</v>
      </c>
    </row>
    <row r="4502" spans="1:6" x14ac:dyDescent="0.2">
      <c r="A4502">
        <v>4501</v>
      </c>
      <c r="B4502" t="s">
        <v>11439</v>
      </c>
      <c r="C4502" t="s">
        <v>11440</v>
      </c>
      <c r="D4502" t="s">
        <v>11441</v>
      </c>
      <c r="E4502" s="1">
        <v>44964.611851851849</v>
      </c>
      <c r="F4502" s="1">
        <v>44964.611851851849</v>
      </c>
    </row>
    <row r="4503" spans="1:6" x14ac:dyDescent="0.2">
      <c r="A4503">
        <v>4502</v>
      </c>
      <c r="B4503" t="s">
        <v>11442</v>
      </c>
      <c r="C4503" t="s">
        <v>11443</v>
      </c>
      <c r="D4503">
        <f>1-610-567-259</f>
        <v>-1435</v>
      </c>
      <c r="E4503" s="1">
        <v>44964.611851851849</v>
      </c>
      <c r="F4503" s="1">
        <v>44964.611851851849</v>
      </c>
    </row>
    <row r="4504" spans="1:6" x14ac:dyDescent="0.2">
      <c r="A4504">
        <v>4503</v>
      </c>
      <c r="B4504" t="s">
        <v>11444</v>
      </c>
      <c r="C4504" t="s">
        <v>11445</v>
      </c>
      <c r="D4504">
        <f>1-551-901-900</f>
        <v>-2351</v>
      </c>
      <c r="E4504" s="1">
        <v>44964.611851851849</v>
      </c>
      <c r="F4504" s="1">
        <v>44964.611851851849</v>
      </c>
    </row>
    <row r="4505" spans="1:6" x14ac:dyDescent="0.2">
      <c r="A4505">
        <v>4504</v>
      </c>
      <c r="B4505" t="s">
        <v>11446</v>
      </c>
      <c r="C4505" t="s">
        <v>11447</v>
      </c>
      <c r="D4505">
        <f>1-930-458-1213</f>
        <v>-2600</v>
      </c>
      <c r="E4505" s="1">
        <v>44964.611851851849</v>
      </c>
      <c r="F4505" s="1">
        <v>44964.611851851849</v>
      </c>
    </row>
    <row r="4506" spans="1:6" x14ac:dyDescent="0.2">
      <c r="A4506">
        <v>4505</v>
      </c>
      <c r="B4506" t="s">
        <v>11448</v>
      </c>
      <c r="C4506" t="s">
        <v>11449</v>
      </c>
      <c r="D4506" t="s">
        <v>11450</v>
      </c>
      <c r="E4506" s="1">
        <v>44964.611851851849</v>
      </c>
      <c r="F4506" s="1">
        <v>44964.611851851849</v>
      </c>
    </row>
    <row r="4507" spans="1:6" x14ac:dyDescent="0.2">
      <c r="A4507">
        <v>4506</v>
      </c>
      <c r="B4507" t="s">
        <v>11451</v>
      </c>
      <c r="C4507" t="s">
        <v>11452</v>
      </c>
      <c r="D4507">
        <f>1-223-679-1548</f>
        <v>-2449</v>
      </c>
      <c r="E4507" s="1">
        <v>44964.611851851849</v>
      </c>
      <c r="F4507" s="1">
        <v>44964.611851851849</v>
      </c>
    </row>
    <row r="4508" spans="1:6" x14ac:dyDescent="0.2">
      <c r="A4508">
        <v>4507</v>
      </c>
      <c r="B4508" t="s">
        <v>11453</v>
      </c>
      <c r="C4508" t="s">
        <v>11454</v>
      </c>
      <c r="D4508" t="s">
        <v>11455</v>
      </c>
      <c r="E4508" s="1">
        <v>44964.611851851849</v>
      </c>
      <c r="F4508" s="1">
        <v>44964.611851851849</v>
      </c>
    </row>
    <row r="4509" spans="1:6" x14ac:dyDescent="0.2">
      <c r="A4509">
        <v>4508</v>
      </c>
      <c r="B4509" t="s">
        <v>11456</v>
      </c>
      <c r="C4509" t="s">
        <v>11457</v>
      </c>
      <c r="D4509" t="s">
        <v>11458</v>
      </c>
      <c r="E4509" s="1">
        <v>44964.611851851849</v>
      </c>
      <c r="F4509" s="1">
        <v>44964.611851851849</v>
      </c>
    </row>
    <row r="4510" spans="1:6" x14ac:dyDescent="0.2">
      <c r="A4510">
        <v>4509</v>
      </c>
      <c r="B4510" t="s">
        <v>11459</v>
      </c>
      <c r="C4510" t="s">
        <v>11460</v>
      </c>
      <c r="D4510" t="s">
        <v>11461</v>
      </c>
      <c r="E4510" s="1">
        <v>44964.611851851849</v>
      </c>
      <c r="F4510" s="1">
        <v>44964.611851851849</v>
      </c>
    </row>
    <row r="4511" spans="1:6" x14ac:dyDescent="0.2">
      <c r="A4511">
        <v>4510</v>
      </c>
      <c r="B4511" t="s">
        <v>11462</v>
      </c>
      <c r="C4511" t="s">
        <v>11463</v>
      </c>
      <c r="D4511" t="s">
        <v>11464</v>
      </c>
      <c r="E4511" s="1">
        <v>44964.611851851849</v>
      </c>
      <c r="F4511" s="1">
        <v>44964.611851851849</v>
      </c>
    </row>
    <row r="4512" spans="1:6" x14ac:dyDescent="0.2">
      <c r="A4512">
        <v>4511</v>
      </c>
      <c r="B4512" t="s">
        <v>11465</v>
      </c>
      <c r="C4512" t="s">
        <v>11466</v>
      </c>
      <c r="D4512" t="s">
        <v>11467</v>
      </c>
      <c r="E4512" s="1">
        <v>44964.611851851849</v>
      </c>
      <c r="F4512" s="1">
        <v>44964.611851851849</v>
      </c>
    </row>
    <row r="4513" spans="1:6" x14ac:dyDescent="0.2">
      <c r="A4513">
        <v>4512</v>
      </c>
      <c r="B4513" t="s">
        <v>11468</v>
      </c>
      <c r="C4513" t="s">
        <v>11469</v>
      </c>
      <c r="D4513" s="2">
        <v>12696175308</v>
      </c>
      <c r="E4513" s="1">
        <v>44964.611851851849</v>
      </c>
      <c r="F4513" s="1">
        <v>44964.611851851849</v>
      </c>
    </row>
    <row r="4514" spans="1:6" x14ac:dyDescent="0.2">
      <c r="A4514">
        <v>4513</v>
      </c>
      <c r="B4514" t="s">
        <v>11470</v>
      </c>
      <c r="C4514" t="s">
        <v>11471</v>
      </c>
      <c r="D4514" t="s">
        <v>11472</v>
      </c>
      <c r="E4514" s="1">
        <v>44964.611851851849</v>
      </c>
      <c r="F4514" s="1">
        <v>44964.611851851849</v>
      </c>
    </row>
    <row r="4515" spans="1:6" x14ac:dyDescent="0.2">
      <c r="A4515">
        <v>4514</v>
      </c>
      <c r="B4515" t="s">
        <v>11473</v>
      </c>
      <c r="C4515" t="s">
        <v>11474</v>
      </c>
      <c r="D4515">
        <v>16405292687</v>
      </c>
      <c r="E4515" s="1">
        <v>44964.611851851849</v>
      </c>
      <c r="F4515" s="1">
        <v>44964.611851851849</v>
      </c>
    </row>
    <row r="4516" spans="1:6" x14ac:dyDescent="0.2">
      <c r="A4516">
        <v>4515</v>
      </c>
      <c r="B4516" t="s">
        <v>11475</v>
      </c>
      <c r="C4516" t="s">
        <v>11476</v>
      </c>
      <c r="D4516" t="s">
        <v>11477</v>
      </c>
      <c r="E4516" s="1">
        <v>44964.611851851849</v>
      </c>
      <c r="F4516" s="1">
        <v>44964.611851851849</v>
      </c>
    </row>
    <row r="4517" spans="1:6" x14ac:dyDescent="0.2">
      <c r="A4517">
        <v>4516</v>
      </c>
      <c r="B4517" t="s">
        <v>11478</v>
      </c>
      <c r="C4517" t="s">
        <v>11479</v>
      </c>
      <c r="D4517" t="s">
        <v>11480</v>
      </c>
      <c r="E4517" s="1">
        <v>44964.611851851849</v>
      </c>
      <c r="F4517" s="1">
        <v>44964.611851851849</v>
      </c>
    </row>
    <row r="4518" spans="1:6" x14ac:dyDescent="0.2">
      <c r="A4518">
        <v>4517</v>
      </c>
      <c r="B4518" t="s">
        <v>11481</v>
      </c>
      <c r="C4518" t="s">
        <v>11482</v>
      </c>
      <c r="D4518" t="s">
        <v>11483</v>
      </c>
      <c r="E4518" s="1">
        <v>44964.611851851849</v>
      </c>
      <c r="F4518" s="1">
        <v>44964.611851851849</v>
      </c>
    </row>
    <row r="4519" spans="1:6" x14ac:dyDescent="0.2">
      <c r="A4519">
        <v>4518</v>
      </c>
      <c r="B4519" t="s">
        <v>11484</v>
      </c>
      <c r="C4519" t="s">
        <v>11485</v>
      </c>
      <c r="D4519">
        <f>1-520-380-567</f>
        <v>-1466</v>
      </c>
      <c r="E4519" s="1">
        <v>44964.611851851849</v>
      </c>
      <c r="F4519" s="1">
        <v>44964.611851851849</v>
      </c>
    </row>
    <row r="4520" spans="1:6" x14ac:dyDescent="0.2">
      <c r="A4520">
        <v>4519</v>
      </c>
      <c r="B4520" t="s">
        <v>11486</v>
      </c>
      <c r="C4520" t="s">
        <v>11487</v>
      </c>
      <c r="D4520" t="s">
        <v>11488</v>
      </c>
      <c r="E4520" s="1">
        <v>44964.611851851849</v>
      </c>
      <c r="F4520" s="1">
        <v>44964.611851851849</v>
      </c>
    </row>
    <row r="4521" spans="1:6" x14ac:dyDescent="0.2">
      <c r="A4521">
        <v>4520</v>
      </c>
      <c r="B4521" t="s">
        <v>11489</v>
      </c>
      <c r="C4521" t="s">
        <v>11490</v>
      </c>
      <c r="D4521">
        <f>1-484-518-1022</f>
        <v>-2023</v>
      </c>
      <c r="E4521" s="1">
        <v>44964.611851851849</v>
      </c>
      <c r="F4521" s="1">
        <v>44964.611851851849</v>
      </c>
    </row>
    <row r="4522" spans="1:6" x14ac:dyDescent="0.2">
      <c r="A4522">
        <v>4521</v>
      </c>
      <c r="B4522" t="s">
        <v>11491</v>
      </c>
      <c r="C4522" t="s">
        <v>11492</v>
      </c>
      <c r="D4522" t="s">
        <v>11493</v>
      </c>
      <c r="E4522" s="1">
        <v>44964.611851851849</v>
      </c>
      <c r="F4522" s="1">
        <v>44964.611851851849</v>
      </c>
    </row>
    <row r="4523" spans="1:6" x14ac:dyDescent="0.2">
      <c r="A4523">
        <v>4522</v>
      </c>
      <c r="B4523" t="s">
        <v>11494</v>
      </c>
      <c r="C4523" t="s">
        <v>11495</v>
      </c>
      <c r="D4523" t="s">
        <v>11496</v>
      </c>
      <c r="E4523" s="1">
        <v>44964.611851851849</v>
      </c>
      <c r="F4523" s="1">
        <v>44964.611851851849</v>
      </c>
    </row>
    <row r="4524" spans="1:6" x14ac:dyDescent="0.2">
      <c r="A4524">
        <v>4523</v>
      </c>
      <c r="B4524" t="s">
        <v>11497</v>
      </c>
      <c r="C4524" t="s">
        <v>11498</v>
      </c>
      <c r="D4524" t="s">
        <v>11499</v>
      </c>
      <c r="E4524" s="1">
        <v>44964.611851851849</v>
      </c>
      <c r="F4524" s="1">
        <v>44964.611851851849</v>
      </c>
    </row>
    <row r="4525" spans="1:6" x14ac:dyDescent="0.2">
      <c r="A4525">
        <v>4524</v>
      </c>
      <c r="B4525" t="s">
        <v>11500</v>
      </c>
      <c r="C4525" t="s">
        <v>11501</v>
      </c>
      <c r="D4525" t="s">
        <v>11502</v>
      </c>
      <c r="E4525" s="1">
        <v>44964.611851851849</v>
      </c>
      <c r="F4525" s="1">
        <v>44964.611851851849</v>
      </c>
    </row>
    <row r="4526" spans="1:6" x14ac:dyDescent="0.2">
      <c r="A4526">
        <v>4525</v>
      </c>
      <c r="B4526" t="s">
        <v>11503</v>
      </c>
      <c r="C4526" t="s">
        <v>11504</v>
      </c>
      <c r="D4526" t="s">
        <v>11505</v>
      </c>
      <c r="E4526" s="1">
        <v>44964.611851851849</v>
      </c>
      <c r="F4526" s="1">
        <v>44964.611851851849</v>
      </c>
    </row>
    <row r="4527" spans="1:6" x14ac:dyDescent="0.2">
      <c r="A4527">
        <v>4526</v>
      </c>
      <c r="B4527" t="s">
        <v>11506</v>
      </c>
      <c r="C4527" t="s">
        <v>11507</v>
      </c>
      <c r="D4527" t="s">
        <v>11508</v>
      </c>
      <c r="E4527" s="1">
        <v>44964.611851851849</v>
      </c>
      <c r="F4527" s="1">
        <v>44964.611851851849</v>
      </c>
    </row>
    <row r="4528" spans="1:6" x14ac:dyDescent="0.2">
      <c r="A4528">
        <v>4527</v>
      </c>
      <c r="B4528" t="s">
        <v>11509</v>
      </c>
      <c r="C4528" t="s">
        <v>11510</v>
      </c>
      <c r="D4528" t="s">
        <v>11511</v>
      </c>
      <c r="E4528" s="1">
        <v>44964.611851851849</v>
      </c>
      <c r="F4528" s="1">
        <v>44964.611851851849</v>
      </c>
    </row>
    <row r="4529" spans="1:6" x14ac:dyDescent="0.2">
      <c r="A4529">
        <v>4528</v>
      </c>
      <c r="B4529" t="s">
        <v>11512</v>
      </c>
      <c r="C4529" t="s">
        <v>11513</v>
      </c>
      <c r="D4529">
        <f>1-804-465-3606</f>
        <v>-4874</v>
      </c>
      <c r="E4529" s="1">
        <v>44964.611851851849</v>
      </c>
      <c r="F4529" s="1">
        <v>44964.611851851849</v>
      </c>
    </row>
    <row r="4530" spans="1:6" x14ac:dyDescent="0.2">
      <c r="A4530">
        <v>4529</v>
      </c>
      <c r="B4530" t="s">
        <v>11514</v>
      </c>
      <c r="C4530" t="s">
        <v>11515</v>
      </c>
      <c r="D4530">
        <f>1-479-543-7254</f>
        <v>-8275</v>
      </c>
      <c r="E4530" s="1">
        <v>44964.611851851849</v>
      </c>
      <c r="F4530" s="1">
        <v>44964.611851851849</v>
      </c>
    </row>
    <row r="4531" spans="1:6" x14ac:dyDescent="0.2">
      <c r="A4531">
        <v>4530</v>
      </c>
      <c r="B4531" t="s">
        <v>11516</v>
      </c>
      <c r="C4531" t="s">
        <v>11517</v>
      </c>
      <c r="D4531" t="s">
        <v>11518</v>
      </c>
      <c r="E4531" s="1">
        <v>44964.611851851849</v>
      </c>
      <c r="F4531" s="1">
        <v>44964.611851851849</v>
      </c>
    </row>
    <row r="4532" spans="1:6" x14ac:dyDescent="0.2">
      <c r="A4532">
        <v>4531</v>
      </c>
      <c r="B4532" t="s">
        <v>11519</v>
      </c>
      <c r="C4532" t="s">
        <v>11520</v>
      </c>
      <c r="D4532" t="s">
        <v>11521</v>
      </c>
      <c r="E4532" s="1">
        <v>44964.611851851849</v>
      </c>
      <c r="F4532" s="1">
        <v>44964.611851851849</v>
      </c>
    </row>
    <row r="4533" spans="1:6" x14ac:dyDescent="0.2">
      <c r="A4533">
        <v>4532</v>
      </c>
      <c r="B4533" t="s">
        <v>11522</v>
      </c>
      <c r="C4533" t="s">
        <v>11523</v>
      </c>
      <c r="D4533" s="2">
        <v>3515103480</v>
      </c>
      <c r="E4533" s="1">
        <v>44964.611851851849</v>
      </c>
      <c r="F4533" s="1">
        <v>44964.611851851849</v>
      </c>
    </row>
    <row r="4534" spans="1:6" x14ac:dyDescent="0.2">
      <c r="A4534">
        <v>4533</v>
      </c>
      <c r="B4534" t="s">
        <v>11524</v>
      </c>
      <c r="C4534" t="s">
        <v>11525</v>
      </c>
      <c r="D4534">
        <v>12018992176</v>
      </c>
      <c r="E4534" s="1">
        <v>44964.611851851849</v>
      </c>
      <c r="F4534" s="1">
        <v>44964.611851851849</v>
      </c>
    </row>
    <row r="4535" spans="1:6" x14ac:dyDescent="0.2">
      <c r="A4535">
        <v>4534</v>
      </c>
      <c r="B4535" t="s">
        <v>11526</v>
      </c>
      <c r="C4535" t="s">
        <v>11527</v>
      </c>
      <c r="D4535" t="s">
        <v>11528</v>
      </c>
      <c r="E4535" s="1">
        <v>44964.611851851849</v>
      </c>
      <c r="F4535" s="1">
        <v>44964.611851851849</v>
      </c>
    </row>
    <row r="4536" spans="1:6" x14ac:dyDescent="0.2">
      <c r="A4536">
        <v>4535</v>
      </c>
      <c r="B4536" t="s">
        <v>11529</v>
      </c>
      <c r="C4536" t="s">
        <v>11530</v>
      </c>
      <c r="D4536" t="s">
        <v>11531</v>
      </c>
      <c r="E4536" s="1">
        <v>44964.611851851849</v>
      </c>
      <c r="F4536" s="1">
        <v>44964.611851851849</v>
      </c>
    </row>
    <row r="4537" spans="1:6" x14ac:dyDescent="0.2">
      <c r="A4537">
        <v>4536</v>
      </c>
      <c r="B4537" t="s">
        <v>11532</v>
      </c>
      <c r="C4537" t="s">
        <v>11533</v>
      </c>
      <c r="D4537" s="2">
        <v>5864292925</v>
      </c>
      <c r="E4537" s="1">
        <v>44964.611851851849</v>
      </c>
      <c r="F4537" s="1">
        <v>44964.611851851849</v>
      </c>
    </row>
    <row r="4538" spans="1:6" x14ac:dyDescent="0.2">
      <c r="A4538">
        <v>4537</v>
      </c>
      <c r="B4538" t="s">
        <v>11534</v>
      </c>
      <c r="C4538" t="s">
        <v>11535</v>
      </c>
      <c r="D4538" t="s">
        <v>11536</v>
      </c>
      <c r="E4538" s="1">
        <v>44964.611851851849</v>
      </c>
      <c r="F4538" s="1">
        <v>44964.611851851849</v>
      </c>
    </row>
    <row r="4539" spans="1:6" x14ac:dyDescent="0.2">
      <c r="A4539">
        <v>4538</v>
      </c>
      <c r="B4539" t="s">
        <v>11537</v>
      </c>
      <c r="C4539" t="s">
        <v>11538</v>
      </c>
      <c r="D4539" t="s">
        <v>11539</v>
      </c>
      <c r="E4539" s="1">
        <v>44964.611851851849</v>
      </c>
      <c r="F4539" s="1">
        <v>44964.611851851849</v>
      </c>
    </row>
    <row r="4540" spans="1:6" x14ac:dyDescent="0.2">
      <c r="A4540">
        <v>4539</v>
      </c>
      <c r="B4540" t="s">
        <v>11540</v>
      </c>
      <c r="C4540" t="s">
        <v>11541</v>
      </c>
      <c r="D4540" t="s">
        <v>11542</v>
      </c>
      <c r="E4540" s="1">
        <v>44964.611851851849</v>
      </c>
      <c r="F4540" s="1">
        <v>44964.611851851849</v>
      </c>
    </row>
    <row r="4541" spans="1:6" x14ac:dyDescent="0.2">
      <c r="A4541">
        <v>4540</v>
      </c>
      <c r="B4541" t="s">
        <v>11543</v>
      </c>
      <c r="C4541" t="s">
        <v>11544</v>
      </c>
      <c r="D4541" t="s">
        <v>11545</v>
      </c>
      <c r="E4541" s="1">
        <v>44964.611851851849</v>
      </c>
      <c r="F4541" s="1">
        <v>44964.611851851849</v>
      </c>
    </row>
    <row r="4542" spans="1:6" x14ac:dyDescent="0.2">
      <c r="A4542">
        <v>4541</v>
      </c>
      <c r="B4542" t="s">
        <v>11546</v>
      </c>
      <c r="C4542" t="s">
        <v>11547</v>
      </c>
      <c r="D4542" t="s">
        <v>11548</v>
      </c>
      <c r="E4542" s="1">
        <v>44964.611851851849</v>
      </c>
      <c r="F4542" s="1">
        <v>44964.611851851849</v>
      </c>
    </row>
    <row r="4543" spans="1:6" x14ac:dyDescent="0.2">
      <c r="A4543">
        <v>4542</v>
      </c>
      <c r="B4543" t="s">
        <v>11549</v>
      </c>
      <c r="C4543" t="s">
        <v>11550</v>
      </c>
      <c r="D4543">
        <v>18012512488</v>
      </c>
      <c r="E4543" s="1">
        <v>44964.611851851849</v>
      </c>
      <c r="F4543" s="1">
        <v>44964.611851851849</v>
      </c>
    </row>
    <row r="4544" spans="1:6" x14ac:dyDescent="0.2">
      <c r="A4544">
        <v>4543</v>
      </c>
      <c r="B4544" t="s">
        <v>11551</v>
      </c>
      <c r="C4544" t="s">
        <v>11552</v>
      </c>
      <c r="D4544" t="s">
        <v>11553</v>
      </c>
      <c r="E4544" s="1">
        <v>44964.611851851849</v>
      </c>
      <c r="F4544" s="1">
        <v>44964.611851851849</v>
      </c>
    </row>
    <row r="4545" spans="1:6" x14ac:dyDescent="0.2">
      <c r="A4545">
        <v>4544</v>
      </c>
      <c r="B4545" t="s">
        <v>11554</v>
      </c>
      <c r="C4545" t="s">
        <v>11555</v>
      </c>
      <c r="D4545" t="s">
        <v>11556</v>
      </c>
      <c r="E4545" s="1">
        <v>44964.611851851849</v>
      </c>
      <c r="F4545" s="1">
        <v>44964.611851851849</v>
      </c>
    </row>
    <row r="4546" spans="1:6" x14ac:dyDescent="0.2">
      <c r="A4546">
        <v>4545</v>
      </c>
      <c r="B4546" t="s">
        <v>11557</v>
      </c>
      <c r="C4546" t="s">
        <v>11558</v>
      </c>
      <c r="D4546">
        <v>16573480784</v>
      </c>
      <c r="E4546" s="1">
        <v>44964.611851851849</v>
      </c>
      <c r="F4546" s="1">
        <v>44964.611851851849</v>
      </c>
    </row>
    <row r="4547" spans="1:6" x14ac:dyDescent="0.2">
      <c r="A4547">
        <v>4546</v>
      </c>
      <c r="B4547" t="s">
        <v>11559</v>
      </c>
      <c r="C4547" t="s">
        <v>11560</v>
      </c>
      <c r="D4547" t="s">
        <v>11561</v>
      </c>
      <c r="E4547" s="1">
        <v>44964.611851851849</v>
      </c>
      <c r="F4547" s="1">
        <v>44964.611851851849</v>
      </c>
    </row>
    <row r="4548" spans="1:6" x14ac:dyDescent="0.2">
      <c r="A4548">
        <v>4547</v>
      </c>
      <c r="B4548" t="s">
        <v>11562</v>
      </c>
      <c r="C4548" t="s">
        <v>11563</v>
      </c>
      <c r="D4548" t="s">
        <v>11564</v>
      </c>
      <c r="E4548" s="1">
        <v>44964.611851851849</v>
      </c>
      <c r="F4548" s="1">
        <v>44964.611851851849</v>
      </c>
    </row>
    <row r="4549" spans="1:6" x14ac:dyDescent="0.2">
      <c r="A4549">
        <v>4548</v>
      </c>
      <c r="B4549" t="s">
        <v>11565</v>
      </c>
      <c r="C4549" t="s">
        <v>11566</v>
      </c>
      <c r="D4549" s="2">
        <v>12695428962</v>
      </c>
      <c r="E4549" s="1">
        <v>44964.611851851849</v>
      </c>
      <c r="F4549" s="1">
        <v>44964.611851851849</v>
      </c>
    </row>
    <row r="4550" spans="1:6" x14ac:dyDescent="0.2">
      <c r="A4550">
        <v>4549</v>
      </c>
      <c r="B4550" t="s">
        <v>11567</v>
      </c>
      <c r="C4550" t="s">
        <v>11568</v>
      </c>
      <c r="D4550">
        <f>1-321-577-2570</f>
        <v>-3467</v>
      </c>
      <c r="E4550" s="1">
        <v>44964.611851851849</v>
      </c>
      <c r="F4550" s="1">
        <v>44964.611851851849</v>
      </c>
    </row>
    <row r="4551" spans="1:6" x14ac:dyDescent="0.2">
      <c r="A4551">
        <v>4550</v>
      </c>
      <c r="B4551" t="s">
        <v>11569</v>
      </c>
      <c r="C4551" t="s">
        <v>11570</v>
      </c>
      <c r="D4551">
        <v>18056095789</v>
      </c>
      <c r="E4551" s="1">
        <v>44964.611851851849</v>
      </c>
      <c r="F4551" s="1">
        <v>44964.611851851849</v>
      </c>
    </row>
    <row r="4552" spans="1:6" x14ac:dyDescent="0.2">
      <c r="A4552">
        <v>4551</v>
      </c>
      <c r="B4552" t="s">
        <v>11571</v>
      </c>
      <c r="C4552" t="s">
        <v>11572</v>
      </c>
      <c r="D4552">
        <f>1-757-343-6251</f>
        <v>-7350</v>
      </c>
      <c r="E4552" s="1">
        <v>44964.611851851849</v>
      </c>
      <c r="F4552" s="1">
        <v>44964.611851851849</v>
      </c>
    </row>
    <row r="4553" spans="1:6" x14ac:dyDescent="0.2">
      <c r="A4553">
        <v>4552</v>
      </c>
      <c r="B4553" t="s">
        <v>11573</v>
      </c>
      <c r="C4553" t="s">
        <v>11574</v>
      </c>
      <c r="D4553" s="2">
        <v>16027015225</v>
      </c>
      <c r="E4553" s="1">
        <v>44964.611851851849</v>
      </c>
      <c r="F4553" s="1">
        <v>44964.611851851849</v>
      </c>
    </row>
    <row r="4554" spans="1:6" x14ac:dyDescent="0.2">
      <c r="A4554">
        <v>4553</v>
      </c>
      <c r="B4554" t="s">
        <v>11575</v>
      </c>
      <c r="C4554" t="s">
        <v>11576</v>
      </c>
      <c r="D4554" t="s">
        <v>11577</v>
      </c>
      <c r="E4554" s="1">
        <v>44964.611851851849</v>
      </c>
      <c r="F4554" s="1">
        <v>44964.611851851849</v>
      </c>
    </row>
    <row r="4555" spans="1:6" x14ac:dyDescent="0.2">
      <c r="A4555">
        <v>4554</v>
      </c>
      <c r="B4555" t="s">
        <v>11578</v>
      </c>
      <c r="C4555" t="s">
        <v>11579</v>
      </c>
      <c r="D4555" t="s">
        <v>11580</v>
      </c>
      <c r="E4555" s="1">
        <v>44964.611851851849</v>
      </c>
      <c r="F4555" s="1">
        <v>44964.611851851849</v>
      </c>
    </row>
    <row r="4556" spans="1:6" x14ac:dyDescent="0.2">
      <c r="A4556">
        <v>4555</v>
      </c>
      <c r="B4556" t="s">
        <v>11581</v>
      </c>
      <c r="C4556" t="s">
        <v>11582</v>
      </c>
      <c r="D4556" t="s">
        <v>11583</v>
      </c>
      <c r="E4556" s="1">
        <v>44964.611851851849</v>
      </c>
      <c r="F4556" s="1">
        <v>44964.611851851849</v>
      </c>
    </row>
    <row r="4557" spans="1:6" x14ac:dyDescent="0.2">
      <c r="A4557">
        <v>4556</v>
      </c>
      <c r="B4557" t="s">
        <v>11584</v>
      </c>
      <c r="C4557" t="s">
        <v>11585</v>
      </c>
      <c r="D4557" t="s">
        <v>11586</v>
      </c>
      <c r="E4557" s="1">
        <v>44964.611851851849</v>
      </c>
      <c r="F4557" s="1">
        <v>44964.611851851849</v>
      </c>
    </row>
    <row r="4558" spans="1:6" x14ac:dyDescent="0.2">
      <c r="A4558">
        <v>4557</v>
      </c>
      <c r="B4558" t="s">
        <v>11587</v>
      </c>
      <c r="C4558" t="s">
        <v>11588</v>
      </c>
      <c r="D4558" s="2">
        <v>12239713252</v>
      </c>
      <c r="E4558" s="1">
        <v>44964.611851851849</v>
      </c>
      <c r="F4558" s="1">
        <v>44964.611851851849</v>
      </c>
    </row>
    <row r="4559" spans="1:6" x14ac:dyDescent="0.2">
      <c r="A4559">
        <v>4558</v>
      </c>
      <c r="B4559" t="s">
        <v>11589</v>
      </c>
      <c r="C4559" t="s">
        <v>11590</v>
      </c>
      <c r="D4559" s="2">
        <v>19347901558</v>
      </c>
      <c r="E4559" s="1">
        <v>44964.611851851849</v>
      </c>
      <c r="F4559" s="1">
        <v>44964.611851851849</v>
      </c>
    </row>
    <row r="4560" spans="1:6" x14ac:dyDescent="0.2">
      <c r="A4560">
        <v>4559</v>
      </c>
      <c r="B4560" t="s">
        <v>11591</v>
      </c>
      <c r="C4560" t="s">
        <v>11592</v>
      </c>
      <c r="D4560" t="s">
        <v>11593</v>
      </c>
      <c r="E4560" s="1">
        <v>44964.611851851849</v>
      </c>
      <c r="F4560" s="1">
        <v>44964.611851851849</v>
      </c>
    </row>
    <row r="4561" spans="1:6" x14ac:dyDescent="0.2">
      <c r="A4561">
        <v>4560</v>
      </c>
      <c r="B4561" t="s">
        <v>11594</v>
      </c>
      <c r="C4561" t="s">
        <v>11595</v>
      </c>
      <c r="D4561" t="s">
        <v>11596</v>
      </c>
      <c r="E4561" s="1">
        <v>44964.611851851849</v>
      </c>
      <c r="F4561" s="1">
        <v>44964.611851851849</v>
      </c>
    </row>
    <row r="4562" spans="1:6" x14ac:dyDescent="0.2">
      <c r="A4562">
        <v>4561</v>
      </c>
      <c r="B4562" t="s">
        <v>11597</v>
      </c>
      <c r="C4562" t="s">
        <v>11598</v>
      </c>
      <c r="D4562" s="2">
        <v>5058709049</v>
      </c>
      <c r="E4562" s="1">
        <v>44964.611851851849</v>
      </c>
      <c r="F4562" s="1">
        <v>44964.611851851849</v>
      </c>
    </row>
    <row r="4563" spans="1:6" x14ac:dyDescent="0.2">
      <c r="A4563">
        <v>4562</v>
      </c>
      <c r="B4563" t="s">
        <v>11599</v>
      </c>
      <c r="C4563" t="s">
        <v>11600</v>
      </c>
      <c r="D4563">
        <f>1-234-776-6933</f>
        <v>-7942</v>
      </c>
      <c r="E4563" s="1">
        <v>44964.611851851849</v>
      </c>
      <c r="F4563" s="1">
        <v>44964.611851851849</v>
      </c>
    </row>
    <row r="4564" spans="1:6" x14ac:dyDescent="0.2">
      <c r="A4564">
        <v>4563</v>
      </c>
      <c r="B4564" t="s">
        <v>11601</v>
      </c>
      <c r="C4564" t="s">
        <v>11602</v>
      </c>
      <c r="D4564" t="s">
        <v>11603</v>
      </c>
      <c r="E4564" s="1">
        <v>44964.611851851849</v>
      </c>
      <c r="F4564" s="1">
        <v>44964.611851851849</v>
      </c>
    </row>
    <row r="4565" spans="1:6" x14ac:dyDescent="0.2">
      <c r="A4565">
        <v>4564</v>
      </c>
      <c r="B4565" t="s">
        <v>11604</v>
      </c>
      <c r="C4565" t="s">
        <v>11605</v>
      </c>
      <c r="D4565">
        <f>1-567-631-2255</f>
        <v>-3452</v>
      </c>
      <c r="E4565" s="1">
        <v>44964.611851851849</v>
      </c>
      <c r="F4565" s="1">
        <v>44964.611851851849</v>
      </c>
    </row>
    <row r="4566" spans="1:6" x14ac:dyDescent="0.2">
      <c r="A4566">
        <v>4565</v>
      </c>
      <c r="B4566" t="s">
        <v>11606</v>
      </c>
      <c r="C4566" t="s">
        <v>11607</v>
      </c>
      <c r="D4566" t="s">
        <v>11608</v>
      </c>
      <c r="E4566" s="1">
        <v>44964.611851851849</v>
      </c>
      <c r="F4566" s="1">
        <v>44964.611851851849</v>
      </c>
    </row>
    <row r="4567" spans="1:6" x14ac:dyDescent="0.2">
      <c r="A4567">
        <v>4566</v>
      </c>
      <c r="B4567" t="s">
        <v>11609</v>
      </c>
      <c r="C4567" t="s">
        <v>11610</v>
      </c>
      <c r="D4567">
        <v>12032481778</v>
      </c>
      <c r="E4567" s="1">
        <v>44964.611851851849</v>
      </c>
      <c r="F4567" s="1">
        <v>44964.611851851849</v>
      </c>
    </row>
    <row r="4568" spans="1:6" x14ac:dyDescent="0.2">
      <c r="A4568">
        <v>4567</v>
      </c>
      <c r="B4568" t="s">
        <v>11611</v>
      </c>
      <c r="C4568" t="s">
        <v>11612</v>
      </c>
      <c r="D4568" s="2">
        <v>16287277366</v>
      </c>
      <c r="E4568" s="1">
        <v>44964.611851851849</v>
      </c>
      <c r="F4568" s="1">
        <v>44964.611851851849</v>
      </c>
    </row>
    <row r="4569" spans="1:6" x14ac:dyDescent="0.2">
      <c r="A4569">
        <v>4568</v>
      </c>
      <c r="B4569" t="s">
        <v>11613</v>
      </c>
      <c r="C4569" t="s">
        <v>11614</v>
      </c>
      <c r="D4569">
        <f>1-267-928-3924</f>
        <v>-5118</v>
      </c>
      <c r="E4569" s="1">
        <v>44964.611851851849</v>
      </c>
      <c r="F4569" s="1">
        <v>44964.611851851849</v>
      </c>
    </row>
    <row r="4570" spans="1:6" x14ac:dyDescent="0.2">
      <c r="A4570">
        <v>4569</v>
      </c>
      <c r="B4570" t="s">
        <v>11615</v>
      </c>
      <c r="C4570" t="s">
        <v>11616</v>
      </c>
      <c r="D4570" t="s">
        <v>11617</v>
      </c>
      <c r="E4570" s="1">
        <v>44964.611851851849</v>
      </c>
      <c r="F4570" s="1">
        <v>44964.611851851849</v>
      </c>
    </row>
    <row r="4571" spans="1:6" x14ac:dyDescent="0.2">
      <c r="A4571">
        <v>4570</v>
      </c>
      <c r="B4571" t="s">
        <v>11618</v>
      </c>
      <c r="C4571" t="s">
        <v>11619</v>
      </c>
      <c r="D4571" t="s">
        <v>11620</v>
      </c>
      <c r="E4571" s="1">
        <v>44964.611851851849</v>
      </c>
      <c r="F4571" s="1">
        <v>44964.611851851849</v>
      </c>
    </row>
    <row r="4572" spans="1:6" x14ac:dyDescent="0.2">
      <c r="A4572">
        <v>4571</v>
      </c>
      <c r="B4572" t="s">
        <v>11621</v>
      </c>
      <c r="C4572" t="s">
        <v>11622</v>
      </c>
      <c r="D4572" t="s">
        <v>11623</v>
      </c>
      <c r="E4572" s="1">
        <v>44964.611851851849</v>
      </c>
      <c r="F4572" s="1">
        <v>44964.611851851849</v>
      </c>
    </row>
    <row r="4573" spans="1:6" x14ac:dyDescent="0.2">
      <c r="A4573">
        <v>4572</v>
      </c>
      <c r="B4573" t="s">
        <v>11624</v>
      </c>
      <c r="C4573" t="s">
        <v>11625</v>
      </c>
      <c r="D4573" s="2">
        <v>4846307423</v>
      </c>
      <c r="E4573" s="1">
        <v>44964.611851851849</v>
      </c>
      <c r="F4573" s="1">
        <v>44964.611851851849</v>
      </c>
    </row>
    <row r="4574" spans="1:6" x14ac:dyDescent="0.2">
      <c r="A4574">
        <v>4573</v>
      </c>
      <c r="B4574" t="s">
        <v>11626</v>
      </c>
      <c r="C4574" t="s">
        <v>11627</v>
      </c>
      <c r="D4574" t="s">
        <v>11628</v>
      </c>
      <c r="E4574" s="1">
        <v>44964.611851851849</v>
      </c>
      <c r="F4574" s="1">
        <v>44964.611851851849</v>
      </c>
    </row>
    <row r="4575" spans="1:6" x14ac:dyDescent="0.2">
      <c r="A4575">
        <v>4574</v>
      </c>
      <c r="B4575" t="s">
        <v>11629</v>
      </c>
      <c r="C4575" t="s">
        <v>11630</v>
      </c>
      <c r="D4575" t="s">
        <v>11631</v>
      </c>
      <c r="E4575" s="1">
        <v>44964.611851851849</v>
      </c>
      <c r="F4575" s="1">
        <v>44964.611851851849</v>
      </c>
    </row>
    <row r="4576" spans="1:6" x14ac:dyDescent="0.2">
      <c r="A4576">
        <v>4575</v>
      </c>
      <c r="B4576" t="s">
        <v>11632</v>
      </c>
      <c r="C4576" t="s">
        <v>11633</v>
      </c>
      <c r="D4576" t="s">
        <v>11634</v>
      </c>
      <c r="E4576" s="1">
        <v>44964.611851851849</v>
      </c>
      <c r="F4576" s="1">
        <v>44964.611851851849</v>
      </c>
    </row>
    <row r="4577" spans="1:6" x14ac:dyDescent="0.2">
      <c r="A4577">
        <v>4576</v>
      </c>
      <c r="B4577" t="s">
        <v>11635</v>
      </c>
      <c r="C4577" t="s">
        <v>11636</v>
      </c>
      <c r="D4577" t="s">
        <v>11637</v>
      </c>
      <c r="E4577" s="1">
        <v>44964.611851851849</v>
      </c>
      <c r="F4577" s="1">
        <v>44964.611851851849</v>
      </c>
    </row>
    <row r="4578" spans="1:6" x14ac:dyDescent="0.2">
      <c r="A4578">
        <v>4577</v>
      </c>
      <c r="B4578" t="s">
        <v>11638</v>
      </c>
      <c r="C4578" t="s">
        <v>11639</v>
      </c>
      <c r="D4578">
        <f>1-725-482-8846</f>
        <v>-10052</v>
      </c>
      <c r="E4578" s="1">
        <v>44964.611851851849</v>
      </c>
      <c r="F4578" s="1">
        <v>44964.611851851849</v>
      </c>
    </row>
    <row r="4579" spans="1:6" x14ac:dyDescent="0.2">
      <c r="A4579">
        <v>4578</v>
      </c>
      <c r="B4579" t="s">
        <v>11640</v>
      </c>
      <c r="C4579" t="s">
        <v>11641</v>
      </c>
      <c r="D4579" s="2">
        <v>18638864367</v>
      </c>
      <c r="E4579" s="1">
        <v>44964.611851851849</v>
      </c>
      <c r="F4579" s="1">
        <v>44964.611851851849</v>
      </c>
    </row>
    <row r="4580" spans="1:6" x14ac:dyDescent="0.2">
      <c r="A4580">
        <v>4579</v>
      </c>
      <c r="B4580" t="s">
        <v>11642</v>
      </c>
      <c r="C4580" t="s">
        <v>11643</v>
      </c>
      <c r="D4580">
        <f>1-351-386-6801</f>
        <v>-7537</v>
      </c>
      <c r="E4580" s="1">
        <v>44964.611851851849</v>
      </c>
      <c r="F4580" s="1">
        <v>44964.611851851849</v>
      </c>
    </row>
    <row r="4581" spans="1:6" x14ac:dyDescent="0.2">
      <c r="A4581">
        <v>4580</v>
      </c>
      <c r="B4581" t="s">
        <v>11644</v>
      </c>
      <c r="C4581" t="s">
        <v>11645</v>
      </c>
      <c r="D4581">
        <f>1-410-348-9693</f>
        <v>-10450</v>
      </c>
      <c r="E4581" s="1">
        <v>44964.611851851849</v>
      </c>
      <c r="F4581" s="1">
        <v>44964.611851851849</v>
      </c>
    </row>
    <row r="4582" spans="1:6" x14ac:dyDescent="0.2">
      <c r="A4582">
        <v>4581</v>
      </c>
      <c r="B4582" t="s">
        <v>11646</v>
      </c>
      <c r="C4582" t="s">
        <v>11647</v>
      </c>
      <c r="D4582">
        <f>1-248-291-6471</f>
        <v>-7009</v>
      </c>
      <c r="E4582" s="1">
        <v>44964.611851851849</v>
      </c>
      <c r="F4582" s="1">
        <v>44964.611851851849</v>
      </c>
    </row>
    <row r="4583" spans="1:6" x14ac:dyDescent="0.2">
      <c r="A4583">
        <v>4582</v>
      </c>
      <c r="B4583" t="s">
        <v>11648</v>
      </c>
      <c r="C4583" t="s">
        <v>11649</v>
      </c>
      <c r="D4583" t="s">
        <v>11650</v>
      </c>
      <c r="E4583" s="1">
        <v>44964.611851851849</v>
      </c>
      <c r="F4583" s="1">
        <v>44964.611851851849</v>
      </c>
    </row>
    <row r="4584" spans="1:6" x14ac:dyDescent="0.2">
      <c r="A4584">
        <v>4583</v>
      </c>
      <c r="B4584" t="s">
        <v>11651</v>
      </c>
      <c r="C4584" t="s">
        <v>11652</v>
      </c>
      <c r="D4584" t="s">
        <v>11653</v>
      </c>
      <c r="E4584" s="1">
        <v>44964.611851851849</v>
      </c>
      <c r="F4584" s="1">
        <v>44964.611851851849</v>
      </c>
    </row>
    <row r="4585" spans="1:6" x14ac:dyDescent="0.2">
      <c r="A4585">
        <v>4584</v>
      </c>
      <c r="B4585" t="s">
        <v>11654</v>
      </c>
      <c r="C4585" t="s">
        <v>11655</v>
      </c>
      <c r="D4585" t="s">
        <v>11656</v>
      </c>
      <c r="E4585" s="1">
        <v>44964.611851851849</v>
      </c>
      <c r="F4585" s="1">
        <v>44964.611851851849</v>
      </c>
    </row>
    <row r="4586" spans="1:6" x14ac:dyDescent="0.2">
      <c r="A4586">
        <v>4585</v>
      </c>
      <c r="B4586" t="s">
        <v>11657</v>
      </c>
      <c r="C4586" t="s">
        <v>11658</v>
      </c>
      <c r="D4586" t="s">
        <v>11659</v>
      </c>
      <c r="E4586" s="1">
        <v>44964.611851851849</v>
      </c>
      <c r="F4586" s="1">
        <v>44964.611851851849</v>
      </c>
    </row>
    <row r="4587" spans="1:6" x14ac:dyDescent="0.2">
      <c r="A4587">
        <v>4586</v>
      </c>
      <c r="B4587" t="s">
        <v>11660</v>
      </c>
      <c r="C4587" t="s">
        <v>11661</v>
      </c>
      <c r="D4587" t="s">
        <v>11662</v>
      </c>
      <c r="E4587" s="1">
        <v>44964.611851851849</v>
      </c>
      <c r="F4587" s="1">
        <v>44964.611851851849</v>
      </c>
    </row>
    <row r="4588" spans="1:6" x14ac:dyDescent="0.2">
      <c r="A4588">
        <v>4587</v>
      </c>
      <c r="B4588" t="s">
        <v>11663</v>
      </c>
      <c r="C4588" t="s">
        <v>11664</v>
      </c>
      <c r="D4588" t="s">
        <v>11665</v>
      </c>
      <c r="E4588" s="1">
        <v>44964.611851851849</v>
      </c>
      <c r="F4588" s="1">
        <v>44964.611851851849</v>
      </c>
    </row>
    <row r="4589" spans="1:6" x14ac:dyDescent="0.2">
      <c r="A4589">
        <v>4588</v>
      </c>
      <c r="B4589" t="s">
        <v>11666</v>
      </c>
      <c r="C4589" t="s">
        <v>11667</v>
      </c>
      <c r="D4589">
        <f>1-971-226-298</f>
        <v>-1494</v>
      </c>
      <c r="E4589" s="1">
        <v>44964.611851851849</v>
      </c>
      <c r="F4589" s="1">
        <v>44964.611851851849</v>
      </c>
    </row>
    <row r="4590" spans="1:6" x14ac:dyDescent="0.2">
      <c r="A4590">
        <v>4589</v>
      </c>
      <c r="B4590" t="s">
        <v>11668</v>
      </c>
      <c r="C4590" t="s">
        <v>11669</v>
      </c>
      <c r="D4590" s="2">
        <v>3012369299</v>
      </c>
      <c r="E4590" s="1">
        <v>44964.611851851849</v>
      </c>
      <c r="F4590" s="1">
        <v>44964.611851851849</v>
      </c>
    </row>
    <row r="4591" spans="1:6" x14ac:dyDescent="0.2">
      <c r="A4591">
        <v>4590</v>
      </c>
      <c r="B4591" t="s">
        <v>11670</v>
      </c>
      <c r="C4591" t="s">
        <v>11671</v>
      </c>
      <c r="D4591">
        <f>1-603-612-5035</f>
        <v>-6249</v>
      </c>
      <c r="E4591" s="1">
        <v>44964.611851851849</v>
      </c>
      <c r="F4591" s="1">
        <v>44964.611851851849</v>
      </c>
    </row>
    <row r="4592" spans="1:6" x14ac:dyDescent="0.2">
      <c r="A4592">
        <v>4591</v>
      </c>
      <c r="B4592" t="s">
        <v>11672</v>
      </c>
      <c r="C4592" t="s">
        <v>11673</v>
      </c>
      <c r="D4592" t="s">
        <v>11674</v>
      </c>
      <c r="E4592" s="1">
        <v>44964.611851851849</v>
      </c>
      <c r="F4592" s="1">
        <v>44964.611851851849</v>
      </c>
    </row>
    <row r="4593" spans="1:6" x14ac:dyDescent="0.2">
      <c r="A4593">
        <v>4592</v>
      </c>
      <c r="B4593" t="s">
        <v>11675</v>
      </c>
      <c r="C4593" t="s">
        <v>11676</v>
      </c>
      <c r="D4593" s="2">
        <v>4582687477</v>
      </c>
      <c r="E4593" s="1">
        <v>44964.611851851849</v>
      </c>
      <c r="F4593" s="1">
        <v>44964.611851851849</v>
      </c>
    </row>
    <row r="4594" spans="1:6" x14ac:dyDescent="0.2">
      <c r="A4594">
        <v>4593</v>
      </c>
      <c r="B4594" t="s">
        <v>11677</v>
      </c>
      <c r="C4594" t="s">
        <v>11678</v>
      </c>
      <c r="D4594" t="s">
        <v>11679</v>
      </c>
      <c r="E4594" s="1">
        <v>44964.611851851849</v>
      </c>
      <c r="F4594" s="1">
        <v>44964.611851851849</v>
      </c>
    </row>
    <row r="4595" spans="1:6" x14ac:dyDescent="0.2">
      <c r="A4595">
        <v>4594</v>
      </c>
      <c r="B4595" t="s">
        <v>11680</v>
      </c>
      <c r="C4595" t="s">
        <v>11681</v>
      </c>
      <c r="D4595" t="s">
        <v>11682</v>
      </c>
      <c r="E4595" s="1">
        <v>44964.611851851849</v>
      </c>
      <c r="F4595" s="1">
        <v>44964.611851851849</v>
      </c>
    </row>
    <row r="4596" spans="1:6" x14ac:dyDescent="0.2">
      <c r="A4596">
        <v>4595</v>
      </c>
      <c r="B4596" t="s">
        <v>11683</v>
      </c>
      <c r="C4596" t="s">
        <v>11684</v>
      </c>
      <c r="D4596" s="2">
        <v>2818008149</v>
      </c>
      <c r="E4596" s="1">
        <v>44964.611851851849</v>
      </c>
      <c r="F4596" s="1">
        <v>44964.611851851849</v>
      </c>
    </row>
    <row r="4597" spans="1:6" x14ac:dyDescent="0.2">
      <c r="A4597">
        <v>4596</v>
      </c>
      <c r="B4597" t="s">
        <v>11685</v>
      </c>
      <c r="C4597" t="s">
        <v>11686</v>
      </c>
      <c r="D4597" t="s">
        <v>11687</v>
      </c>
      <c r="E4597" s="1">
        <v>44964.611851851849</v>
      </c>
      <c r="F4597" s="1">
        <v>44964.611851851849</v>
      </c>
    </row>
    <row r="4598" spans="1:6" x14ac:dyDescent="0.2">
      <c r="A4598">
        <v>4597</v>
      </c>
      <c r="B4598" t="s">
        <v>11688</v>
      </c>
      <c r="C4598" t="s">
        <v>11689</v>
      </c>
      <c r="D4598" t="s">
        <v>11690</v>
      </c>
      <c r="E4598" s="1">
        <v>44964.611851851849</v>
      </c>
      <c r="F4598" s="1">
        <v>44964.611851851849</v>
      </c>
    </row>
    <row r="4599" spans="1:6" x14ac:dyDescent="0.2">
      <c r="A4599">
        <v>4598</v>
      </c>
      <c r="B4599" t="s">
        <v>11691</v>
      </c>
      <c r="C4599" t="s">
        <v>11692</v>
      </c>
      <c r="D4599" s="2">
        <v>2622048267</v>
      </c>
      <c r="E4599" s="1">
        <v>44964.611851851849</v>
      </c>
      <c r="F4599" s="1">
        <v>44964.611851851849</v>
      </c>
    </row>
    <row r="4600" spans="1:6" x14ac:dyDescent="0.2">
      <c r="A4600">
        <v>4599</v>
      </c>
      <c r="B4600" t="s">
        <v>11693</v>
      </c>
      <c r="C4600" t="s">
        <v>11694</v>
      </c>
      <c r="D4600" s="2">
        <v>2183180739</v>
      </c>
      <c r="E4600" s="1">
        <v>44964.611851851849</v>
      </c>
      <c r="F4600" s="1">
        <v>44964.611851851849</v>
      </c>
    </row>
    <row r="4601" spans="1:6" x14ac:dyDescent="0.2">
      <c r="A4601">
        <v>4600</v>
      </c>
      <c r="B4601" t="s">
        <v>11695</v>
      </c>
      <c r="C4601" t="s">
        <v>11696</v>
      </c>
      <c r="D4601" t="s">
        <v>11697</v>
      </c>
      <c r="E4601" s="1">
        <v>44964.611851851849</v>
      </c>
      <c r="F4601" s="1">
        <v>44964.611851851849</v>
      </c>
    </row>
    <row r="4602" spans="1:6" x14ac:dyDescent="0.2">
      <c r="A4602">
        <v>4601</v>
      </c>
      <c r="B4602" t="s">
        <v>11698</v>
      </c>
      <c r="C4602" t="s">
        <v>11699</v>
      </c>
      <c r="D4602">
        <f>1-743-921-7267</f>
        <v>-8930</v>
      </c>
      <c r="E4602" s="1">
        <v>44964.611851851849</v>
      </c>
      <c r="F4602" s="1">
        <v>44964.611851851849</v>
      </c>
    </row>
    <row r="4603" spans="1:6" x14ac:dyDescent="0.2">
      <c r="A4603">
        <v>4602</v>
      </c>
      <c r="B4603" t="s">
        <v>11700</v>
      </c>
      <c r="C4603" t="s">
        <v>11701</v>
      </c>
      <c r="D4603">
        <v>13233780947</v>
      </c>
      <c r="E4603" s="1">
        <v>44964.611851851849</v>
      </c>
      <c r="F4603" s="1">
        <v>44964.611851851849</v>
      </c>
    </row>
    <row r="4604" spans="1:6" x14ac:dyDescent="0.2">
      <c r="A4604">
        <v>4603</v>
      </c>
      <c r="B4604" t="s">
        <v>11702</v>
      </c>
      <c r="C4604" t="s">
        <v>11703</v>
      </c>
      <c r="D4604" t="s">
        <v>11704</v>
      </c>
      <c r="E4604" s="1">
        <v>44964.611851851849</v>
      </c>
      <c r="F4604" s="1">
        <v>44964.611851851849</v>
      </c>
    </row>
    <row r="4605" spans="1:6" x14ac:dyDescent="0.2">
      <c r="A4605">
        <v>4604</v>
      </c>
      <c r="B4605" t="s">
        <v>11705</v>
      </c>
      <c r="C4605" t="s">
        <v>11706</v>
      </c>
      <c r="D4605" t="s">
        <v>11707</v>
      </c>
      <c r="E4605" s="1">
        <v>44964.611851851849</v>
      </c>
      <c r="F4605" s="1">
        <v>44964.611851851849</v>
      </c>
    </row>
    <row r="4606" spans="1:6" x14ac:dyDescent="0.2">
      <c r="A4606">
        <v>4605</v>
      </c>
      <c r="B4606" t="s">
        <v>11708</v>
      </c>
      <c r="C4606" t="s">
        <v>11709</v>
      </c>
      <c r="D4606" t="s">
        <v>11710</v>
      </c>
      <c r="E4606" s="1">
        <v>44964.611851851849</v>
      </c>
      <c r="F4606" s="1">
        <v>44964.611851851849</v>
      </c>
    </row>
    <row r="4607" spans="1:6" x14ac:dyDescent="0.2">
      <c r="A4607">
        <v>4606</v>
      </c>
      <c r="B4607" t="s">
        <v>11711</v>
      </c>
      <c r="C4607" t="s">
        <v>11712</v>
      </c>
      <c r="D4607" t="s">
        <v>11713</v>
      </c>
      <c r="E4607" s="1">
        <v>44964.611851851849</v>
      </c>
      <c r="F4607" s="1">
        <v>44964.611851851849</v>
      </c>
    </row>
    <row r="4608" spans="1:6" x14ac:dyDescent="0.2">
      <c r="A4608">
        <v>4607</v>
      </c>
      <c r="B4608" t="s">
        <v>11714</v>
      </c>
      <c r="C4608" t="s">
        <v>11715</v>
      </c>
      <c r="D4608" t="s">
        <v>11716</v>
      </c>
      <c r="E4608" s="1">
        <v>44964.611851851849</v>
      </c>
      <c r="F4608" s="1">
        <v>44964.611851851849</v>
      </c>
    </row>
    <row r="4609" spans="1:6" x14ac:dyDescent="0.2">
      <c r="A4609">
        <v>4608</v>
      </c>
      <c r="B4609" t="s">
        <v>11717</v>
      </c>
      <c r="C4609" t="s">
        <v>11718</v>
      </c>
      <c r="D4609" t="s">
        <v>11719</v>
      </c>
      <c r="E4609" s="1">
        <v>44964.611851851849</v>
      </c>
      <c r="F4609" s="1">
        <v>44964.611851851849</v>
      </c>
    </row>
    <row r="4610" spans="1:6" x14ac:dyDescent="0.2">
      <c r="A4610">
        <v>4609</v>
      </c>
      <c r="B4610" t="s">
        <v>11720</v>
      </c>
      <c r="C4610" t="s">
        <v>11721</v>
      </c>
      <c r="D4610" s="2">
        <v>12076941607</v>
      </c>
      <c r="E4610" s="1">
        <v>44964.611851851849</v>
      </c>
      <c r="F4610" s="1">
        <v>44964.611851851849</v>
      </c>
    </row>
    <row r="4611" spans="1:6" x14ac:dyDescent="0.2">
      <c r="A4611">
        <v>4610</v>
      </c>
      <c r="B4611" t="s">
        <v>11722</v>
      </c>
      <c r="C4611" t="s">
        <v>11723</v>
      </c>
      <c r="D4611">
        <f>1-928-705-1225</f>
        <v>-2857</v>
      </c>
      <c r="E4611" s="1">
        <v>44964.611851851849</v>
      </c>
      <c r="F4611" s="1">
        <v>44964.611851851849</v>
      </c>
    </row>
    <row r="4612" spans="1:6" x14ac:dyDescent="0.2">
      <c r="A4612">
        <v>4611</v>
      </c>
      <c r="B4612" t="s">
        <v>11724</v>
      </c>
      <c r="C4612" t="s">
        <v>11725</v>
      </c>
      <c r="D4612">
        <v>16157932810</v>
      </c>
      <c r="E4612" s="1">
        <v>44964.611851851849</v>
      </c>
      <c r="F4612" s="1">
        <v>44964.611851851849</v>
      </c>
    </row>
    <row r="4613" spans="1:6" x14ac:dyDescent="0.2">
      <c r="A4613">
        <v>4612</v>
      </c>
      <c r="B4613" t="s">
        <v>11726</v>
      </c>
      <c r="C4613" t="s">
        <v>11727</v>
      </c>
      <c r="D4613" t="s">
        <v>11728</v>
      </c>
      <c r="E4613" s="1">
        <v>44964.611851851849</v>
      </c>
      <c r="F4613" s="1">
        <v>44964.611851851849</v>
      </c>
    </row>
    <row r="4614" spans="1:6" x14ac:dyDescent="0.2">
      <c r="A4614">
        <v>4613</v>
      </c>
      <c r="B4614" t="s">
        <v>11729</v>
      </c>
      <c r="C4614" t="s">
        <v>11730</v>
      </c>
      <c r="D4614" t="s">
        <v>11731</v>
      </c>
      <c r="E4614" s="1">
        <v>44964.611851851849</v>
      </c>
      <c r="F4614" s="1">
        <v>44964.611851851849</v>
      </c>
    </row>
    <row r="4615" spans="1:6" x14ac:dyDescent="0.2">
      <c r="A4615">
        <v>4614</v>
      </c>
      <c r="B4615" t="s">
        <v>11732</v>
      </c>
      <c r="C4615" t="s">
        <v>11733</v>
      </c>
      <c r="D4615">
        <v>12313777827</v>
      </c>
      <c r="E4615" s="1">
        <v>44964.611851851849</v>
      </c>
      <c r="F4615" s="1">
        <v>44964.611851851849</v>
      </c>
    </row>
    <row r="4616" spans="1:6" x14ac:dyDescent="0.2">
      <c r="A4616">
        <v>4615</v>
      </c>
      <c r="B4616" t="s">
        <v>11734</v>
      </c>
      <c r="C4616" t="s">
        <v>11735</v>
      </c>
      <c r="D4616" t="s">
        <v>11736</v>
      </c>
      <c r="E4616" s="1">
        <v>44964.611851851849</v>
      </c>
      <c r="F4616" s="1">
        <v>44964.611851851849</v>
      </c>
    </row>
    <row r="4617" spans="1:6" x14ac:dyDescent="0.2">
      <c r="A4617">
        <v>4616</v>
      </c>
      <c r="B4617" t="s">
        <v>11737</v>
      </c>
      <c r="C4617" t="s">
        <v>11738</v>
      </c>
      <c r="D4617" s="2">
        <v>8624683893</v>
      </c>
      <c r="E4617" s="1">
        <v>44964.611851851849</v>
      </c>
      <c r="F4617" s="1">
        <v>44964.611851851849</v>
      </c>
    </row>
    <row r="4618" spans="1:6" x14ac:dyDescent="0.2">
      <c r="A4618">
        <v>4617</v>
      </c>
      <c r="B4618" t="s">
        <v>11739</v>
      </c>
      <c r="C4618" t="s">
        <v>11740</v>
      </c>
      <c r="D4618" t="s">
        <v>11741</v>
      </c>
      <c r="E4618" s="1">
        <v>44964.611851851849</v>
      </c>
      <c r="F4618" s="1">
        <v>44964.611851851849</v>
      </c>
    </row>
    <row r="4619" spans="1:6" x14ac:dyDescent="0.2">
      <c r="A4619">
        <v>4618</v>
      </c>
      <c r="B4619" t="s">
        <v>11742</v>
      </c>
      <c r="C4619" t="s">
        <v>11743</v>
      </c>
      <c r="D4619" t="s">
        <v>11744</v>
      </c>
      <c r="E4619" s="1">
        <v>44964.611851851849</v>
      </c>
      <c r="F4619" s="1">
        <v>44964.611851851849</v>
      </c>
    </row>
    <row r="4620" spans="1:6" x14ac:dyDescent="0.2">
      <c r="A4620">
        <v>4619</v>
      </c>
      <c r="B4620" t="s">
        <v>11745</v>
      </c>
      <c r="C4620" t="s">
        <v>11746</v>
      </c>
      <c r="D4620" t="s">
        <v>11747</v>
      </c>
      <c r="E4620" s="1">
        <v>44964.611851851849</v>
      </c>
      <c r="F4620" s="1">
        <v>44964.611851851849</v>
      </c>
    </row>
    <row r="4621" spans="1:6" x14ac:dyDescent="0.2">
      <c r="A4621">
        <v>4620</v>
      </c>
      <c r="B4621" t="s">
        <v>11748</v>
      </c>
      <c r="C4621" t="s">
        <v>11749</v>
      </c>
      <c r="D4621">
        <f>1-563-765-7271</f>
        <v>-8598</v>
      </c>
      <c r="E4621" s="1">
        <v>44964.611851851849</v>
      </c>
      <c r="F4621" s="1">
        <v>44964.611851851849</v>
      </c>
    </row>
    <row r="4622" spans="1:6" x14ac:dyDescent="0.2">
      <c r="A4622">
        <v>4621</v>
      </c>
      <c r="B4622" t="s">
        <v>11750</v>
      </c>
      <c r="C4622" t="s">
        <v>11751</v>
      </c>
      <c r="D4622" s="2">
        <v>2705156943</v>
      </c>
      <c r="E4622" s="1">
        <v>44964.611851851849</v>
      </c>
      <c r="F4622" s="1">
        <v>44964.611851851849</v>
      </c>
    </row>
    <row r="4623" spans="1:6" x14ac:dyDescent="0.2">
      <c r="A4623">
        <v>4622</v>
      </c>
      <c r="B4623" t="s">
        <v>11752</v>
      </c>
      <c r="C4623" t="s">
        <v>11753</v>
      </c>
      <c r="D4623">
        <f>1-575-966-8396</f>
        <v>-9936</v>
      </c>
      <c r="E4623" s="1">
        <v>44964.611851851849</v>
      </c>
      <c r="F4623" s="1">
        <v>44964.611851851849</v>
      </c>
    </row>
    <row r="4624" spans="1:6" x14ac:dyDescent="0.2">
      <c r="A4624">
        <v>4623</v>
      </c>
      <c r="B4624" t="s">
        <v>11754</v>
      </c>
      <c r="C4624" t="s">
        <v>11755</v>
      </c>
      <c r="D4624" t="s">
        <v>11756</v>
      </c>
      <c r="E4624" s="1">
        <v>44964.611851851849</v>
      </c>
      <c r="F4624" s="1">
        <v>44964.611851851849</v>
      </c>
    </row>
    <row r="4625" spans="1:6" x14ac:dyDescent="0.2">
      <c r="A4625">
        <v>4624</v>
      </c>
      <c r="B4625" t="s">
        <v>11757</v>
      </c>
      <c r="C4625" t="s">
        <v>11758</v>
      </c>
      <c r="D4625" s="2">
        <v>19867762164</v>
      </c>
      <c r="E4625" s="1">
        <v>44964.611851851849</v>
      </c>
      <c r="F4625" s="1">
        <v>44964.611851851849</v>
      </c>
    </row>
    <row r="4626" spans="1:6" x14ac:dyDescent="0.2">
      <c r="A4626">
        <v>4625</v>
      </c>
      <c r="B4626" t="s">
        <v>11759</v>
      </c>
      <c r="C4626" t="s">
        <v>11760</v>
      </c>
      <c r="D4626" t="s">
        <v>11761</v>
      </c>
      <c r="E4626" s="1">
        <v>44964.611851851849</v>
      </c>
      <c r="F4626" s="1">
        <v>44964.611851851849</v>
      </c>
    </row>
    <row r="4627" spans="1:6" x14ac:dyDescent="0.2">
      <c r="A4627">
        <v>4626</v>
      </c>
      <c r="B4627" t="s">
        <v>11762</v>
      </c>
      <c r="C4627" t="s">
        <v>11763</v>
      </c>
      <c r="D4627" t="s">
        <v>11764</v>
      </c>
      <c r="E4627" s="1">
        <v>44964.611851851849</v>
      </c>
      <c r="F4627" s="1">
        <v>44964.611851851849</v>
      </c>
    </row>
    <row r="4628" spans="1:6" x14ac:dyDescent="0.2">
      <c r="A4628">
        <v>4627</v>
      </c>
      <c r="B4628" t="s">
        <v>11765</v>
      </c>
      <c r="C4628" t="s">
        <v>11766</v>
      </c>
      <c r="D4628" t="s">
        <v>11767</v>
      </c>
      <c r="E4628" s="1">
        <v>44964.611851851849</v>
      </c>
      <c r="F4628" s="1">
        <v>44964.611851851849</v>
      </c>
    </row>
    <row r="4629" spans="1:6" x14ac:dyDescent="0.2">
      <c r="A4629">
        <v>4628</v>
      </c>
      <c r="B4629" t="s">
        <v>11768</v>
      </c>
      <c r="C4629" t="s">
        <v>11769</v>
      </c>
      <c r="D4629" t="s">
        <v>11770</v>
      </c>
      <c r="E4629" s="1">
        <v>44964.611851851849</v>
      </c>
      <c r="F4629" s="1">
        <v>44964.611851851849</v>
      </c>
    </row>
    <row r="4630" spans="1:6" x14ac:dyDescent="0.2">
      <c r="A4630">
        <v>4629</v>
      </c>
      <c r="B4630" t="s">
        <v>11771</v>
      </c>
      <c r="C4630" t="s">
        <v>11772</v>
      </c>
      <c r="D4630" s="2">
        <v>6205148734</v>
      </c>
      <c r="E4630" s="1">
        <v>44964.611851851849</v>
      </c>
      <c r="F4630" s="1">
        <v>44964.611851851849</v>
      </c>
    </row>
    <row r="4631" spans="1:6" x14ac:dyDescent="0.2">
      <c r="A4631">
        <v>4630</v>
      </c>
      <c r="B4631" t="s">
        <v>11773</v>
      </c>
      <c r="C4631" t="s">
        <v>11774</v>
      </c>
      <c r="D4631">
        <f>1-239-625-1886</f>
        <v>-2749</v>
      </c>
      <c r="E4631" s="1">
        <v>44964.611851851849</v>
      </c>
      <c r="F4631" s="1">
        <v>44964.611851851849</v>
      </c>
    </row>
    <row r="4632" spans="1:6" x14ac:dyDescent="0.2">
      <c r="A4632">
        <v>4631</v>
      </c>
      <c r="B4632" t="s">
        <v>11775</v>
      </c>
      <c r="C4632" t="s">
        <v>11776</v>
      </c>
      <c r="D4632">
        <f>1-847-421-1144</f>
        <v>-2411</v>
      </c>
      <c r="E4632" s="1">
        <v>44964.611851851849</v>
      </c>
      <c r="F4632" s="1">
        <v>44964.611851851849</v>
      </c>
    </row>
    <row r="4633" spans="1:6" x14ac:dyDescent="0.2">
      <c r="A4633">
        <v>4632</v>
      </c>
      <c r="B4633" t="s">
        <v>11777</v>
      </c>
      <c r="C4633" t="s">
        <v>11778</v>
      </c>
      <c r="D4633" s="2">
        <v>7799034320</v>
      </c>
      <c r="E4633" s="1">
        <v>44964.611851851849</v>
      </c>
      <c r="F4633" s="1">
        <v>44964.611851851849</v>
      </c>
    </row>
    <row r="4634" spans="1:6" x14ac:dyDescent="0.2">
      <c r="A4634">
        <v>4633</v>
      </c>
      <c r="B4634" t="s">
        <v>11779</v>
      </c>
      <c r="C4634" t="s">
        <v>11780</v>
      </c>
      <c r="D4634" s="2">
        <v>14705486149</v>
      </c>
      <c r="E4634" s="1">
        <v>44964.611851851849</v>
      </c>
      <c r="F4634" s="1">
        <v>44964.611851851849</v>
      </c>
    </row>
    <row r="4635" spans="1:6" x14ac:dyDescent="0.2">
      <c r="A4635">
        <v>4634</v>
      </c>
      <c r="B4635" t="s">
        <v>11781</v>
      </c>
      <c r="C4635" t="s">
        <v>11782</v>
      </c>
      <c r="D4635" t="s">
        <v>11783</v>
      </c>
      <c r="E4635" s="1">
        <v>44964.611851851849</v>
      </c>
      <c r="F4635" s="1">
        <v>44964.611851851849</v>
      </c>
    </row>
    <row r="4636" spans="1:6" x14ac:dyDescent="0.2">
      <c r="A4636">
        <v>4635</v>
      </c>
      <c r="B4636" t="s">
        <v>11784</v>
      </c>
      <c r="C4636" t="s">
        <v>11785</v>
      </c>
      <c r="D4636" s="2">
        <v>17439258297</v>
      </c>
      <c r="E4636" s="1">
        <v>44964.611851851849</v>
      </c>
      <c r="F4636" s="1">
        <v>44964.611851851849</v>
      </c>
    </row>
    <row r="4637" spans="1:6" x14ac:dyDescent="0.2">
      <c r="A4637">
        <v>4636</v>
      </c>
      <c r="B4637" t="s">
        <v>11786</v>
      </c>
      <c r="C4637" t="s">
        <v>11787</v>
      </c>
      <c r="D4637">
        <v>18152617928</v>
      </c>
      <c r="E4637" s="1">
        <v>44964.611851851849</v>
      </c>
      <c r="F4637" s="1">
        <v>44964.611851851849</v>
      </c>
    </row>
    <row r="4638" spans="1:6" x14ac:dyDescent="0.2">
      <c r="A4638">
        <v>4637</v>
      </c>
      <c r="B4638" t="s">
        <v>11788</v>
      </c>
      <c r="C4638" t="s">
        <v>11789</v>
      </c>
      <c r="D4638" t="s">
        <v>11790</v>
      </c>
      <c r="E4638" s="1">
        <v>44964.611851851849</v>
      </c>
      <c r="F4638" s="1">
        <v>44964.611851851849</v>
      </c>
    </row>
    <row r="4639" spans="1:6" x14ac:dyDescent="0.2">
      <c r="A4639">
        <v>4638</v>
      </c>
      <c r="B4639" t="s">
        <v>11791</v>
      </c>
      <c r="C4639" t="s">
        <v>11792</v>
      </c>
      <c r="D4639" t="s">
        <v>11793</v>
      </c>
      <c r="E4639" s="1">
        <v>44964.611851851849</v>
      </c>
      <c r="F4639" s="1">
        <v>44964.611851851849</v>
      </c>
    </row>
    <row r="4640" spans="1:6" x14ac:dyDescent="0.2">
      <c r="A4640">
        <v>4639</v>
      </c>
      <c r="B4640" t="s">
        <v>11794</v>
      </c>
      <c r="C4640" t="s">
        <v>11795</v>
      </c>
      <c r="D4640" t="s">
        <v>11796</v>
      </c>
      <c r="E4640" s="1">
        <v>44964.611851851849</v>
      </c>
      <c r="F4640" s="1">
        <v>44964.611851851849</v>
      </c>
    </row>
    <row r="4641" spans="1:6" x14ac:dyDescent="0.2">
      <c r="A4641">
        <v>4640</v>
      </c>
      <c r="B4641" t="s">
        <v>11797</v>
      </c>
      <c r="C4641" t="s">
        <v>11798</v>
      </c>
      <c r="D4641" t="s">
        <v>11799</v>
      </c>
      <c r="E4641" s="1">
        <v>44964.611851851849</v>
      </c>
      <c r="F4641" s="1">
        <v>44964.611851851849</v>
      </c>
    </row>
    <row r="4642" spans="1:6" x14ac:dyDescent="0.2">
      <c r="A4642">
        <v>4641</v>
      </c>
      <c r="B4642" t="s">
        <v>11800</v>
      </c>
      <c r="C4642" t="s">
        <v>11801</v>
      </c>
      <c r="D4642" s="2">
        <v>9143340462</v>
      </c>
      <c r="E4642" s="1">
        <v>44964.611851851849</v>
      </c>
      <c r="F4642" s="1">
        <v>44964.611851851849</v>
      </c>
    </row>
    <row r="4643" spans="1:6" x14ac:dyDescent="0.2">
      <c r="A4643">
        <v>4642</v>
      </c>
      <c r="B4643" t="s">
        <v>11802</v>
      </c>
      <c r="C4643" t="s">
        <v>11803</v>
      </c>
      <c r="D4643" t="s">
        <v>11804</v>
      </c>
      <c r="E4643" s="1">
        <v>44964.611851851849</v>
      </c>
      <c r="F4643" s="1">
        <v>44964.611851851849</v>
      </c>
    </row>
    <row r="4644" spans="1:6" x14ac:dyDescent="0.2">
      <c r="A4644">
        <v>4643</v>
      </c>
      <c r="B4644" t="s">
        <v>11805</v>
      </c>
      <c r="C4644" t="s">
        <v>11806</v>
      </c>
      <c r="D4644" t="s">
        <v>11807</v>
      </c>
      <c r="E4644" s="1">
        <v>44964.611851851849</v>
      </c>
      <c r="F4644" s="1">
        <v>44964.611851851849</v>
      </c>
    </row>
    <row r="4645" spans="1:6" x14ac:dyDescent="0.2">
      <c r="A4645">
        <v>4644</v>
      </c>
      <c r="B4645" t="s">
        <v>11808</v>
      </c>
      <c r="C4645" t="s">
        <v>11809</v>
      </c>
      <c r="D4645" t="s">
        <v>11810</v>
      </c>
      <c r="E4645" s="1">
        <v>44964.611851851849</v>
      </c>
      <c r="F4645" s="1">
        <v>44964.611851851849</v>
      </c>
    </row>
    <row r="4646" spans="1:6" x14ac:dyDescent="0.2">
      <c r="A4646">
        <v>4645</v>
      </c>
      <c r="B4646" t="s">
        <v>11811</v>
      </c>
      <c r="C4646" t="s">
        <v>11812</v>
      </c>
      <c r="D4646" s="2">
        <v>14457304539</v>
      </c>
      <c r="E4646" s="1">
        <v>44964.611851851849</v>
      </c>
      <c r="F4646" s="1">
        <v>44964.611851851849</v>
      </c>
    </row>
    <row r="4647" spans="1:6" x14ac:dyDescent="0.2">
      <c r="A4647">
        <v>4646</v>
      </c>
      <c r="B4647" t="s">
        <v>11813</v>
      </c>
      <c r="C4647" t="s">
        <v>11814</v>
      </c>
      <c r="D4647" t="s">
        <v>11815</v>
      </c>
      <c r="E4647" s="1">
        <v>44964.611851851849</v>
      </c>
      <c r="F4647" s="1">
        <v>44964.611851851849</v>
      </c>
    </row>
    <row r="4648" spans="1:6" x14ac:dyDescent="0.2">
      <c r="A4648">
        <v>4647</v>
      </c>
      <c r="B4648" t="s">
        <v>11816</v>
      </c>
      <c r="C4648" t="s">
        <v>11817</v>
      </c>
      <c r="D4648">
        <f>1-334-355-9847</f>
        <v>-10535</v>
      </c>
      <c r="E4648" s="1">
        <v>44964.611851851849</v>
      </c>
      <c r="F4648" s="1">
        <v>44964.611851851849</v>
      </c>
    </row>
    <row r="4649" spans="1:6" x14ac:dyDescent="0.2">
      <c r="A4649">
        <v>4648</v>
      </c>
      <c r="B4649" t="s">
        <v>11818</v>
      </c>
      <c r="C4649" t="s">
        <v>11819</v>
      </c>
      <c r="D4649" t="s">
        <v>11820</v>
      </c>
      <c r="E4649" s="1">
        <v>44964.611851851849</v>
      </c>
      <c r="F4649" s="1">
        <v>44964.611851851849</v>
      </c>
    </row>
    <row r="4650" spans="1:6" x14ac:dyDescent="0.2">
      <c r="A4650">
        <v>4649</v>
      </c>
      <c r="B4650" t="s">
        <v>11821</v>
      </c>
      <c r="C4650" t="s">
        <v>11822</v>
      </c>
      <c r="D4650" t="s">
        <v>11823</v>
      </c>
      <c r="E4650" s="1">
        <v>44964.611851851849</v>
      </c>
      <c r="F4650" s="1">
        <v>44964.611851851849</v>
      </c>
    </row>
    <row r="4651" spans="1:6" x14ac:dyDescent="0.2">
      <c r="A4651">
        <v>4650</v>
      </c>
      <c r="B4651" t="s">
        <v>11824</v>
      </c>
      <c r="C4651" t="s">
        <v>11825</v>
      </c>
      <c r="D4651" t="s">
        <v>11826</v>
      </c>
      <c r="E4651" s="1">
        <v>44964.611851851849</v>
      </c>
      <c r="F4651" s="1">
        <v>44964.611851851849</v>
      </c>
    </row>
    <row r="4652" spans="1:6" x14ac:dyDescent="0.2">
      <c r="A4652">
        <v>4651</v>
      </c>
      <c r="B4652" t="s">
        <v>11827</v>
      </c>
      <c r="C4652" t="s">
        <v>11828</v>
      </c>
      <c r="D4652" s="2">
        <v>15393311936</v>
      </c>
      <c r="E4652" s="1">
        <v>44964.611851851849</v>
      </c>
      <c r="F4652" s="1">
        <v>44964.611851851849</v>
      </c>
    </row>
    <row r="4653" spans="1:6" x14ac:dyDescent="0.2">
      <c r="A4653">
        <v>4652</v>
      </c>
      <c r="B4653" t="s">
        <v>11829</v>
      </c>
      <c r="C4653" t="s">
        <v>11830</v>
      </c>
      <c r="D4653" s="2">
        <v>5403631411</v>
      </c>
      <c r="E4653" s="1">
        <v>44964.611851851849</v>
      </c>
      <c r="F4653" s="1">
        <v>44964.611851851849</v>
      </c>
    </row>
    <row r="4654" spans="1:6" x14ac:dyDescent="0.2">
      <c r="A4654">
        <v>4653</v>
      </c>
      <c r="B4654" t="s">
        <v>11831</v>
      </c>
      <c r="C4654" t="s">
        <v>11832</v>
      </c>
      <c r="D4654" s="2">
        <v>13206651952</v>
      </c>
      <c r="E4654" s="1">
        <v>44964.611851851849</v>
      </c>
      <c r="F4654" s="1">
        <v>44964.611851851849</v>
      </c>
    </row>
    <row r="4655" spans="1:6" x14ac:dyDescent="0.2">
      <c r="A4655">
        <v>4654</v>
      </c>
      <c r="B4655" t="s">
        <v>11833</v>
      </c>
      <c r="C4655" t="s">
        <v>11834</v>
      </c>
      <c r="D4655" s="2">
        <v>13177104566</v>
      </c>
      <c r="E4655" s="1">
        <v>44964.611851851849</v>
      </c>
      <c r="F4655" s="1">
        <v>44964.611851851849</v>
      </c>
    </row>
    <row r="4656" spans="1:6" x14ac:dyDescent="0.2">
      <c r="A4656">
        <v>4655</v>
      </c>
      <c r="B4656" t="s">
        <v>11835</v>
      </c>
      <c r="C4656" t="s">
        <v>11836</v>
      </c>
      <c r="D4656">
        <f>1-925-832-9224</f>
        <v>-10980</v>
      </c>
      <c r="E4656" s="1">
        <v>44964.611851851849</v>
      </c>
      <c r="F4656" s="1">
        <v>44964.611851851849</v>
      </c>
    </row>
    <row r="4657" spans="1:6" x14ac:dyDescent="0.2">
      <c r="A4657">
        <v>4656</v>
      </c>
      <c r="B4657" t="s">
        <v>11837</v>
      </c>
      <c r="C4657" t="s">
        <v>11838</v>
      </c>
      <c r="D4657" t="s">
        <v>11839</v>
      </c>
      <c r="E4657" s="1">
        <v>44964.611851851849</v>
      </c>
      <c r="F4657" s="1">
        <v>44964.611851851849</v>
      </c>
    </row>
    <row r="4658" spans="1:6" x14ac:dyDescent="0.2">
      <c r="A4658">
        <v>4657</v>
      </c>
      <c r="B4658" t="s">
        <v>11840</v>
      </c>
      <c r="C4658" t="s">
        <v>11841</v>
      </c>
      <c r="D4658">
        <f>1-680-426-6489</f>
        <v>-7594</v>
      </c>
      <c r="E4658" s="1">
        <v>44964.611851851849</v>
      </c>
      <c r="F4658" s="1">
        <v>44964.611851851849</v>
      </c>
    </row>
    <row r="4659" spans="1:6" x14ac:dyDescent="0.2">
      <c r="A4659">
        <v>4658</v>
      </c>
      <c r="B4659" t="s">
        <v>11842</v>
      </c>
      <c r="C4659" t="s">
        <v>11843</v>
      </c>
      <c r="D4659" t="s">
        <v>11844</v>
      </c>
      <c r="E4659" s="1">
        <v>44964.611851851849</v>
      </c>
      <c r="F4659" s="1">
        <v>44964.611851851849</v>
      </c>
    </row>
    <row r="4660" spans="1:6" x14ac:dyDescent="0.2">
      <c r="A4660">
        <v>4659</v>
      </c>
      <c r="B4660" t="s">
        <v>11845</v>
      </c>
      <c r="C4660" t="s">
        <v>11846</v>
      </c>
      <c r="D4660">
        <f>1-830-304-2122</f>
        <v>-3255</v>
      </c>
      <c r="E4660" s="1">
        <v>44964.611851851849</v>
      </c>
      <c r="F4660" s="1">
        <v>44964.611851851849</v>
      </c>
    </row>
    <row r="4661" spans="1:6" x14ac:dyDescent="0.2">
      <c r="A4661">
        <v>4660</v>
      </c>
      <c r="B4661" t="s">
        <v>11847</v>
      </c>
      <c r="C4661" t="s">
        <v>11848</v>
      </c>
      <c r="D4661" s="2">
        <v>7082289699</v>
      </c>
      <c r="E4661" s="1">
        <v>44964.611851851849</v>
      </c>
      <c r="F4661" s="1">
        <v>44964.611851851849</v>
      </c>
    </row>
    <row r="4662" spans="1:6" x14ac:dyDescent="0.2">
      <c r="A4662">
        <v>4661</v>
      </c>
      <c r="B4662" t="s">
        <v>11849</v>
      </c>
      <c r="C4662" t="s">
        <v>11850</v>
      </c>
      <c r="D4662" s="2">
        <v>3363900930</v>
      </c>
      <c r="E4662" s="1">
        <v>44964.611851851849</v>
      </c>
      <c r="F4662" s="1">
        <v>44964.611851851849</v>
      </c>
    </row>
    <row r="4663" spans="1:6" x14ac:dyDescent="0.2">
      <c r="A4663">
        <v>4662</v>
      </c>
      <c r="B4663" t="s">
        <v>11851</v>
      </c>
      <c r="C4663" t="s">
        <v>11852</v>
      </c>
      <c r="D4663" t="s">
        <v>11853</v>
      </c>
      <c r="E4663" s="1">
        <v>44964.611851851849</v>
      </c>
      <c r="F4663" s="1">
        <v>44964.611851851849</v>
      </c>
    </row>
    <row r="4664" spans="1:6" x14ac:dyDescent="0.2">
      <c r="A4664">
        <v>4663</v>
      </c>
      <c r="B4664" t="s">
        <v>11854</v>
      </c>
      <c r="C4664" t="s">
        <v>11855</v>
      </c>
      <c r="D4664" t="s">
        <v>11856</v>
      </c>
      <c r="E4664" s="1">
        <v>44964.611851851849</v>
      </c>
      <c r="F4664" s="1">
        <v>44964.611851851849</v>
      </c>
    </row>
    <row r="4665" spans="1:6" x14ac:dyDescent="0.2">
      <c r="A4665">
        <v>4664</v>
      </c>
      <c r="B4665" t="s">
        <v>11857</v>
      </c>
      <c r="C4665" t="s">
        <v>11858</v>
      </c>
      <c r="D4665" t="s">
        <v>11859</v>
      </c>
      <c r="E4665" s="1">
        <v>44964.611851851849</v>
      </c>
      <c r="F4665" s="1">
        <v>44964.611851851849</v>
      </c>
    </row>
    <row r="4666" spans="1:6" x14ac:dyDescent="0.2">
      <c r="A4666">
        <v>4665</v>
      </c>
      <c r="B4666" t="s">
        <v>11860</v>
      </c>
      <c r="C4666" t="s">
        <v>11861</v>
      </c>
      <c r="D4666" t="s">
        <v>11862</v>
      </c>
      <c r="E4666" s="1">
        <v>44964.611851851849</v>
      </c>
      <c r="F4666" s="1">
        <v>44964.611851851849</v>
      </c>
    </row>
    <row r="4667" spans="1:6" x14ac:dyDescent="0.2">
      <c r="A4667">
        <v>4666</v>
      </c>
      <c r="B4667" t="s">
        <v>11863</v>
      </c>
      <c r="C4667" t="s">
        <v>11864</v>
      </c>
      <c r="D4667" s="2">
        <v>13154228227</v>
      </c>
      <c r="E4667" s="1">
        <v>44964.611851851849</v>
      </c>
      <c r="F4667" s="1">
        <v>44964.611851851849</v>
      </c>
    </row>
    <row r="4668" spans="1:6" x14ac:dyDescent="0.2">
      <c r="A4668">
        <v>4667</v>
      </c>
      <c r="B4668" t="s">
        <v>11865</v>
      </c>
      <c r="C4668" t="s">
        <v>11866</v>
      </c>
      <c r="D4668" t="s">
        <v>11867</v>
      </c>
      <c r="E4668" s="1">
        <v>44964.611851851849</v>
      </c>
      <c r="F4668" s="1">
        <v>44964.611851851849</v>
      </c>
    </row>
    <row r="4669" spans="1:6" x14ac:dyDescent="0.2">
      <c r="A4669">
        <v>4668</v>
      </c>
      <c r="B4669" t="s">
        <v>11868</v>
      </c>
      <c r="C4669" t="s">
        <v>11869</v>
      </c>
      <c r="D4669" t="s">
        <v>11870</v>
      </c>
      <c r="E4669" s="1">
        <v>44964.611851851849</v>
      </c>
      <c r="F4669" s="1">
        <v>44964.611851851849</v>
      </c>
    </row>
    <row r="4670" spans="1:6" x14ac:dyDescent="0.2">
      <c r="A4670">
        <v>4669</v>
      </c>
      <c r="B4670" t="s">
        <v>11871</v>
      </c>
      <c r="C4670" t="s">
        <v>11872</v>
      </c>
      <c r="D4670" t="s">
        <v>11873</v>
      </c>
      <c r="E4670" s="1">
        <v>44964.611851851849</v>
      </c>
      <c r="F4670" s="1">
        <v>44964.611851851849</v>
      </c>
    </row>
    <row r="4671" spans="1:6" x14ac:dyDescent="0.2">
      <c r="A4671">
        <v>4670</v>
      </c>
      <c r="B4671" t="s">
        <v>11874</v>
      </c>
      <c r="C4671" t="s">
        <v>11875</v>
      </c>
      <c r="D4671">
        <v>12402344723</v>
      </c>
      <c r="E4671" s="1">
        <v>44964.611851851849</v>
      </c>
      <c r="F4671" s="1">
        <v>44964.611851851849</v>
      </c>
    </row>
    <row r="4672" spans="1:6" x14ac:dyDescent="0.2">
      <c r="A4672">
        <v>4671</v>
      </c>
      <c r="B4672" t="s">
        <v>11876</v>
      </c>
      <c r="C4672" t="s">
        <v>11877</v>
      </c>
      <c r="D4672" t="s">
        <v>11878</v>
      </c>
      <c r="E4672" s="1">
        <v>44964.611851851849</v>
      </c>
      <c r="F4672" s="1">
        <v>44964.611851851849</v>
      </c>
    </row>
    <row r="4673" spans="1:6" x14ac:dyDescent="0.2">
      <c r="A4673">
        <v>4672</v>
      </c>
      <c r="B4673" t="s">
        <v>11879</v>
      </c>
      <c r="C4673" t="s">
        <v>11880</v>
      </c>
      <c r="D4673">
        <f>1-989-244-3701</f>
        <v>-4933</v>
      </c>
      <c r="E4673" s="1">
        <v>44964.611851851849</v>
      </c>
      <c r="F4673" s="1">
        <v>44964.611851851849</v>
      </c>
    </row>
    <row r="4674" spans="1:6" x14ac:dyDescent="0.2">
      <c r="A4674">
        <v>4673</v>
      </c>
      <c r="B4674" t="s">
        <v>11881</v>
      </c>
      <c r="C4674" t="s">
        <v>11882</v>
      </c>
      <c r="D4674" t="s">
        <v>11883</v>
      </c>
      <c r="E4674" s="1">
        <v>44964.611851851849</v>
      </c>
      <c r="F4674" s="1">
        <v>44964.611851851849</v>
      </c>
    </row>
    <row r="4675" spans="1:6" x14ac:dyDescent="0.2">
      <c r="A4675">
        <v>4674</v>
      </c>
      <c r="B4675" t="s">
        <v>11884</v>
      </c>
      <c r="C4675" t="s">
        <v>11885</v>
      </c>
      <c r="D4675" t="s">
        <v>11886</v>
      </c>
      <c r="E4675" s="1">
        <v>44964.611851851849</v>
      </c>
      <c r="F4675" s="1">
        <v>44964.611851851849</v>
      </c>
    </row>
    <row r="4676" spans="1:6" x14ac:dyDescent="0.2">
      <c r="A4676">
        <v>4675</v>
      </c>
      <c r="B4676" t="s">
        <v>4389</v>
      </c>
      <c r="C4676" t="s">
        <v>11887</v>
      </c>
      <c r="D4676" t="s">
        <v>11888</v>
      </c>
      <c r="E4676" s="1">
        <v>44964.611851851849</v>
      </c>
      <c r="F4676" s="1">
        <v>44964.611851851849</v>
      </c>
    </row>
    <row r="4677" spans="1:6" x14ac:dyDescent="0.2">
      <c r="A4677">
        <v>4676</v>
      </c>
      <c r="B4677" t="s">
        <v>11889</v>
      </c>
      <c r="C4677" t="s">
        <v>11890</v>
      </c>
      <c r="D4677" s="2">
        <v>8724883156</v>
      </c>
      <c r="E4677" s="1">
        <v>44964.611851851849</v>
      </c>
      <c r="F4677" s="1">
        <v>44964.611851851849</v>
      </c>
    </row>
    <row r="4678" spans="1:6" x14ac:dyDescent="0.2">
      <c r="A4678">
        <v>4677</v>
      </c>
      <c r="B4678" t="s">
        <v>11891</v>
      </c>
      <c r="C4678" t="s">
        <v>11892</v>
      </c>
      <c r="D4678" t="s">
        <v>11893</v>
      </c>
      <c r="E4678" s="1">
        <v>44964.611851851849</v>
      </c>
      <c r="F4678" s="1">
        <v>44964.611851851849</v>
      </c>
    </row>
    <row r="4679" spans="1:6" x14ac:dyDescent="0.2">
      <c r="A4679">
        <v>4678</v>
      </c>
      <c r="B4679" t="s">
        <v>11894</v>
      </c>
      <c r="C4679" t="s">
        <v>11895</v>
      </c>
      <c r="D4679" t="s">
        <v>11896</v>
      </c>
      <c r="E4679" s="1">
        <v>44964.611851851849</v>
      </c>
      <c r="F4679" s="1">
        <v>44964.611851851849</v>
      </c>
    </row>
    <row r="4680" spans="1:6" x14ac:dyDescent="0.2">
      <c r="A4680">
        <v>4679</v>
      </c>
      <c r="B4680" t="s">
        <v>11897</v>
      </c>
      <c r="C4680" t="s">
        <v>11898</v>
      </c>
      <c r="D4680" t="s">
        <v>11899</v>
      </c>
      <c r="E4680" s="1">
        <v>44964.611851851849</v>
      </c>
      <c r="F4680" s="1">
        <v>44964.611851851849</v>
      </c>
    </row>
    <row r="4681" spans="1:6" x14ac:dyDescent="0.2">
      <c r="A4681">
        <v>4680</v>
      </c>
      <c r="B4681" t="s">
        <v>11900</v>
      </c>
      <c r="C4681" t="s">
        <v>11901</v>
      </c>
      <c r="D4681" s="2">
        <v>12518392555</v>
      </c>
      <c r="E4681" s="1">
        <v>44964.611851851849</v>
      </c>
      <c r="F4681" s="1">
        <v>44964.611851851849</v>
      </c>
    </row>
    <row r="4682" spans="1:6" x14ac:dyDescent="0.2">
      <c r="A4682">
        <v>4681</v>
      </c>
      <c r="B4682" t="s">
        <v>11902</v>
      </c>
      <c r="C4682" t="s">
        <v>11903</v>
      </c>
      <c r="D4682">
        <f>1-463-569-9622</f>
        <v>-10653</v>
      </c>
      <c r="E4682" s="1">
        <v>44964.611851851849</v>
      </c>
      <c r="F4682" s="1">
        <v>44964.611851851849</v>
      </c>
    </row>
    <row r="4683" spans="1:6" x14ac:dyDescent="0.2">
      <c r="A4683">
        <v>4682</v>
      </c>
      <c r="B4683" t="s">
        <v>11904</v>
      </c>
      <c r="C4683" t="s">
        <v>11905</v>
      </c>
      <c r="D4683">
        <f>1-657-997-1656</f>
        <v>-3309</v>
      </c>
      <c r="E4683" s="1">
        <v>44964.611851851849</v>
      </c>
      <c r="F4683" s="1">
        <v>44964.611851851849</v>
      </c>
    </row>
    <row r="4684" spans="1:6" x14ac:dyDescent="0.2">
      <c r="A4684">
        <v>4683</v>
      </c>
      <c r="B4684" t="s">
        <v>11906</v>
      </c>
      <c r="C4684" t="s">
        <v>11907</v>
      </c>
      <c r="D4684" s="2">
        <v>13866474610</v>
      </c>
      <c r="E4684" s="1">
        <v>44964.611851851849</v>
      </c>
      <c r="F4684" s="1">
        <v>44964.611851851849</v>
      </c>
    </row>
    <row r="4685" spans="1:6" x14ac:dyDescent="0.2">
      <c r="A4685">
        <v>4684</v>
      </c>
      <c r="B4685" t="s">
        <v>11908</v>
      </c>
      <c r="C4685" t="s">
        <v>11909</v>
      </c>
      <c r="D4685" s="2">
        <v>17186850594</v>
      </c>
      <c r="E4685" s="1">
        <v>44964.611851851849</v>
      </c>
      <c r="F4685" s="1">
        <v>44964.611851851849</v>
      </c>
    </row>
    <row r="4686" spans="1:6" x14ac:dyDescent="0.2">
      <c r="A4686">
        <v>4685</v>
      </c>
      <c r="B4686" t="s">
        <v>11910</v>
      </c>
      <c r="C4686" t="s">
        <v>11911</v>
      </c>
      <c r="D4686" t="s">
        <v>11912</v>
      </c>
      <c r="E4686" s="1">
        <v>44964.611851851849</v>
      </c>
      <c r="F4686" s="1">
        <v>44964.611851851849</v>
      </c>
    </row>
    <row r="4687" spans="1:6" x14ac:dyDescent="0.2">
      <c r="A4687">
        <v>4686</v>
      </c>
      <c r="B4687" t="s">
        <v>11913</v>
      </c>
      <c r="C4687" t="s">
        <v>11914</v>
      </c>
      <c r="D4687" t="s">
        <v>11915</v>
      </c>
      <c r="E4687" s="1">
        <v>44964.611851851849</v>
      </c>
      <c r="F4687" s="1">
        <v>44964.611851851849</v>
      </c>
    </row>
    <row r="4688" spans="1:6" x14ac:dyDescent="0.2">
      <c r="A4688">
        <v>4687</v>
      </c>
      <c r="B4688" t="s">
        <v>11916</v>
      </c>
      <c r="C4688" t="s">
        <v>11917</v>
      </c>
      <c r="D4688" t="s">
        <v>11918</v>
      </c>
      <c r="E4688" s="1">
        <v>44964.611851851849</v>
      </c>
      <c r="F4688" s="1">
        <v>44964.611851851849</v>
      </c>
    </row>
    <row r="4689" spans="1:6" x14ac:dyDescent="0.2">
      <c r="A4689">
        <v>4688</v>
      </c>
      <c r="B4689" t="s">
        <v>11919</v>
      </c>
      <c r="C4689" t="s">
        <v>11920</v>
      </c>
      <c r="D4689">
        <f>1-517-925-8337</f>
        <v>-9778</v>
      </c>
      <c r="E4689" s="1">
        <v>44964.611851851849</v>
      </c>
      <c r="F4689" s="1">
        <v>44964.611851851849</v>
      </c>
    </row>
    <row r="4690" spans="1:6" x14ac:dyDescent="0.2">
      <c r="A4690">
        <v>4689</v>
      </c>
      <c r="B4690" t="s">
        <v>11921</v>
      </c>
      <c r="C4690" t="s">
        <v>11922</v>
      </c>
      <c r="D4690" t="s">
        <v>11923</v>
      </c>
      <c r="E4690" s="1">
        <v>44964.611851851849</v>
      </c>
      <c r="F4690" s="1">
        <v>44964.611851851849</v>
      </c>
    </row>
    <row r="4691" spans="1:6" x14ac:dyDescent="0.2">
      <c r="A4691">
        <v>4690</v>
      </c>
      <c r="B4691" t="s">
        <v>11924</v>
      </c>
      <c r="C4691" t="s">
        <v>11925</v>
      </c>
      <c r="D4691" t="s">
        <v>11926</v>
      </c>
      <c r="E4691" s="1">
        <v>44964.611851851849</v>
      </c>
      <c r="F4691" s="1">
        <v>44964.611851851849</v>
      </c>
    </row>
    <row r="4692" spans="1:6" x14ac:dyDescent="0.2">
      <c r="A4692">
        <v>4691</v>
      </c>
      <c r="B4692" t="s">
        <v>11927</v>
      </c>
      <c r="C4692" t="s">
        <v>11928</v>
      </c>
      <c r="D4692" s="2">
        <v>4043884522</v>
      </c>
      <c r="E4692" s="1">
        <v>44964.611851851849</v>
      </c>
      <c r="F4692" s="1">
        <v>44964.611851851849</v>
      </c>
    </row>
    <row r="4693" spans="1:6" x14ac:dyDescent="0.2">
      <c r="A4693">
        <v>4692</v>
      </c>
      <c r="B4693" t="s">
        <v>11929</v>
      </c>
      <c r="C4693" t="s">
        <v>11930</v>
      </c>
      <c r="D4693" t="s">
        <v>11931</v>
      </c>
      <c r="E4693" s="1">
        <v>44964.611851851849</v>
      </c>
      <c r="F4693" s="1">
        <v>44964.611851851849</v>
      </c>
    </row>
    <row r="4694" spans="1:6" x14ac:dyDescent="0.2">
      <c r="A4694">
        <v>4693</v>
      </c>
      <c r="B4694" t="s">
        <v>11932</v>
      </c>
      <c r="C4694" t="s">
        <v>11933</v>
      </c>
      <c r="D4694" t="s">
        <v>11934</v>
      </c>
      <c r="E4694" s="1">
        <v>44964.611851851849</v>
      </c>
      <c r="F4694" s="1">
        <v>44964.611851851849</v>
      </c>
    </row>
    <row r="4695" spans="1:6" x14ac:dyDescent="0.2">
      <c r="A4695">
        <v>4694</v>
      </c>
      <c r="B4695" t="s">
        <v>11935</v>
      </c>
      <c r="C4695" t="s">
        <v>11936</v>
      </c>
      <c r="D4695" s="2">
        <v>8023589811</v>
      </c>
      <c r="E4695" s="1">
        <v>44964.611851851849</v>
      </c>
      <c r="F4695" s="1">
        <v>44964.611851851849</v>
      </c>
    </row>
    <row r="4696" spans="1:6" x14ac:dyDescent="0.2">
      <c r="A4696">
        <v>4695</v>
      </c>
      <c r="B4696" t="s">
        <v>11937</v>
      </c>
      <c r="C4696" t="s">
        <v>11938</v>
      </c>
      <c r="D4696" s="2">
        <v>18059340027</v>
      </c>
      <c r="E4696" s="1">
        <v>44964.611851851849</v>
      </c>
      <c r="F4696" s="1">
        <v>44964.611851851849</v>
      </c>
    </row>
    <row r="4697" spans="1:6" x14ac:dyDescent="0.2">
      <c r="A4697">
        <v>4696</v>
      </c>
      <c r="B4697" t="s">
        <v>11939</v>
      </c>
      <c r="C4697" t="s">
        <v>11940</v>
      </c>
      <c r="D4697" t="s">
        <v>11941</v>
      </c>
      <c r="E4697" s="1">
        <v>44964.611851851849</v>
      </c>
      <c r="F4697" s="1">
        <v>44964.611851851849</v>
      </c>
    </row>
    <row r="4698" spans="1:6" x14ac:dyDescent="0.2">
      <c r="A4698">
        <v>4697</v>
      </c>
      <c r="B4698" t="s">
        <v>11942</v>
      </c>
      <c r="C4698" t="s">
        <v>11943</v>
      </c>
      <c r="D4698" t="s">
        <v>11944</v>
      </c>
      <c r="E4698" s="1">
        <v>44964.611851851849</v>
      </c>
      <c r="F4698" s="1">
        <v>44964.611851851849</v>
      </c>
    </row>
    <row r="4699" spans="1:6" x14ac:dyDescent="0.2">
      <c r="A4699">
        <v>4698</v>
      </c>
      <c r="B4699" t="s">
        <v>11945</v>
      </c>
      <c r="C4699" t="s">
        <v>11946</v>
      </c>
      <c r="D4699" t="s">
        <v>11947</v>
      </c>
      <c r="E4699" s="1">
        <v>44964.611851851849</v>
      </c>
      <c r="F4699" s="1">
        <v>44964.611851851849</v>
      </c>
    </row>
    <row r="4700" spans="1:6" x14ac:dyDescent="0.2">
      <c r="A4700">
        <v>4699</v>
      </c>
      <c r="B4700" t="s">
        <v>11948</v>
      </c>
      <c r="C4700" t="s">
        <v>11949</v>
      </c>
      <c r="D4700">
        <v>19547928463</v>
      </c>
      <c r="E4700" s="1">
        <v>44964.611851851849</v>
      </c>
      <c r="F4700" s="1">
        <v>44964.611851851849</v>
      </c>
    </row>
    <row r="4701" spans="1:6" x14ac:dyDescent="0.2">
      <c r="A4701">
        <v>4700</v>
      </c>
      <c r="B4701" t="s">
        <v>11950</v>
      </c>
      <c r="C4701" t="s">
        <v>11951</v>
      </c>
      <c r="D4701" s="2">
        <v>4453349236</v>
      </c>
      <c r="E4701" s="1">
        <v>44964.611851851849</v>
      </c>
      <c r="F4701" s="1">
        <v>44964.611851851849</v>
      </c>
    </row>
    <row r="4702" spans="1:6" x14ac:dyDescent="0.2">
      <c r="A4702">
        <v>4701</v>
      </c>
      <c r="B4702" t="s">
        <v>11952</v>
      </c>
      <c r="C4702" t="s">
        <v>11953</v>
      </c>
      <c r="D4702" s="2">
        <v>2626238827</v>
      </c>
      <c r="E4702" s="1">
        <v>44964.611851851849</v>
      </c>
      <c r="F4702" s="1">
        <v>44964.611851851849</v>
      </c>
    </row>
    <row r="4703" spans="1:6" x14ac:dyDescent="0.2">
      <c r="A4703">
        <v>4702</v>
      </c>
      <c r="B4703" t="s">
        <v>11954</v>
      </c>
      <c r="C4703" t="s">
        <v>11955</v>
      </c>
      <c r="D4703" s="2">
        <v>4424146597</v>
      </c>
      <c r="E4703" s="1">
        <v>44964.611851851849</v>
      </c>
      <c r="F4703" s="1">
        <v>44964.611851851849</v>
      </c>
    </row>
    <row r="4704" spans="1:6" x14ac:dyDescent="0.2">
      <c r="A4704">
        <v>4703</v>
      </c>
      <c r="B4704" t="s">
        <v>11956</v>
      </c>
      <c r="C4704" t="s">
        <v>11957</v>
      </c>
      <c r="D4704" t="s">
        <v>11958</v>
      </c>
      <c r="E4704" s="1">
        <v>44964.611851851849</v>
      </c>
      <c r="F4704" s="1">
        <v>44964.611851851849</v>
      </c>
    </row>
    <row r="4705" spans="1:6" x14ac:dyDescent="0.2">
      <c r="A4705">
        <v>4704</v>
      </c>
      <c r="B4705" t="s">
        <v>11959</v>
      </c>
      <c r="C4705" t="s">
        <v>11960</v>
      </c>
      <c r="D4705" t="s">
        <v>11961</v>
      </c>
      <c r="E4705" s="1">
        <v>44964.611851851849</v>
      </c>
      <c r="F4705" s="1">
        <v>44964.611851851849</v>
      </c>
    </row>
    <row r="4706" spans="1:6" x14ac:dyDescent="0.2">
      <c r="A4706">
        <v>4705</v>
      </c>
      <c r="B4706" t="s">
        <v>11962</v>
      </c>
      <c r="C4706" t="s">
        <v>11963</v>
      </c>
      <c r="D4706">
        <v>17545612574</v>
      </c>
      <c r="E4706" s="1">
        <v>44964.611851851849</v>
      </c>
      <c r="F4706" s="1">
        <v>44964.611851851849</v>
      </c>
    </row>
    <row r="4707" spans="1:6" x14ac:dyDescent="0.2">
      <c r="A4707">
        <v>4706</v>
      </c>
      <c r="B4707" t="s">
        <v>11964</v>
      </c>
      <c r="C4707" t="s">
        <v>11965</v>
      </c>
      <c r="D4707" t="s">
        <v>11966</v>
      </c>
      <c r="E4707" s="1">
        <v>44964.611851851849</v>
      </c>
      <c r="F4707" s="1">
        <v>44964.611851851849</v>
      </c>
    </row>
    <row r="4708" spans="1:6" x14ac:dyDescent="0.2">
      <c r="A4708">
        <v>4707</v>
      </c>
      <c r="B4708" t="s">
        <v>11967</v>
      </c>
      <c r="C4708" t="s">
        <v>11968</v>
      </c>
      <c r="D4708" t="s">
        <v>11969</v>
      </c>
      <c r="E4708" s="1">
        <v>44964.611851851849</v>
      </c>
      <c r="F4708" s="1">
        <v>44964.611851851849</v>
      </c>
    </row>
    <row r="4709" spans="1:6" x14ac:dyDescent="0.2">
      <c r="A4709">
        <v>4708</v>
      </c>
      <c r="B4709" t="s">
        <v>11970</v>
      </c>
      <c r="C4709" t="s">
        <v>11971</v>
      </c>
      <c r="D4709" t="s">
        <v>11972</v>
      </c>
      <c r="E4709" s="1">
        <v>44964.611851851849</v>
      </c>
      <c r="F4709" s="1">
        <v>44964.611851851849</v>
      </c>
    </row>
    <row r="4710" spans="1:6" x14ac:dyDescent="0.2">
      <c r="A4710">
        <v>4709</v>
      </c>
      <c r="B4710" t="s">
        <v>11973</v>
      </c>
      <c r="C4710" t="s">
        <v>11974</v>
      </c>
      <c r="D4710">
        <f>1-562-713-1209</f>
        <v>-2483</v>
      </c>
      <c r="E4710" s="1">
        <v>44964.611851851849</v>
      </c>
      <c r="F4710" s="1">
        <v>44964.611851851849</v>
      </c>
    </row>
    <row r="4711" spans="1:6" x14ac:dyDescent="0.2">
      <c r="A4711">
        <v>4710</v>
      </c>
      <c r="B4711" t="s">
        <v>11975</v>
      </c>
      <c r="C4711" t="s">
        <v>11976</v>
      </c>
      <c r="D4711" s="2">
        <v>12349559579</v>
      </c>
      <c r="E4711" s="1">
        <v>44964.611851851849</v>
      </c>
      <c r="F4711" s="1">
        <v>44964.611851851849</v>
      </c>
    </row>
    <row r="4712" spans="1:6" x14ac:dyDescent="0.2">
      <c r="A4712">
        <v>4711</v>
      </c>
      <c r="B4712" t="s">
        <v>11977</v>
      </c>
      <c r="C4712" t="s">
        <v>11978</v>
      </c>
      <c r="D4712" s="2">
        <v>4173074184</v>
      </c>
      <c r="E4712" s="1">
        <v>44964.611851851849</v>
      </c>
      <c r="F4712" s="1">
        <v>44964.611851851849</v>
      </c>
    </row>
    <row r="4713" spans="1:6" x14ac:dyDescent="0.2">
      <c r="A4713">
        <v>4712</v>
      </c>
      <c r="B4713" t="s">
        <v>11979</v>
      </c>
      <c r="C4713" t="s">
        <v>11980</v>
      </c>
      <c r="D4713">
        <f>1-248-263-1723</f>
        <v>-2233</v>
      </c>
      <c r="E4713" s="1">
        <v>44964.611851851849</v>
      </c>
      <c r="F4713" s="1">
        <v>44964.611851851849</v>
      </c>
    </row>
    <row r="4714" spans="1:6" x14ac:dyDescent="0.2">
      <c r="A4714">
        <v>4713</v>
      </c>
      <c r="B4714" t="s">
        <v>11981</v>
      </c>
      <c r="C4714" t="s">
        <v>11982</v>
      </c>
      <c r="D4714" t="s">
        <v>11983</v>
      </c>
      <c r="E4714" s="1">
        <v>44964.611851851849</v>
      </c>
      <c r="F4714" s="1">
        <v>44964.611851851849</v>
      </c>
    </row>
    <row r="4715" spans="1:6" x14ac:dyDescent="0.2">
      <c r="A4715">
        <v>4714</v>
      </c>
      <c r="B4715" t="s">
        <v>11984</v>
      </c>
      <c r="C4715" t="s">
        <v>11985</v>
      </c>
      <c r="D4715" t="s">
        <v>11986</v>
      </c>
      <c r="E4715" s="1">
        <v>44964.611851851849</v>
      </c>
      <c r="F4715" s="1">
        <v>44964.611851851849</v>
      </c>
    </row>
    <row r="4716" spans="1:6" x14ac:dyDescent="0.2">
      <c r="A4716">
        <v>4715</v>
      </c>
      <c r="B4716" t="s">
        <v>11987</v>
      </c>
      <c r="C4716" t="s">
        <v>11988</v>
      </c>
      <c r="D4716" s="2">
        <v>8059736892</v>
      </c>
      <c r="E4716" s="1">
        <v>44964.611851851849</v>
      </c>
      <c r="F4716" s="1">
        <v>44964.611851851849</v>
      </c>
    </row>
    <row r="4717" spans="1:6" x14ac:dyDescent="0.2">
      <c r="A4717">
        <v>4716</v>
      </c>
      <c r="B4717" t="s">
        <v>11989</v>
      </c>
      <c r="C4717" t="s">
        <v>11990</v>
      </c>
      <c r="D4717" t="s">
        <v>11991</v>
      </c>
      <c r="E4717" s="1">
        <v>44964.611851851849</v>
      </c>
      <c r="F4717" s="1">
        <v>44964.611851851849</v>
      </c>
    </row>
    <row r="4718" spans="1:6" x14ac:dyDescent="0.2">
      <c r="A4718">
        <v>4717</v>
      </c>
      <c r="B4718" t="s">
        <v>11992</v>
      </c>
      <c r="C4718" t="s">
        <v>11993</v>
      </c>
      <c r="D4718" t="s">
        <v>11994</v>
      </c>
      <c r="E4718" s="1">
        <v>44964.611851851849</v>
      </c>
      <c r="F4718" s="1">
        <v>44964.611851851849</v>
      </c>
    </row>
    <row r="4719" spans="1:6" x14ac:dyDescent="0.2">
      <c r="A4719">
        <v>4718</v>
      </c>
      <c r="B4719" t="s">
        <v>11995</v>
      </c>
      <c r="C4719" t="s">
        <v>11996</v>
      </c>
      <c r="D4719">
        <f>1-765-985-8071</f>
        <v>-9820</v>
      </c>
      <c r="E4719" s="1">
        <v>44964.611851851849</v>
      </c>
      <c r="F4719" s="1">
        <v>44964.611851851849</v>
      </c>
    </row>
    <row r="4720" spans="1:6" x14ac:dyDescent="0.2">
      <c r="A4720">
        <v>4719</v>
      </c>
      <c r="B4720" t="s">
        <v>11997</v>
      </c>
      <c r="C4720" t="s">
        <v>11998</v>
      </c>
      <c r="D4720" t="s">
        <v>11999</v>
      </c>
      <c r="E4720" s="1">
        <v>44964.611851851849</v>
      </c>
      <c r="F4720" s="1">
        <v>44964.611851851849</v>
      </c>
    </row>
    <row r="4721" spans="1:6" x14ac:dyDescent="0.2">
      <c r="A4721">
        <v>4720</v>
      </c>
      <c r="B4721" t="s">
        <v>12000</v>
      </c>
      <c r="C4721" t="s">
        <v>12001</v>
      </c>
      <c r="D4721">
        <v>18502090764</v>
      </c>
      <c r="E4721" s="1">
        <v>44964.611851851849</v>
      </c>
      <c r="F4721" s="1">
        <v>44964.611851851849</v>
      </c>
    </row>
    <row r="4722" spans="1:6" x14ac:dyDescent="0.2">
      <c r="A4722">
        <v>4721</v>
      </c>
      <c r="B4722" t="s">
        <v>12002</v>
      </c>
      <c r="C4722" t="s">
        <v>12003</v>
      </c>
      <c r="D4722" t="s">
        <v>12004</v>
      </c>
      <c r="E4722" s="1">
        <v>44964.611851851849</v>
      </c>
      <c r="F4722" s="1">
        <v>44964.611851851849</v>
      </c>
    </row>
    <row r="4723" spans="1:6" x14ac:dyDescent="0.2">
      <c r="A4723">
        <v>4722</v>
      </c>
      <c r="B4723" t="s">
        <v>12005</v>
      </c>
      <c r="C4723" t="s">
        <v>12006</v>
      </c>
      <c r="D4723" t="s">
        <v>12007</v>
      </c>
      <c r="E4723" s="1">
        <v>44964.611851851849</v>
      </c>
      <c r="F4723" s="1">
        <v>44964.611851851849</v>
      </c>
    </row>
    <row r="4724" spans="1:6" x14ac:dyDescent="0.2">
      <c r="A4724">
        <v>4723</v>
      </c>
      <c r="B4724" t="s">
        <v>12008</v>
      </c>
      <c r="C4724" t="s">
        <v>12009</v>
      </c>
      <c r="D4724">
        <f>1-954-837-8093</f>
        <v>-9883</v>
      </c>
      <c r="E4724" s="1">
        <v>44964.611851851849</v>
      </c>
      <c r="F4724" s="1">
        <v>44964.611851851849</v>
      </c>
    </row>
    <row r="4725" spans="1:6" x14ac:dyDescent="0.2">
      <c r="A4725">
        <v>4724</v>
      </c>
      <c r="B4725" t="s">
        <v>12010</v>
      </c>
      <c r="C4725" t="s">
        <v>12011</v>
      </c>
      <c r="D4725">
        <v>14707633620</v>
      </c>
      <c r="E4725" s="1">
        <v>44964.611851851849</v>
      </c>
      <c r="F4725" s="1">
        <v>44964.611851851849</v>
      </c>
    </row>
    <row r="4726" spans="1:6" x14ac:dyDescent="0.2">
      <c r="A4726">
        <v>4725</v>
      </c>
      <c r="B4726" t="s">
        <v>12012</v>
      </c>
      <c r="C4726" t="s">
        <v>12013</v>
      </c>
      <c r="D4726" t="s">
        <v>12014</v>
      </c>
      <c r="E4726" s="1">
        <v>44964.611851851849</v>
      </c>
      <c r="F4726" s="1">
        <v>44964.611851851849</v>
      </c>
    </row>
    <row r="4727" spans="1:6" x14ac:dyDescent="0.2">
      <c r="A4727">
        <v>4726</v>
      </c>
      <c r="B4727" t="s">
        <v>12015</v>
      </c>
      <c r="C4727" t="s">
        <v>12016</v>
      </c>
      <c r="D4727">
        <f>1-763-892-3707</f>
        <v>-5361</v>
      </c>
      <c r="E4727" s="1">
        <v>44964.611851851849</v>
      </c>
      <c r="F4727" s="1">
        <v>44964.611851851849</v>
      </c>
    </row>
    <row r="4728" spans="1:6" x14ac:dyDescent="0.2">
      <c r="A4728">
        <v>4727</v>
      </c>
      <c r="B4728" t="s">
        <v>12017</v>
      </c>
      <c r="C4728" t="s">
        <v>12018</v>
      </c>
      <c r="D4728" s="2">
        <v>18083957639</v>
      </c>
      <c r="E4728" s="1">
        <v>44964.611851851849</v>
      </c>
      <c r="F4728" s="1">
        <v>44964.611851851849</v>
      </c>
    </row>
    <row r="4729" spans="1:6" x14ac:dyDescent="0.2">
      <c r="A4729">
        <v>4728</v>
      </c>
      <c r="B4729" t="s">
        <v>12019</v>
      </c>
      <c r="C4729" t="s">
        <v>12020</v>
      </c>
      <c r="D4729" s="2">
        <v>4407223677</v>
      </c>
      <c r="E4729" s="1">
        <v>44964.611851851849</v>
      </c>
      <c r="F4729" s="1">
        <v>44964.611851851849</v>
      </c>
    </row>
    <row r="4730" spans="1:6" x14ac:dyDescent="0.2">
      <c r="A4730">
        <v>4729</v>
      </c>
      <c r="B4730" t="s">
        <v>12021</v>
      </c>
      <c r="C4730" t="s">
        <v>12022</v>
      </c>
      <c r="D4730">
        <f>1-240-280-6237</f>
        <v>-6756</v>
      </c>
      <c r="E4730" s="1">
        <v>44964.611851851849</v>
      </c>
      <c r="F4730" s="1">
        <v>44964.611851851849</v>
      </c>
    </row>
    <row r="4731" spans="1:6" x14ac:dyDescent="0.2">
      <c r="A4731">
        <v>4730</v>
      </c>
      <c r="B4731" t="s">
        <v>12023</v>
      </c>
      <c r="C4731" t="s">
        <v>12024</v>
      </c>
      <c r="D4731" s="2">
        <v>17542690278</v>
      </c>
      <c r="E4731" s="1">
        <v>44964.611851851849</v>
      </c>
      <c r="F4731" s="1">
        <v>44964.611851851849</v>
      </c>
    </row>
    <row r="4732" spans="1:6" x14ac:dyDescent="0.2">
      <c r="A4732">
        <v>4731</v>
      </c>
      <c r="B4732" t="s">
        <v>12025</v>
      </c>
      <c r="C4732" t="s">
        <v>12026</v>
      </c>
      <c r="D4732">
        <f>1-515-594-4944</f>
        <v>-6052</v>
      </c>
      <c r="E4732" s="1">
        <v>44964.611851851849</v>
      </c>
      <c r="F4732" s="1">
        <v>44964.611851851849</v>
      </c>
    </row>
    <row r="4733" spans="1:6" x14ac:dyDescent="0.2">
      <c r="A4733">
        <v>4732</v>
      </c>
      <c r="B4733" t="s">
        <v>12027</v>
      </c>
      <c r="C4733" t="s">
        <v>12028</v>
      </c>
      <c r="D4733" s="2">
        <v>4237736533</v>
      </c>
      <c r="E4733" s="1">
        <v>44964.611851851849</v>
      </c>
      <c r="F4733" s="1">
        <v>44964.611851851849</v>
      </c>
    </row>
    <row r="4734" spans="1:6" x14ac:dyDescent="0.2">
      <c r="A4734">
        <v>4733</v>
      </c>
      <c r="B4734" t="s">
        <v>12029</v>
      </c>
      <c r="C4734" t="s">
        <v>12030</v>
      </c>
      <c r="D4734" t="s">
        <v>12031</v>
      </c>
      <c r="E4734" s="1">
        <v>44964.611851851849</v>
      </c>
      <c r="F4734" s="1">
        <v>44964.611851851849</v>
      </c>
    </row>
    <row r="4735" spans="1:6" x14ac:dyDescent="0.2">
      <c r="A4735">
        <v>4734</v>
      </c>
      <c r="B4735" t="s">
        <v>12032</v>
      </c>
      <c r="C4735" t="s">
        <v>12033</v>
      </c>
      <c r="D4735" t="s">
        <v>12034</v>
      </c>
      <c r="E4735" s="1">
        <v>44964.611851851849</v>
      </c>
      <c r="F4735" s="1">
        <v>44964.611851851849</v>
      </c>
    </row>
    <row r="4736" spans="1:6" x14ac:dyDescent="0.2">
      <c r="A4736">
        <v>4735</v>
      </c>
      <c r="B4736" t="s">
        <v>12035</v>
      </c>
      <c r="C4736" t="s">
        <v>12036</v>
      </c>
      <c r="D4736" t="s">
        <v>12037</v>
      </c>
      <c r="E4736" s="1">
        <v>44964.611851851849</v>
      </c>
      <c r="F4736" s="1">
        <v>44964.611851851849</v>
      </c>
    </row>
    <row r="4737" spans="1:6" x14ac:dyDescent="0.2">
      <c r="A4737">
        <v>4736</v>
      </c>
      <c r="B4737" t="s">
        <v>12038</v>
      </c>
      <c r="C4737" t="s">
        <v>12039</v>
      </c>
      <c r="D4737">
        <f>1-985-365-9514</f>
        <v>-10863</v>
      </c>
      <c r="E4737" s="1">
        <v>44964.611851851849</v>
      </c>
      <c r="F4737" s="1">
        <v>44964.611851851849</v>
      </c>
    </row>
    <row r="4738" spans="1:6" x14ac:dyDescent="0.2">
      <c r="A4738">
        <v>4737</v>
      </c>
      <c r="B4738" t="s">
        <v>12040</v>
      </c>
      <c r="C4738" t="s">
        <v>12041</v>
      </c>
      <c r="D4738" t="s">
        <v>12042</v>
      </c>
      <c r="E4738" s="1">
        <v>44964.611851851849</v>
      </c>
      <c r="F4738" s="1">
        <v>44964.611851851849</v>
      </c>
    </row>
    <row r="4739" spans="1:6" x14ac:dyDescent="0.2">
      <c r="A4739">
        <v>4738</v>
      </c>
      <c r="B4739" t="s">
        <v>12043</v>
      </c>
      <c r="C4739" t="s">
        <v>12044</v>
      </c>
      <c r="D4739" t="s">
        <v>12045</v>
      </c>
      <c r="E4739" s="1">
        <v>44964.611851851849</v>
      </c>
      <c r="F4739" s="1">
        <v>44964.611851851849</v>
      </c>
    </row>
    <row r="4740" spans="1:6" x14ac:dyDescent="0.2">
      <c r="A4740">
        <v>4739</v>
      </c>
      <c r="B4740" t="s">
        <v>12046</v>
      </c>
      <c r="C4740" t="s">
        <v>12047</v>
      </c>
      <c r="D4740" t="s">
        <v>12048</v>
      </c>
      <c r="E4740" s="1">
        <v>44964.611851851849</v>
      </c>
      <c r="F4740" s="1">
        <v>44964.611851851849</v>
      </c>
    </row>
    <row r="4741" spans="1:6" x14ac:dyDescent="0.2">
      <c r="A4741">
        <v>4740</v>
      </c>
      <c r="B4741" t="s">
        <v>12049</v>
      </c>
      <c r="C4741" t="s">
        <v>12050</v>
      </c>
      <c r="D4741" t="s">
        <v>12051</v>
      </c>
      <c r="E4741" s="1">
        <v>44964.611851851849</v>
      </c>
      <c r="F4741" s="1">
        <v>44964.611851851849</v>
      </c>
    </row>
    <row r="4742" spans="1:6" x14ac:dyDescent="0.2">
      <c r="A4742">
        <v>4741</v>
      </c>
      <c r="B4742" t="s">
        <v>12052</v>
      </c>
      <c r="C4742" t="s">
        <v>12053</v>
      </c>
      <c r="D4742">
        <f>1-929-736-1452</f>
        <v>-3116</v>
      </c>
      <c r="E4742" s="1">
        <v>44964.611851851849</v>
      </c>
      <c r="F4742" s="1">
        <v>44964.611851851849</v>
      </c>
    </row>
    <row r="4743" spans="1:6" x14ac:dyDescent="0.2">
      <c r="A4743">
        <v>4742</v>
      </c>
      <c r="B4743" t="s">
        <v>12054</v>
      </c>
      <c r="C4743" t="s">
        <v>12055</v>
      </c>
      <c r="D4743" t="s">
        <v>12056</v>
      </c>
      <c r="E4743" s="1">
        <v>44964.611851851849</v>
      </c>
      <c r="F4743" s="1">
        <v>44964.611851851849</v>
      </c>
    </row>
    <row r="4744" spans="1:6" x14ac:dyDescent="0.2">
      <c r="A4744">
        <v>4743</v>
      </c>
      <c r="B4744" t="s">
        <v>12057</v>
      </c>
      <c r="C4744" t="s">
        <v>12058</v>
      </c>
      <c r="D4744" t="s">
        <v>12059</v>
      </c>
      <c r="E4744" s="1">
        <v>44964.611851851849</v>
      </c>
      <c r="F4744" s="1">
        <v>44964.611851851849</v>
      </c>
    </row>
    <row r="4745" spans="1:6" x14ac:dyDescent="0.2">
      <c r="A4745">
        <v>4744</v>
      </c>
      <c r="B4745" t="s">
        <v>12060</v>
      </c>
      <c r="C4745" t="s">
        <v>12061</v>
      </c>
      <c r="D4745" s="2">
        <v>9545952665</v>
      </c>
      <c r="E4745" s="1">
        <v>44964.611851851849</v>
      </c>
      <c r="F4745" s="1">
        <v>44964.611851851849</v>
      </c>
    </row>
    <row r="4746" spans="1:6" x14ac:dyDescent="0.2">
      <c r="A4746">
        <v>4745</v>
      </c>
      <c r="B4746" t="s">
        <v>12062</v>
      </c>
      <c r="C4746" t="s">
        <v>12063</v>
      </c>
      <c r="D4746" t="s">
        <v>12064</v>
      </c>
      <c r="E4746" s="1">
        <v>44964.611851851849</v>
      </c>
      <c r="F4746" s="1">
        <v>44964.611851851849</v>
      </c>
    </row>
    <row r="4747" spans="1:6" x14ac:dyDescent="0.2">
      <c r="A4747">
        <v>4746</v>
      </c>
      <c r="B4747" t="s">
        <v>12065</v>
      </c>
      <c r="C4747" t="s">
        <v>12066</v>
      </c>
      <c r="D4747" s="2">
        <v>4432701225</v>
      </c>
      <c r="E4747" s="1">
        <v>44964.611851851849</v>
      </c>
      <c r="F4747" s="1">
        <v>44964.611851851849</v>
      </c>
    </row>
    <row r="4748" spans="1:6" x14ac:dyDescent="0.2">
      <c r="A4748">
        <v>4747</v>
      </c>
      <c r="B4748" t="s">
        <v>12067</v>
      </c>
      <c r="C4748" t="s">
        <v>12068</v>
      </c>
      <c r="D4748" t="s">
        <v>12069</v>
      </c>
      <c r="E4748" s="1">
        <v>44964.611851851849</v>
      </c>
      <c r="F4748" s="1">
        <v>44964.611851851849</v>
      </c>
    </row>
    <row r="4749" spans="1:6" x14ac:dyDescent="0.2">
      <c r="A4749">
        <v>4748</v>
      </c>
      <c r="B4749" t="s">
        <v>12070</v>
      </c>
      <c r="C4749" t="s">
        <v>12071</v>
      </c>
      <c r="D4749" t="s">
        <v>12072</v>
      </c>
      <c r="E4749" s="1">
        <v>44964.611851851849</v>
      </c>
      <c r="F4749" s="1">
        <v>44964.611851851849</v>
      </c>
    </row>
    <row r="4750" spans="1:6" x14ac:dyDescent="0.2">
      <c r="A4750">
        <v>4749</v>
      </c>
      <c r="B4750" t="s">
        <v>12073</v>
      </c>
      <c r="C4750" t="s">
        <v>12074</v>
      </c>
      <c r="D4750" s="2">
        <v>7342359982</v>
      </c>
      <c r="E4750" s="1">
        <v>44964.611851851849</v>
      </c>
      <c r="F4750" s="1">
        <v>44964.611851851849</v>
      </c>
    </row>
    <row r="4751" spans="1:6" x14ac:dyDescent="0.2">
      <c r="A4751">
        <v>4750</v>
      </c>
      <c r="B4751" t="s">
        <v>12075</v>
      </c>
      <c r="C4751" t="s">
        <v>12076</v>
      </c>
      <c r="D4751" s="2">
        <v>7547860211</v>
      </c>
      <c r="E4751" s="1">
        <v>44964.611851851849</v>
      </c>
      <c r="F4751" s="1">
        <v>44964.611851851849</v>
      </c>
    </row>
    <row r="4752" spans="1:6" x14ac:dyDescent="0.2">
      <c r="A4752">
        <v>4751</v>
      </c>
      <c r="B4752" t="s">
        <v>12077</v>
      </c>
      <c r="C4752" t="s">
        <v>12078</v>
      </c>
      <c r="D4752" s="2">
        <v>14587033878</v>
      </c>
      <c r="E4752" s="1">
        <v>44964.611851851849</v>
      </c>
      <c r="F4752" s="1">
        <v>44964.611851851849</v>
      </c>
    </row>
    <row r="4753" spans="1:6" x14ac:dyDescent="0.2">
      <c r="A4753">
        <v>4752</v>
      </c>
      <c r="B4753" t="s">
        <v>12079</v>
      </c>
      <c r="C4753" t="s">
        <v>12080</v>
      </c>
      <c r="D4753" t="s">
        <v>12081</v>
      </c>
      <c r="E4753" s="1">
        <v>44964.611851851849</v>
      </c>
      <c r="F4753" s="1">
        <v>44964.611851851849</v>
      </c>
    </row>
    <row r="4754" spans="1:6" x14ac:dyDescent="0.2">
      <c r="A4754">
        <v>4753</v>
      </c>
      <c r="B4754" t="s">
        <v>12082</v>
      </c>
      <c r="C4754" t="s">
        <v>12083</v>
      </c>
      <c r="D4754" t="s">
        <v>12084</v>
      </c>
      <c r="E4754" s="1">
        <v>44964.611851851849</v>
      </c>
      <c r="F4754" s="1">
        <v>44964.611851851849</v>
      </c>
    </row>
    <row r="4755" spans="1:6" x14ac:dyDescent="0.2">
      <c r="A4755">
        <v>4754</v>
      </c>
      <c r="B4755" t="s">
        <v>12085</v>
      </c>
      <c r="C4755" t="s">
        <v>12086</v>
      </c>
      <c r="D4755" t="s">
        <v>12087</v>
      </c>
      <c r="E4755" s="1">
        <v>44964.611851851849</v>
      </c>
      <c r="F4755" s="1">
        <v>44964.611851851849</v>
      </c>
    </row>
    <row r="4756" spans="1:6" x14ac:dyDescent="0.2">
      <c r="A4756">
        <v>4755</v>
      </c>
      <c r="B4756" t="s">
        <v>12088</v>
      </c>
      <c r="C4756" t="s">
        <v>12089</v>
      </c>
      <c r="D4756" s="2">
        <v>18328731121</v>
      </c>
      <c r="E4756" s="1">
        <v>44964.611851851849</v>
      </c>
      <c r="F4756" s="1">
        <v>44964.611851851849</v>
      </c>
    </row>
    <row r="4757" spans="1:6" x14ac:dyDescent="0.2">
      <c r="A4757">
        <v>4756</v>
      </c>
      <c r="B4757" t="s">
        <v>12090</v>
      </c>
      <c r="C4757" t="s">
        <v>12091</v>
      </c>
      <c r="D4757" t="s">
        <v>12092</v>
      </c>
      <c r="E4757" s="1">
        <v>44964.611851851849</v>
      </c>
      <c r="F4757" s="1">
        <v>44964.611851851849</v>
      </c>
    </row>
    <row r="4758" spans="1:6" x14ac:dyDescent="0.2">
      <c r="A4758">
        <v>4757</v>
      </c>
      <c r="B4758" t="s">
        <v>12093</v>
      </c>
      <c r="C4758" t="s">
        <v>12094</v>
      </c>
      <c r="D4758" t="s">
        <v>12095</v>
      </c>
      <c r="E4758" s="1">
        <v>44964.611851851849</v>
      </c>
      <c r="F4758" s="1">
        <v>44964.611851851849</v>
      </c>
    </row>
    <row r="4759" spans="1:6" x14ac:dyDescent="0.2">
      <c r="A4759">
        <v>4758</v>
      </c>
      <c r="B4759" t="s">
        <v>12096</v>
      </c>
      <c r="C4759" t="s">
        <v>12097</v>
      </c>
      <c r="D4759" s="2">
        <v>6152135800</v>
      </c>
      <c r="E4759" s="1">
        <v>44964.611851851849</v>
      </c>
      <c r="F4759" s="1">
        <v>44964.611851851849</v>
      </c>
    </row>
    <row r="4760" spans="1:6" x14ac:dyDescent="0.2">
      <c r="A4760">
        <v>4759</v>
      </c>
      <c r="B4760" t="s">
        <v>12098</v>
      </c>
      <c r="C4760" t="s">
        <v>12099</v>
      </c>
      <c r="D4760" t="s">
        <v>12100</v>
      </c>
      <c r="E4760" s="1">
        <v>44964.611851851849</v>
      </c>
      <c r="F4760" s="1">
        <v>44964.611851851849</v>
      </c>
    </row>
    <row r="4761" spans="1:6" x14ac:dyDescent="0.2">
      <c r="A4761">
        <v>4760</v>
      </c>
      <c r="B4761" t="s">
        <v>12101</v>
      </c>
      <c r="C4761" t="s">
        <v>12102</v>
      </c>
      <c r="D4761" t="s">
        <v>12103</v>
      </c>
      <c r="E4761" s="1">
        <v>44964.611851851849</v>
      </c>
      <c r="F4761" s="1">
        <v>44964.611851851849</v>
      </c>
    </row>
    <row r="4762" spans="1:6" x14ac:dyDescent="0.2">
      <c r="A4762">
        <v>4761</v>
      </c>
      <c r="B4762" t="s">
        <v>12104</v>
      </c>
      <c r="C4762" t="s">
        <v>12105</v>
      </c>
      <c r="D4762">
        <v>13524136269</v>
      </c>
      <c r="E4762" s="1">
        <v>44964.611851851849</v>
      </c>
      <c r="F4762" s="1">
        <v>44964.611851851849</v>
      </c>
    </row>
    <row r="4763" spans="1:6" x14ac:dyDescent="0.2">
      <c r="A4763">
        <v>4762</v>
      </c>
      <c r="B4763" t="s">
        <v>12106</v>
      </c>
      <c r="C4763" t="s">
        <v>12107</v>
      </c>
      <c r="D4763">
        <f>1-669-350-6463</f>
        <v>-7481</v>
      </c>
      <c r="E4763" s="1">
        <v>44964.611851851849</v>
      </c>
      <c r="F4763" s="1">
        <v>44964.611851851849</v>
      </c>
    </row>
    <row r="4764" spans="1:6" x14ac:dyDescent="0.2">
      <c r="A4764">
        <v>4763</v>
      </c>
      <c r="B4764" t="s">
        <v>12108</v>
      </c>
      <c r="C4764" t="s">
        <v>12109</v>
      </c>
      <c r="D4764" s="2">
        <v>6188938174</v>
      </c>
      <c r="E4764" s="1">
        <v>44964.611851851849</v>
      </c>
      <c r="F4764" s="1">
        <v>44964.611851851849</v>
      </c>
    </row>
    <row r="4765" spans="1:6" x14ac:dyDescent="0.2">
      <c r="A4765">
        <v>4764</v>
      </c>
      <c r="B4765" t="s">
        <v>12110</v>
      </c>
      <c r="C4765" t="s">
        <v>12111</v>
      </c>
      <c r="D4765" s="2">
        <v>18509701665</v>
      </c>
      <c r="E4765" s="1">
        <v>44964.611851851849</v>
      </c>
      <c r="F4765" s="1">
        <v>44964.611851851849</v>
      </c>
    </row>
    <row r="4766" spans="1:6" x14ac:dyDescent="0.2">
      <c r="A4766">
        <v>4765</v>
      </c>
      <c r="B4766" t="s">
        <v>12112</v>
      </c>
      <c r="C4766" t="s">
        <v>12113</v>
      </c>
      <c r="D4766" s="2">
        <v>6503968794</v>
      </c>
      <c r="E4766" s="1">
        <v>44964.611851851849</v>
      </c>
      <c r="F4766" s="1">
        <v>44964.611851851849</v>
      </c>
    </row>
    <row r="4767" spans="1:6" x14ac:dyDescent="0.2">
      <c r="A4767">
        <v>4766</v>
      </c>
      <c r="B4767" t="s">
        <v>12114</v>
      </c>
      <c r="C4767" t="s">
        <v>12115</v>
      </c>
      <c r="D4767" s="2">
        <v>3519290667</v>
      </c>
      <c r="E4767" s="1">
        <v>44964.611851851849</v>
      </c>
      <c r="F4767" s="1">
        <v>44964.611851851849</v>
      </c>
    </row>
    <row r="4768" spans="1:6" x14ac:dyDescent="0.2">
      <c r="A4768">
        <v>4767</v>
      </c>
      <c r="B4768" t="s">
        <v>12116</v>
      </c>
      <c r="C4768" t="s">
        <v>12117</v>
      </c>
      <c r="D4768" t="s">
        <v>12118</v>
      </c>
      <c r="E4768" s="1">
        <v>44964.611851851849</v>
      </c>
      <c r="F4768" s="1">
        <v>44964.611851851849</v>
      </c>
    </row>
    <row r="4769" spans="1:6" x14ac:dyDescent="0.2">
      <c r="A4769">
        <v>4768</v>
      </c>
      <c r="B4769" t="s">
        <v>12119</v>
      </c>
      <c r="C4769" t="s">
        <v>12120</v>
      </c>
      <c r="D4769" t="s">
        <v>12121</v>
      </c>
      <c r="E4769" s="1">
        <v>44964.611851851849</v>
      </c>
      <c r="F4769" s="1">
        <v>44964.611851851849</v>
      </c>
    </row>
    <row r="4770" spans="1:6" x14ac:dyDescent="0.2">
      <c r="A4770">
        <v>4769</v>
      </c>
      <c r="B4770" t="s">
        <v>12122</v>
      </c>
      <c r="C4770" t="s">
        <v>12123</v>
      </c>
      <c r="D4770" t="s">
        <v>12124</v>
      </c>
      <c r="E4770" s="1">
        <v>44964.611851851849</v>
      </c>
      <c r="F4770" s="1">
        <v>44964.611851851849</v>
      </c>
    </row>
    <row r="4771" spans="1:6" x14ac:dyDescent="0.2">
      <c r="A4771">
        <v>4770</v>
      </c>
      <c r="B4771" t="s">
        <v>12125</v>
      </c>
      <c r="C4771" t="s">
        <v>12126</v>
      </c>
      <c r="D4771" s="2">
        <v>9306045408</v>
      </c>
      <c r="E4771" s="1">
        <v>44964.611851851849</v>
      </c>
      <c r="F4771" s="1">
        <v>44964.611851851849</v>
      </c>
    </row>
    <row r="4772" spans="1:6" x14ac:dyDescent="0.2">
      <c r="A4772">
        <v>4771</v>
      </c>
      <c r="B4772" t="s">
        <v>12127</v>
      </c>
      <c r="C4772" t="s">
        <v>12128</v>
      </c>
      <c r="D4772" s="2">
        <v>15735730737</v>
      </c>
      <c r="E4772" s="1">
        <v>44964.611851851849</v>
      </c>
      <c r="F4772" s="1">
        <v>44964.611851851849</v>
      </c>
    </row>
    <row r="4773" spans="1:6" x14ac:dyDescent="0.2">
      <c r="A4773">
        <v>4772</v>
      </c>
      <c r="B4773" t="s">
        <v>12129</v>
      </c>
      <c r="C4773" t="s">
        <v>12130</v>
      </c>
      <c r="D4773" s="2">
        <v>9526522867</v>
      </c>
      <c r="E4773" s="1">
        <v>44964.611851851849</v>
      </c>
      <c r="F4773" s="1">
        <v>44964.611851851849</v>
      </c>
    </row>
    <row r="4774" spans="1:6" x14ac:dyDescent="0.2">
      <c r="A4774">
        <v>4773</v>
      </c>
      <c r="B4774" t="s">
        <v>12131</v>
      </c>
      <c r="C4774" t="s">
        <v>12132</v>
      </c>
      <c r="D4774" t="s">
        <v>12133</v>
      </c>
      <c r="E4774" s="1">
        <v>44964.611851851849</v>
      </c>
      <c r="F4774" s="1">
        <v>44964.611851851849</v>
      </c>
    </row>
    <row r="4775" spans="1:6" x14ac:dyDescent="0.2">
      <c r="A4775">
        <v>4774</v>
      </c>
      <c r="B4775" t="s">
        <v>12134</v>
      </c>
      <c r="C4775" t="s">
        <v>12135</v>
      </c>
      <c r="D4775" t="s">
        <v>12136</v>
      </c>
      <c r="E4775" s="1">
        <v>44964.611851851849</v>
      </c>
      <c r="F4775" s="1">
        <v>44964.611851851849</v>
      </c>
    </row>
    <row r="4776" spans="1:6" x14ac:dyDescent="0.2">
      <c r="A4776">
        <v>4775</v>
      </c>
      <c r="B4776" t="s">
        <v>12137</v>
      </c>
      <c r="C4776" t="s">
        <v>12138</v>
      </c>
      <c r="D4776" t="s">
        <v>12139</v>
      </c>
      <c r="E4776" s="1">
        <v>44964.611851851849</v>
      </c>
      <c r="F4776" s="1">
        <v>44964.611851851849</v>
      </c>
    </row>
    <row r="4777" spans="1:6" x14ac:dyDescent="0.2">
      <c r="A4777">
        <v>4776</v>
      </c>
      <c r="B4777" t="s">
        <v>12140</v>
      </c>
      <c r="C4777" t="s">
        <v>12141</v>
      </c>
      <c r="D4777" s="2">
        <v>8307716875</v>
      </c>
      <c r="E4777" s="1">
        <v>44964.611851851849</v>
      </c>
      <c r="F4777" s="1">
        <v>44964.611851851849</v>
      </c>
    </row>
    <row r="4778" spans="1:6" x14ac:dyDescent="0.2">
      <c r="A4778">
        <v>4777</v>
      </c>
      <c r="B4778" t="s">
        <v>12142</v>
      </c>
      <c r="C4778" t="s">
        <v>12143</v>
      </c>
      <c r="D4778">
        <f>1-872-318-3488</f>
        <v>-4677</v>
      </c>
      <c r="E4778" s="1">
        <v>44964.611851851849</v>
      </c>
      <c r="F4778" s="1">
        <v>44964.611851851849</v>
      </c>
    </row>
    <row r="4779" spans="1:6" x14ac:dyDescent="0.2">
      <c r="A4779">
        <v>4778</v>
      </c>
      <c r="B4779" t="s">
        <v>12144</v>
      </c>
      <c r="C4779" t="s">
        <v>12145</v>
      </c>
      <c r="D4779" t="s">
        <v>12146</v>
      </c>
      <c r="E4779" s="1">
        <v>44964.611851851849</v>
      </c>
      <c r="F4779" s="1">
        <v>44964.611851851849</v>
      </c>
    </row>
    <row r="4780" spans="1:6" x14ac:dyDescent="0.2">
      <c r="A4780">
        <v>4779</v>
      </c>
      <c r="B4780" t="s">
        <v>12147</v>
      </c>
      <c r="C4780" t="s">
        <v>12148</v>
      </c>
      <c r="D4780" t="s">
        <v>12149</v>
      </c>
      <c r="E4780" s="1">
        <v>44964.611851851849</v>
      </c>
      <c r="F4780" s="1">
        <v>44964.611851851849</v>
      </c>
    </row>
    <row r="4781" spans="1:6" x14ac:dyDescent="0.2">
      <c r="A4781">
        <v>4780</v>
      </c>
      <c r="B4781" t="s">
        <v>12150</v>
      </c>
      <c r="C4781" t="s">
        <v>12151</v>
      </c>
      <c r="D4781">
        <v>12122725388</v>
      </c>
      <c r="E4781" s="1">
        <v>44964.611851851849</v>
      </c>
      <c r="F4781" s="1">
        <v>44964.611851851849</v>
      </c>
    </row>
    <row r="4782" spans="1:6" x14ac:dyDescent="0.2">
      <c r="A4782">
        <v>4781</v>
      </c>
      <c r="B4782" t="s">
        <v>12152</v>
      </c>
      <c r="C4782" t="s">
        <v>12153</v>
      </c>
      <c r="D4782" t="s">
        <v>12154</v>
      </c>
      <c r="E4782" s="1">
        <v>44964.611851851849</v>
      </c>
      <c r="F4782" s="1">
        <v>44964.611851851849</v>
      </c>
    </row>
    <row r="4783" spans="1:6" x14ac:dyDescent="0.2">
      <c r="A4783">
        <v>4782</v>
      </c>
      <c r="B4783" t="s">
        <v>12155</v>
      </c>
      <c r="C4783" t="s">
        <v>12156</v>
      </c>
      <c r="D4783" t="s">
        <v>12157</v>
      </c>
      <c r="E4783" s="1">
        <v>44964.611851851849</v>
      </c>
      <c r="F4783" s="1">
        <v>44964.611851851849</v>
      </c>
    </row>
    <row r="4784" spans="1:6" x14ac:dyDescent="0.2">
      <c r="A4784">
        <v>4783</v>
      </c>
      <c r="B4784" t="s">
        <v>12158</v>
      </c>
      <c r="C4784" t="s">
        <v>12159</v>
      </c>
      <c r="D4784" s="2">
        <v>19788375489</v>
      </c>
      <c r="E4784" s="1">
        <v>44964.611851851849</v>
      </c>
      <c r="F4784" s="1">
        <v>44964.611851851849</v>
      </c>
    </row>
    <row r="4785" spans="1:6" x14ac:dyDescent="0.2">
      <c r="A4785">
        <v>4784</v>
      </c>
      <c r="B4785" t="s">
        <v>12160</v>
      </c>
      <c r="C4785" t="s">
        <v>12161</v>
      </c>
      <c r="D4785" s="2">
        <v>13167931021</v>
      </c>
      <c r="E4785" s="1">
        <v>44964.611851851849</v>
      </c>
      <c r="F4785" s="1">
        <v>44964.611851851849</v>
      </c>
    </row>
    <row r="4786" spans="1:6" x14ac:dyDescent="0.2">
      <c r="A4786">
        <v>4785</v>
      </c>
      <c r="B4786" t="s">
        <v>12162</v>
      </c>
      <c r="C4786" t="s">
        <v>12163</v>
      </c>
      <c r="D4786" t="s">
        <v>12164</v>
      </c>
      <c r="E4786" s="1">
        <v>44964.611851851849</v>
      </c>
      <c r="F4786" s="1">
        <v>44964.611851851849</v>
      </c>
    </row>
    <row r="4787" spans="1:6" x14ac:dyDescent="0.2">
      <c r="A4787">
        <v>4786</v>
      </c>
      <c r="B4787" t="s">
        <v>12165</v>
      </c>
      <c r="C4787" t="s">
        <v>12166</v>
      </c>
      <c r="D4787">
        <f>1-406-546-9859</f>
        <v>-10810</v>
      </c>
      <c r="E4787" s="1">
        <v>44964.611851851849</v>
      </c>
      <c r="F4787" s="1">
        <v>44964.611851851849</v>
      </c>
    </row>
    <row r="4788" spans="1:6" x14ac:dyDescent="0.2">
      <c r="A4788">
        <v>4787</v>
      </c>
      <c r="B4788" t="s">
        <v>12167</v>
      </c>
      <c r="C4788" t="s">
        <v>12168</v>
      </c>
      <c r="D4788">
        <f>1-703-233-256</f>
        <v>-1191</v>
      </c>
      <c r="E4788" s="1">
        <v>44964.611851851849</v>
      </c>
      <c r="F4788" s="1">
        <v>44964.611851851849</v>
      </c>
    </row>
    <row r="4789" spans="1:6" x14ac:dyDescent="0.2">
      <c r="A4789">
        <v>4788</v>
      </c>
      <c r="B4789" t="s">
        <v>12169</v>
      </c>
      <c r="C4789" t="s">
        <v>12170</v>
      </c>
      <c r="D4789" s="2">
        <v>7544423764</v>
      </c>
      <c r="E4789" s="1">
        <v>44964.611851851849</v>
      </c>
      <c r="F4789" s="1">
        <v>44964.611851851849</v>
      </c>
    </row>
    <row r="4790" spans="1:6" x14ac:dyDescent="0.2">
      <c r="A4790">
        <v>4789</v>
      </c>
      <c r="B4790" t="s">
        <v>12171</v>
      </c>
      <c r="C4790" t="s">
        <v>12172</v>
      </c>
      <c r="D4790" t="s">
        <v>12173</v>
      </c>
      <c r="E4790" s="1">
        <v>44964.611851851849</v>
      </c>
      <c r="F4790" s="1">
        <v>44964.611851851849</v>
      </c>
    </row>
    <row r="4791" spans="1:6" x14ac:dyDescent="0.2">
      <c r="A4791">
        <v>4790</v>
      </c>
      <c r="B4791" t="s">
        <v>12174</v>
      </c>
      <c r="C4791" t="s">
        <v>12175</v>
      </c>
      <c r="D4791" t="s">
        <v>12176</v>
      </c>
      <c r="E4791" s="1">
        <v>44964.611851851849</v>
      </c>
      <c r="F4791" s="1">
        <v>44964.611851851849</v>
      </c>
    </row>
    <row r="4792" spans="1:6" x14ac:dyDescent="0.2">
      <c r="A4792">
        <v>4791</v>
      </c>
      <c r="B4792" t="s">
        <v>12177</v>
      </c>
      <c r="C4792" t="s">
        <v>12178</v>
      </c>
      <c r="D4792" s="2">
        <v>4797668850</v>
      </c>
      <c r="E4792" s="1">
        <v>44964.611851851849</v>
      </c>
      <c r="F4792" s="1">
        <v>44964.611851851849</v>
      </c>
    </row>
    <row r="4793" spans="1:6" x14ac:dyDescent="0.2">
      <c r="A4793">
        <v>4792</v>
      </c>
      <c r="B4793" t="s">
        <v>12179</v>
      </c>
      <c r="C4793" t="s">
        <v>12180</v>
      </c>
      <c r="D4793" t="s">
        <v>12181</v>
      </c>
      <c r="E4793" s="1">
        <v>44964.611851851849</v>
      </c>
      <c r="F4793" s="1">
        <v>44964.611851851849</v>
      </c>
    </row>
    <row r="4794" spans="1:6" x14ac:dyDescent="0.2">
      <c r="A4794">
        <v>4793</v>
      </c>
      <c r="B4794" t="s">
        <v>12182</v>
      </c>
      <c r="C4794" t="s">
        <v>12183</v>
      </c>
      <c r="D4794">
        <f>1-334-310-6833</f>
        <v>-7476</v>
      </c>
      <c r="E4794" s="1">
        <v>44964.611851851849</v>
      </c>
      <c r="F4794" s="1">
        <v>44964.611851851849</v>
      </c>
    </row>
    <row r="4795" spans="1:6" x14ac:dyDescent="0.2">
      <c r="A4795">
        <v>4794</v>
      </c>
      <c r="B4795" t="s">
        <v>12184</v>
      </c>
      <c r="C4795" t="s">
        <v>12185</v>
      </c>
      <c r="D4795">
        <v>18386996642</v>
      </c>
      <c r="E4795" s="1">
        <v>44964.611851851849</v>
      </c>
      <c r="F4795" s="1">
        <v>44964.611851851849</v>
      </c>
    </row>
    <row r="4796" spans="1:6" x14ac:dyDescent="0.2">
      <c r="A4796">
        <v>4795</v>
      </c>
      <c r="B4796" t="s">
        <v>12186</v>
      </c>
      <c r="C4796" t="s">
        <v>12187</v>
      </c>
      <c r="D4796">
        <f>1-531-348-6804</f>
        <v>-7682</v>
      </c>
      <c r="E4796" s="1">
        <v>44964.611851851849</v>
      </c>
      <c r="F4796" s="1">
        <v>44964.611851851849</v>
      </c>
    </row>
    <row r="4797" spans="1:6" x14ac:dyDescent="0.2">
      <c r="A4797">
        <v>4796</v>
      </c>
      <c r="B4797" t="s">
        <v>12188</v>
      </c>
      <c r="C4797" t="s">
        <v>12189</v>
      </c>
      <c r="D4797" s="2">
        <v>5205621657</v>
      </c>
      <c r="E4797" s="1">
        <v>44964.611851851849</v>
      </c>
      <c r="F4797" s="1">
        <v>44964.611851851849</v>
      </c>
    </row>
    <row r="4798" spans="1:6" x14ac:dyDescent="0.2">
      <c r="A4798">
        <v>4797</v>
      </c>
      <c r="B4798" t="s">
        <v>12190</v>
      </c>
      <c r="C4798" t="s">
        <v>12191</v>
      </c>
      <c r="D4798" s="2">
        <v>8306390395</v>
      </c>
      <c r="E4798" s="1">
        <v>44964.611851851849</v>
      </c>
      <c r="F4798" s="1">
        <v>44964.611851851849</v>
      </c>
    </row>
    <row r="4799" spans="1:6" x14ac:dyDescent="0.2">
      <c r="A4799">
        <v>4798</v>
      </c>
      <c r="B4799" t="s">
        <v>12192</v>
      </c>
      <c r="C4799" t="s">
        <v>12193</v>
      </c>
      <c r="D4799" t="s">
        <v>12194</v>
      </c>
      <c r="E4799" s="1">
        <v>44964.611851851849</v>
      </c>
      <c r="F4799" s="1">
        <v>44964.611851851849</v>
      </c>
    </row>
    <row r="4800" spans="1:6" x14ac:dyDescent="0.2">
      <c r="A4800">
        <v>4799</v>
      </c>
      <c r="B4800" t="s">
        <v>12195</v>
      </c>
      <c r="C4800" t="s">
        <v>12196</v>
      </c>
      <c r="D4800" t="s">
        <v>12197</v>
      </c>
      <c r="E4800" s="1">
        <v>44964.611851851849</v>
      </c>
      <c r="F4800" s="1">
        <v>44964.611851851849</v>
      </c>
    </row>
    <row r="4801" spans="1:6" x14ac:dyDescent="0.2">
      <c r="A4801">
        <v>4800</v>
      </c>
      <c r="B4801" t="s">
        <v>12198</v>
      </c>
      <c r="C4801" t="s">
        <v>12199</v>
      </c>
      <c r="D4801" s="2">
        <v>7372309115</v>
      </c>
      <c r="E4801" s="1">
        <v>44964.611851851849</v>
      </c>
      <c r="F4801" s="1">
        <v>44964.611851851849</v>
      </c>
    </row>
    <row r="4802" spans="1:6" x14ac:dyDescent="0.2">
      <c r="A4802">
        <v>4801</v>
      </c>
      <c r="B4802" t="s">
        <v>12200</v>
      </c>
      <c r="C4802" t="s">
        <v>12201</v>
      </c>
      <c r="D4802">
        <f>1-407-965-9807</f>
        <v>-11178</v>
      </c>
      <c r="E4802" s="1">
        <v>44964.611851851849</v>
      </c>
      <c r="F4802" s="1">
        <v>44964.611851851849</v>
      </c>
    </row>
    <row r="4803" spans="1:6" x14ac:dyDescent="0.2">
      <c r="A4803">
        <v>4802</v>
      </c>
      <c r="B4803" t="s">
        <v>12202</v>
      </c>
      <c r="C4803" t="s">
        <v>12203</v>
      </c>
      <c r="D4803">
        <f>1-831-640-4811</f>
        <v>-6281</v>
      </c>
      <c r="E4803" s="1">
        <v>44964.611851851849</v>
      </c>
      <c r="F4803" s="1">
        <v>44964.611851851849</v>
      </c>
    </row>
    <row r="4804" spans="1:6" x14ac:dyDescent="0.2">
      <c r="A4804">
        <v>4803</v>
      </c>
      <c r="B4804" t="s">
        <v>12204</v>
      </c>
      <c r="C4804" t="s">
        <v>12205</v>
      </c>
      <c r="D4804" t="s">
        <v>12206</v>
      </c>
      <c r="E4804" s="1">
        <v>44964.611851851849</v>
      </c>
      <c r="F4804" s="1">
        <v>44964.611851851849</v>
      </c>
    </row>
    <row r="4805" spans="1:6" x14ac:dyDescent="0.2">
      <c r="A4805">
        <v>4804</v>
      </c>
      <c r="B4805" t="s">
        <v>12207</v>
      </c>
      <c r="C4805" t="s">
        <v>12208</v>
      </c>
      <c r="D4805">
        <f>1-716-863-9147</f>
        <v>-10725</v>
      </c>
      <c r="E4805" s="1">
        <v>44964.611851851849</v>
      </c>
      <c r="F4805" s="1">
        <v>44964.611851851849</v>
      </c>
    </row>
    <row r="4806" spans="1:6" x14ac:dyDescent="0.2">
      <c r="A4806">
        <v>4805</v>
      </c>
      <c r="B4806" t="s">
        <v>12209</v>
      </c>
      <c r="C4806" t="s">
        <v>12210</v>
      </c>
      <c r="D4806" t="s">
        <v>12211</v>
      </c>
      <c r="E4806" s="1">
        <v>44964.611851851849</v>
      </c>
      <c r="F4806" s="1">
        <v>44964.611851851849</v>
      </c>
    </row>
    <row r="4807" spans="1:6" x14ac:dyDescent="0.2">
      <c r="A4807">
        <v>4806</v>
      </c>
      <c r="B4807" t="s">
        <v>12212</v>
      </c>
      <c r="C4807" t="s">
        <v>12213</v>
      </c>
      <c r="D4807" t="s">
        <v>12214</v>
      </c>
      <c r="E4807" s="1">
        <v>44964.611851851849</v>
      </c>
      <c r="F4807" s="1">
        <v>44964.611851851849</v>
      </c>
    </row>
    <row r="4808" spans="1:6" x14ac:dyDescent="0.2">
      <c r="A4808">
        <v>4807</v>
      </c>
      <c r="B4808" t="s">
        <v>12215</v>
      </c>
      <c r="C4808" t="s">
        <v>12216</v>
      </c>
      <c r="D4808" t="s">
        <v>12217</v>
      </c>
      <c r="E4808" s="1">
        <v>44964.611851851849</v>
      </c>
      <c r="F4808" s="1">
        <v>44964.611851851849</v>
      </c>
    </row>
    <row r="4809" spans="1:6" x14ac:dyDescent="0.2">
      <c r="A4809">
        <v>4808</v>
      </c>
      <c r="B4809" t="s">
        <v>12218</v>
      </c>
      <c r="C4809" t="s">
        <v>12219</v>
      </c>
      <c r="D4809" t="s">
        <v>12220</v>
      </c>
      <c r="E4809" s="1">
        <v>44964.611851851849</v>
      </c>
      <c r="F4809" s="1">
        <v>44964.611851851849</v>
      </c>
    </row>
    <row r="4810" spans="1:6" x14ac:dyDescent="0.2">
      <c r="A4810">
        <v>4809</v>
      </c>
      <c r="B4810" t="s">
        <v>12221</v>
      </c>
      <c r="C4810" t="s">
        <v>12222</v>
      </c>
      <c r="D4810" t="s">
        <v>12223</v>
      </c>
      <c r="E4810" s="1">
        <v>44964.611851851849</v>
      </c>
      <c r="F4810" s="1">
        <v>44964.611851851849</v>
      </c>
    </row>
    <row r="4811" spans="1:6" x14ac:dyDescent="0.2">
      <c r="A4811">
        <v>4810</v>
      </c>
      <c r="B4811" t="s">
        <v>12224</v>
      </c>
      <c r="C4811" t="s">
        <v>12225</v>
      </c>
      <c r="D4811" t="s">
        <v>12226</v>
      </c>
      <c r="E4811" s="1">
        <v>44964.611851851849</v>
      </c>
      <c r="F4811" s="1">
        <v>44964.611851851849</v>
      </c>
    </row>
    <row r="4812" spans="1:6" x14ac:dyDescent="0.2">
      <c r="A4812">
        <v>4811</v>
      </c>
      <c r="B4812" t="s">
        <v>12227</v>
      </c>
      <c r="C4812" t="s">
        <v>12228</v>
      </c>
      <c r="D4812" t="s">
        <v>12229</v>
      </c>
      <c r="E4812" s="1">
        <v>44964.611851851849</v>
      </c>
      <c r="F4812" s="1">
        <v>44964.611851851849</v>
      </c>
    </row>
    <row r="4813" spans="1:6" x14ac:dyDescent="0.2">
      <c r="A4813">
        <v>4812</v>
      </c>
      <c r="B4813" t="s">
        <v>12230</v>
      </c>
      <c r="C4813" t="s">
        <v>12231</v>
      </c>
      <c r="D4813">
        <v>19289847857</v>
      </c>
      <c r="E4813" s="1">
        <v>44964.611851851849</v>
      </c>
      <c r="F4813" s="1">
        <v>44964.611851851849</v>
      </c>
    </row>
    <row r="4814" spans="1:6" x14ac:dyDescent="0.2">
      <c r="A4814">
        <v>4813</v>
      </c>
      <c r="B4814" t="s">
        <v>12232</v>
      </c>
      <c r="C4814" t="s">
        <v>12233</v>
      </c>
      <c r="D4814" t="s">
        <v>12234</v>
      </c>
      <c r="E4814" s="1">
        <v>44964.611851851849</v>
      </c>
      <c r="F4814" s="1">
        <v>44964.611851851849</v>
      </c>
    </row>
    <row r="4815" spans="1:6" x14ac:dyDescent="0.2">
      <c r="A4815">
        <v>4814</v>
      </c>
      <c r="B4815" t="s">
        <v>12235</v>
      </c>
      <c r="C4815" t="s">
        <v>12236</v>
      </c>
      <c r="D4815">
        <f>1-678-661-9124</f>
        <v>-10462</v>
      </c>
      <c r="E4815" s="1">
        <v>44964.611851851849</v>
      </c>
      <c r="F4815" s="1">
        <v>44964.611851851849</v>
      </c>
    </row>
    <row r="4816" spans="1:6" x14ac:dyDescent="0.2">
      <c r="A4816">
        <v>4815</v>
      </c>
      <c r="B4816" t="s">
        <v>12237</v>
      </c>
      <c r="C4816" t="s">
        <v>12238</v>
      </c>
      <c r="D4816" t="s">
        <v>12239</v>
      </c>
      <c r="E4816" s="1">
        <v>44964.611851851849</v>
      </c>
      <c r="F4816" s="1">
        <v>44964.611851851849</v>
      </c>
    </row>
    <row r="4817" spans="1:6" x14ac:dyDescent="0.2">
      <c r="A4817">
        <v>4816</v>
      </c>
      <c r="B4817" t="s">
        <v>12240</v>
      </c>
      <c r="C4817" t="s">
        <v>12241</v>
      </c>
      <c r="D4817" t="s">
        <v>12242</v>
      </c>
      <c r="E4817" s="1">
        <v>44964.611851851849</v>
      </c>
      <c r="F4817" s="1">
        <v>44964.611851851849</v>
      </c>
    </row>
    <row r="4818" spans="1:6" x14ac:dyDescent="0.2">
      <c r="A4818">
        <v>4817</v>
      </c>
      <c r="B4818" t="s">
        <v>12243</v>
      </c>
      <c r="C4818" t="s">
        <v>12244</v>
      </c>
      <c r="D4818" t="s">
        <v>12245</v>
      </c>
      <c r="E4818" s="1">
        <v>44964.611851851849</v>
      </c>
      <c r="F4818" s="1">
        <v>44964.611851851849</v>
      </c>
    </row>
    <row r="4819" spans="1:6" x14ac:dyDescent="0.2">
      <c r="A4819">
        <v>4818</v>
      </c>
      <c r="B4819" t="s">
        <v>12246</v>
      </c>
      <c r="C4819" t="s">
        <v>12247</v>
      </c>
      <c r="D4819">
        <f>1-630-484-5793</f>
        <v>-6906</v>
      </c>
      <c r="E4819" s="1">
        <v>44964.611851851849</v>
      </c>
      <c r="F4819" s="1">
        <v>44964.611851851849</v>
      </c>
    </row>
    <row r="4820" spans="1:6" x14ac:dyDescent="0.2">
      <c r="A4820">
        <v>4819</v>
      </c>
      <c r="B4820" t="s">
        <v>12248</v>
      </c>
      <c r="C4820" t="s">
        <v>12249</v>
      </c>
      <c r="D4820" s="2">
        <v>3026406351</v>
      </c>
      <c r="E4820" s="1">
        <v>44964.611851851849</v>
      </c>
      <c r="F4820" s="1">
        <v>44964.611851851849</v>
      </c>
    </row>
    <row r="4821" spans="1:6" x14ac:dyDescent="0.2">
      <c r="A4821">
        <v>4820</v>
      </c>
      <c r="B4821" t="s">
        <v>12250</v>
      </c>
      <c r="C4821" t="s">
        <v>12251</v>
      </c>
      <c r="D4821" s="2">
        <v>2489029298</v>
      </c>
      <c r="E4821" s="1">
        <v>44964.611851851849</v>
      </c>
      <c r="F4821" s="1">
        <v>44964.611851851849</v>
      </c>
    </row>
    <row r="4822" spans="1:6" x14ac:dyDescent="0.2">
      <c r="A4822">
        <v>4821</v>
      </c>
      <c r="B4822" t="s">
        <v>12252</v>
      </c>
      <c r="C4822" t="s">
        <v>12253</v>
      </c>
      <c r="D4822" t="s">
        <v>12254</v>
      </c>
      <c r="E4822" s="1">
        <v>44964.611851851849</v>
      </c>
      <c r="F4822" s="1">
        <v>44964.611851851849</v>
      </c>
    </row>
    <row r="4823" spans="1:6" x14ac:dyDescent="0.2">
      <c r="A4823">
        <v>4822</v>
      </c>
      <c r="B4823" t="s">
        <v>12255</v>
      </c>
      <c r="C4823" t="s">
        <v>12256</v>
      </c>
      <c r="D4823" t="s">
        <v>12257</v>
      </c>
      <c r="E4823" s="1">
        <v>44964.611851851849</v>
      </c>
      <c r="F4823" s="1">
        <v>44964.611851851849</v>
      </c>
    </row>
    <row r="4824" spans="1:6" x14ac:dyDescent="0.2">
      <c r="A4824">
        <v>4823</v>
      </c>
      <c r="B4824" t="s">
        <v>12258</v>
      </c>
      <c r="C4824" t="s">
        <v>12259</v>
      </c>
      <c r="D4824" s="2">
        <v>9514611504</v>
      </c>
      <c r="E4824" s="1">
        <v>44964.611851851849</v>
      </c>
      <c r="F4824" s="1">
        <v>44964.611851851849</v>
      </c>
    </row>
    <row r="4825" spans="1:6" x14ac:dyDescent="0.2">
      <c r="A4825">
        <v>4824</v>
      </c>
      <c r="B4825" t="s">
        <v>12260</v>
      </c>
      <c r="C4825" t="s">
        <v>12261</v>
      </c>
      <c r="D4825" t="s">
        <v>12262</v>
      </c>
      <c r="E4825" s="1">
        <v>44964.611851851849</v>
      </c>
      <c r="F4825" s="1">
        <v>44964.611851851849</v>
      </c>
    </row>
    <row r="4826" spans="1:6" x14ac:dyDescent="0.2">
      <c r="A4826">
        <v>4825</v>
      </c>
      <c r="B4826" t="s">
        <v>12263</v>
      </c>
      <c r="C4826" t="s">
        <v>12264</v>
      </c>
      <c r="D4826" t="s">
        <v>12265</v>
      </c>
      <c r="E4826" s="1">
        <v>44964.611851851849</v>
      </c>
      <c r="F4826" s="1">
        <v>44964.611851851849</v>
      </c>
    </row>
    <row r="4827" spans="1:6" x14ac:dyDescent="0.2">
      <c r="A4827">
        <v>4826</v>
      </c>
      <c r="B4827" t="s">
        <v>12266</v>
      </c>
      <c r="C4827" t="s">
        <v>12267</v>
      </c>
      <c r="D4827">
        <v>18326710219</v>
      </c>
      <c r="E4827" s="1">
        <v>44964.611851851849</v>
      </c>
      <c r="F4827" s="1">
        <v>44964.611851851849</v>
      </c>
    </row>
    <row r="4828" spans="1:6" x14ac:dyDescent="0.2">
      <c r="A4828">
        <v>4827</v>
      </c>
      <c r="B4828" t="s">
        <v>12268</v>
      </c>
      <c r="C4828" t="s">
        <v>12269</v>
      </c>
      <c r="D4828" t="s">
        <v>12270</v>
      </c>
      <c r="E4828" s="1">
        <v>44964.611851851849</v>
      </c>
      <c r="F4828" s="1">
        <v>44964.611851851849</v>
      </c>
    </row>
    <row r="4829" spans="1:6" x14ac:dyDescent="0.2">
      <c r="A4829">
        <v>4828</v>
      </c>
      <c r="B4829" t="s">
        <v>12271</v>
      </c>
      <c r="C4829" t="s">
        <v>12272</v>
      </c>
      <c r="D4829" t="s">
        <v>12273</v>
      </c>
      <c r="E4829" s="1">
        <v>44964.611851851849</v>
      </c>
      <c r="F4829" s="1">
        <v>44964.611851851849</v>
      </c>
    </row>
    <row r="4830" spans="1:6" x14ac:dyDescent="0.2">
      <c r="A4830">
        <v>4829</v>
      </c>
      <c r="B4830" t="s">
        <v>12274</v>
      </c>
      <c r="C4830" t="s">
        <v>12275</v>
      </c>
      <c r="D4830">
        <f>1-539-602-104</f>
        <v>-1244</v>
      </c>
      <c r="E4830" s="1">
        <v>44964.611851851849</v>
      </c>
      <c r="F4830" s="1">
        <v>44964.611851851849</v>
      </c>
    </row>
    <row r="4831" spans="1:6" x14ac:dyDescent="0.2">
      <c r="A4831">
        <v>4830</v>
      </c>
      <c r="B4831" t="s">
        <v>12276</v>
      </c>
      <c r="C4831" t="s">
        <v>12277</v>
      </c>
      <c r="D4831">
        <f>1-352-451-9367</f>
        <v>-10169</v>
      </c>
      <c r="E4831" s="1">
        <v>44964.611851851849</v>
      </c>
      <c r="F4831" s="1">
        <v>44964.611851851849</v>
      </c>
    </row>
    <row r="4832" spans="1:6" x14ac:dyDescent="0.2">
      <c r="A4832">
        <v>4831</v>
      </c>
      <c r="B4832" t="s">
        <v>12278</v>
      </c>
      <c r="C4832" t="s">
        <v>12279</v>
      </c>
      <c r="D4832" s="2">
        <v>5418280267</v>
      </c>
      <c r="E4832" s="1">
        <v>44964.611851851849</v>
      </c>
      <c r="F4832" s="1">
        <v>44964.611851851849</v>
      </c>
    </row>
    <row r="4833" spans="1:6" x14ac:dyDescent="0.2">
      <c r="A4833">
        <v>4832</v>
      </c>
      <c r="B4833" t="s">
        <v>12280</v>
      </c>
      <c r="C4833" t="s">
        <v>12281</v>
      </c>
      <c r="D4833" t="s">
        <v>12282</v>
      </c>
      <c r="E4833" s="1">
        <v>44964.611851851849</v>
      </c>
      <c r="F4833" s="1">
        <v>44964.611851851849</v>
      </c>
    </row>
    <row r="4834" spans="1:6" x14ac:dyDescent="0.2">
      <c r="A4834">
        <v>4833</v>
      </c>
      <c r="B4834" t="s">
        <v>12283</v>
      </c>
      <c r="C4834" t="s">
        <v>12284</v>
      </c>
      <c r="D4834" t="s">
        <v>12285</v>
      </c>
      <c r="E4834" s="1">
        <v>44964.611851851849</v>
      </c>
      <c r="F4834" s="1">
        <v>44964.611851851849</v>
      </c>
    </row>
    <row r="4835" spans="1:6" x14ac:dyDescent="0.2">
      <c r="A4835">
        <v>4834</v>
      </c>
      <c r="B4835" t="s">
        <v>12286</v>
      </c>
      <c r="C4835" t="s">
        <v>12287</v>
      </c>
      <c r="D4835" t="s">
        <v>12288</v>
      </c>
      <c r="E4835" s="1">
        <v>44964.611851851849</v>
      </c>
      <c r="F4835" s="1">
        <v>44964.611851851849</v>
      </c>
    </row>
    <row r="4836" spans="1:6" x14ac:dyDescent="0.2">
      <c r="A4836">
        <v>4835</v>
      </c>
      <c r="B4836" t="s">
        <v>12289</v>
      </c>
      <c r="C4836" t="s">
        <v>12290</v>
      </c>
      <c r="D4836" t="s">
        <v>12291</v>
      </c>
      <c r="E4836" s="1">
        <v>44964.611851851849</v>
      </c>
      <c r="F4836" s="1">
        <v>44964.611851851849</v>
      </c>
    </row>
    <row r="4837" spans="1:6" x14ac:dyDescent="0.2">
      <c r="A4837">
        <v>4836</v>
      </c>
      <c r="B4837" t="s">
        <v>12292</v>
      </c>
      <c r="C4837" t="s">
        <v>12293</v>
      </c>
      <c r="D4837" t="s">
        <v>12294</v>
      </c>
      <c r="E4837" s="1">
        <v>44964.611851851849</v>
      </c>
      <c r="F4837" s="1">
        <v>44964.611851851849</v>
      </c>
    </row>
    <row r="4838" spans="1:6" x14ac:dyDescent="0.2">
      <c r="A4838">
        <v>4837</v>
      </c>
      <c r="B4838" t="s">
        <v>12295</v>
      </c>
      <c r="C4838" t="s">
        <v>12296</v>
      </c>
      <c r="D4838" t="s">
        <v>12297</v>
      </c>
      <c r="E4838" s="1">
        <v>44964.611851851849</v>
      </c>
      <c r="F4838" s="1">
        <v>44964.611851851849</v>
      </c>
    </row>
    <row r="4839" spans="1:6" x14ac:dyDescent="0.2">
      <c r="A4839">
        <v>4838</v>
      </c>
      <c r="B4839" t="s">
        <v>12298</v>
      </c>
      <c r="C4839" t="s">
        <v>12299</v>
      </c>
      <c r="D4839" s="2">
        <v>9419374722</v>
      </c>
      <c r="E4839" s="1">
        <v>44964.611851851849</v>
      </c>
      <c r="F4839" s="1">
        <v>44964.611851851849</v>
      </c>
    </row>
    <row r="4840" spans="1:6" x14ac:dyDescent="0.2">
      <c r="A4840">
        <v>4839</v>
      </c>
      <c r="B4840" t="s">
        <v>12300</v>
      </c>
      <c r="C4840" t="s">
        <v>12301</v>
      </c>
      <c r="D4840" t="s">
        <v>12302</v>
      </c>
      <c r="E4840" s="1">
        <v>44964.611851851849</v>
      </c>
      <c r="F4840" s="1">
        <v>44964.611851851849</v>
      </c>
    </row>
    <row r="4841" spans="1:6" x14ac:dyDescent="0.2">
      <c r="A4841">
        <v>4840</v>
      </c>
      <c r="B4841" t="s">
        <v>12303</v>
      </c>
      <c r="C4841" t="s">
        <v>12304</v>
      </c>
      <c r="D4841" t="s">
        <v>12305</v>
      </c>
      <c r="E4841" s="1">
        <v>44964.611851851849</v>
      </c>
      <c r="F4841" s="1">
        <v>44964.611851851849</v>
      </c>
    </row>
    <row r="4842" spans="1:6" x14ac:dyDescent="0.2">
      <c r="A4842">
        <v>4841</v>
      </c>
      <c r="B4842" t="s">
        <v>12306</v>
      </c>
      <c r="C4842" t="s">
        <v>12307</v>
      </c>
      <c r="D4842" s="2">
        <v>14178377072</v>
      </c>
      <c r="E4842" s="1">
        <v>44964.611851851849</v>
      </c>
      <c r="F4842" s="1">
        <v>44964.611851851849</v>
      </c>
    </row>
    <row r="4843" spans="1:6" x14ac:dyDescent="0.2">
      <c r="A4843">
        <v>4842</v>
      </c>
      <c r="B4843" t="s">
        <v>12308</v>
      </c>
      <c r="C4843" t="s">
        <v>12309</v>
      </c>
      <c r="D4843" s="2">
        <v>9417959379</v>
      </c>
      <c r="E4843" s="1">
        <v>44964.611851851849</v>
      </c>
      <c r="F4843" s="1">
        <v>44964.611851851849</v>
      </c>
    </row>
    <row r="4844" spans="1:6" x14ac:dyDescent="0.2">
      <c r="A4844">
        <v>4843</v>
      </c>
      <c r="B4844" t="s">
        <v>12310</v>
      </c>
      <c r="C4844" t="s">
        <v>12311</v>
      </c>
      <c r="D4844" t="s">
        <v>12312</v>
      </c>
      <c r="E4844" s="1">
        <v>44964.611851851849</v>
      </c>
      <c r="F4844" s="1">
        <v>44964.611851851849</v>
      </c>
    </row>
    <row r="4845" spans="1:6" x14ac:dyDescent="0.2">
      <c r="A4845">
        <v>4844</v>
      </c>
      <c r="B4845" t="s">
        <v>12313</v>
      </c>
      <c r="C4845" t="s">
        <v>12314</v>
      </c>
      <c r="D4845" t="s">
        <v>12315</v>
      </c>
      <c r="E4845" s="1">
        <v>44964.611851851849</v>
      </c>
      <c r="F4845" s="1">
        <v>44964.611851851849</v>
      </c>
    </row>
    <row r="4846" spans="1:6" x14ac:dyDescent="0.2">
      <c r="A4846">
        <v>4845</v>
      </c>
      <c r="B4846" t="s">
        <v>12316</v>
      </c>
      <c r="C4846" t="s">
        <v>12317</v>
      </c>
      <c r="D4846">
        <f>1-570-243-297</f>
        <v>-1109</v>
      </c>
      <c r="E4846" s="1">
        <v>44964.611851851849</v>
      </c>
      <c r="F4846" s="1">
        <v>44964.611851851849</v>
      </c>
    </row>
    <row r="4847" spans="1:6" x14ac:dyDescent="0.2">
      <c r="A4847">
        <v>4846</v>
      </c>
      <c r="B4847" t="s">
        <v>12318</v>
      </c>
      <c r="C4847" t="s">
        <v>12319</v>
      </c>
      <c r="D4847" t="s">
        <v>12320</v>
      </c>
      <c r="E4847" s="1">
        <v>44964.611851851849</v>
      </c>
      <c r="F4847" s="1">
        <v>44964.611851851849</v>
      </c>
    </row>
    <row r="4848" spans="1:6" x14ac:dyDescent="0.2">
      <c r="A4848">
        <v>4847</v>
      </c>
      <c r="B4848" t="s">
        <v>12321</v>
      </c>
      <c r="C4848" t="s">
        <v>12322</v>
      </c>
      <c r="D4848" s="2">
        <v>19169454292</v>
      </c>
      <c r="E4848" s="1">
        <v>44964.611851851849</v>
      </c>
      <c r="F4848" s="1">
        <v>44964.611851851849</v>
      </c>
    </row>
    <row r="4849" spans="1:6" x14ac:dyDescent="0.2">
      <c r="A4849">
        <v>4848</v>
      </c>
      <c r="B4849" t="s">
        <v>12323</v>
      </c>
      <c r="C4849" t="s">
        <v>12324</v>
      </c>
      <c r="D4849" s="2">
        <v>18566645657</v>
      </c>
      <c r="E4849" s="1">
        <v>44964.611851851849</v>
      </c>
      <c r="F4849" s="1">
        <v>44964.611851851849</v>
      </c>
    </row>
    <row r="4850" spans="1:6" x14ac:dyDescent="0.2">
      <c r="A4850">
        <v>4849</v>
      </c>
      <c r="B4850" t="s">
        <v>12325</v>
      </c>
      <c r="C4850" t="s">
        <v>12326</v>
      </c>
      <c r="D4850" s="2">
        <v>15168874565</v>
      </c>
      <c r="E4850" s="1">
        <v>44964.611851851849</v>
      </c>
      <c r="F4850" s="1">
        <v>44964.611851851849</v>
      </c>
    </row>
    <row r="4851" spans="1:6" x14ac:dyDescent="0.2">
      <c r="A4851">
        <v>4850</v>
      </c>
      <c r="B4851" t="s">
        <v>12327</v>
      </c>
      <c r="C4851" t="s">
        <v>12328</v>
      </c>
      <c r="D4851" t="s">
        <v>12329</v>
      </c>
      <c r="E4851" s="1">
        <v>44964.611851851849</v>
      </c>
      <c r="F4851" s="1">
        <v>44964.611851851849</v>
      </c>
    </row>
    <row r="4852" spans="1:6" x14ac:dyDescent="0.2">
      <c r="A4852">
        <v>4851</v>
      </c>
      <c r="B4852" t="s">
        <v>12330</v>
      </c>
      <c r="C4852" t="s">
        <v>12331</v>
      </c>
      <c r="D4852" t="s">
        <v>12332</v>
      </c>
      <c r="E4852" s="1">
        <v>44964.611851851849</v>
      </c>
      <c r="F4852" s="1">
        <v>44964.611851851849</v>
      </c>
    </row>
    <row r="4853" spans="1:6" x14ac:dyDescent="0.2">
      <c r="A4853">
        <v>4852</v>
      </c>
      <c r="B4853" t="s">
        <v>12333</v>
      </c>
      <c r="C4853" t="s">
        <v>12334</v>
      </c>
      <c r="D4853" t="s">
        <v>12335</v>
      </c>
      <c r="E4853" s="1">
        <v>44964.611851851849</v>
      </c>
      <c r="F4853" s="1">
        <v>44964.611851851849</v>
      </c>
    </row>
    <row r="4854" spans="1:6" x14ac:dyDescent="0.2">
      <c r="A4854">
        <v>4853</v>
      </c>
      <c r="B4854" t="s">
        <v>12336</v>
      </c>
      <c r="C4854" t="s">
        <v>12337</v>
      </c>
      <c r="D4854" t="s">
        <v>12338</v>
      </c>
      <c r="E4854" s="1">
        <v>44964.611851851849</v>
      </c>
      <c r="F4854" s="1">
        <v>44964.611851851849</v>
      </c>
    </row>
    <row r="4855" spans="1:6" x14ac:dyDescent="0.2">
      <c r="A4855">
        <v>4854</v>
      </c>
      <c r="B4855" t="s">
        <v>12339</v>
      </c>
      <c r="C4855" t="s">
        <v>12340</v>
      </c>
      <c r="D4855" s="2">
        <v>4758375671</v>
      </c>
      <c r="E4855" s="1">
        <v>44964.611851851849</v>
      </c>
      <c r="F4855" s="1">
        <v>44964.611851851849</v>
      </c>
    </row>
    <row r="4856" spans="1:6" x14ac:dyDescent="0.2">
      <c r="A4856">
        <v>4855</v>
      </c>
      <c r="B4856" t="s">
        <v>12341</v>
      </c>
      <c r="C4856" t="s">
        <v>12342</v>
      </c>
      <c r="D4856" t="s">
        <v>12343</v>
      </c>
      <c r="E4856" s="1">
        <v>44964.611851851849</v>
      </c>
      <c r="F4856" s="1">
        <v>44964.611851851849</v>
      </c>
    </row>
    <row r="4857" spans="1:6" x14ac:dyDescent="0.2">
      <c r="A4857">
        <v>4856</v>
      </c>
      <c r="B4857" t="s">
        <v>12344</v>
      </c>
      <c r="C4857" t="s">
        <v>12345</v>
      </c>
      <c r="D4857">
        <f>1-352-822-2717</f>
        <v>-3890</v>
      </c>
      <c r="E4857" s="1">
        <v>44964.611851851849</v>
      </c>
      <c r="F4857" s="1">
        <v>44964.611851851849</v>
      </c>
    </row>
    <row r="4858" spans="1:6" x14ac:dyDescent="0.2">
      <c r="A4858">
        <v>4857</v>
      </c>
      <c r="B4858" t="s">
        <v>12346</v>
      </c>
      <c r="C4858" t="s">
        <v>12347</v>
      </c>
      <c r="D4858">
        <f>1-316-923-5546</f>
        <v>-6784</v>
      </c>
      <c r="E4858" s="1">
        <v>44964.611851851849</v>
      </c>
      <c r="F4858" s="1">
        <v>44964.611851851849</v>
      </c>
    </row>
    <row r="4859" spans="1:6" x14ac:dyDescent="0.2">
      <c r="A4859">
        <v>4858</v>
      </c>
      <c r="B4859" t="s">
        <v>12348</v>
      </c>
      <c r="C4859" t="s">
        <v>12349</v>
      </c>
      <c r="D4859" s="2">
        <v>16155846734</v>
      </c>
      <c r="E4859" s="1">
        <v>44964.611851851849</v>
      </c>
      <c r="F4859" s="1">
        <v>44964.611851851849</v>
      </c>
    </row>
    <row r="4860" spans="1:6" x14ac:dyDescent="0.2">
      <c r="A4860">
        <v>4859</v>
      </c>
      <c r="B4860" t="s">
        <v>12350</v>
      </c>
      <c r="C4860" t="s">
        <v>12351</v>
      </c>
      <c r="D4860" t="s">
        <v>12352</v>
      </c>
      <c r="E4860" s="1">
        <v>44964.611851851849</v>
      </c>
      <c r="F4860" s="1">
        <v>44964.611851851849</v>
      </c>
    </row>
    <row r="4861" spans="1:6" x14ac:dyDescent="0.2">
      <c r="A4861">
        <v>4860</v>
      </c>
      <c r="B4861" t="s">
        <v>12353</v>
      </c>
      <c r="C4861" t="s">
        <v>12354</v>
      </c>
      <c r="D4861" s="2">
        <v>14849415152</v>
      </c>
      <c r="E4861" s="1">
        <v>44964.611851851849</v>
      </c>
      <c r="F4861" s="1">
        <v>44964.611851851849</v>
      </c>
    </row>
    <row r="4862" spans="1:6" x14ac:dyDescent="0.2">
      <c r="A4862">
        <v>4861</v>
      </c>
      <c r="B4862" t="s">
        <v>12355</v>
      </c>
      <c r="C4862" t="s">
        <v>12356</v>
      </c>
      <c r="D4862" t="s">
        <v>12357</v>
      </c>
      <c r="E4862" s="1">
        <v>44964.611851851849</v>
      </c>
      <c r="F4862" s="1">
        <v>44964.611851851849</v>
      </c>
    </row>
    <row r="4863" spans="1:6" x14ac:dyDescent="0.2">
      <c r="A4863">
        <v>4862</v>
      </c>
      <c r="B4863" t="s">
        <v>12358</v>
      </c>
      <c r="C4863" t="s">
        <v>12359</v>
      </c>
      <c r="D4863" s="2">
        <v>12623005611</v>
      </c>
      <c r="E4863" s="1">
        <v>44964.611851851849</v>
      </c>
      <c r="F4863" s="1">
        <v>44964.611851851849</v>
      </c>
    </row>
    <row r="4864" spans="1:6" x14ac:dyDescent="0.2">
      <c r="A4864">
        <v>4863</v>
      </c>
      <c r="B4864" t="s">
        <v>12360</v>
      </c>
      <c r="C4864" t="s">
        <v>12361</v>
      </c>
      <c r="D4864" t="s">
        <v>12362</v>
      </c>
      <c r="E4864" s="1">
        <v>44964.611851851849</v>
      </c>
      <c r="F4864" s="1">
        <v>44964.611851851849</v>
      </c>
    </row>
    <row r="4865" spans="1:6" x14ac:dyDescent="0.2">
      <c r="A4865">
        <v>4864</v>
      </c>
      <c r="B4865" t="s">
        <v>12363</v>
      </c>
      <c r="C4865" t="s">
        <v>12364</v>
      </c>
      <c r="D4865" t="s">
        <v>12365</v>
      </c>
      <c r="E4865" s="1">
        <v>44964.611851851849</v>
      </c>
      <c r="F4865" s="1">
        <v>44964.611851851849</v>
      </c>
    </row>
    <row r="4866" spans="1:6" x14ac:dyDescent="0.2">
      <c r="A4866">
        <v>4865</v>
      </c>
      <c r="B4866" t="s">
        <v>12366</v>
      </c>
      <c r="C4866" t="s">
        <v>12367</v>
      </c>
      <c r="D4866" t="s">
        <v>12368</v>
      </c>
      <c r="E4866" s="1">
        <v>44964.611851851849</v>
      </c>
      <c r="F4866" s="1">
        <v>44964.611851851849</v>
      </c>
    </row>
    <row r="4867" spans="1:6" x14ac:dyDescent="0.2">
      <c r="A4867">
        <v>4866</v>
      </c>
      <c r="B4867" t="s">
        <v>12369</v>
      </c>
      <c r="C4867" t="s">
        <v>12370</v>
      </c>
      <c r="D4867">
        <f>1-607-803-2882</f>
        <v>-4291</v>
      </c>
      <c r="E4867" s="1">
        <v>44964.611851851849</v>
      </c>
      <c r="F4867" s="1">
        <v>44964.611851851849</v>
      </c>
    </row>
    <row r="4868" spans="1:6" x14ac:dyDescent="0.2">
      <c r="A4868">
        <v>4867</v>
      </c>
      <c r="B4868" t="s">
        <v>12371</v>
      </c>
      <c r="C4868" t="s">
        <v>12372</v>
      </c>
      <c r="D4868">
        <f>1-630-507-9129</f>
        <v>-10265</v>
      </c>
      <c r="E4868" s="1">
        <v>44964.611851851849</v>
      </c>
      <c r="F4868" s="1">
        <v>44964.611851851849</v>
      </c>
    </row>
    <row r="4869" spans="1:6" x14ac:dyDescent="0.2">
      <c r="A4869">
        <v>4868</v>
      </c>
      <c r="B4869" t="s">
        <v>12373</v>
      </c>
      <c r="C4869" t="s">
        <v>12374</v>
      </c>
      <c r="D4869">
        <f>1-279-933-8770</f>
        <v>-9981</v>
      </c>
      <c r="E4869" s="1">
        <v>44964.611851851849</v>
      </c>
      <c r="F4869" s="1">
        <v>44964.611851851849</v>
      </c>
    </row>
    <row r="4870" spans="1:6" x14ac:dyDescent="0.2">
      <c r="A4870">
        <v>4869</v>
      </c>
      <c r="B4870" t="s">
        <v>12375</v>
      </c>
      <c r="C4870" t="s">
        <v>12376</v>
      </c>
      <c r="D4870" s="2">
        <v>14106766465</v>
      </c>
      <c r="E4870" s="1">
        <v>44964.611851851849</v>
      </c>
      <c r="F4870" s="1">
        <v>44964.611851851849</v>
      </c>
    </row>
    <row r="4871" spans="1:6" x14ac:dyDescent="0.2">
      <c r="A4871">
        <v>4870</v>
      </c>
      <c r="B4871" t="s">
        <v>12377</v>
      </c>
      <c r="C4871" t="s">
        <v>12378</v>
      </c>
      <c r="D4871">
        <f>1-510-350-7890</f>
        <v>-8749</v>
      </c>
      <c r="E4871" s="1">
        <v>44964.611851851849</v>
      </c>
      <c r="F4871" s="1">
        <v>44964.611851851849</v>
      </c>
    </row>
    <row r="4872" spans="1:6" x14ac:dyDescent="0.2">
      <c r="A4872">
        <v>4871</v>
      </c>
      <c r="B4872" t="s">
        <v>12379</v>
      </c>
      <c r="C4872" t="s">
        <v>12380</v>
      </c>
      <c r="D4872" t="s">
        <v>12381</v>
      </c>
      <c r="E4872" s="1">
        <v>44964.611851851849</v>
      </c>
      <c r="F4872" s="1">
        <v>44964.611851851849</v>
      </c>
    </row>
    <row r="4873" spans="1:6" x14ac:dyDescent="0.2">
      <c r="A4873">
        <v>4872</v>
      </c>
      <c r="B4873" t="s">
        <v>12382</v>
      </c>
      <c r="C4873" t="s">
        <v>12383</v>
      </c>
      <c r="D4873" t="s">
        <v>12384</v>
      </c>
      <c r="E4873" s="1">
        <v>44964.611851851849</v>
      </c>
      <c r="F4873" s="1">
        <v>44964.611851851849</v>
      </c>
    </row>
    <row r="4874" spans="1:6" x14ac:dyDescent="0.2">
      <c r="A4874">
        <v>4873</v>
      </c>
      <c r="B4874" t="s">
        <v>12385</v>
      </c>
      <c r="C4874" t="s">
        <v>12386</v>
      </c>
      <c r="D4874" t="s">
        <v>12387</v>
      </c>
      <c r="E4874" s="1">
        <v>44964.611851851849</v>
      </c>
      <c r="F4874" s="1">
        <v>44964.611851851849</v>
      </c>
    </row>
    <row r="4875" spans="1:6" x14ac:dyDescent="0.2">
      <c r="A4875">
        <v>4874</v>
      </c>
      <c r="B4875" t="s">
        <v>12388</v>
      </c>
      <c r="C4875" t="s">
        <v>12389</v>
      </c>
      <c r="D4875" s="2">
        <v>3033212004</v>
      </c>
      <c r="E4875" s="1">
        <v>44964.611851851849</v>
      </c>
      <c r="F4875" s="1">
        <v>44964.611851851849</v>
      </c>
    </row>
    <row r="4876" spans="1:6" x14ac:dyDescent="0.2">
      <c r="A4876">
        <v>4875</v>
      </c>
      <c r="B4876" t="s">
        <v>12390</v>
      </c>
      <c r="C4876" t="s">
        <v>12391</v>
      </c>
      <c r="D4876" t="s">
        <v>12392</v>
      </c>
      <c r="E4876" s="1">
        <v>44964.611851851849</v>
      </c>
      <c r="F4876" s="1">
        <v>44964.611851851849</v>
      </c>
    </row>
    <row r="4877" spans="1:6" x14ac:dyDescent="0.2">
      <c r="A4877">
        <v>4876</v>
      </c>
      <c r="B4877" t="s">
        <v>12393</v>
      </c>
      <c r="C4877" t="s">
        <v>12394</v>
      </c>
      <c r="D4877">
        <f>1-463-920-472</f>
        <v>-1854</v>
      </c>
      <c r="E4877" s="1">
        <v>44964.611851851849</v>
      </c>
      <c r="F4877" s="1">
        <v>44964.611851851849</v>
      </c>
    </row>
    <row r="4878" spans="1:6" x14ac:dyDescent="0.2">
      <c r="A4878">
        <v>4877</v>
      </c>
      <c r="B4878" t="s">
        <v>12395</v>
      </c>
      <c r="C4878" t="s">
        <v>12396</v>
      </c>
      <c r="D4878">
        <f>1-707-262-5943</f>
        <v>-6911</v>
      </c>
      <c r="E4878" s="1">
        <v>44964.611851851849</v>
      </c>
      <c r="F4878" s="1">
        <v>44964.611851851849</v>
      </c>
    </row>
    <row r="4879" spans="1:6" x14ac:dyDescent="0.2">
      <c r="A4879">
        <v>4878</v>
      </c>
      <c r="B4879" t="s">
        <v>12397</v>
      </c>
      <c r="C4879" t="s">
        <v>12398</v>
      </c>
      <c r="D4879" t="s">
        <v>12399</v>
      </c>
      <c r="E4879" s="1">
        <v>44964.611851851849</v>
      </c>
      <c r="F4879" s="1">
        <v>44964.611851851849</v>
      </c>
    </row>
    <row r="4880" spans="1:6" x14ac:dyDescent="0.2">
      <c r="A4880">
        <v>4879</v>
      </c>
      <c r="B4880" t="s">
        <v>12400</v>
      </c>
      <c r="C4880" t="s">
        <v>12401</v>
      </c>
      <c r="D4880" t="s">
        <v>12402</v>
      </c>
      <c r="E4880" s="1">
        <v>44964.611851851849</v>
      </c>
      <c r="F4880" s="1">
        <v>44964.611851851849</v>
      </c>
    </row>
    <row r="4881" spans="1:6" x14ac:dyDescent="0.2">
      <c r="A4881">
        <v>4880</v>
      </c>
      <c r="B4881" t="s">
        <v>12403</v>
      </c>
      <c r="C4881" t="s">
        <v>12404</v>
      </c>
      <c r="D4881">
        <f>1-847-889-3769</f>
        <v>-5504</v>
      </c>
      <c r="E4881" s="1">
        <v>44964.611851851849</v>
      </c>
      <c r="F4881" s="1">
        <v>44964.611851851849</v>
      </c>
    </row>
    <row r="4882" spans="1:6" x14ac:dyDescent="0.2">
      <c r="A4882">
        <v>4881</v>
      </c>
      <c r="B4882" t="s">
        <v>12405</v>
      </c>
      <c r="C4882" t="s">
        <v>12406</v>
      </c>
      <c r="D4882">
        <f>1-336-619-121</f>
        <v>-1075</v>
      </c>
      <c r="E4882" s="1">
        <v>44964.611851851849</v>
      </c>
      <c r="F4882" s="1">
        <v>44964.611851851849</v>
      </c>
    </row>
    <row r="4883" spans="1:6" x14ac:dyDescent="0.2">
      <c r="A4883">
        <v>4882</v>
      </c>
      <c r="B4883" t="s">
        <v>12407</v>
      </c>
      <c r="C4883" t="s">
        <v>12408</v>
      </c>
      <c r="D4883" t="s">
        <v>12409</v>
      </c>
      <c r="E4883" s="1">
        <v>44964.611851851849</v>
      </c>
      <c r="F4883" s="1">
        <v>44964.611851851849</v>
      </c>
    </row>
    <row r="4884" spans="1:6" x14ac:dyDescent="0.2">
      <c r="A4884">
        <v>4883</v>
      </c>
      <c r="B4884" t="s">
        <v>12410</v>
      </c>
      <c r="C4884" t="s">
        <v>12411</v>
      </c>
      <c r="D4884" t="s">
        <v>12412</v>
      </c>
      <c r="E4884" s="1">
        <v>44964.611851851849</v>
      </c>
      <c r="F4884" s="1">
        <v>44964.611851851849</v>
      </c>
    </row>
    <row r="4885" spans="1:6" x14ac:dyDescent="0.2">
      <c r="A4885">
        <v>4884</v>
      </c>
      <c r="B4885" t="s">
        <v>12413</v>
      </c>
      <c r="C4885" t="s">
        <v>12414</v>
      </c>
      <c r="D4885" t="s">
        <v>12415</v>
      </c>
      <c r="E4885" s="1">
        <v>44964.611851851849</v>
      </c>
      <c r="F4885" s="1">
        <v>44964.611851851849</v>
      </c>
    </row>
    <row r="4886" spans="1:6" x14ac:dyDescent="0.2">
      <c r="A4886">
        <v>4885</v>
      </c>
      <c r="B4886" t="s">
        <v>12416</v>
      </c>
      <c r="C4886" t="s">
        <v>12417</v>
      </c>
      <c r="D4886" s="2">
        <v>5643339053</v>
      </c>
      <c r="E4886" s="1">
        <v>44964.611851851849</v>
      </c>
      <c r="F4886" s="1">
        <v>44964.611851851849</v>
      </c>
    </row>
    <row r="4887" spans="1:6" x14ac:dyDescent="0.2">
      <c r="A4887">
        <v>4886</v>
      </c>
      <c r="B4887" t="s">
        <v>12418</v>
      </c>
      <c r="C4887" t="s">
        <v>12419</v>
      </c>
      <c r="D4887" t="s">
        <v>12420</v>
      </c>
      <c r="E4887" s="1">
        <v>44964.611851851849</v>
      </c>
      <c r="F4887" s="1">
        <v>44964.611851851849</v>
      </c>
    </row>
    <row r="4888" spans="1:6" x14ac:dyDescent="0.2">
      <c r="A4888">
        <v>4887</v>
      </c>
      <c r="B4888" t="s">
        <v>12421</v>
      </c>
      <c r="C4888" t="s">
        <v>12422</v>
      </c>
      <c r="D4888">
        <f>1-929-308-1896</f>
        <v>-3132</v>
      </c>
      <c r="E4888" s="1">
        <v>44964.611851851849</v>
      </c>
      <c r="F4888" s="1">
        <v>44964.611851851849</v>
      </c>
    </row>
    <row r="4889" spans="1:6" x14ac:dyDescent="0.2">
      <c r="A4889">
        <v>4888</v>
      </c>
      <c r="B4889" t="s">
        <v>12423</v>
      </c>
      <c r="C4889" t="s">
        <v>12424</v>
      </c>
      <c r="D4889" s="2">
        <v>18322642156</v>
      </c>
      <c r="E4889" s="1">
        <v>44964.611851851849</v>
      </c>
      <c r="F4889" s="1">
        <v>44964.611851851849</v>
      </c>
    </row>
    <row r="4890" spans="1:6" x14ac:dyDescent="0.2">
      <c r="A4890">
        <v>4889</v>
      </c>
      <c r="B4890" t="s">
        <v>12425</v>
      </c>
      <c r="C4890" t="s">
        <v>12426</v>
      </c>
      <c r="D4890" t="s">
        <v>12427</v>
      </c>
      <c r="E4890" s="1">
        <v>44964.611851851849</v>
      </c>
      <c r="F4890" s="1">
        <v>44964.611851851849</v>
      </c>
    </row>
    <row r="4891" spans="1:6" x14ac:dyDescent="0.2">
      <c r="A4891">
        <v>4890</v>
      </c>
      <c r="B4891" t="s">
        <v>12428</v>
      </c>
      <c r="C4891" t="s">
        <v>12429</v>
      </c>
      <c r="D4891">
        <v>18387046623</v>
      </c>
      <c r="E4891" s="1">
        <v>44964.611851851849</v>
      </c>
      <c r="F4891" s="1">
        <v>44964.611851851849</v>
      </c>
    </row>
    <row r="4892" spans="1:6" x14ac:dyDescent="0.2">
      <c r="A4892">
        <v>4891</v>
      </c>
      <c r="B4892" t="s">
        <v>12430</v>
      </c>
      <c r="C4892" t="s">
        <v>12431</v>
      </c>
      <c r="D4892" t="s">
        <v>12432</v>
      </c>
      <c r="E4892" s="1">
        <v>44964.611851851849</v>
      </c>
      <c r="F4892" s="1">
        <v>44964.611851851849</v>
      </c>
    </row>
    <row r="4893" spans="1:6" x14ac:dyDescent="0.2">
      <c r="A4893">
        <v>4892</v>
      </c>
      <c r="B4893" t="s">
        <v>12433</v>
      </c>
      <c r="C4893" t="s">
        <v>12434</v>
      </c>
      <c r="D4893" t="s">
        <v>12435</v>
      </c>
      <c r="E4893" s="1">
        <v>44964.611851851849</v>
      </c>
      <c r="F4893" s="1">
        <v>44964.611851851849</v>
      </c>
    </row>
    <row r="4894" spans="1:6" x14ac:dyDescent="0.2">
      <c r="A4894">
        <v>4893</v>
      </c>
      <c r="B4894" t="s">
        <v>12436</v>
      </c>
      <c r="C4894" t="s">
        <v>12437</v>
      </c>
      <c r="D4894" t="s">
        <v>12438</v>
      </c>
      <c r="E4894" s="1">
        <v>44964.611851851849</v>
      </c>
      <c r="F4894" s="1">
        <v>44964.611851851849</v>
      </c>
    </row>
    <row r="4895" spans="1:6" x14ac:dyDescent="0.2">
      <c r="A4895">
        <v>4894</v>
      </c>
      <c r="B4895" t="s">
        <v>12439</v>
      </c>
      <c r="C4895" t="s">
        <v>12440</v>
      </c>
      <c r="D4895" s="2">
        <v>3055894958</v>
      </c>
      <c r="E4895" s="1">
        <v>44964.611851851849</v>
      </c>
      <c r="F4895" s="1">
        <v>44964.611851851849</v>
      </c>
    </row>
    <row r="4896" spans="1:6" x14ac:dyDescent="0.2">
      <c r="A4896">
        <v>4895</v>
      </c>
      <c r="B4896" t="s">
        <v>12441</v>
      </c>
      <c r="C4896" t="s">
        <v>12442</v>
      </c>
      <c r="D4896" t="s">
        <v>12443</v>
      </c>
      <c r="E4896" s="1">
        <v>44964.611851851849</v>
      </c>
      <c r="F4896" s="1">
        <v>44964.611851851849</v>
      </c>
    </row>
    <row r="4897" spans="1:6" x14ac:dyDescent="0.2">
      <c r="A4897">
        <v>4896</v>
      </c>
      <c r="B4897" t="s">
        <v>12444</v>
      </c>
      <c r="C4897" t="s">
        <v>12445</v>
      </c>
      <c r="D4897" t="s">
        <v>12446</v>
      </c>
      <c r="E4897" s="1">
        <v>44964.611851851849</v>
      </c>
      <c r="F4897" s="1">
        <v>44964.611851851849</v>
      </c>
    </row>
    <row r="4898" spans="1:6" x14ac:dyDescent="0.2">
      <c r="A4898">
        <v>4897</v>
      </c>
      <c r="B4898" t="s">
        <v>12447</v>
      </c>
      <c r="C4898" t="s">
        <v>12448</v>
      </c>
      <c r="D4898">
        <v>18623986417</v>
      </c>
      <c r="E4898" s="1">
        <v>44964.611851851849</v>
      </c>
      <c r="F4898" s="1">
        <v>44964.611851851849</v>
      </c>
    </row>
    <row r="4899" spans="1:6" x14ac:dyDescent="0.2">
      <c r="A4899">
        <v>4898</v>
      </c>
      <c r="B4899" t="s">
        <v>12449</v>
      </c>
      <c r="C4899" t="s">
        <v>12450</v>
      </c>
      <c r="D4899">
        <v>13133590561</v>
      </c>
      <c r="E4899" s="1">
        <v>44964.611851851849</v>
      </c>
      <c r="F4899" s="1">
        <v>44964.611851851849</v>
      </c>
    </row>
    <row r="4900" spans="1:6" x14ac:dyDescent="0.2">
      <c r="A4900">
        <v>4899</v>
      </c>
      <c r="B4900" t="s">
        <v>12451</v>
      </c>
      <c r="C4900" t="s">
        <v>12452</v>
      </c>
      <c r="D4900" t="s">
        <v>12453</v>
      </c>
      <c r="E4900" s="1">
        <v>44964.611851851849</v>
      </c>
      <c r="F4900" s="1">
        <v>44964.611851851849</v>
      </c>
    </row>
    <row r="4901" spans="1:6" x14ac:dyDescent="0.2">
      <c r="A4901">
        <v>4900</v>
      </c>
      <c r="B4901" t="s">
        <v>12454</v>
      </c>
      <c r="C4901" t="s">
        <v>12455</v>
      </c>
      <c r="D4901" t="s">
        <v>12456</v>
      </c>
      <c r="E4901" s="1">
        <v>44964.611851851849</v>
      </c>
      <c r="F4901" s="1">
        <v>44964.611851851849</v>
      </c>
    </row>
    <row r="4902" spans="1:6" x14ac:dyDescent="0.2">
      <c r="A4902">
        <v>4901</v>
      </c>
      <c r="B4902" t="s">
        <v>12457</v>
      </c>
      <c r="C4902" t="s">
        <v>12458</v>
      </c>
      <c r="D4902">
        <f>1-626-314-2583</f>
        <v>-3522</v>
      </c>
      <c r="E4902" s="1">
        <v>44964.611851851849</v>
      </c>
      <c r="F4902" s="1">
        <v>44964.611851851849</v>
      </c>
    </row>
    <row r="4903" spans="1:6" x14ac:dyDescent="0.2">
      <c r="A4903">
        <v>4902</v>
      </c>
      <c r="B4903" t="s">
        <v>12459</v>
      </c>
      <c r="C4903" t="s">
        <v>12460</v>
      </c>
      <c r="D4903">
        <f>1-475-567-74</f>
        <v>-1115</v>
      </c>
      <c r="E4903" s="1">
        <v>44964.611851851849</v>
      </c>
      <c r="F4903" s="1">
        <v>44964.611851851849</v>
      </c>
    </row>
    <row r="4904" spans="1:6" x14ac:dyDescent="0.2">
      <c r="A4904">
        <v>4903</v>
      </c>
      <c r="B4904" t="s">
        <v>12461</v>
      </c>
      <c r="C4904" t="s">
        <v>12462</v>
      </c>
      <c r="D4904" t="s">
        <v>12463</v>
      </c>
      <c r="E4904" s="1">
        <v>44964.611851851849</v>
      </c>
      <c r="F4904" s="1">
        <v>44964.611851851849</v>
      </c>
    </row>
    <row r="4905" spans="1:6" x14ac:dyDescent="0.2">
      <c r="A4905">
        <v>4904</v>
      </c>
      <c r="B4905" t="s">
        <v>12464</v>
      </c>
      <c r="C4905" t="s">
        <v>12465</v>
      </c>
      <c r="D4905" s="2">
        <v>2288821460</v>
      </c>
      <c r="E4905" s="1">
        <v>44964.611851851849</v>
      </c>
      <c r="F4905" s="1">
        <v>44964.611851851849</v>
      </c>
    </row>
    <row r="4906" spans="1:6" x14ac:dyDescent="0.2">
      <c r="A4906">
        <v>4905</v>
      </c>
      <c r="B4906" t="s">
        <v>12466</v>
      </c>
      <c r="C4906" t="s">
        <v>12467</v>
      </c>
      <c r="D4906">
        <v>13376286149</v>
      </c>
      <c r="E4906" s="1">
        <v>44964.611851851849</v>
      </c>
      <c r="F4906" s="1">
        <v>44964.611851851849</v>
      </c>
    </row>
    <row r="4907" spans="1:6" x14ac:dyDescent="0.2">
      <c r="A4907">
        <v>4906</v>
      </c>
      <c r="B4907" t="s">
        <v>12468</v>
      </c>
      <c r="C4907" t="s">
        <v>12469</v>
      </c>
      <c r="D4907" s="2">
        <v>4309150609</v>
      </c>
      <c r="E4907" s="1">
        <v>44964.611851851849</v>
      </c>
      <c r="F4907" s="1">
        <v>44964.611851851849</v>
      </c>
    </row>
    <row r="4908" spans="1:6" x14ac:dyDescent="0.2">
      <c r="A4908">
        <v>4907</v>
      </c>
      <c r="B4908" t="s">
        <v>12470</v>
      </c>
      <c r="C4908" t="s">
        <v>12471</v>
      </c>
      <c r="D4908" s="2">
        <v>4306265724</v>
      </c>
      <c r="E4908" s="1">
        <v>44964.611851851849</v>
      </c>
      <c r="F4908" s="1">
        <v>44964.611851851849</v>
      </c>
    </row>
    <row r="4909" spans="1:6" x14ac:dyDescent="0.2">
      <c r="A4909">
        <v>4908</v>
      </c>
      <c r="B4909" t="s">
        <v>12472</v>
      </c>
      <c r="C4909" t="s">
        <v>12473</v>
      </c>
      <c r="D4909" s="2">
        <v>14805210994</v>
      </c>
      <c r="E4909" s="1">
        <v>44964.611851851849</v>
      </c>
      <c r="F4909" s="1">
        <v>44964.611851851849</v>
      </c>
    </row>
    <row r="4910" spans="1:6" x14ac:dyDescent="0.2">
      <c r="A4910">
        <v>4909</v>
      </c>
      <c r="B4910" t="s">
        <v>12474</v>
      </c>
      <c r="C4910" t="s">
        <v>12475</v>
      </c>
      <c r="D4910">
        <f>1-434-698-3941</f>
        <v>-5072</v>
      </c>
      <c r="E4910" s="1">
        <v>44964.611851851849</v>
      </c>
      <c r="F4910" s="1">
        <v>44964.611851851849</v>
      </c>
    </row>
    <row r="4911" spans="1:6" x14ac:dyDescent="0.2">
      <c r="A4911">
        <v>4910</v>
      </c>
      <c r="B4911" t="s">
        <v>12476</v>
      </c>
      <c r="C4911" t="s">
        <v>12477</v>
      </c>
      <c r="D4911" t="s">
        <v>12478</v>
      </c>
      <c r="E4911" s="1">
        <v>44964.611851851849</v>
      </c>
      <c r="F4911" s="1">
        <v>44964.611851851849</v>
      </c>
    </row>
    <row r="4912" spans="1:6" x14ac:dyDescent="0.2">
      <c r="A4912">
        <v>4911</v>
      </c>
      <c r="B4912" t="s">
        <v>12479</v>
      </c>
      <c r="C4912" t="s">
        <v>12480</v>
      </c>
      <c r="D4912" s="2">
        <v>9064477989</v>
      </c>
      <c r="E4912" s="1">
        <v>44964.611851851849</v>
      </c>
      <c r="F4912" s="1">
        <v>44964.611851851849</v>
      </c>
    </row>
    <row r="4913" spans="1:6" x14ac:dyDescent="0.2">
      <c r="A4913">
        <v>4912</v>
      </c>
      <c r="B4913" t="s">
        <v>12481</v>
      </c>
      <c r="C4913" t="s">
        <v>12482</v>
      </c>
      <c r="D4913" t="s">
        <v>12483</v>
      </c>
      <c r="E4913" s="1">
        <v>44964.611851851849</v>
      </c>
      <c r="F4913" s="1">
        <v>44964.611851851849</v>
      </c>
    </row>
    <row r="4914" spans="1:6" x14ac:dyDescent="0.2">
      <c r="A4914">
        <v>4913</v>
      </c>
      <c r="B4914" t="s">
        <v>12484</v>
      </c>
      <c r="C4914" t="s">
        <v>12485</v>
      </c>
      <c r="D4914">
        <v>17862266718</v>
      </c>
      <c r="E4914" s="1">
        <v>44964.611851851849</v>
      </c>
      <c r="F4914" s="1">
        <v>44964.611851851849</v>
      </c>
    </row>
    <row r="4915" spans="1:6" x14ac:dyDescent="0.2">
      <c r="A4915">
        <v>4914</v>
      </c>
      <c r="B4915" t="s">
        <v>12486</v>
      </c>
      <c r="C4915" t="s">
        <v>12487</v>
      </c>
      <c r="D4915" t="s">
        <v>12488</v>
      </c>
      <c r="E4915" s="1">
        <v>44964.611851851849</v>
      </c>
      <c r="F4915" s="1">
        <v>44964.611851851849</v>
      </c>
    </row>
    <row r="4916" spans="1:6" x14ac:dyDescent="0.2">
      <c r="A4916">
        <v>4915</v>
      </c>
      <c r="B4916" t="s">
        <v>12489</v>
      </c>
      <c r="C4916" t="s">
        <v>12490</v>
      </c>
      <c r="D4916" t="s">
        <v>12491</v>
      </c>
      <c r="E4916" s="1">
        <v>44964.611851851849</v>
      </c>
      <c r="F4916" s="1">
        <v>44964.611851851849</v>
      </c>
    </row>
    <row r="4917" spans="1:6" x14ac:dyDescent="0.2">
      <c r="A4917">
        <v>4916</v>
      </c>
      <c r="B4917" t="s">
        <v>12492</v>
      </c>
      <c r="C4917" t="s">
        <v>12493</v>
      </c>
      <c r="D4917">
        <v>12524794181</v>
      </c>
      <c r="E4917" s="1">
        <v>44964.611851851849</v>
      </c>
      <c r="F4917" s="1">
        <v>44964.611851851849</v>
      </c>
    </row>
    <row r="4918" spans="1:6" x14ac:dyDescent="0.2">
      <c r="A4918">
        <v>4917</v>
      </c>
      <c r="B4918" t="s">
        <v>12494</v>
      </c>
      <c r="C4918" t="s">
        <v>12495</v>
      </c>
      <c r="D4918" t="s">
        <v>12496</v>
      </c>
      <c r="E4918" s="1">
        <v>44964.611851851849</v>
      </c>
      <c r="F4918" s="1">
        <v>44964.611851851849</v>
      </c>
    </row>
    <row r="4919" spans="1:6" x14ac:dyDescent="0.2">
      <c r="A4919">
        <v>4918</v>
      </c>
      <c r="B4919" t="s">
        <v>12497</v>
      </c>
      <c r="C4919" t="s">
        <v>12498</v>
      </c>
      <c r="D4919" s="2">
        <v>5517521502</v>
      </c>
      <c r="E4919" s="1">
        <v>44964.611851851849</v>
      </c>
      <c r="F4919" s="1">
        <v>44964.611851851849</v>
      </c>
    </row>
    <row r="4920" spans="1:6" x14ac:dyDescent="0.2">
      <c r="A4920">
        <v>4919</v>
      </c>
      <c r="B4920" t="s">
        <v>12499</v>
      </c>
      <c r="C4920" t="s">
        <v>12500</v>
      </c>
      <c r="D4920" t="s">
        <v>12501</v>
      </c>
      <c r="E4920" s="1">
        <v>44964.611851851849</v>
      </c>
      <c r="F4920" s="1">
        <v>44964.611851851849</v>
      </c>
    </row>
    <row r="4921" spans="1:6" x14ac:dyDescent="0.2">
      <c r="A4921">
        <v>4920</v>
      </c>
      <c r="B4921" t="s">
        <v>12502</v>
      </c>
      <c r="C4921" t="s">
        <v>12503</v>
      </c>
      <c r="D4921">
        <v>19209198648</v>
      </c>
      <c r="E4921" s="1">
        <v>44964.611851851849</v>
      </c>
      <c r="F4921" s="1">
        <v>44964.611851851849</v>
      </c>
    </row>
    <row r="4922" spans="1:6" x14ac:dyDescent="0.2">
      <c r="A4922">
        <v>4921</v>
      </c>
      <c r="B4922" t="s">
        <v>12504</v>
      </c>
      <c r="C4922" t="s">
        <v>12505</v>
      </c>
      <c r="D4922" t="s">
        <v>12506</v>
      </c>
      <c r="E4922" s="1">
        <v>44964.611851851849</v>
      </c>
      <c r="F4922" s="1">
        <v>44964.611851851849</v>
      </c>
    </row>
    <row r="4923" spans="1:6" x14ac:dyDescent="0.2">
      <c r="A4923">
        <v>4922</v>
      </c>
      <c r="B4923" t="s">
        <v>12507</v>
      </c>
      <c r="C4923" t="s">
        <v>12508</v>
      </c>
      <c r="D4923" s="2">
        <v>16785029690</v>
      </c>
      <c r="E4923" s="1">
        <v>44964.611851851849</v>
      </c>
      <c r="F4923" s="1">
        <v>44964.611851851849</v>
      </c>
    </row>
    <row r="4924" spans="1:6" x14ac:dyDescent="0.2">
      <c r="A4924">
        <v>4923</v>
      </c>
      <c r="B4924" t="s">
        <v>12509</v>
      </c>
      <c r="C4924" t="s">
        <v>12510</v>
      </c>
      <c r="D4924" t="s">
        <v>12511</v>
      </c>
      <c r="E4924" s="1">
        <v>44964.611851851849</v>
      </c>
      <c r="F4924" s="1">
        <v>44964.611851851849</v>
      </c>
    </row>
    <row r="4925" spans="1:6" x14ac:dyDescent="0.2">
      <c r="A4925">
        <v>4924</v>
      </c>
      <c r="B4925" t="s">
        <v>12512</v>
      </c>
      <c r="C4925" t="s">
        <v>12513</v>
      </c>
      <c r="D4925">
        <f>1-651-348-7543</f>
        <v>-8541</v>
      </c>
      <c r="E4925" s="1">
        <v>44964.611851851849</v>
      </c>
      <c r="F4925" s="1">
        <v>44964.611851851849</v>
      </c>
    </row>
    <row r="4926" spans="1:6" x14ac:dyDescent="0.2">
      <c r="A4926">
        <v>4925</v>
      </c>
      <c r="B4926" t="s">
        <v>12514</v>
      </c>
      <c r="C4926" t="s">
        <v>12515</v>
      </c>
      <c r="D4926">
        <v>15038871263</v>
      </c>
      <c r="E4926" s="1">
        <v>44964.611851851849</v>
      </c>
      <c r="F4926" s="1">
        <v>44964.611851851849</v>
      </c>
    </row>
    <row r="4927" spans="1:6" x14ac:dyDescent="0.2">
      <c r="A4927">
        <v>4926</v>
      </c>
      <c r="B4927" t="s">
        <v>12516</v>
      </c>
      <c r="C4927" t="s">
        <v>12517</v>
      </c>
      <c r="D4927" t="s">
        <v>12518</v>
      </c>
      <c r="E4927" s="1">
        <v>44964.611851851849</v>
      </c>
      <c r="F4927" s="1">
        <v>44964.611851851849</v>
      </c>
    </row>
    <row r="4928" spans="1:6" x14ac:dyDescent="0.2">
      <c r="A4928">
        <v>4927</v>
      </c>
      <c r="B4928" t="s">
        <v>12519</v>
      </c>
      <c r="C4928" t="s">
        <v>12520</v>
      </c>
      <c r="D4928">
        <v>19566631155</v>
      </c>
      <c r="E4928" s="1">
        <v>44964.611851851849</v>
      </c>
      <c r="F4928" s="1">
        <v>44964.611851851849</v>
      </c>
    </row>
    <row r="4929" spans="1:6" x14ac:dyDescent="0.2">
      <c r="A4929">
        <v>4928</v>
      </c>
      <c r="B4929" t="s">
        <v>12521</v>
      </c>
      <c r="C4929" t="s">
        <v>12522</v>
      </c>
      <c r="D4929" t="s">
        <v>12523</v>
      </c>
      <c r="E4929" s="1">
        <v>44964.611851851849</v>
      </c>
      <c r="F4929" s="1">
        <v>44964.611851851849</v>
      </c>
    </row>
    <row r="4930" spans="1:6" x14ac:dyDescent="0.2">
      <c r="A4930">
        <v>4929</v>
      </c>
      <c r="B4930" t="s">
        <v>12524</v>
      </c>
      <c r="C4930" t="s">
        <v>12525</v>
      </c>
      <c r="D4930">
        <f>1-334-565-1989</f>
        <v>-2887</v>
      </c>
      <c r="E4930" s="1">
        <v>44964.611851851849</v>
      </c>
      <c r="F4930" s="1">
        <v>44964.611851851849</v>
      </c>
    </row>
    <row r="4931" spans="1:6" x14ac:dyDescent="0.2">
      <c r="A4931">
        <v>4930</v>
      </c>
      <c r="B4931" t="s">
        <v>12526</v>
      </c>
      <c r="C4931" t="s">
        <v>12527</v>
      </c>
      <c r="D4931" t="s">
        <v>12528</v>
      </c>
      <c r="E4931" s="1">
        <v>44964.611851851849</v>
      </c>
      <c r="F4931" s="1">
        <v>44964.611851851849</v>
      </c>
    </row>
    <row r="4932" spans="1:6" x14ac:dyDescent="0.2">
      <c r="A4932">
        <v>4931</v>
      </c>
      <c r="B4932" t="s">
        <v>12529</v>
      </c>
      <c r="C4932" t="s">
        <v>12530</v>
      </c>
      <c r="D4932" s="2">
        <v>4246191071</v>
      </c>
      <c r="E4932" s="1">
        <v>44964.611851851849</v>
      </c>
      <c r="F4932" s="1">
        <v>44964.611851851849</v>
      </c>
    </row>
    <row r="4933" spans="1:6" x14ac:dyDescent="0.2">
      <c r="A4933">
        <v>4932</v>
      </c>
      <c r="B4933" t="s">
        <v>12531</v>
      </c>
      <c r="C4933" t="s">
        <v>12532</v>
      </c>
      <c r="D4933" s="2">
        <v>7632821972</v>
      </c>
      <c r="E4933" s="1">
        <v>44964.611851851849</v>
      </c>
      <c r="F4933" s="1">
        <v>44964.611851851849</v>
      </c>
    </row>
    <row r="4934" spans="1:6" x14ac:dyDescent="0.2">
      <c r="A4934">
        <v>4933</v>
      </c>
      <c r="B4934" t="s">
        <v>12533</v>
      </c>
      <c r="C4934" t="s">
        <v>12534</v>
      </c>
      <c r="D4934" t="s">
        <v>12535</v>
      </c>
      <c r="E4934" s="1">
        <v>44964.611851851849</v>
      </c>
      <c r="F4934" s="1">
        <v>44964.611851851849</v>
      </c>
    </row>
    <row r="4935" spans="1:6" x14ac:dyDescent="0.2">
      <c r="A4935">
        <v>4934</v>
      </c>
      <c r="B4935" t="s">
        <v>12536</v>
      </c>
      <c r="C4935" t="s">
        <v>12537</v>
      </c>
      <c r="D4935" s="2">
        <v>4199172432</v>
      </c>
      <c r="E4935" s="1">
        <v>44964.611851851849</v>
      </c>
      <c r="F4935" s="1">
        <v>44964.611851851849</v>
      </c>
    </row>
    <row r="4936" spans="1:6" x14ac:dyDescent="0.2">
      <c r="A4936">
        <v>4935</v>
      </c>
      <c r="B4936" t="s">
        <v>12538</v>
      </c>
      <c r="C4936" t="s">
        <v>12539</v>
      </c>
      <c r="D4936" t="s">
        <v>12540</v>
      </c>
      <c r="E4936" s="1">
        <v>44964.611851851849</v>
      </c>
      <c r="F4936" s="1">
        <v>44964.611851851849</v>
      </c>
    </row>
    <row r="4937" spans="1:6" x14ac:dyDescent="0.2">
      <c r="A4937">
        <v>4936</v>
      </c>
      <c r="B4937" t="s">
        <v>12541</v>
      </c>
      <c r="C4937" t="s">
        <v>12542</v>
      </c>
      <c r="D4937">
        <v>13606310160</v>
      </c>
      <c r="E4937" s="1">
        <v>44964.611851851849</v>
      </c>
      <c r="F4937" s="1">
        <v>44964.611851851849</v>
      </c>
    </row>
    <row r="4938" spans="1:6" x14ac:dyDescent="0.2">
      <c r="A4938">
        <v>4937</v>
      </c>
      <c r="B4938" t="s">
        <v>12543</v>
      </c>
      <c r="C4938" t="s">
        <v>12544</v>
      </c>
      <c r="D4938" t="s">
        <v>12545</v>
      </c>
      <c r="E4938" s="1">
        <v>44964.611851851849</v>
      </c>
      <c r="F4938" s="1">
        <v>44964.611851851849</v>
      </c>
    </row>
    <row r="4939" spans="1:6" x14ac:dyDescent="0.2">
      <c r="A4939">
        <v>4938</v>
      </c>
      <c r="B4939" t="s">
        <v>12546</v>
      </c>
      <c r="C4939" t="s">
        <v>12547</v>
      </c>
      <c r="D4939">
        <f>1-425-813-1291</f>
        <v>-2528</v>
      </c>
      <c r="E4939" s="1">
        <v>44964.611851851849</v>
      </c>
      <c r="F4939" s="1">
        <v>44964.611851851849</v>
      </c>
    </row>
    <row r="4940" spans="1:6" x14ac:dyDescent="0.2">
      <c r="A4940">
        <v>4939</v>
      </c>
      <c r="B4940" t="s">
        <v>12548</v>
      </c>
      <c r="C4940" t="s">
        <v>12549</v>
      </c>
      <c r="D4940" t="s">
        <v>12550</v>
      </c>
      <c r="E4940" s="1">
        <v>44964.611851851849</v>
      </c>
      <c r="F4940" s="1">
        <v>44964.611851851849</v>
      </c>
    </row>
    <row r="4941" spans="1:6" x14ac:dyDescent="0.2">
      <c r="A4941">
        <v>4940</v>
      </c>
      <c r="B4941" t="s">
        <v>12551</v>
      </c>
      <c r="C4941" t="s">
        <v>12552</v>
      </c>
      <c r="D4941" t="s">
        <v>12553</v>
      </c>
      <c r="E4941" s="1">
        <v>44964.611851851849</v>
      </c>
      <c r="F4941" s="1">
        <v>44964.611851851849</v>
      </c>
    </row>
    <row r="4942" spans="1:6" x14ac:dyDescent="0.2">
      <c r="A4942">
        <v>4941</v>
      </c>
      <c r="B4942" t="s">
        <v>12554</v>
      </c>
      <c r="C4942" t="s">
        <v>12555</v>
      </c>
      <c r="D4942" t="s">
        <v>12556</v>
      </c>
      <c r="E4942" s="1">
        <v>44964.611851851849</v>
      </c>
      <c r="F4942" s="1">
        <v>44964.611851851849</v>
      </c>
    </row>
    <row r="4943" spans="1:6" x14ac:dyDescent="0.2">
      <c r="A4943">
        <v>4942</v>
      </c>
      <c r="B4943" t="s">
        <v>12557</v>
      </c>
      <c r="C4943" t="s">
        <v>12558</v>
      </c>
      <c r="D4943" t="s">
        <v>12559</v>
      </c>
      <c r="E4943" s="1">
        <v>44964.611851851849</v>
      </c>
      <c r="F4943" s="1">
        <v>44964.611851851849</v>
      </c>
    </row>
    <row r="4944" spans="1:6" x14ac:dyDescent="0.2">
      <c r="A4944">
        <v>4943</v>
      </c>
      <c r="B4944" t="s">
        <v>12560</v>
      </c>
      <c r="C4944" t="s">
        <v>12561</v>
      </c>
      <c r="D4944" t="s">
        <v>12562</v>
      </c>
      <c r="E4944" s="1">
        <v>44964.611851851849</v>
      </c>
      <c r="F4944" s="1">
        <v>44964.611851851849</v>
      </c>
    </row>
    <row r="4945" spans="1:6" x14ac:dyDescent="0.2">
      <c r="A4945">
        <v>4944</v>
      </c>
      <c r="B4945" t="s">
        <v>12563</v>
      </c>
      <c r="C4945" t="s">
        <v>12564</v>
      </c>
      <c r="D4945" t="s">
        <v>12565</v>
      </c>
      <c r="E4945" s="1">
        <v>44964.611851851849</v>
      </c>
      <c r="F4945" s="1">
        <v>44964.611851851849</v>
      </c>
    </row>
    <row r="4946" spans="1:6" x14ac:dyDescent="0.2">
      <c r="A4946">
        <v>4945</v>
      </c>
      <c r="B4946" t="s">
        <v>12566</v>
      </c>
      <c r="C4946" t="s">
        <v>12567</v>
      </c>
      <c r="D4946">
        <f>1-651-961-4713</f>
        <v>-6324</v>
      </c>
      <c r="E4946" s="1">
        <v>44964.611851851849</v>
      </c>
      <c r="F4946" s="1">
        <v>44964.611851851849</v>
      </c>
    </row>
    <row r="4947" spans="1:6" x14ac:dyDescent="0.2">
      <c r="A4947">
        <v>4946</v>
      </c>
      <c r="B4947" t="s">
        <v>12568</v>
      </c>
      <c r="C4947" t="s">
        <v>12569</v>
      </c>
      <c r="D4947">
        <v>15862541236</v>
      </c>
      <c r="E4947" s="1">
        <v>44964.611851851849</v>
      </c>
      <c r="F4947" s="1">
        <v>44964.611851851849</v>
      </c>
    </row>
    <row r="4948" spans="1:6" x14ac:dyDescent="0.2">
      <c r="A4948">
        <v>4947</v>
      </c>
      <c r="B4948" t="s">
        <v>12570</v>
      </c>
      <c r="C4948" t="s">
        <v>12571</v>
      </c>
      <c r="D4948" t="s">
        <v>12572</v>
      </c>
      <c r="E4948" s="1">
        <v>44964.611851851849</v>
      </c>
      <c r="F4948" s="1">
        <v>44964.611851851849</v>
      </c>
    </row>
    <row r="4949" spans="1:6" x14ac:dyDescent="0.2">
      <c r="A4949">
        <v>4948</v>
      </c>
      <c r="B4949" t="s">
        <v>12573</v>
      </c>
      <c r="C4949" t="s">
        <v>12574</v>
      </c>
      <c r="D4949" t="s">
        <v>12575</v>
      </c>
      <c r="E4949" s="1">
        <v>44964.611851851849</v>
      </c>
      <c r="F4949" s="1">
        <v>44964.611851851849</v>
      </c>
    </row>
    <row r="4950" spans="1:6" x14ac:dyDescent="0.2">
      <c r="A4950">
        <v>4949</v>
      </c>
      <c r="B4950" t="s">
        <v>12576</v>
      </c>
      <c r="C4950" t="s">
        <v>12577</v>
      </c>
      <c r="D4950" t="s">
        <v>12578</v>
      </c>
      <c r="E4950" s="1">
        <v>44964.611851851849</v>
      </c>
      <c r="F4950" s="1">
        <v>44964.611851851849</v>
      </c>
    </row>
    <row r="4951" spans="1:6" x14ac:dyDescent="0.2">
      <c r="A4951">
        <v>4950</v>
      </c>
      <c r="B4951" t="s">
        <v>12579</v>
      </c>
      <c r="C4951" t="s">
        <v>12580</v>
      </c>
      <c r="D4951">
        <v>19569667921</v>
      </c>
      <c r="E4951" s="1">
        <v>44964.611851851849</v>
      </c>
      <c r="F4951" s="1">
        <v>44964.611851851849</v>
      </c>
    </row>
    <row r="4952" spans="1:6" x14ac:dyDescent="0.2">
      <c r="A4952">
        <v>4951</v>
      </c>
      <c r="B4952" t="s">
        <v>12581</v>
      </c>
      <c r="C4952" t="s">
        <v>12582</v>
      </c>
      <c r="D4952">
        <f>1-586-888-6559</f>
        <v>-8032</v>
      </c>
      <c r="E4952" s="1">
        <v>44964.611851851849</v>
      </c>
      <c r="F4952" s="1">
        <v>44964.611851851849</v>
      </c>
    </row>
    <row r="4953" spans="1:6" x14ac:dyDescent="0.2">
      <c r="A4953">
        <v>4952</v>
      </c>
      <c r="B4953" t="s">
        <v>12583</v>
      </c>
      <c r="C4953" t="s">
        <v>12584</v>
      </c>
      <c r="D4953" s="2">
        <v>12013424630</v>
      </c>
      <c r="E4953" s="1">
        <v>44964.611851851849</v>
      </c>
      <c r="F4953" s="1">
        <v>44964.611851851849</v>
      </c>
    </row>
    <row r="4954" spans="1:6" x14ac:dyDescent="0.2">
      <c r="A4954">
        <v>4953</v>
      </c>
      <c r="B4954" t="s">
        <v>12585</v>
      </c>
      <c r="C4954" t="s">
        <v>12586</v>
      </c>
      <c r="D4954" s="2">
        <v>4237368082</v>
      </c>
      <c r="E4954" s="1">
        <v>44964.611851851849</v>
      </c>
      <c r="F4954" s="1">
        <v>44964.611851851849</v>
      </c>
    </row>
    <row r="4955" spans="1:6" x14ac:dyDescent="0.2">
      <c r="A4955">
        <v>4954</v>
      </c>
      <c r="B4955" t="s">
        <v>12587</v>
      </c>
      <c r="C4955" t="s">
        <v>12588</v>
      </c>
      <c r="D4955" t="s">
        <v>12589</v>
      </c>
      <c r="E4955" s="1">
        <v>44964.611851851849</v>
      </c>
      <c r="F4955" s="1">
        <v>44964.611851851849</v>
      </c>
    </row>
    <row r="4956" spans="1:6" x14ac:dyDescent="0.2">
      <c r="A4956">
        <v>4955</v>
      </c>
      <c r="B4956" t="s">
        <v>12590</v>
      </c>
      <c r="C4956" t="s">
        <v>12591</v>
      </c>
      <c r="D4956">
        <f>1-479-357-1144</f>
        <v>-1979</v>
      </c>
      <c r="E4956" s="1">
        <v>44964.611851851849</v>
      </c>
      <c r="F4956" s="1">
        <v>44964.611851851849</v>
      </c>
    </row>
    <row r="4957" spans="1:6" x14ac:dyDescent="0.2">
      <c r="A4957">
        <v>4956</v>
      </c>
      <c r="B4957" t="s">
        <v>12592</v>
      </c>
      <c r="C4957" t="s">
        <v>12593</v>
      </c>
      <c r="D4957" t="s">
        <v>12594</v>
      </c>
      <c r="E4957" s="1">
        <v>44964.611851851849</v>
      </c>
      <c r="F4957" s="1">
        <v>44964.611851851849</v>
      </c>
    </row>
    <row r="4958" spans="1:6" x14ac:dyDescent="0.2">
      <c r="A4958">
        <v>4957</v>
      </c>
      <c r="B4958" t="s">
        <v>12595</v>
      </c>
      <c r="C4958" t="s">
        <v>12596</v>
      </c>
      <c r="D4958" t="s">
        <v>12597</v>
      </c>
      <c r="E4958" s="1">
        <v>44964.611851851849</v>
      </c>
      <c r="F4958" s="1">
        <v>44964.611851851849</v>
      </c>
    </row>
    <row r="4959" spans="1:6" x14ac:dyDescent="0.2">
      <c r="A4959">
        <v>4958</v>
      </c>
      <c r="B4959" t="s">
        <v>12598</v>
      </c>
      <c r="C4959" t="s">
        <v>12599</v>
      </c>
      <c r="D4959" s="2">
        <v>5803024342</v>
      </c>
      <c r="E4959" s="1">
        <v>44964.611851851849</v>
      </c>
      <c r="F4959" s="1">
        <v>44964.611851851849</v>
      </c>
    </row>
    <row r="4960" spans="1:6" x14ac:dyDescent="0.2">
      <c r="A4960">
        <v>4959</v>
      </c>
      <c r="B4960" t="s">
        <v>12600</v>
      </c>
      <c r="C4960" t="s">
        <v>12601</v>
      </c>
      <c r="D4960" s="2">
        <v>14018731234</v>
      </c>
      <c r="E4960" s="1">
        <v>44964.611851851849</v>
      </c>
      <c r="F4960" s="1">
        <v>44964.611851851849</v>
      </c>
    </row>
    <row r="4961" spans="1:6" x14ac:dyDescent="0.2">
      <c r="A4961">
        <v>4960</v>
      </c>
      <c r="B4961" t="s">
        <v>12602</v>
      </c>
      <c r="C4961" t="s">
        <v>12603</v>
      </c>
      <c r="D4961" t="s">
        <v>12604</v>
      </c>
      <c r="E4961" s="1">
        <v>44964.611851851849</v>
      </c>
      <c r="F4961" s="1">
        <v>44964.611851851849</v>
      </c>
    </row>
    <row r="4962" spans="1:6" x14ac:dyDescent="0.2">
      <c r="A4962">
        <v>4961</v>
      </c>
      <c r="B4962" t="s">
        <v>12605</v>
      </c>
      <c r="C4962" t="s">
        <v>12606</v>
      </c>
      <c r="D4962" t="s">
        <v>12607</v>
      </c>
      <c r="E4962" s="1">
        <v>44964.611851851849</v>
      </c>
      <c r="F4962" s="1">
        <v>44964.611851851849</v>
      </c>
    </row>
    <row r="4963" spans="1:6" x14ac:dyDescent="0.2">
      <c r="A4963">
        <v>4962</v>
      </c>
      <c r="B4963" t="s">
        <v>12608</v>
      </c>
      <c r="C4963" t="s">
        <v>12609</v>
      </c>
      <c r="D4963" t="s">
        <v>12610</v>
      </c>
      <c r="E4963" s="1">
        <v>44964.611851851849</v>
      </c>
      <c r="F4963" s="1">
        <v>44964.611851851849</v>
      </c>
    </row>
    <row r="4964" spans="1:6" x14ac:dyDescent="0.2">
      <c r="A4964">
        <v>4963</v>
      </c>
      <c r="B4964" t="s">
        <v>12611</v>
      </c>
      <c r="C4964" t="s">
        <v>12612</v>
      </c>
      <c r="D4964" t="s">
        <v>12613</v>
      </c>
      <c r="E4964" s="1">
        <v>44964.611851851849</v>
      </c>
      <c r="F4964" s="1">
        <v>44964.611851851849</v>
      </c>
    </row>
    <row r="4965" spans="1:6" x14ac:dyDescent="0.2">
      <c r="A4965">
        <v>4964</v>
      </c>
      <c r="B4965" t="s">
        <v>12614</v>
      </c>
      <c r="C4965" t="s">
        <v>12615</v>
      </c>
      <c r="D4965" t="s">
        <v>12616</v>
      </c>
      <c r="E4965" s="1">
        <v>44964.611851851849</v>
      </c>
      <c r="F4965" s="1">
        <v>44964.611851851849</v>
      </c>
    </row>
    <row r="4966" spans="1:6" x14ac:dyDescent="0.2">
      <c r="A4966">
        <v>4965</v>
      </c>
      <c r="B4966" t="s">
        <v>12617</v>
      </c>
      <c r="C4966" t="s">
        <v>12618</v>
      </c>
      <c r="D4966" s="2">
        <v>3235063243</v>
      </c>
      <c r="E4966" s="1">
        <v>44964.611851851849</v>
      </c>
      <c r="F4966" s="1">
        <v>44964.611851851849</v>
      </c>
    </row>
    <row r="4967" spans="1:6" x14ac:dyDescent="0.2">
      <c r="A4967">
        <v>4966</v>
      </c>
      <c r="B4967" t="s">
        <v>12619</v>
      </c>
      <c r="C4967" t="s">
        <v>12620</v>
      </c>
      <c r="D4967" s="2">
        <v>17753543985</v>
      </c>
      <c r="E4967" s="1">
        <v>44964.611851851849</v>
      </c>
      <c r="F4967" s="1">
        <v>44964.611851851849</v>
      </c>
    </row>
    <row r="4968" spans="1:6" x14ac:dyDescent="0.2">
      <c r="A4968">
        <v>4967</v>
      </c>
      <c r="B4968" t="s">
        <v>12621</v>
      </c>
      <c r="C4968" t="s">
        <v>12622</v>
      </c>
      <c r="D4968" s="2">
        <v>3212097533</v>
      </c>
      <c r="E4968" s="1">
        <v>44964.611851851849</v>
      </c>
      <c r="F4968" s="1">
        <v>44964.611851851849</v>
      </c>
    </row>
    <row r="4969" spans="1:6" x14ac:dyDescent="0.2">
      <c r="A4969">
        <v>4968</v>
      </c>
      <c r="B4969" t="s">
        <v>12623</v>
      </c>
      <c r="C4969" t="s">
        <v>12624</v>
      </c>
      <c r="D4969" s="2">
        <v>9514015693</v>
      </c>
      <c r="E4969" s="1">
        <v>44964.611851851849</v>
      </c>
      <c r="F4969" s="1">
        <v>44964.611851851849</v>
      </c>
    </row>
    <row r="4970" spans="1:6" x14ac:dyDescent="0.2">
      <c r="A4970">
        <v>4969</v>
      </c>
      <c r="B4970" t="s">
        <v>12625</v>
      </c>
      <c r="C4970" t="s">
        <v>12626</v>
      </c>
      <c r="D4970" t="s">
        <v>12627</v>
      </c>
      <c r="E4970" s="1">
        <v>44964.611851851849</v>
      </c>
      <c r="F4970" s="1">
        <v>44964.611851851849</v>
      </c>
    </row>
    <row r="4971" spans="1:6" x14ac:dyDescent="0.2">
      <c r="A4971">
        <v>4970</v>
      </c>
      <c r="B4971" t="s">
        <v>12628</v>
      </c>
      <c r="C4971" t="s">
        <v>12629</v>
      </c>
      <c r="D4971">
        <v>12315411672</v>
      </c>
      <c r="E4971" s="1">
        <v>44964.611851851849</v>
      </c>
      <c r="F4971" s="1">
        <v>44964.611851851849</v>
      </c>
    </row>
    <row r="4972" spans="1:6" x14ac:dyDescent="0.2">
      <c r="A4972">
        <v>4971</v>
      </c>
      <c r="B4972" t="s">
        <v>12630</v>
      </c>
      <c r="C4972" t="s">
        <v>12631</v>
      </c>
      <c r="D4972" t="s">
        <v>12632</v>
      </c>
      <c r="E4972" s="1">
        <v>44964.611851851849</v>
      </c>
      <c r="F4972" s="1">
        <v>44964.611851851849</v>
      </c>
    </row>
    <row r="4973" spans="1:6" x14ac:dyDescent="0.2">
      <c r="A4973">
        <v>4972</v>
      </c>
      <c r="B4973" t="s">
        <v>12633</v>
      </c>
      <c r="C4973" t="s">
        <v>12634</v>
      </c>
      <c r="D4973">
        <f>1-423-723-902</f>
        <v>-2047</v>
      </c>
      <c r="E4973" s="1">
        <v>44964.611851851849</v>
      </c>
      <c r="F4973" s="1">
        <v>44964.611851851849</v>
      </c>
    </row>
    <row r="4974" spans="1:6" x14ac:dyDescent="0.2">
      <c r="A4974">
        <v>4973</v>
      </c>
      <c r="B4974" t="s">
        <v>12635</v>
      </c>
      <c r="C4974" t="s">
        <v>12636</v>
      </c>
      <c r="D4974" t="s">
        <v>12637</v>
      </c>
      <c r="E4974" s="1">
        <v>44964.611851851849</v>
      </c>
      <c r="F4974" s="1">
        <v>44964.611851851849</v>
      </c>
    </row>
    <row r="4975" spans="1:6" x14ac:dyDescent="0.2">
      <c r="A4975">
        <v>4974</v>
      </c>
      <c r="B4975" t="s">
        <v>12638</v>
      </c>
      <c r="C4975" t="s">
        <v>12639</v>
      </c>
      <c r="D4975">
        <f>1-878-574-9735</f>
        <v>-11186</v>
      </c>
      <c r="E4975" s="1">
        <v>44964.611851851849</v>
      </c>
      <c r="F4975" s="1">
        <v>44964.611851851849</v>
      </c>
    </row>
    <row r="4976" spans="1:6" x14ac:dyDescent="0.2">
      <c r="A4976">
        <v>4975</v>
      </c>
      <c r="B4976" t="s">
        <v>12640</v>
      </c>
      <c r="C4976" t="s">
        <v>12641</v>
      </c>
      <c r="D4976" s="2">
        <v>5709828279</v>
      </c>
      <c r="E4976" s="1">
        <v>44964.611851851849</v>
      </c>
      <c r="F4976" s="1">
        <v>44964.611851851849</v>
      </c>
    </row>
    <row r="4977" spans="1:6" x14ac:dyDescent="0.2">
      <c r="A4977">
        <v>4976</v>
      </c>
      <c r="B4977" t="s">
        <v>12642</v>
      </c>
      <c r="C4977" t="s">
        <v>12643</v>
      </c>
      <c r="D4977" t="s">
        <v>12644</v>
      </c>
      <c r="E4977" s="1">
        <v>44964.611851851849</v>
      </c>
      <c r="F4977" s="1">
        <v>44964.611851851849</v>
      </c>
    </row>
    <row r="4978" spans="1:6" x14ac:dyDescent="0.2">
      <c r="A4978">
        <v>4977</v>
      </c>
      <c r="B4978" t="s">
        <v>12645</v>
      </c>
      <c r="C4978" t="s">
        <v>12646</v>
      </c>
      <c r="D4978">
        <f>1-740-382-8643</f>
        <v>-9764</v>
      </c>
      <c r="E4978" s="1">
        <v>44964.611851851849</v>
      </c>
      <c r="F4978" s="1">
        <v>44964.611851851849</v>
      </c>
    </row>
    <row r="4979" spans="1:6" x14ac:dyDescent="0.2">
      <c r="A4979">
        <v>4978</v>
      </c>
      <c r="B4979" t="s">
        <v>12647</v>
      </c>
      <c r="C4979" t="s">
        <v>12648</v>
      </c>
      <c r="D4979" t="s">
        <v>12649</v>
      </c>
      <c r="E4979" s="1">
        <v>44964.611851851849</v>
      </c>
      <c r="F4979" s="1">
        <v>44964.611851851849</v>
      </c>
    </row>
    <row r="4980" spans="1:6" x14ac:dyDescent="0.2">
      <c r="A4980">
        <v>4979</v>
      </c>
      <c r="B4980" t="s">
        <v>12650</v>
      </c>
      <c r="C4980" t="s">
        <v>12651</v>
      </c>
      <c r="D4980" t="s">
        <v>12652</v>
      </c>
      <c r="E4980" s="1">
        <v>44964.611851851849</v>
      </c>
      <c r="F4980" s="1">
        <v>44964.611851851849</v>
      </c>
    </row>
    <row r="4981" spans="1:6" x14ac:dyDescent="0.2">
      <c r="A4981">
        <v>4980</v>
      </c>
      <c r="B4981" t="s">
        <v>12653</v>
      </c>
      <c r="C4981" t="s">
        <v>12654</v>
      </c>
      <c r="D4981" t="s">
        <v>12655</v>
      </c>
      <c r="E4981" s="1">
        <v>44964.611851851849</v>
      </c>
      <c r="F4981" s="1">
        <v>44964.611851851849</v>
      </c>
    </row>
    <row r="4982" spans="1:6" x14ac:dyDescent="0.2">
      <c r="A4982">
        <v>4981</v>
      </c>
      <c r="B4982" t="s">
        <v>12656</v>
      </c>
      <c r="C4982" t="s">
        <v>12657</v>
      </c>
      <c r="D4982" s="2">
        <v>2679120870</v>
      </c>
      <c r="E4982" s="1">
        <v>44964.611851851849</v>
      </c>
      <c r="F4982" s="1">
        <v>44964.611851851849</v>
      </c>
    </row>
    <row r="4983" spans="1:6" x14ac:dyDescent="0.2">
      <c r="A4983">
        <v>4982</v>
      </c>
      <c r="B4983" t="s">
        <v>12658</v>
      </c>
      <c r="C4983" t="s">
        <v>12659</v>
      </c>
      <c r="D4983">
        <f>1-786-765-8357</f>
        <v>-9907</v>
      </c>
      <c r="E4983" s="1">
        <v>44964.611851851849</v>
      </c>
      <c r="F4983" s="1">
        <v>44964.611851851849</v>
      </c>
    </row>
    <row r="4984" spans="1:6" x14ac:dyDescent="0.2">
      <c r="A4984">
        <v>4983</v>
      </c>
      <c r="B4984" t="s">
        <v>12660</v>
      </c>
      <c r="C4984" t="s">
        <v>12661</v>
      </c>
      <c r="D4984" t="s">
        <v>12662</v>
      </c>
      <c r="E4984" s="1">
        <v>44964.611851851849</v>
      </c>
      <c r="F4984" s="1">
        <v>44964.611851851849</v>
      </c>
    </row>
    <row r="4985" spans="1:6" x14ac:dyDescent="0.2">
      <c r="A4985">
        <v>4984</v>
      </c>
      <c r="B4985" t="s">
        <v>12663</v>
      </c>
      <c r="C4985" t="s">
        <v>12664</v>
      </c>
      <c r="D4985" s="2">
        <v>14698942357</v>
      </c>
      <c r="E4985" s="1">
        <v>44964.611851851849</v>
      </c>
      <c r="F4985" s="1">
        <v>44964.611851851849</v>
      </c>
    </row>
    <row r="4986" spans="1:6" x14ac:dyDescent="0.2">
      <c r="A4986">
        <v>4985</v>
      </c>
      <c r="B4986" t="s">
        <v>12665</v>
      </c>
      <c r="C4986" t="s">
        <v>12666</v>
      </c>
      <c r="D4986" t="s">
        <v>12667</v>
      </c>
      <c r="E4986" s="1">
        <v>44964.611851851849</v>
      </c>
      <c r="F4986" s="1">
        <v>44964.611851851849</v>
      </c>
    </row>
    <row r="4987" spans="1:6" x14ac:dyDescent="0.2">
      <c r="A4987">
        <v>4986</v>
      </c>
      <c r="B4987" t="s">
        <v>12668</v>
      </c>
      <c r="C4987" t="s">
        <v>12669</v>
      </c>
      <c r="D4987" s="2">
        <v>3203692866</v>
      </c>
      <c r="E4987" s="1">
        <v>44964.611851851849</v>
      </c>
      <c r="F4987" s="1">
        <v>44964.611851851849</v>
      </c>
    </row>
    <row r="4988" spans="1:6" x14ac:dyDescent="0.2">
      <c r="A4988">
        <v>4987</v>
      </c>
      <c r="B4988" t="s">
        <v>12670</v>
      </c>
      <c r="C4988" t="s">
        <v>12671</v>
      </c>
      <c r="D4988" t="s">
        <v>12672</v>
      </c>
      <c r="E4988" s="1">
        <v>44964.611851851849</v>
      </c>
      <c r="F4988" s="1">
        <v>44964.611851851849</v>
      </c>
    </row>
    <row r="4989" spans="1:6" x14ac:dyDescent="0.2">
      <c r="A4989">
        <v>4988</v>
      </c>
      <c r="B4989" t="s">
        <v>12673</v>
      </c>
      <c r="C4989" t="s">
        <v>12674</v>
      </c>
      <c r="D4989" s="2">
        <v>8124475703</v>
      </c>
      <c r="E4989" s="1">
        <v>44964.611851851849</v>
      </c>
      <c r="F4989" s="1">
        <v>44964.611851851849</v>
      </c>
    </row>
    <row r="4990" spans="1:6" x14ac:dyDescent="0.2">
      <c r="A4990">
        <v>4989</v>
      </c>
      <c r="B4990" t="s">
        <v>12675</v>
      </c>
      <c r="C4990" t="s">
        <v>12676</v>
      </c>
      <c r="D4990" t="s">
        <v>12677</v>
      </c>
      <c r="E4990" s="1">
        <v>44964.611851851849</v>
      </c>
      <c r="F4990" s="1">
        <v>44964.611851851849</v>
      </c>
    </row>
    <row r="4991" spans="1:6" x14ac:dyDescent="0.2">
      <c r="A4991">
        <v>4990</v>
      </c>
      <c r="B4991" t="s">
        <v>12678</v>
      </c>
      <c r="C4991" t="s">
        <v>12679</v>
      </c>
      <c r="D4991" t="s">
        <v>12680</v>
      </c>
      <c r="E4991" s="1">
        <v>44964.611851851849</v>
      </c>
      <c r="F4991" s="1">
        <v>44964.611851851849</v>
      </c>
    </row>
    <row r="4992" spans="1:6" x14ac:dyDescent="0.2">
      <c r="A4992">
        <v>4991</v>
      </c>
      <c r="B4992" t="s">
        <v>12681</v>
      </c>
      <c r="C4992" t="s">
        <v>12682</v>
      </c>
      <c r="D4992" s="2">
        <v>3642376633</v>
      </c>
      <c r="E4992" s="1">
        <v>44964.611851851849</v>
      </c>
      <c r="F4992" s="1">
        <v>44964.611851851849</v>
      </c>
    </row>
    <row r="4993" spans="1:6" x14ac:dyDescent="0.2">
      <c r="A4993">
        <v>4992</v>
      </c>
      <c r="B4993" t="s">
        <v>12683</v>
      </c>
      <c r="C4993" t="s">
        <v>12684</v>
      </c>
      <c r="D4993" t="s">
        <v>12685</v>
      </c>
      <c r="E4993" s="1">
        <v>44964.611851851849</v>
      </c>
      <c r="F4993" s="1">
        <v>44964.611851851849</v>
      </c>
    </row>
    <row r="4994" spans="1:6" x14ac:dyDescent="0.2">
      <c r="A4994">
        <v>4993</v>
      </c>
      <c r="B4994" t="s">
        <v>12686</v>
      </c>
      <c r="C4994" t="s">
        <v>12687</v>
      </c>
      <c r="D4994" t="s">
        <v>12688</v>
      </c>
      <c r="E4994" s="1">
        <v>44964.611851851849</v>
      </c>
      <c r="F4994" s="1">
        <v>44964.611851851849</v>
      </c>
    </row>
    <row r="4995" spans="1:6" x14ac:dyDescent="0.2">
      <c r="A4995">
        <v>4994</v>
      </c>
      <c r="B4995" t="s">
        <v>12689</v>
      </c>
      <c r="C4995" t="s">
        <v>12690</v>
      </c>
      <c r="D4995" t="s">
        <v>12691</v>
      </c>
      <c r="E4995" s="1">
        <v>44964.611851851849</v>
      </c>
      <c r="F4995" s="1">
        <v>44964.611851851849</v>
      </c>
    </row>
    <row r="4996" spans="1:6" x14ac:dyDescent="0.2">
      <c r="A4996">
        <v>4995</v>
      </c>
      <c r="B4996" t="s">
        <v>12692</v>
      </c>
      <c r="C4996" t="s">
        <v>12693</v>
      </c>
      <c r="D4996" t="s">
        <v>12694</v>
      </c>
      <c r="E4996" s="1">
        <v>44964.611851851849</v>
      </c>
      <c r="F4996" s="1">
        <v>44964.611851851849</v>
      </c>
    </row>
    <row r="4997" spans="1:6" x14ac:dyDescent="0.2">
      <c r="A4997">
        <v>4996</v>
      </c>
      <c r="B4997" t="s">
        <v>12695</v>
      </c>
      <c r="C4997" t="s">
        <v>12696</v>
      </c>
      <c r="D4997" s="2">
        <v>8642425242</v>
      </c>
      <c r="E4997" s="1">
        <v>44964.611851851849</v>
      </c>
      <c r="F4997" s="1">
        <v>44964.611851851849</v>
      </c>
    </row>
    <row r="4998" spans="1:6" x14ac:dyDescent="0.2">
      <c r="A4998">
        <v>4997</v>
      </c>
      <c r="B4998" t="s">
        <v>12697</v>
      </c>
      <c r="C4998" t="s">
        <v>12698</v>
      </c>
      <c r="D4998" t="s">
        <v>12699</v>
      </c>
      <c r="E4998" s="1">
        <v>44964.611851851849</v>
      </c>
      <c r="F4998" s="1">
        <v>44964.611851851849</v>
      </c>
    </row>
    <row r="4999" spans="1:6" x14ac:dyDescent="0.2">
      <c r="A4999">
        <v>4998</v>
      </c>
      <c r="B4999" t="s">
        <v>12700</v>
      </c>
      <c r="C4999" t="s">
        <v>12701</v>
      </c>
      <c r="D4999" t="s">
        <v>12702</v>
      </c>
      <c r="E4999" s="1">
        <v>44964.611851851849</v>
      </c>
      <c r="F4999" s="1">
        <v>44964.611851851849</v>
      </c>
    </row>
    <row r="5000" spans="1:6" x14ac:dyDescent="0.2">
      <c r="A5000">
        <v>4999</v>
      </c>
      <c r="B5000" t="s">
        <v>12703</v>
      </c>
      <c r="C5000" t="s">
        <v>12704</v>
      </c>
      <c r="D5000" t="s">
        <v>12705</v>
      </c>
      <c r="E5000" s="1">
        <v>44964.611851851849</v>
      </c>
      <c r="F5000" s="1">
        <v>44964.611851851849</v>
      </c>
    </row>
    <row r="5001" spans="1:6" x14ac:dyDescent="0.2">
      <c r="A5001">
        <v>5000</v>
      </c>
      <c r="B5001" t="s">
        <v>12706</v>
      </c>
      <c r="C5001" t="s">
        <v>12707</v>
      </c>
      <c r="D5001">
        <f>1-931-228-8056</f>
        <v>-9214</v>
      </c>
      <c r="E5001" s="1">
        <v>44964.611851851849</v>
      </c>
      <c r="F5001" s="1">
        <v>44964.611851851849</v>
      </c>
    </row>
    <row r="5002" spans="1:6" x14ac:dyDescent="0.2">
      <c r="A5002">
        <v>5001</v>
      </c>
      <c r="B5002" t="s">
        <v>12708</v>
      </c>
      <c r="C5002" t="s">
        <v>12709</v>
      </c>
      <c r="D5002" t="s">
        <v>12710</v>
      </c>
      <c r="E5002" s="1">
        <v>44964.611851851849</v>
      </c>
      <c r="F5002" s="1">
        <v>44964.611851851849</v>
      </c>
    </row>
    <row r="5003" spans="1:6" x14ac:dyDescent="0.2">
      <c r="A5003">
        <v>5002</v>
      </c>
      <c r="B5003" t="s">
        <v>12711</v>
      </c>
      <c r="C5003" t="s">
        <v>12712</v>
      </c>
      <c r="D5003" s="2">
        <v>15072587449</v>
      </c>
      <c r="E5003" s="1">
        <v>44964.611851851849</v>
      </c>
      <c r="F5003" s="1">
        <v>44964.611851851849</v>
      </c>
    </row>
    <row r="5004" spans="1:6" x14ac:dyDescent="0.2">
      <c r="A5004">
        <v>5003</v>
      </c>
      <c r="B5004" t="s">
        <v>12713</v>
      </c>
      <c r="C5004" t="s">
        <v>12714</v>
      </c>
      <c r="D5004" s="2">
        <v>15059318056</v>
      </c>
      <c r="E5004" s="1">
        <v>44964.611851851849</v>
      </c>
      <c r="F5004" s="1">
        <v>44964.611851851849</v>
      </c>
    </row>
    <row r="5005" spans="1:6" x14ac:dyDescent="0.2">
      <c r="A5005">
        <v>5004</v>
      </c>
      <c r="B5005" t="s">
        <v>12715</v>
      </c>
      <c r="C5005" t="s">
        <v>12716</v>
      </c>
      <c r="D5005">
        <f>1-507-417-2917</f>
        <v>-3840</v>
      </c>
      <c r="E5005" s="1">
        <v>44964.611851851849</v>
      </c>
      <c r="F5005" s="1">
        <v>44964.611851851849</v>
      </c>
    </row>
    <row r="5006" spans="1:6" x14ac:dyDescent="0.2">
      <c r="A5006">
        <v>5005</v>
      </c>
      <c r="B5006" t="s">
        <v>12717</v>
      </c>
      <c r="C5006" t="s">
        <v>12718</v>
      </c>
      <c r="D5006" t="s">
        <v>12719</v>
      </c>
      <c r="E5006" s="1">
        <v>44964.611851851849</v>
      </c>
      <c r="F5006" s="1">
        <v>44964.611851851849</v>
      </c>
    </row>
    <row r="5007" spans="1:6" x14ac:dyDescent="0.2">
      <c r="A5007">
        <v>5006</v>
      </c>
      <c r="B5007" t="s">
        <v>12720</v>
      </c>
      <c r="C5007" t="s">
        <v>12721</v>
      </c>
      <c r="D5007" t="s">
        <v>12722</v>
      </c>
      <c r="E5007" s="1">
        <v>44964.611851851849</v>
      </c>
      <c r="F5007" s="1">
        <v>44964.611851851849</v>
      </c>
    </row>
    <row r="5008" spans="1:6" x14ac:dyDescent="0.2">
      <c r="A5008">
        <v>5007</v>
      </c>
      <c r="B5008" t="s">
        <v>12723</v>
      </c>
      <c r="C5008" t="s">
        <v>12724</v>
      </c>
      <c r="D5008">
        <v>13252804449</v>
      </c>
      <c r="E5008" s="1">
        <v>44964.611851851849</v>
      </c>
      <c r="F5008" s="1">
        <v>44964.611851851849</v>
      </c>
    </row>
    <row r="5009" spans="1:6" x14ac:dyDescent="0.2">
      <c r="A5009">
        <v>5008</v>
      </c>
      <c r="B5009" t="s">
        <v>12725</v>
      </c>
      <c r="C5009" t="s">
        <v>12726</v>
      </c>
      <c r="D5009">
        <f>1-559-925-7258</f>
        <v>-8741</v>
      </c>
      <c r="E5009" s="1">
        <v>44964.611851851849</v>
      </c>
      <c r="F5009" s="1">
        <v>44964.611851851849</v>
      </c>
    </row>
    <row r="5010" spans="1:6" x14ac:dyDescent="0.2">
      <c r="A5010">
        <v>5009</v>
      </c>
      <c r="B5010" t="s">
        <v>12727</v>
      </c>
      <c r="C5010" t="s">
        <v>12728</v>
      </c>
      <c r="D5010">
        <f>1-845-986-2664</f>
        <v>-4494</v>
      </c>
      <c r="E5010" s="1">
        <v>44964.611851851849</v>
      </c>
      <c r="F5010" s="1">
        <v>44964.611851851849</v>
      </c>
    </row>
    <row r="5011" spans="1:6" x14ac:dyDescent="0.2">
      <c r="A5011">
        <v>5010</v>
      </c>
      <c r="B5011" t="s">
        <v>12729</v>
      </c>
      <c r="C5011" t="s">
        <v>12730</v>
      </c>
      <c r="D5011" t="s">
        <v>12731</v>
      </c>
      <c r="E5011" s="1">
        <v>44964.611851851849</v>
      </c>
      <c r="F5011" s="1">
        <v>44964.611851851849</v>
      </c>
    </row>
    <row r="5012" spans="1:6" x14ac:dyDescent="0.2">
      <c r="A5012">
        <v>5011</v>
      </c>
      <c r="B5012" t="s">
        <v>12732</v>
      </c>
      <c r="C5012" t="s">
        <v>12733</v>
      </c>
      <c r="D5012" t="s">
        <v>12734</v>
      </c>
      <c r="E5012" s="1">
        <v>44964.611851851849</v>
      </c>
      <c r="F5012" s="1">
        <v>44964.611851851849</v>
      </c>
    </row>
    <row r="5013" spans="1:6" x14ac:dyDescent="0.2">
      <c r="A5013">
        <v>5012</v>
      </c>
      <c r="B5013" t="s">
        <v>12735</v>
      </c>
      <c r="C5013" t="s">
        <v>12736</v>
      </c>
      <c r="D5013" t="s">
        <v>12737</v>
      </c>
      <c r="E5013" s="1">
        <v>44964.611851851849</v>
      </c>
      <c r="F5013" s="1">
        <v>44964.611851851849</v>
      </c>
    </row>
    <row r="5014" spans="1:6" x14ac:dyDescent="0.2">
      <c r="A5014">
        <v>5013</v>
      </c>
      <c r="B5014" t="s">
        <v>12738</v>
      </c>
      <c r="C5014" t="s">
        <v>12739</v>
      </c>
      <c r="D5014" s="2">
        <v>9158327797</v>
      </c>
      <c r="E5014" s="1">
        <v>44964.611851851849</v>
      </c>
      <c r="F5014" s="1">
        <v>44964.611851851849</v>
      </c>
    </row>
    <row r="5015" spans="1:6" x14ac:dyDescent="0.2">
      <c r="A5015">
        <v>5014</v>
      </c>
      <c r="B5015" t="s">
        <v>12740</v>
      </c>
      <c r="C5015" t="s">
        <v>12741</v>
      </c>
      <c r="D5015" t="s">
        <v>12742</v>
      </c>
      <c r="E5015" s="1">
        <v>44964.611851851849</v>
      </c>
      <c r="F5015" s="1">
        <v>44964.611851851849</v>
      </c>
    </row>
    <row r="5016" spans="1:6" x14ac:dyDescent="0.2">
      <c r="A5016">
        <v>5015</v>
      </c>
      <c r="B5016" t="s">
        <v>12743</v>
      </c>
      <c r="C5016" t="s">
        <v>12744</v>
      </c>
      <c r="D5016">
        <v>12547356521</v>
      </c>
      <c r="E5016" s="1">
        <v>44964.611851851849</v>
      </c>
      <c r="F5016" s="1">
        <v>44964.611851851849</v>
      </c>
    </row>
    <row r="5017" spans="1:6" x14ac:dyDescent="0.2">
      <c r="A5017">
        <v>5016</v>
      </c>
      <c r="B5017" t="s">
        <v>12745</v>
      </c>
      <c r="C5017" t="s">
        <v>12746</v>
      </c>
      <c r="D5017" s="2">
        <v>17145799429</v>
      </c>
      <c r="E5017" s="1">
        <v>44964.611851851849</v>
      </c>
      <c r="F5017" s="1">
        <v>44964.611851851849</v>
      </c>
    </row>
    <row r="5018" spans="1:6" x14ac:dyDescent="0.2">
      <c r="A5018">
        <v>5017</v>
      </c>
      <c r="B5018" t="s">
        <v>12747</v>
      </c>
      <c r="C5018" t="s">
        <v>12748</v>
      </c>
      <c r="D5018" t="s">
        <v>12749</v>
      </c>
      <c r="E5018" s="1">
        <v>44964.611851851849</v>
      </c>
      <c r="F5018" s="1">
        <v>44964.611851851849</v>
      </c>
    </row>
    <row r="5019" spans="1:6" x14ac:dyDescent="0.2">
      <c r="A5019">
        <v>5018</v>
      </c>
      <c r="B5019" t="s">
        <v>12750</v>
      </c>
      <c r="C5019" t="s">
        <v>12751</v>
      </c>
      <c r="D5019" s="2">
        <v>7738153073</v>
      </c>
      <c r="E5019" s="1">
        <v>44964.611851851849</v>
      </c>
      <c r="F5019" s="1">
        <v>44964.611851851849</v>
      </c>
    </row>
    <row r="5020" spans="1:6" x14ac:dyDescent="0.2">
      <c r="A5020">
        <v>5019</v>
      </c>
      <c r="B5020" t="s">
        <v>12752</v>
      </c>
      <c r="C5020" t="s">
        <v>12753</v>
      </c>
      <c r="D5020" t="s">
        <v>12754</v>
      </c>
      <c r="E5020" s="1">
        <v>44964.611851851849</v>
      </c>
      <c r="F5020" s="1">
        <v>44964.611851851849</v>
      </c>
    </row>
    <row r="5021" spans="1:6" x14ac:dyDescent="0.2">
      <c r="A5021">
        <v>5020</v>
      </c>
      <c r="B5021" t="s">
        <v>12755</v>
      </c>
      <c r="C5021" t="s">
        <v>12756</v>
      </c>
      <c r="D5021" t="s">
        <v>12757</v>
      </c>
      <c r="E5021" s="1">
        <v>44964.611851851849</v>
      </c>
      <c r="F5021" s="1">
        <v>44964.611851851849</v>
      </c>
    </row>
    <row r="5022" spans="1:6" x14ac:dyDescent="0.2">
      <c r="A5022">
        <v>5021</v>
      </c>
      <c r="B5022" t="s">
        <v>12758</v>
      </c>
      <c r="C5022" t="s">
        <v>12759</v>
      </c>
      <c r="D5022" s="2">
        <v>3328295844</v>
      </c>
      <c r="E5022" s="1">
        <v>44964.611851851849</v>
      </c>
      <c r="F5022" s="1">
        <v>44964.611851851849</v>
      </c>
    </row>
    <row r="5023" spans="1:6" x14ac:dyDescent="0.2">
      <c r="A5023">
        <v>5022</v>
      </c>
      <c r="B5023" t="s">
        <v>12760</v>
      </c>
      <c r="C5023" t="s">
        <v>12761</v>
      </c>
      <c r="D5023" s="2">
        <v>12762924034</v>
      </c>
      <c r="E5023" s="1">
        <v>44964.611851851849</v>
      </c>
      <c r="F5023" s="1">
        <v>44964.611851851849</v>
      </c>
    </row>
    <row r="5024" spans="1:6" x14ac:dyDescent="0.2">
      <c r="A5024">
        <v>5023</v>
      </c>
      <c r="B5024" t="s">
        <v>12762</v>
      </c>
      <c r="C5024" t="s">
        <v>12763</v>
      </c>
      <c r="D5024" s="2">
        <v>5172010108</v>
      </c>
      <c r="E5024" s="1">
        <v>44964.611851851849</v>
      </c>
      <c r="F5024" s="1">
        <v>44964.611851851849</v>
      </c>
    </row>
    <row r="5025" spans="1:6" x14ac:dyDescent="0.2">
      <c r="A5025">
        <v>5024</v>
      </c>
      <c r="B5025" t="s">
        <v>12764</v>
      </c>
      <c r="C5025" t="s">
        <v>12765</v>
      </c>
      <c r="D5025" t="s">
        <v>12766</v>
      </c>
      <c r="E5025" s="1">
        <v>44964.611851851849</v>
      </c>
      <c r="F5025" s="1">
        <v>44964.611851851849</v>
      </c>
    </row>
    <row r="5026" spans="1:6" x14ac:dyDescent="0.2">
      <c r="A5026">
        <v>5025</v>
      </c>
      <c r="B5026" t="s">
        <v>12767</v>
      </c>
      <c r="C5026" t="s">
        <v>12768</v>
      </c>
      <c r="D5026">
        <v>14246105773</v>
      </c>
      <c r="E5026" s="1">
        <v>44964.611851851849</v>
      </c>
      <c r="F5026" s="1">
        <v>44964.611851851849</v>
      </c>
    </row>
    <row r="5027" spans="1:6" x14ac:dyDescent="0.2">
      <c r="A5027">
        <v>5026</v>
      </c>
      <c r="B5027" t="s">
        <v>12769</v>
      </c>
      <c r="C5027" t="s">
        <v>12770</v>
      </c>
      <c r="D5027">
        <f>1-609-434-67</f>
        <v>-1109</v>
      </c>
      <c r="E5027" s="1">
        <v>44964.611851851849</v>
      </c>
      <c r="F5027" s="1">
        <v>44964.611851851849</v>
      </c>
    </row>
    <row r="5028" spans="1:6" x14ac:dyDescent="0.2">
      <c r="A5028">
        <v>5027</v>
      </c>
      <c r="B5028" t="s">
        <v>12771</v>
      </c>
      <c r="C5028" t="s">
        <v>12772</v>
      </c>
      <c r="D5028" t="s">
        <v>12773</v>
      </c>
      <c r="E5028" s="1">
        <v>44964.611851851849</v>
      </c>
      <c r="F5028" s="1">
        <v>44964.611851851849</v>
      </c>
    </row>
    <row r="5029" spans="1:6" x14ac:dyDescent="0.2">
      <c r="A5029">
        <v>5028</v>
      </c>
      <c r="B5029" t="s">
        <v>12774</v>
      </c>
      <c r="C5029" t="s">
        <v>12775</v>
      </c>
      <c r="D5029" t="s">
        <v>12776</v>
      </c>
      <c r="E5029" s="1">
        <v>44964.611851851849</v>
      </c>
      <c r="F5029" s="1">
        <v>44964.611851851849</v>
      </c>
    </row>
    <row r="5030" spans="1:6" x14ac:dyDescent="0.2">
      <c r="A5030">
        <v>5029</v>
      </c>
      <c r="B5030" t="s">
        <v>12777</v>
      </c>
      <c r="C5030" t="s">
        <v>12778</v>
      </c>
      <c r="D5030" t="s">
        <v>12779</v>
      </c>
      <c r="E5030" s="1">
        <v>44964.611851851849</v>
      </c>
      <c r="F5030" s="1">
        <v>44964.611851851849</v>
      </c>
    </row>
    <row r="5031" spans="1:6" x14ac:dyDescent="0.2">
      <c r="A5031">
        <v>5030</v>
      </c>
      <c r="B5031" t="s">
        <v>12780</v>
      </c>
      <c r="C5031" t="s">
        <v>12781</v>
      </c>
      <c r="D5031">
        <v>15022760822</v>
      </c>
      <c r="E5031" s="1">
        <v>44964.611851851849</v>
      </c>
      <c r="F5031" s="1">
        <v>44964.611851851849</v>
      </c>
    </row>
    <row r="5032" spans="1:6" x14ac:dyDescent="0.2">
      <c r="A5032">
        <v>5031</v>
      </c>
      <c r="B5032" t="s">
        <v>12782</v>
      </c>
      <c r="C5032" t="s">
        <v>12783</v>
      </c>
      <c r="D5032">
        <v>19598337307</v>
      </c>
      <c r="E5032" s="1">
        <v>44964.611851851849</v>
      </c>
      <c r="F5032" s="1">
        <v>44964.611851851849</v>
      </c>
    </row>
    <row r="5033" spans="1:6" x14ac:dyDescent="0.2">
      <c r="A5033">
        <v>5032</v>
      </c>
      <c r="B5033" t="s">
        <v>12784</v>
      </c>
      <c r="C5033" t="s">
        <v>12785</v>
      </c>
      <c r="D5033">
        <f>1-808-721-6493</f>
        <v>-8021</v>
      </c>
      <c r="E5033" s="1">
        <v>44964.611851851849</v>
      </c>
      <c r="F5033" s="1">
        <v>44964.611851851849</v>
      </c>
    </row>
    <row r="5034" spans="1:6" x14ac:dyDescent="0.2">
      <c r="A5034">
        <v>5033</v>
      </c>
      <c r="B5034" t="s">
        <v>12786</v>
      </c>
      <c r="C5034" t="s">
        <v>12787</v>
      </c>
      <c r="D5034" t="s">
        <v>12788</v>
      </c>
      <c r="E5034" s="1">
        <v>44964.611851851849</v>
      </c>
      <c r="F5034" s="1">
        <v>44964.611851851849</v>
      </c>
    </row>
    <row r="5035" spans="1:6" x14ac:dyDescent="0.2">
      <c r="A5035">
        <v>5034</v>
      </c>
      <c r="B5035" t="s">
        <v>12789</v>
      </c>
      <c r="C5035" t="s">
        <v>12790</v>
      </c>
      <c r="D5035" s="2">
        <v>18728981062</v>
      </c>
      <c r="E5035" s="1">
        <v>44964.611851851849</v>
      </c>
      <c r="F5035" s="1">
        <v>44964.611851851849</v>
      </c>
    </row>
    <row r="5036" spans="1:6" x14ac:dyDescent="0.2">
      <c r="A5036">
        <v>5035</v>
      </c>
      <c r="B5036" t="s">
        <v>12791</v>
      </c>
      <c r="C5036" t="s">
        <v>12792</v>
      </c>
      <c r="D5036" s="2">
        <v>3364205184</v>
      </c>
      <c r="E5036" s="1">
        <v>44964.611851851849</v>
      </c>
      <c r="F5036" s="1">
        <v>44964.611851851849</v>
      </c>
    </row>
    <row r="5037" spans="1:6" x14ac:dyDescent="0.2">
      <c r="A5037">
        <v>5036</v>
      </c>
      <c r="B5037" t="s">
        <v>12793</v>
      </c>
      <c r="C5037" t="s">
        <v>12794</v>
      </c>
      <c r="D5037" t="s">
        <v>12795</v>
      </c>
      <c r="E5037" s="1">
        <v>44964.611851851849</v>
      </c>
      <c r="F5037" s="1">
        <v>44964.611851851849</v>
      </c>
    </row>
    <row r="5038" spans="1:6" x14ac:dyDescent="0.2">
      <c r="A5038">
        <v>5037</v>
      </c>
      <c r="B5038" t="s">
        <v>12796</v>
      </c>
      <c r="C5038" t="s">
        <v>12797</v>
      </c>
      <c r="D5038" t="s">
        <v>12798</v>
      </c>
      <c r="E5038" s="1">
        <v>44964.611851851849</v>
      </c>
      <c r="F5038" s="1">
        <v>44964.611851851849</v>
      </c>
    </row>
    <row r="5039" spans="1:6" x14ac:dyDescent="0.2">
      <c r="A5039">
        <v>5038</v>
      </c>
      <c r="B5039" t="s">
        <v>12799</v>
      </c>
      <c r="C5039" t="s">
        <v>12800</v>
      </c>
      <c r="D5039">
        <f>1-830-334-8825</f>
        <v>-9988</v>
      </c>
      <c r="E5039" s="1">
        <v>44964.611851851849</v>
      </c>
      <c r="F5039" s="1">
        <v>44964.611851851849</v>
      </c>
    </row>
    <row r="5040" spans="1:6" x14ac:dyDescent="0.2">
      <c r="A5040">
        <v>5039</v>
      </c>
      <c r="B5040" t="s">
        <v>12801</v>
      </c>
      <c r="C5040" t="s">
        <v>12802</v>
      </c>
      <c r="D5040" s="2">
        <v>9373334580</v>
      </c>
      <c r="E5040" s="1">
        <v>44964.611851851849</v>
      </c>
      <c r="F5040" s="1">
        <v>44964.611851851849</v>
      </c>
    </row>
    <row r="5041" spans="1:6" x14ac:dyDescent="0.2">
      <c r="A5041">
        <v>5040</v>
      </c>
      <c r="B5041" t="s">
        <v>12803</v>
      </c>
      <c r="C5041" t="s">
        <v>12804</v>
      </c>
      <c r="D5041" t="s">
        <v>12805</v>
      </c>
      <c r="E5041" s="1">
        <v>44964.611851851849</v>
      </c>
      <c r="F5041" s="1">
        <v>44964.611851851849</v>
      </c>
    </row>
    <row r="5042" spans="1:6" x14ac:dyDescent="0.2">
      <c r="A5042">
        <v>5041</v>
      </c>
      <c r="B5042" t="s">
        <v>12806</v>
      </c>
      <c r="C5042" t="s">
        <v>12807</v>
      </c>
      <c r="D5042" s="2">
        <v>6172079310</v>
      </c>
      <c r="E5042" s="1">
        <v>44964.611851851849</v>
      </c>
      <c r="F5042" s="1">
        <v>44964.611851851849</v>
      </c>
    </row>
    <row r="5043" spans="1:6" x14ac:dyDescent="0.2">
      <c r="A5043">
        <v>5042</v>
      </c>
      <c r="B5043" t="s">
        <v>12808</v>
      </c>
      <c r="C5043" t="s">
        <v>12809</v>
      </c>
      <c r="D5043" s="2">
        <v>19095797583</v>
      </c>
      <c r="E5043" s="1">
        <v>44964.611851851849</v>
      </c>
      <c r="F5043" s="1">
        <v>44964.611851851849</v>
      </c>
    </row>
    <row r="5044" spans="1:6" x14ac:dyDescent="0.2">
      <c r="A5044">
        <v>5043</v>
      </c>
      <c r="B5044" t="s">
        <v>12810</v>
      </c>
      <c r="C5044" t="s">
        <v>12811</v>
      </c>
      <c r="D5044" t="s">
        <v>12812</v>
      </c>
      <c r="E5044" s="1">
        <v>44964.611851851849</v>
      </c>
      <c r="F5044" s="1">
        <v>44964.611851851849</v>
      </c>
    </row>
    <row r="5045" spans="1:6" x14ac:dyDescent="0.2">
      <c r="A5045">
        <v>5044</v>
      </c>
      <c r="B5045" t="s">
        <v>12813</v>
      </c>
      <c r="C5045" t="s">
        <v>12814</v>
      </c>
      <c r="D5045">
        <v>17265396751</v>
      </c>
      <c r="E5045" s="1">
        <v>44964.611851851849</v>
      </c>
      <c r="F5045" s="1">
        <v>44964.611851851849</v>
      </c>
    </row>
    <row r="5046" spans="1:6" x14ac:dyDescent="0.2">
      <c r="A5046">
        <v>5045</v>
      </c>
      <c r="B5046" t="s">
        <v>12815</v>
      </c>
      <c r="C5046" t="s">
        <v>12816</v>
      </c>
      <c r="D5046" t="s">
        <v>12817</v>
      </c>
      <c r="E5046" s="1">
        <v>44964.611851851849</v>
      </c>
      <c r="F5046" s="1">
        <v>44964.611851851849</v>
      </c>
    </row>
    <row r="5047" spans="1:6" x14ac:dyDescent="0.2">
      <c r="A5047">
        <v>5046</v>
      </c>
      <c r="B5047" t="s">
        <v>12818</v>
      </c>
      <c r="C5047" t="s">
        <v>12819</v>
      </c>
      <c r="D5047">
        <f>1-308-474-8420</f>
        <v>-9201</v>
      </c>
      <c r="E5047" s="1">
        <v>44964.611851851849</v>
      </c>
      <c r="F5047" s="1">
        <v>44964.611851851849</v>
      </c>
    </row>
    <row r="5048" spans="1:6" x14ac:dyDescent="0.2">
      <c r="A5048">
        <v>5047</v>
      </c>
      <c r="B5048" t="s">
        <v>12820</v>
      </c>
      <c r="C5048" t="s">
        <v>12821</v>
      </c>
      <c r="D5048" s="2">
        <v>12395027846</v>
      </c>
      <c r="E5048" s="1">
        <v>44964.611851851849</v>
      </c>
      <c r="F5048" s="1">
        <v>44964.611851851849</v>
      </c>
    </row>
    <row r="5049" spans="1:6" x14ac:dyDescent="0.2">
      <c r="A5049">
        <v>5048</v>
      </c>
      <c r="B5049" t="s">
        <v>12822</v>
      </c>
      <c r="C5049" t="s">
        <v>12823</v>
      </c>
      <c r="D5049">
        <f>1-423-648-2460</f>
        <v>-3530</v>
      </c>
      <c r="E5049" s="1">
        <v>44964.611851851849</v>
      </c>
      <c r="F5049" s="1">
        <v>44964.611851851849</v>
      </c>
    </row>
    <row r="5050" spans="1:6" x14ac:dyDescent="0.2">
      <c r="A5050">
        <v>5049</v>
      </c>
      <c r="B5050" t="s">
        <v>12824</v>
      </c>
      <c r="C5050" t="s">
        <v>12825</v>
      </c>
      <c r="D5050" s="2">
        <v>6818301862</v>
      </c>
      <c r="E5050" s="1">
        <v>44964.611851851849</v>
      </c>
      <c r="F5050" s="1">
        <v>44964.611851851849</v>
      </c>
    </row>
    <row r="5051" spans="1:6" x14ac:dyDescent="0.2">
      <c r="A5051">
        <v>5050</v>
      </c>
      <c r="B5051" t="s">
        <v>12826</v>
      </c>
      <c r="C5051" t="s">
        <v>12827</v>
      </c>
      <c r="D5051" t="s">
        <v>12828</v>
      </c>
      <c r="E5051" s="1">
        <v>44964.611851851849</v>
      </c>
      <c r="F5051" s="1">
        <v>44964.611851851849</v>
      </c>
    </row>
    <row r="5052" spans="1:6" x14ac:dyDescent="0.2">
      <c r="A5052">
        <v>5051</v>
      </c>
      <c r="B5052" t="s">
        <v>12829</v>
      </c>
      <c r="C5052" t="s">
        <v>12830</v>
      </c>
      <c r="D5052" t="s">
        <v>12831</v>
      </c>
      <c r="E5052" s="1">
        <v>44964.611851851849</v>
      </c>
      <c r="F5052" s="1">
        <v>44964.611851851849</v>
      </c>
    </row>
    <row r="5053" spans="1:6" x14ac:dyDescent="0.2">
      <c r="A5053">
        <v>5052</v>
      </c>
      <c r="B5053" t="s">
        <v>12832</v>
      </c>
      <c r="C5053" t="s">
        <v>12833</v>
      </c>
      <c r="D5053" t="s">
        <v>12834</v>
      </c>
      <c r="E5053" s="1">
        <v>44964.611851851849</v>
      </c>
      <c r="F5053" s="1">
        <v>44964.611851851849</v>
      </c>
    </row>
    <row r="5054" spans="1:6" x14ac:dyDescent="0.2">
      <c r="A5054">
        <v>5053</v>
      </c>
      <c r="B5054" t="s">
        <v>12835</v>
      </c>
      <c r="C5054" t="s">
        <v>12836</v>
      </c>
      <c r="D5054">
        <f>1-801-382-7792</f>
        <v>-8974</v>
      </c>
      <c r="E5054" s="1">
        <v>44964.611851851849</v>
      </c>
      <c r="F5054" s="1">
        <v>44964.611851851849</v>
      </c>
    </row>
    <row r="5055" spans="1:6" x14ac:dyDescent="0.2">
      <c r="A5055">
        <v>5054</v>
      </c>
      <c r="B5055" t="s">
        <v>12837</v>
      </c>
      <c r="C5055" t="s">
        <v>12838</v>
      </c>
      <c r="D5055">
        <f>1-445-950-5690</f>
        <v>-7084</v>
      </c>
      <c r="E5055" s="1">
        <v>44964.611851851849</v>
      </c>
      <c r="F5055" s="1">
        <v>44964.611851851849</v>
      </c>
    </row>
    <row r="5056" spans="1:6" x14ac:dyDescent="0.2">
      <c r="A5056">
        <v>5055</v>
      </c>
      <c r="B5056" t="s">
        <v>12839</v>
      </c>
      <c r="C5056" t="s">
        <v>12840</v>
      </c>
      <c r="D5056">
        <v>13377839479</v>
      </c>
      <c r="E5056" s="1">
        <v>44964.611851851849</v>
      </c>
      <c r="F5056" s="1">
        <v>44964.611851851849</v>
      </c>
    </row>
    <row r="5057" spans="1:6" x14ac:dyDescent="0.2">
      <c r="A5057">
        <v>5056</v>
      </c>
      <c r="B5057" t="s">
        <v>12841</v>
      </c>
      <c r="C5057" t="s">
        <v>12842</v>
      </c>
      <c r="D5057" s="2">
        <v>14632892578</v>
      </c>
      <c r="E5057" s="1">
        <v>44964.611851851849</v>
      </c>
      <c r="F5057" s="1">
        <v>44964.611851851849</v>
      </c>
    </row>
    <row r="5058" spans="1:6" x14ac:dyDescent="0.2">
      <c r="A5058">
        <v>5057</v>
      </c>
      <c r="B5058" t="s">
        <v>12843</v>
      </c>
      <c r="C5058" t="s">
        <v>12844</v>
      </c>
      <c r="D5058">
        <v>14359632196</v>
      </c>
      <c r="E5058" s="1">
        <v>44964.611851851849</v>
      </c>
      <c r="F5058" s="1">
        <v>44964.611851851849</v>
      </c>
    </row>
    <row r="5059" spans="1:6" x14ac:dyDescent="0.2">
      <c r="A5059">
        <v>5058</v>
      </c>
      <c r="B5059" t="s">
        <v>12845</v>
      </c>
      <c r="C5059" t="s">
        <v>12846</v>
      </c>
      <c r="D5059" t="s">
        <v>12847</v>
      </c>
      <c r="E5059" s="1">
        <v>44964.611851851849</v>
      </c>
      <c r="F5059" s="1">
        <v>44964.611851851849</v>
      </c>
    </row>
    <row r="5060" spans="1:6" x14ac:dyDescent="0.2">
      <c r="A5060">
        <v>5059</v>
      </c>
      <c r="B5060" t="s">
        <v>12848</v>
      </c>
      <c r="C5060" t="s">
        <v>12849</v>
      </c>
      <c r="D5060" t="s">
        <v>12850</v>
      </c>
      <c r="E5060" s="1">
        <v>44964.611851851849</v>
      </c>
      <c r="F5060" s="1">
        <v>44964.611851851849</v>
      </c>
    </row>
    <row r="5061" spans="1:6" x14ac:dyDescent="0.2">
      <c r="A5061">
        <v>5060</v>
      </c>
      <c r="B5061" t="s">
        <v>12851</v>
      </c>
      <c r="C5061" t="s">
        <v>12852</v>
      </c>
      <c r="D5061" s="2">
        <v>9527088541</v>
      </c>
      <c r="E5061" s="1">
        <v>44964.611851851849</v>
      </c>
      <c r="F5061" s="1">
        <v>44964.611851851849</v>
      </c>
    </row>
    <row r="5062" spans="1:6" x14ac:dyDescent="0.2">
      <c r="A5062">
        <v>5061</v>
      </c>
      <c r="B5062" t="s">
        <v>12853</v>
      </c>
      <c r="C5062" t="s">
        <v>12854</v>
      </c>
      <c r="D5062" t="s">
        <v>12855</v>
      </c>
      <c r="E5062" s="1">
        <v>44964.611851851849</v>
      </c>
      <c r="F5062" s="1">
        <v>44964.611851851849</v>
      </c>
    </row>
    <row r="5063" spans="1:6" x14ac:dyDescent="0.2">
      <c r="A5063">
        <v>5062</v>
      </c>
      <c r="B5063" t="s">
        <v>12856</v>
      </c>
      <c r="C5063" t="s">
        <v>12857</v>
      </c>
      <c r="D5063" s="2">
        <v>19527990151</v>
      </c>
      <c r="E5063" s="1">
        <v>44964.611851851849</v>
      </c>
      <c r="F5063" s="1">
        <v>44964.611851851849</v>
      </c>
    </row>
    <row r="5064" spans="1:6" x14ac:dyDescent="0.2">
      <c r="A5064">
        <v>5063</v>
      </c>
      <c r="B5064" t="s">
        <v>12858</v>
      </c>
      <c r="C5064" t="s">
        <v>12859</v>
      </c>
      <c r="D5064" t="s">
        <v>12860</v>
      </c>
      <c r="E5064" s="1">
        <v>44964.611851851849</v>
      </c>
      <c r="F5064" s="1">
        <v>44964.611851851849</v>
      </c>
    </row>
    <row r="5065" spans="1:6" x14ac:dyDescent="0.2">
      <c r="A5065">
        <v>5064</v>
      </c>
      <c r="B5065" t="s">
        <v>12861</v>
      </c>
      <c r="C5065" t="s">
        <v>12862</v>
      </c>
      <c r="D5065" t="s">
        <v>12863</v>
      </c>
      <c r="E5065" s="1">
        <v>44964.611851851849</v>
      </c>
      <c r="F5065" s="1">
        <v>44964.611851851849</v>
      </c>
    </row>
    <row r="5066" spans="1:6" x14ac:dyDescent="0.2">
      <c r="A5066">
        <v>5065</v>
      </c>
      <c r="B5066" t="s">
        <v>12864</v>
      </c>
      <c r="C5066" t="s">
        <v>12865</v>
      </c>
      <c r="D5066" t="s">
        <v>12866</v>
      </c>
      <c r="E5066" s="1">
        <v>44964.611851851849</v>
      </c>
      <c r="F5066" s="1">
        <v>44964.611851851849</v>
      </c>
    </row>
    <row r="5067" spans="1:6" x14ac:dyDescent="0.2">
      <c r="A5067">
        <v>5066</v>
      </c>
      <c r="B5067" t="s">
        <v>12867</v>
      </c>
      <c r="C5067" t="s">
        <v>12868</v>
      </c>
      <c r="D5067" s="2">
        <v>12398504177</v>
      </c>
      <c r="E5067" s="1">
        <v>44964.611851851849</v>
      </c>
      <c r="F5067" s="1">
        <v>44964.611851851849</v>
      </c>
    </row>
    <row r="5068" spans="1:6" x14ac:dyDescent="0.2">
      <c r="A5068">
        <v>5067</v>
      </c>
      <c r="B5068" t="s">
        <v>12869</v>
      </c>
      <c r="C5068" t="s">
        <v>12870</v>
      </c>
      <c r="D5068" t="s">
        <v>12871</v>
      </c>
      <c r="E5068" s="1">
        <v>44964.611851851849</v>
      </c>
      <c r="F5068" s="1">
        <v>44964.611851851849</v>
      </c>
    </row>
    <row r="5069" spans="1:6" x14ac:dyDescent="0.2">
      <c r="A5069">
        <v>5068</v>
      </c>
      <c r="B5069" t="s">
        <v>12872</v>
      </c>
      <c r="C5069" t="s">
        <v>12873</v>
      </c>
      <c r="D5069" t="s">
        <v>12874</v>
      </c>
      <c r="E5069" s="1">
        <v>44964.611851851849</v>
      </c>
      <c r="F5069" s="1">
        <v>44964.611851851849</v>
      </c>
    </row>
    <row r="5070" spans="1:6" x14ac:dyDescent="0.2">
      <c r="A5070">
        <v>5069</v>
      </c>
      <c r="B5070" t="s">
        <v>12875</v>
      </c>
      <c r="C5070" t="s">
        <v>12876</v>
      </c>
      <c r="D5070" t="s">
        <v>12877</v>
      </c>
      <c r="E5070" s="1">
        <v>44964.611851851849</v>
      </c>
      <c r="F5070" s="1">
        <v>44964.611851851849</v>
      </c>
    </row>
    <row r="5071" spans="1:6" x14ac:dyDescent="0.2">
      <c r="A5071">
        <v>5070</v>
      </c>
      <c r="B5071" t="s">
        <v>12878</v>
      </c>
      <c r="C5071" t="s">
        <v>12879</v>
      </c>
      <c r="D5071" s="2">
        <v>2094366073</v>
      </c>
      <c r="E5071" s="1">
        <v>44964.611851851849</v>
      </c>
      <c r="F5071" s="1">
        <v>44964.611851851849</v>
      </c>
    </row>
    <row r="5072" spans="1:6" x14ac:dyDescent="0.2">
      <c r="A5072">
        <v>5071</v>
      </c>
      <c r="B5072" t="s">
        <v>12880</v>
      </c>
      <c r="C5072" t="s">
        <v>12881</v>
      </c>
      <c r="D5072" t="s">
        <v>12882</v>
      </c>
      <c r="E5072" s="1">
        <v>44964.611851851849</v>
      </c>
      <c r="F5072" s="1">
        <v>44964.611851851849</v>
      </c>
    </row>
    <row r="5073" spans="1:6" x14ac:dyDescent="0.2">
      <c r="A5073">
        <v>5072</v>
      </c>
      <c r="B5073" t="s">
        <v>12883</v>
      </c>
      <c r="C5073" t="s">
        <v>12884</v>
      </c>
      <c r="D5073" t="s">
        <v>12885</v>
      </c>
      <c r="E5073" s="1">
        <v>44964.611851851849</v>
      </c>
      <c r="F5073" s="1">
        <v>44964.611851851849</v>
      </c>
    </row>
    <row r="5074" spans="1:6" x14ac:dyDescent="0.2">
      <c r="A5074">
        <v>5073</v>
      </c>
      <c r="B5074" t="s">
        <v>12886</v>
      </c>
      <c r="C5074" t="s">
        <v>12887</v>
      </c>
      <c r="D5074" t="s">
        <v>12888</v>
      </c>
      <c r="E5074" s="1">
        <v>44964.611851851849</v>
      </c>
      <c r="F5074" s="1">
        <v>44964.611851851849</v>
      </c>
    </row>
    <row r="5075" spans="1:6" x14ac:dyDescent="0.2">
      <c r="A5075">
        <v>5074</v>
      </c>
      <c r="B5075" t="s">
        <v>12889</v>
      </c>
      <c r="C5075" t="s">
        <v>12890</v>
      </c>
      <c r="D5075" s="2">
        <v>14587763622</v>
      </c>
      <c r="E5075" s="1">
        <v>44964.611851851849</v>
      </c>
      <c r="F5075" s="1">
        <v>44964.611851851849</v>
      </c>
    </row>
    <row r="5076" spans="1:6" x14ac:dyDescent="0.2">
      <c r="A5076">
        <v>5075</v>
      </c>
      <c r="B5076" t="s">
        <v>12891</v>
      </c>
      <c r="C5076" t="s">
        <v>12892</v>
      </c>
      <c r="D5076" t="s">
        <v>12893</v>
      </c>
      <c r="E5076" s="1">
        <v>44964.611851851849</v>
      </c>
      <c r="F5076" s="1">
        <v>44964.611851851849</v>
      </c>
    </row>
    <row r="5077" spans="1:6" x14ac:dyDescent="0.2">
      <c r="A5077">
        <v>5076</v>
      </c>
      <c r="B5077" t="s">
        <v>12894</v>
      </c>
      <c r="C5077" t="s">
        <v>12895</v>
      </c>
      <c r="D5077" t="s">
        <v>12896</v>
      </c>
      <c r="E5077" s="1">
        <v>44964.611851851849</v>
      </c>
      <c r="F5077" s="1">
        <v>44964.611851851849</v>
      </c>
    </row>
    <row r="5078" spans="1:6" x14ac:dyDescent="0.2">
      <c r="A5078">
        <v>5077</v>
      </c>
      <c r="B5078" t="s">
        <v>12897</v>
      </c>
      <c r="C5078" t="s">
        <v>12898</v>
      </c>
      <c r="D5078">
        <v>14406299336</v>
      </c>
      <c r="E5078" s="1">
        <v>44964.611851851849</v>
      </c>
      <c r="F5078" s="1">
        <v>44964.611851851849</v>
      </c>
    </row>
    <row r="5079" spans="1:6" x14ac:dyDescent="0.2">
      <c r="A5079">
        <v>5078</v>
      </c>
      <c r="B5079" t="s">
        <v>12899</v>
      </c>
      <c r="C5079" t="s">
        <v>12900</v>
      </c>
      <c r="D5079">
        <v>19806160867</v>
      </c>
      <c r="E5079" s="1">
        <v>44964.611851851849</v>
      </c>
      <c r="F5079" s="1">
        <v>44964.611851851849</v>
      </c>
    </row>
    <row r="5080" spans="1:6" x14ac:dyDescent="0.2">
      <c r="A5080">
        <v>5079</v>
      </c>
      <c r="B5080" t="s">
        <v>12901</v>
      </c>
      <c r="C5080" t="s">
        <v>12902</v>
      </c>
      <c r="D5080" t="s">
        <v>12903</v>
      </c>
      <c r="E5080" s="1">
        <v>44964.611851851849</v>
      </c>
      <c r="F5080" s="1">
        <v>44964.611851851849</v>
      </c>
    </row>
    <row r="5081" spans="1:6" x14ac:dyDescent="0.2">
      <c r="A5081">
        <v>5080</v>
      </c>
      <c r="B5081" t="s">
        <v>12904</v>
      </c>
      <c r="C5081" t="s">
        <v>12905</v>
      </c>
      <c r="D5081">
        <v>18288058678</v>
      </c>
      <c r="E5081" s="1">
        <v>44964.611851851849</v>
      </c>
      <c r="F5081" s="1">
        <v>44964.611851851849</v>
      </c>
    </row>
    <row r="5082" spans="1:6" x14ac:dyDescent="0.2">
      <c r="A5082">
        <v>5081</v>
      </c>
      <c r="B5082" t="s">
        <v>12906</v>
      </c>
      <c r="C5082" t="s">
        <v>12907</v>
      </c>
      <c r="D5082" s="2">
        <v>7156333803</v>
      </c>
      <c r="E5082" s="1">
        <v>44964.611851851849</v>
      </c>
      <c r="F5082" s="1">
        <v>44964.611851851849</v>
      </c>
    </row>
    <row r="5083" spans="1:6" x14ac:dyDescent="0.2">
      <c r="A5083">
        <v>5082</v>
      </c>
      <c r="B5083" t="s">
        <v>12908</v>
      </c>
      <c r="C5083" t="s">
        <v>12909</v>
      </c>
      <c r="D5083" t="s">
        <v>12910</v>
      </c>
      <c r="E5083" s="1">
        <v>44964.611851851849</v>
      </c>
      <c r="F5083" s="1">
        <v>44964.611851851849</v>
      </c>
    </row>
    <row r="5084" spans="1:6" x14ac:dyDescent="0.2">
      <c r="A5084">
        <v>5083</v>
      </c>
      <c r="B5084" t="s">
        <v>12911</v>
      </c>
      <c r="C5084" t="s">
        <v>12912</v>
      </c>
      <c r="D5084" s="2">
        <v>19309742609</v>
      </c>
      <c r="E5084" s="1">
        <v>44964.611851851849</v>
      </c>
      <c r="F5084" s="1">
        <v>44964.611851851849</v>
      </c>
    </row>
    <row r="5085" spans="1:6" x14ac:dyDescent="0.2">
      <c r="A5085">
        <v>5084</v>
      </c>
      <c r="B5085" t="s">
        <v>12913</v>
      </c>
      <c r="C5085" t="s">
        <v>12914</v>
      </c>
      <c r="D5085" t="s">
        <v>12915</v>
      </c>
      <c r="E5085" s="1">
        <v>44964.611851851849</v>
      </c>
      <c r="F5085" s="1">
        <v>44964.611851851849</v>
      </c>
    </row>
    <row r="5086" spans="1:6" x14ac:dyDescent="0.2">
      <c r="A5086">
        <v>5085</v>
      </c>
      <c r="B5086" t="s">
        <v>12916</v>
      </c>
      <c r="C5086" t="s">
        <v>12917</v>
      </c>
      <c r="D5086" t="s">
        <v>12918</v>
      </c>
      <c r="E5086" s="1">
        <v>44964.611851851849</v>
      </c>
      <c r="F5086" s="1">
        <v>44964.611851851849</v>
      </c>
    </row>
    <row r="5087" spans="1:6" x14ac:dyDescent="0.2">
      <c r="A5087">
        <v>5086</v>
      </c>
      <c r="B5087" t="s">
        <v>12919</v>
      </c>
      <c r="C5087" t="s">
        <v>12920</v>
      </c>
      <c r="D5087" s="2">
        <v>5206915176</v>
      </c>
      <c r="E5087" s="1">
        <v>44964.611851851849</v>
      </c>
      <c r="F5087" s="1">
        <v>44964.611851851849</v>
      </c>
    </row>
    <row r="5088" spans="1:6" x14ac:dyDescent="0.2">
      <c r="A5088">
        <v>5087</v>
      </c>
      <c r="B5088" t="s">
        <v>12921</v>
      </c>
      <c r="C5088" t="s">
        <v>12922</v>
      </c>
      <c r="D5088">
        <v>18643824069</v>
      </c>
      <c r="E5088" s="1">
        <v>44964.611851851849</v>
      </c>
      <c r="F5088" s="1">
        <v>44964.611851851849</v>
      </c>
    </row>
    <row r="5089" spans="1:6" x14ac:dyDescent="0.2">
      <c r="A5089">
        <v>5088</v>
      </c>
      <c r="B5089" t="s">
        <v>12923</v>
      </c>
      <c r="C5089" t="s">
        <v>12924</v>
      </c>
      <c r="D5089" s="2">
        <v>12607038812</v>
      </c>
      <c r="E5089" s="1">
        <v>44964.611851851849</v>
      </c>
      <c r="F5089" s="1">
        <v>44964.611851851849</v>
      </c>
    </row>
    <row r="5090" spans="1:6" x14ac:dyDescent="0.2">
      <c r="A5090">
        <v>5089</v>
      </c>
      <c r="B5090" t="s">
        <v>12925</v>
      </c>
      <c r="C5090" t="s">
        <v>12926</v>
      </c>
      <c r="D5090" t="s">
        <v>12927</v>
      </c>
      <c r="E5090" s="1">
        <v>44964.611851851849</v>
      </c>
      <c r="F5090" s="1">
        <v>44964.611851851849</v>
      </c>
    </row>
    <row r="5091" spans="1:6" x14ac:dyDescent="0.2">
      <c r="A5091">
        <v>5090</v>
      </c>
      <c r="B5091" t="s">
        <v>12928</v>
      </c>
      <c r="C5091" t="s">
        <v>12929</v>
      </c>
      <c r="D5091" s="2">
        <v>2197549372</v>
      </c>
      <c r="E5091" s="1">
        <v>44964.611851851849</v>
      </c>
      <c r="F5091" s="1">
        <v>44964.611851851849</v>
      </c>
    </row>
    <row r="5092" spans="1:6" x14ac:dyDescent="0.2">
      <c r="A5092">
        <v>5091</v>
      </c>
      <c r="B5092" t="s">
        <v>12930</v>
      </c>
      <c r="C5092" t="s">
        <v>12931</v>
      </c>
      <c r="D5092" t="s">
        <v>12932</v>
      </c>
      <c r="E5092" s="1">
        <v>44964.611851851849</v>
      </c>
      <c r="F5092" s="1">
        <v>44964.611851851849</v>
      </c>
    </row>
    <row r="5093" spans="1:6" x14ac:dyDescent="0.2">
      <c r="A5093">
        <v>5092</v>
      </c>
      <c r="B5093" t="s">
        <v>12933</v>
      </c>
      <c r="C5093" t="s">
        <v>12934</v>
      </c>
      <c r="D5093">
        <f>1-223-224-3532</f>
        <v>-3978</v>
      </c>
      <c r="E5093" s="1">
        <v>44964.611851851849</v>
      </c>
      <c r="F5093" s="1">
        <v>44964.611851851849</v>
      </c>
    </row>
    <row r="5094" spans="1:6" x14ac:dyDescent="0.2">
      <c r="A5094">
        <v>5093</v>
      </c>
      <c r="B5094" t="s">
        <v>12935</v>
      </c>
      <c r="C5094" t="s">
        <v>12936</v>
      </c>
      <c r="D5094">
        <f>1-678-657-1827</f>
        <v>-3161</v>
      </c>
      <c r="E5094" s="1">
        <v>44964.611851851849</v>
      </c>
      <c r="F5094" s="1">
        <v>44964.611851851849</v>
      </c>
    </row>
    <row r="5095" spans="1:6" x14ac:dyDescent="0.2">
      <c r="A5095">
        <v>5094</v>
      </c>
      <c r="B5095" t="s">
        <v>12937</v>
      </c>
      <c r="C5095" t="s">
        <v>12938</v>
      </c>
      <c r="D5095" s="2">
        <v>4694137755</v>
      </c>
      <c r="E5095" s="1">
        <v>44964.611851851849</v>
      </c>
      <c r="F5095" s="1">
        <v>44964.611851851849</v>
      </c>
    </row>
    <row r="5096" spans="1:6" x14ac:dyDescent="0.2">
      <c r="A5096">
        <v>5095</v>
      </c>
      <c r="B5096" t="s">
        <v>12939</v>
      </c>
      <c r="C5096" t="s">
        <v>12940</v>
      </c>
      <c r="D5096" t="s">
        <v>12941</v>
      </c>
      <c r="E5096" s="1">
        <v>44964.611851851849</v>
      </c>
      <c r="F5096" s="1">
        <v>44964.611851851849</v>
      </c>
    </row>
    <row r="5097" spans="1:6" x14ac:dyDescent="0.2">
      <c r="A5097">
        <v>5096</v>
      </c>
      <c r="B5097" t="s">
        <v>12942</v>
      </c>
      <c r="C5097" t="s">
        <v>12943</v>
      </c>
      <c r="D5097" t="s">
        <v>12944</v>
      </c>
      <c r="E5097" s="1">
        <v>44964.611851851849</v>
      </c>
      <c r="F5097" s="1">
        <v>44964.611851851849</v>
      </c>
    </row>
    <row r="5098" spans="1:6" x14ac:dyDescent="0.2">
      <c r="A5098">
        <v>5097</v>
      </c>
      <c r="B5098" t="s">
        <v>12945</v>
      </c>
      <c r="C5098" t="s">
        <v>12946</v>
      </c>
      <c r="D5098">
        <f>1-463-453-97</f>
        <v>-1012</v>
      </c>
      <c r="E5098" s="1">
        <v>44964.611851851849</v>
      </c>
      <c r="F5098" s="1">
        <v>44964.611851851849</v>
      </c>
    </row>
    <row r="5099" spans="1:6" x14ac:dyDescent="0.2">
      <c r="A5099">
        <v>5098</v>
      </c>
      <c r="B5099" t="s">
        <v>12947</v>
      </c>
      <c r="C5099" t="s">
        <v>12948</v>
      </c>
      <c r="D5099">
        <v>18047340598</v>
      </c>
      <c r="E5099" s="1">
        <v>44964.611851851849</v>
      </c>
      <c r="F5099" s="1">
        <v>44964.611851851849</v>
      </c>
    </row>
    <row r="5100" spans="1:6" x14ac:dyDescent="0.2">
      <c r="A5100">
        <v>5099</v>
      </c>
      <c r="B5100" t="s">
        <v>12949</v>
      </c>
      <c r="C5100" t="s">
        <v>12950</v>
      </c>
      <c r="D5100" t="s">
        <v>12951</v>
      </c>
      <c r="E5100" s="1">
        <v>44964.611851851849</v>
      </c>
      <c r="F5100" s="1">
        <v>44964.611851851849</v>
      </c>
    </row>
    <row r="5101" spans="1:6" x14ac:dyDescent="0.2">
      <c r="A5101">
        <v>5100</v>
      </c>
      <c r="B5101" t="s">
        <v>12952</v>
      </c>
      <c r="C5101" t="s">
        <v>12953</v>
      </c>
      <c r="D5101">
        <f>1-854-759-8949</f>
        <v>-10561</v>
      </c>
      <c r="E5101" s="1">
        <v>44964.611851851849</v>
      </c>
      <c r="F5101" s="1">
        <v>44964.611851851849</v>
      </c>
    </row>
    <row r="5102" spans="1:6" x14ac:dyDescent="0.2">
      <c r="A5102">
        <v>5101</v>
      </c>
      <c r="B5102" t="s">
        <v>12954</v>
      </c>
      <c r="C5102" t="s">
        <v>12955</v>
      </c>
      <c r="D5102" s="2">
        <v>13216516368</v>
      </c>
      <c r="E5102" s="1">
        <v>44964.611851851849</v>
      </c>
      <c r="F5102" s="1">
        <v>44964.611851851849</v>
      </c>
    </row>
    <row r="5103" spans="1:6" x14ac:dyDescent="0.2">
      <c r="A5103">
        <v>5102</v>
      </c>
      <c r="B5103" t="s">
        <v>12956</v>
      </c>
      <c r="C5103" t="s">
        <v>12957</v>
      </c>
      <c r="D5103" t="s">
        <v>12958</v>
      </c>
      <c r="E5103" s="1">
        <v>44964.611851851849</v>
      </c>
      <c r="F5103" s="1">
        <v>44964.611851851849</v>
      </c>
    </row>
    <row r="5104" spans="1:6" x14ac:dyDescent="0.2">
      <c r="A5104">
        <v>5103</v>
      </c>
      <c r="B5104" t="s">
        <v>12959</v>
      </c>
      <c r="C5104" t="s">
        <v>12960</v>
      </c>
      <c r="D5104" t="s">
        <v>12961</v>
      </c>
      <c r="E5104" s="1">
        <v>44964.611851851849</v>
      </c>
      <c r="F5104" s="1">
        <v>44964.611851851849</v>
      </c>
    </row>
    <row r="5105" spans="1:6" x14ac:dyDescent="0.2">
      <c r="A5105">
        <v>5104</v>
      </c>
      <c r="B5105" t="s">
        <v>12962</v>
      </c>
      <c r="C5105" t="s">
        <v>12963</v>
      </c>
      <c r="D5105" s="2">
        <v>6188104242</v>
      </c>
      <c r="E5105" s="1">
        <v>44964.611851851849</v>
      </c>
      <c r="F5105" s="1">
        <v>44964.611851851849</v>
      </c>
    </row>
    <row r="5106" spans="1:6" x14ac:dyDescent="0.2">
      <c r="A5106">
        <v>5105</v>
      </c>
      <c r="B5106" t="s">
        <v>12964</v>
      </c>
      <c r="C5106" t="s">
        <v>12965</v>
      </c>
      <c r="D5106">
        <f>1-440-851-3605</f>
        <v>-4895</v>
      </c>
      <c r="E5106" s="1">
        <v>44964.611851851849</v>
      </c>
      <c r="F5106" s="1">
        <v>44964.611851851849</v>
      </c>
    </row>
    <row r="5107" spans="1:6" x14ac:dyDescent="0.2">
      <c r="A5107">
        <v>5106</v>
      </c>
      <c r="B5107" t="s">
        <v>12966</v>
      </c>
      <c r="C5107" t="s">
        <v>12967</v>
      </c>
      <c r="D5107" t="s">
        <v>12968</v>
      </c>
      <c r="E5107" s="1">
        <v>44964.611851851849</v>
      </c>
      <c r="F5107" s="1">
        <v>44964.611851851849</v>
      </c>
    </row>
    <row r="5108" spans="1:6" x14ac:dyDescent="0.2">
      <c r="A5108">
        <v>5107</v>
      </c>
      <c r="B5108" t="s">
        <v>12969</v>
      </c>
      <c r="C5108" t="s">
        <v>12970</v>
      </c>
      <c r="D5108" t="s">
        <v>12971</v>
      </c>
      <c r="E5108" s="1">
        <v>44964.611851851849</v>
      </c>
      <c r="F5108" s="1">
        <v>44964.611851851849</v>
      </c>
    </row>
    <row r="5109" spans="1:6" x14ac:dyDescent="0.2">
      <c r="A5109">
        <v>5108</v>
      </c>
      <c r="B5109" t="s">
        <v>12972</v>
      </c>
      <c r="C5109" t="s">
        <v>12973</v>
      </c>
      <c r="D5109" t="s">
        <v>12974</v>
      </c>
      <c r="E5109" s="1">
        <v>44964.611851851849</v>
      </c>
      <c r="F5109" s="1">
        <v>44964.611851851849</v>
      </c>
    </row>
    <row r="5110" spans="1:6" x14ac:dyDescent="0.2">
      <c r="A5110">
        <v>5109</v>
      </c>
      <c r="B5110" t="s">
        <v>12975</v>
      </c>
      <c r="C5110" t="s">
        <v>12976</v>
      </c>
      <c r="D5110" s="2">
        <v>2207065320</v>
      </c>
      <c r="E5110" s="1">
        <v>44964.611851851849</v>
      </c>
      <c r="F5110" s="1">
        <v>44964.611851851849</v>
      </c>
    </row>
    <row r="5111" spans="1:6" x14ac:dyDescent="0.2">
      <c r="A5111">
        <v>5110</v>
      </c>
      <c r="B5111" t="s">
        <v>12977</v>
      </c>
      <c r="C5111" t="s">
        <v>12978</v>
      </c>
      <c r="D5111" t="s">
        <v>12979</v>
      </c>
      <c r="E5111" s="1">
        <v>44964.611851851849</v>
      </c>
      <c r="F5111" s="1">
        <v>44964.611851851849</v>
      </c>
    </row>
    <row r="5112" spans="1:6" x14ac:dyDescent="0.2">
      <c r="A5112">
        <v>5111</v>
      </c>
      <c r="B5112" t="s">
        <v>12980</v>
      </c>
      <c r="C5112" t="s">
        <v>12981</v>
      </c>
      <c r="D5112">
        <f>1-847-979-8415</f>
        <v>-10240</v>
      </c>
      <c r="E5112" s="1">
        <v>44964.611851851849</v>
      </c>
      <c r="F5112" s="1">
        <v>44964.611851851849</v>
      </c>
    </row>
    <row r="5113" spans="1:6" x14ac:dyDescent="0.2">
      <c r="A5113">
        <v>5112</v>
      </c>
      <c r="B5113" t="s">
        <v>12982</v>
      </c>
      <c r="C5113" t="s">
        <v>12983</v>
      </c>
      <c r="D5113" t="s">
        <v>12984</v>
      </c>
      <c r="E5113" s="1">
        <v>44964.611851851849</v>
      </c>
      <c r="F5113" s="1">
        <v>44964.611851851849</v>
      </c>
    </row>
    <row r="5114" spans="1:6" x14ac:dyDescent="0.2">
      <c r="A5114">
        <v>5113</v>
      </c>
      <c r="B5114" t="s">
        <v>12985</v>
      </c>
      <c r="C5114" t="s">
        <v>12986</v>
      </c>
      <c r="D5114">
        <f>1-678-285-8837</f>
        <v>-9799</v>
      </c>
      <c r="E5114" s="1">
        <v>44964.611851851849</v>
      </c>
      <c r="F5114" s="1">
        <v>44964.611851851849</v>
      </c>
    </row>
    <row r="5115" spans="1:6" x14ac:dyDescent="0.2">
      <c r="A5115">
        <v>5114</v>
      </c>
      <c r="B5115" t="s">
        <v>12987</v>
      </c>
      <c r="C5115" t="s">
        <v>12988</v>
      </c>
      <c r="D5115">
        <v>15416733976</v>
      </c>
      <c r="E5115" s="1">
        <v>44964.611851851849</v>
      </c>
      <c r="F5115" s="1">
        <v>44964.611851851849</v>
      </c>
    </row>
    <row r="5116" spans="1:6" x14ac:dyDescent="0.2">
      <c r="A5116">
        <v>5115</v>
      </c>
      <c r="B5116" t="s">
        <v>12989</v>
      </c>
      <c r="C5116" t="s">
        <v>12990</v>
      </c>
      <c r="D5116" t="s">
        <v>12991</v>
      </c>
      <c r="E5116" s="1">
        <v>44964.611851851849</v>
      </c>
      <c r="F5116" s="1">
        <v>44964.611851851849</v>
      </c>
    </row>
    <row r="5117" spans="1:6" x14ac:dyDescent="0.2">
      <c r="A5117">
        <v>5116</v>
      </c>
      <c r="B5117" t="s">
        <v>12992</v>
      </c>
      <c r="C5117" t="s">
        <v>12993</v>
      </c>
      <c r="D5117" t="s">
        <v>12994</v>
      </c>
      <c r="E5117" s="1">
        <v>44964.611851851849</v>
      </c>
      <c r="F5117" s="1">
        <v>44964.611851851849</v>
      </c>
    </row>
    <row r="5118" spans="1:6" x14ac:dyDescent="0.2">
      <c r="A5118">
        <v>5117</v>
      </c>
      <c r="B5118" t="s">
        <v>12995</v>
      </c>
      <c r="C5118" t="s">
        <v>12996</v>
      </c>
      <c r="D5118" t="s">
        <v>12997</v>
      </c>
      <c r="E5118" s="1">
        <v>44964.611851851849</v>
      </c>
      <c r="F5118" s="1">
        <v>44964.611851851849</v>
      </c>
    </row>
    <row r="5119" spans="1:6" x14ac:dyDescent="0.2">
      <c r="A5119">
        <v>5118</v>
      </c>
      <c r="B5119" t="s">
        <v>12998</v>
      </c>
      <c r="C5119" t="s">
        <v>12999</v>
      </c>
      <c r="D5119">
        <f>1-820-772-8569</f>
        <v>-10160</v>
      </c>
      <c r="E5119" s="1">
        <v>44964.611851851849</v>
      </c>
      <c r="F5119" s="1">
        <v>44964.611851851849</v>
      </c>
    </row>
    <row r="5120" spans="1:6" x14ac:dyDescent="0.2">
      <c r="A5120">
        <v>5119</v>
      </c>
      <c r="B5120" t="s">
        <v>13000</v>
      </c>
      <c r="C5120" t="s">
        <v>13001</v>
      </c>
      <c r="D5120" t="s">
        <v>13002</v>
      </c>
      <c r="E5120" s="1">
        <v>44964.611851851849</v>
      </c>
      <c r="F5120" s="1">
        <v>44964.611851851849</v>
      </c>
    </row>
    <row r="5121" spans="1:6" x14ac:dyDescent="0.2">
      <c r="A5121">
        <v>5120</v>
      </c>
      <c r="B5121" t="s">
        <v>13003</v>
      </c>
      <c r="C5121" t="s">
        <v>13004</v>
      </c>
      <c r="D5121" s="2">
        <v>13856215494</v>
      </c>
      <c r="E5121" s="1">
        <v>44964.611851851849</v>
      </c>
      <c r="F5121" s="1">
        <v>44964.611851851849</v>
      </c>
    </row>
    <row r="5122" spans="1:6" x14ac:dyDescent="0.2">
      <c r="A5122">
        <v>5121</v>
      </c>
      <c r="B5122" t="s">
        <v>13005</v>
      </c>
      <c r="C5122" t="s">
        <v>13006</v>
      </c>
      <c r="D5122">
        <f>1-430-285-4000</f>
        <v>-4714</v>
      </c>
      <c r="E5122" s="1">
        <v>44964.611851851849</v>
      </c>
      <c r="F5122" s="1">
        <v>44964.611851851849</v>
      </c>
    </row>
    <row r="5123" spans="1:6" x14ac:dyDescent="0.2">
      <c r="A5123">
        <v>5122</v>
      </c>
      <c r="B5123" t="s">
        <v>13007</v>
      </c>
      <c r="C5123" t="s">
        <v>13008</v>
      </c>
      <c r="D5123" t="s">
        <v>13009</v>
      </c>
      <c r="E5123" s="1">
        <v>44964.611851851849</v>
      </c>
      <c r="F5123" s="1">
        <v>44964.611851851849</v>
      </c>
    </row>
    <row r="5124" spans="1:6" x14ac:dyDescent="0.2">
      <c r="A5124">
        <v>5123</v>
      </c>
      <c r="B5124" t="s">
        <v>13010</v>
      </c>
      <c r="C5124" t="s">
        <v>13011</v>
      </c>
      <c r="D5124" t="s">
        <v>13012</v>
      </c>
      <c r="E5124" s="1">
        <v>44964.611851851849</v>
      </c>
      <c r="F5124" s="1">
        <v>44964.611851851849</v>
      </c>
    </row>
    <row r="5125" spans="1:6" x14ac:dyDescent="0.2">
      <c r="A5125">
        <v>5124</v>
      </c>
      <c r="B5125" t="s">
        <v>13013</v>
      </c>
      <c r="C5125" t="s">
        <v>13014</v>
      </c>
      <c r="D5125">
        <f>1-612-615-3609</f>
        <v>-4835</v>
      </c>
      <c r="E5125" s="1">
        <v>44964.611851851849</v>
      </c>
      <c r="F5125" s="1">
        <v>44964.611851851849</v>
      </c>
    </row>
    <row r="5126" spans="1:6" x14ac:dyDescent="0.2">
      <c r="A5126">
        <v>5125</v>
      </c>
      <c r="B5126" t="s">
        <v>13015</v>
      </c>
      <c r="C5126" t="s">
        <v>13016</v>
      </c>
      <c r="D5126" t="s">
        <v>13017</v>
      </c>
      <c r="E5126" s="1">
        <v>44964.611851851849</v>
      </c>
      <c r="F5126" s="1">
        <v>44964.611851851849</v>
      </c>
    </row>
    <row r="5127" spans="1:6" x14ac:dyDescent="0.2">
      <c r="A5127">
        <v>5126</v>
      </c>
      <c r="B5127" t="s">
        <v>13018</v>
      </c>
      <c r="C5127" t="s">
        <v>13019</v>
      </c>
      <c r="D5127">
        <f>1-351-767-718</f>
        <v>-1835</v>
      </c>
      <c r="E5127" s="1">
        <v>44964.611851851849</v>
      </c>
      <c r="F5127" s="1">
        <v>44964.611851851849</v>
      </c>
    </row>
    <row r="5128" spans="1:6" x14ac:dyDescent="0.2">
      <c r="A5128">
        <v>5127</v>
      </c>
      <c r="B5128" t="s">
        <v>13020</v>
      </c>
      <c r="C5128" t="s">
        <v>13021</v>
      </c>
      <c r="D5128" s="2">
        <v>4756555766</v>
      </c>
      <c r="E5128" s="1">
        <v>44964.611851851849</v>
      </c>
      <c r="F5128" s="1">
        <v>44964.611851851849</v>
      </c>
    </row>
    <row r="5129" spans="1:6" x14ac:dyDescent="0.2">
      <c r="A5129">
        <v>5128</v>
      </c>
      <c r="B5129" t="s">
        <v>13022</v>
      </c>
      <c r="C5129" t="s">
        <v>13023</v>
      </c>
      <c r="D5129" s="2">
        <v>6505400190</v>
      </c>
      <c r="E5129" s="1">
        <v>44964.611851851849</v>
      </c>
      <c r="F5129" s="1">
        <v>44964.611851851849</v>
      </c>
    </row>
    <row r="5130" spans="1:6" x14ac:dyDescent="0.2">
      <c r="A5130">
        <v>5129</v>
      </c>
      <c r="B5130" t="s">
        <v>13024</v>
      </c>
      <c r="C5130" t="s">
        <v>13025</v>
      </c>
      <c r="D5130" t="s">
        <v>13026</v>
      </c>
      <c r="E5130" s="1">
        <v>44964.611851851849</v>
      </c>
      <c r="F5130" s="1">
        <v>44964.611851851849</v>
      </c>
    </row>
    <row r="5131" spans="1:6" x14ac:dyDescent="0.2">
      <c r="A5131">
        <v>5130</v>
      </c>
      <c r="B5131" t="s">
        <v>13027</v>
      </c>
      <c r="C5131" t="s">
        <v>13028</v>
      </c>
      <c r="D5131" t="s">
        <v>13029</v>
      </c>
      <c r="E5131" s="1">
        <v>44964.611851851849</v>
      </c>
      <c r="F5131" s="1">
        <v>44964.611851851849</v>
      </c>
    </row>
    <row r="5132" spans="1:6" x14ac:dyDescent="0.2">
      <c r="A5132">
        <v>5131</v>
      </c>
      <c r="B5132" t="s">
        <v>13030</v>
      </c>
      <c r="C5132" t="s">
        <v>13031</v>
      </c>
      <c r="D5132" t="s">
        <v>13032</v>
      </c>
      <c r="E5132" s="1">
        <v>44964.611851851849</v>
      </c>
      <c r="F5132" s="1">
        <v>44964.611851851849</v>
      </c>
    </row>
    <row r="5133" spans="1:6" x14ac:dyDescent="0.2">
      <c r="A5133">
        <v>5132</v>
      </c>
      <c r="B5133" t="s">
        <v>13033</v>
      </c>
      <c r="C5133" t="s">
        <v>13034</v>
      </c>
      <c r="D5133" s="2">
        <v>5714562675</v>
      </c>
      <c r="E5133" s="1">
        <v>44964.611851851849</v>
      </c>
      <c r="F5133" s="1">
        <v>44964.611851851849</v>
      </c>
    </row>
    <row r="5134" spans="1:6" x14ac:dyDescent="0.2">
      <c r="A5134">
        <v>5133</v>
      </c>
      <c r="B5134" t="s">
        <v>13035</v>
      </c>
      <c r="C5134" t="s">
        <v>13036</v>
      </c>
      <c r="D5134">
        <f>1-573-944-4965</f>
        <v>-6481</v>
      </c>
      <c r="E5134" s="1">
        <v>44964.611851851849</v>
      </c>
      <c r="F5134" s="1">
        <v>44964.611851851849</v>
      </c>
    </row>
    <row r="5135" spans="1:6" x14ac:dyDescent="0.2">
      <c r="A5135">
        <v>5134</v>
      </c>
      <c r="B5135" t="s">
        <v>13037</v>
      </c>
      <c r="C5135" t="s">
        <v>13038</v>
      </c>
      <c r="D5135" s="2">
        <v>13377856075</v>
      </c>
      <c r="E5135" s="1">
        <v>44964.611851851849</v>
      </c>
      <c r="F5135" s="1">
        <v>44964.611851851849</v>
      </c>
    </row>
    <row r="5136" spans="1:6" x14ac:dyDescent="0.2">
      <c r="A5136">
        <v>5135</v>
      </c>
      <c r="B5136" t="s">
        <v>13039</v>
      </c>
      <c r="C5136" t="s">
        <v>13040</v>
      </c>
      <c r="D5136" t="s">
        <v>13041</v>
      </c>
      <c r="E5136" s="1">
        <v>44964.611851851849</v>
      </c>
      <c r="F5136" s="1">
        <v>44964.611851851849</v>
      </c>
    </row>
    <row r="5137" spans="1:6" x14ac:dyDescent="0.2">
      <c r="A5137">
        <v>5136</v>
      </c>
      <c r="B5137" t="s">
        <v>13042</v>
      </c>
      <c r="C5137" t="s">
        <v>13043</v>
      </c>
      <c r="D5137" s="2">
        <v>13152171219</v>
      </c>
      <c r="E5137" s="1">
        <v>44964.611851851849</v>
      </c>
      <c r="F5137" s="1">
        <v>44964.611851851849</v>
      </c>
    </row>
    <row r="5138" spans="1:6" x14ac:dyDescent="0.2">
      <c r="A5138">
        <v>5137</v>
      </c>
      <c r="B5138" t="s">
        <v>13044</v>
      </c>
      <c r="C5138" t="s">
        <v>13045</v>
      </c>
      <c r="D5138">
        <f>1-845-629-2873</f>
        <v>-4346</v>
      </c>
      <c r="E5138" s="1">
        <v>44964.611851851849</v>
      </c>
      <c r="F5138" s="1">
        <v>44964.611851851849</v>
      </c>
    </row>
    <row r="5139" spans="1:6" x14ac:dyDescent="0.2">
      <c r="A5139">
        <v>5138</v>
      </c>
      <c r="B5139" t="s">
        <v>13046</v>
      </c>
      <c r="C5139" t="s">
        <v>13047</v>
      </c>
      <c r="D5139" s="2">
        <v>2703962737</v>
      </c>
      <c r="E5139" s="1">
        <v>44964.611851851849</v>
      </c>
      <c r="F5139" s="1">
        <v>44964.611851851849</v>
      </c>
    </row>
    <row r="5140" spans="1:6" x14ac:dyDescent="0.2">
      <c r="A5140">
        <v>5139</v>
      </c>
      <c r="B5140" t="s">
        <v>13048</v>
      </c>
      <c r="C5140" t="s">
        <v>13049</v>
      </c>
      <c r="D5140">
        <v>15754285806</v>
      </c>
      <c r="E5140" s="1">
        <v>44964.611851851849</v>
      </c>
      <c r="F5140" s="1">
        <v>44964.611851851849</v>
      </c>
    </row>
    <row r="5141" spans="1:6" x14ac:dyDescent="0.2">
      <c r="A5141">
        <v>5140</v>
      </c>
      <c r="B5141" t="s">
        <v>13050</v>
      </c>
      <c r="C5141" t="s">
        <v>13051</v>
      </c>
      <c r="D5141" s="2">
        <v>2483897972</v>
      </c>
      <c r="E5141" s="1">
        <v>44964.611851851849</v>
      </c>
      <c r="F5141" s="1">
        <v>44964.611851851849</v>
      </c>
    </row>
    <row r="5142" spans="1:6" x14ac:dyDescent="0.2">
      <c r="A5142">
        <v>5141</v>
      </c>
      <c r="B5142" t="s">
        <v>13052</v>
      </c>
      <c r="C5142" t="s">
        <v>13053</v>
      </c>
      <c r="D5142" t="s">
        <v>13054</v>
      </c>
      <c r="E5142" s="1">
        <v>44964.611851851849</v>
      </c>
      <c r="F5142" s="1">
        <v>44964.611851851849</v>
      </c>
    </row>
    <row r="5143" spans="1:6" x14ac:dyDescent="0.2">
      <c r="A5143">
        <v>5142</v>
      </c>
      <c r="B5143" t="s">
        <v>13055</v>
      </c>
      <c r="C5143" t="s">
        <v>13056</v>
      </c>
      <c r="D5143" s="2">
        <v>3476994398</v>
      </c>
      <c r="E5143" s="1">
        <v>44964.611851851849</v>
      </c>
      <c r="F5143" s="1">
        <v>44964.611851851849</v>
      </c>
    </row>
    <row r="5144" spans="1:6" x14ac:dyDescent="0.2">
      <c r="A5144">
        <v>5143</v>
      </c>
      <c r="B5144" t="s">
        <v>13057</v>
      </c>
      <c r="C5144" t="s">
        <v>13058</v>
      </c>
      <c r="D5144" t="s">
        <v>13059</v>
      </c>
      <c r="E5144" s="1">
        <v>44964.611851851849</v>
      </c>
      <c r="F5144" s="1">
        <v>44964.611851851849</v>
      </c>
    </row>
    <row r="5145" spans="1:6" x14ac:dyDescent="0.2">
      <c r="A5145">
        <v>5144</v>
      </c>
      <c r="B5145" t="s">
        <v>13060</v>
      </c>
      <c r="C5145" t="s">
        <v>13061</v>
      </c>
      <c r="D5145">
        <f>1-332-750-8416</f>
        <v>-9497</v>
      </c>
      <c r="E5145" s="1">
        <v>44964.611851851849</v>
      </c>
      <c r="F5145" s="1">
        <v>44964.611851851849</v>
      </c>
    </row>
    <row r="5146" spans="1:6" x14ac:dyDescent="0.2">
      <c r="A5146">
        <v>5145</v>
      </c>
      <c r="B5146" t="s">
        <v>13062</v>
      </c>
      <c r="C5146" t="s">
        <v>13063</v>
      </c>
      <c r="D5146" t="s">
        <v>13064</v>
      </c>
      <c r="E5146" s="1">
        <v>44964.611851851849</v>
      </c>
      <c r="F5146" s="1">
        <v>44964.611851851849</v>
      </c>
    </row>
    <row r="5147" spans="1:6" x14ac:dyDescent="0.2">
      <c r="A5147">
        <v>5146</v>
      </c>
      <c r="B5147" t="s">
        <v>13065</v>
      </c>
      <c r="C5147" t="s">
        <v>13066</v>
      </c>
      <c r="D5147" t="s">
        <v>13067</v>
      </c>
      <c r="E5147" s="1">
        <v>44964.611851851849</v>
      </c>
      <c r="F5147" s="1">
        <v>44964.611851851849</v>
      </c>
    </row>
    <row r="5148" spans="1:6" x14ac:dyDescent="0.2">
      <c r="A5148">
        <v>5147</v>
      </c>
      <c r="B5148" t="s">
        <v>13068</v>
      </c>
      <c r="C5148" t="s">
        <v>13069</v>
      </c>
      <c r="D5148">
        <f>1-562-594-3922</f>
        <v>-5077</v>
      </c>
      <c r="E5148" s="1">
        <v>44964.611851851849</v>
      </c>
      <c r="F5148" s="1">
        <v>44964.611851851849</v>
      </c>
    </row>
    <row r="5149" spans="1:6" x14ac:dyDescent="0.2">
      <c r="A5149">
        <v>5148</v>
      </c>
      <c r="B5149" t="s">
        <v>13070</v>
      </c>
      <c r="C5149" t="s">
        <v>13071</v>
      </c>
      <c r="D5149" t="s">
        <v>13072</v>
      </c>
      <c r="E5149" s="1">
        <v>44964.611851851849</v>
      </c>
      <c r="F5149" s="1">
        <v>44964.611851851849</v>
      </c>
    </row>
    <row r="5150" spans="1:6" x14ac:dyDescent="0.2">
      <c r="A5150">
        <v>5149</v>
      </c>
      <c r="B5150" t="s">
        <v>13073</v>
      </c>
      <c r="C5150" t="s">
        <v>13074</v>
      </c>
      <c r="D5150">
        <v>15513948727</v>
      </c>
      <c r="E5150" s="1">
        <v>44964.611851851849</v>
      </c>
      <c r="F5150" s="1">
        <v>44964.611851851849</v>
      </c>
    </row>
    <row r="5151" spans="1:6" x14ac:dyDescent="0.2">
      <c r="A5151">
        <v>5150</v>
      </c>
      <c r="B5151" t="s">
        <v>13075</v>
      </c>
      <c r="C5151" t="s">
        <v>13076</v>
      </c>
      <c r="D5151">
        <v>15636763939</v>
      </c>
      <c r="E5151" s="1">
        <v>44964.611851851849</v>
      </c>
      <c r="F5151" s="1">
        <v>44964.611851851849</v>
      </c>
    </row>
    <row r="5152" spans="1:6" x14ac:dyDescent="0.2">
      <c r="A5152">
        <v>5151</v>
      </c>
      <c r="B5152" t="s">
        <v>13077</v>
      </c>
      <c r="C5152" t="s">
        <v>13078</v>
      </c>
      <c r="D5152">
        <v>15176660052</v>
      </c>
      <c r="E5152" s="1">
        <v>44964.611851851849</v>
      </c>
      <c r="F5152" s="1">
        <v>44964.611851851849</v>
      </c>
    </row>
    <row r="5153" spans="1:6" x14ac:dyDescent="0.2">
      <c r="A5153">
        <v>5152</v>
      </c>
      <c r="B5153" t="s">
        <v>13079</v>
      </c>
      <c r="C5153" t="s">
        <v>13080</v>
      </c>
      <c r="D5153">
        <f>1-215-876-9006</f>
        <v>-10096</v>
      </c>
      <c r="E5153" s="1">
        <v>44964.611851851849</v>
      </c>
      <c r="F5153" s="1">
        <v>44964.611851851849</v>
      </c>
    </row>
    <row r="5154" spans="1:6" x14ac:dyDescent="0.2">
      <c r="A5154">
        <v>5153</v>
      </c>
      <c r="B5154" t="s">
        <v>13081</v>
      </c>
      <c r="C5154" t="s">
        <v>13082</v>
      </c>
      <c r="D5154" t="s">
        <v>13083</v>
      </c>
      <c r="E5154" s="1">
        <v>44964.611851851849</v>
      </c>
      <c r="F5154" s="1">
        <v>44964.611851851849</v>
      </c>
    </row>
    <row r="5155" spans="1:6" x14ac:dyDescent="0.2">
      <c r="A5155">
        <v>5154</v>
      </c>
      <c r="B5155" t="s">
        <v>13084</v>
      </c>
      <c r="C5155" t="s">
        <v>13085</v>
      </c>
      <c r="D5155" s="2">
        <v>19529759309</v>
      </c>
      <c r="E5155" s="1">
        <v>44964.611851851849</v>
      </c>
      <c r="F5155" s="1">
        <v>44964.611851851849</v>
      </c>
    </row>
    <row r="5156" spans="1:6" x14ac:dyDescent="0.2">
      <c r="A5156">
        <v>5155</v>
      </c>
      <c r="B5156" t="s">
        <v>13086</v>
      </c>
      <c r="C5156" t="s">
        <v>13087</v>
      </c>
      <c r="D5156" t="s">
        <v>13088</v>
      </c>
      <c r="E5156" s="1">
        <v>44964.611851851849</v>
      </c>
      <c r="F5156" s="1">
        <v>44964.611851851849</v>
      </c>
    </row>
    <row r="5157" spans="1:6" x14ac:dyDescent="0.2">
      <c r="A5157">
        <v>5156</v>
      </c>
      <c r="B5157" t="s">
        <v>13089</v>
      </c>
      <c r="C5157" t="s">
        <v>13090</v>
      </c>
      <c r="D5157" t="s">
        <v>13091</v>
      </c>
      <c r="E5157" s="1">
        <v>44964.611851851849</v>
      </c>
      <c r="F5157" s="1">
        <v>44964.611851851849</v>
      </c>
    </row>
    <row r="5158" spans="1:6" x14ac:dyDescent="0.2">
      <c r="A5158">
        <v>5157</v>
      </c>
      <c r="B5158" t="s">
        <v>13092</v>
      </c>
      <c r="C5158" t="s">
        <v>13093</v>
      </c>
      <c r="D5158" s="2">
        <v>12819817155</v>
      </c>
      <c r="E5158" s="1">
        <v>44964.611851851849</v>
      </c>
      <c r="F5158" s="1">
        <v>44964.611851851849</v>
      </c>
    </row>
    <row r="5159" spans="1:6" x14ac:dyDescent="0.2">
      <c r="A5159">
        <v>5158</v>
      </c>
      <c r="B5159" t="s">
        <v>13094</v>
      </c>
      <c r="C5159" t="s">
        <v>13095</v>
      </c>
      <c r="D5159" t="s">
        <v>13096</v>
      </c>
      <c r="E5159" s="1">
        <v>44964.611851851849</v>
      </c>
      <c r="F5159" s="1">
        <v>44964.611851851849</v>
      </c>
    </row>
    <row r="5160" spans="1:6" x14ac:dyDescent="0.2">
      <c r="A5160">
        <v>5159</v>
      </c>
      <c r="B5160" t="s">
        <v>13097</v>
      </c>
      <c r="C5160" t="s">
        <v>13098</v>
      </c>
      <c r="D5160" s="2">
        <v>7249424038</v>
      </c>
      <c r="E5160" s="1">
        <v>44964.611851851849</v>
      </c>
      <c r="F5160" s="1">
        <v>44964.611851851849</v>
      </c>
    </row>
    <row r="5161" spans="1:6" x14ac:dyDescent="0.2">
      <c r="A5161">
        <v>5160</v>
      </c>
      <c r="B5161" t="s">
        <v>13099</v>
      </c>
      <c r="C5161" t="s">
        <v>13100</v>
      </c>
      <c r="D5161">
        <f>1-347-759-1943</f>
        <v>-3048</v>
      </c>
      <c r="E5161" s="1">
        <v>44964.611851851849</v>
      </c>
      <c r="F5161" s="1">
        <v>44964.611851851849</v>
      </c>
    </row>
    <row r="5162" spans="1:6" x14ac:dyDescent="0.2">
      <c r="A5162">
        <v>5161</v>
      </c>
      <c r="B5162" t="s">
        <v>13101</v>
      </c>
      <c r="C5162" t="s">
        <v>13102</v>
      </c>
      <c r="D5162">
        <f>1-802-307-4411</f>
        <v>-5519</v>
      </c>
      <c r="E5162" s="1">
        <v>44964.611851851849</v>
      </c>
      <c r="F5162" s="1">
        <v>44964.611851851849</v>
      </c>
    </row>
    <row r="5163" spans="1:6" x14ac:dyDescent="0.2">
      <c r="A5163">
        <v>5162</v>
      </c>
      <c r="B5163" t="s">
        <v>13103</v>
      </c>
      <c r="C5163" t="s">
        <v>13104</v>
      </c>
      <c r="D5163" s="2">
        <v>7577246676</v>
      </c>
      <c r="E5163" s="1">
        <v>44964.611851851849</v>
      </c>
      <c r="F5163" s="1">
        <v>44964.611851851849</v>
      </c>
    </row>
    <row r="5164" spans="1:6" x14ac:dyDescent="0.2">
      <c r="A5164">
        <v>5163</v>
      </c>
      <c r="B5164" t="s">
        <v>13105</v>
      </c>
      <c r="C5164" t="s">
        <v>13106</v>
      </c>
      <c r="D5164" s="2">
        <v>9015642960</v>
      </c>
      <c r="E5164" s="1">
        <v>44964.611851851849</v>
      </c>
      <c r="F5164" s="1">
        <v>44964.611851851849</v>
      </c>
    </row>
    <row r="5165" spans="1:6" x14ac:dyDescent="0.2">
      <c r="A5165">
        <v>5164</v>
      </c>
      <c r="B5165" t="s">
        <v>13107</v>
      </c>
      <c r="C5165" t="s">
        <v>13108</v>
      </c>
      <c r="D5165" t="s">
        <v>13109</v>
      </c>
      <c r="E5165" s="1">
        <v>44964.611851851849</v>
      </c>
      <c r="F5165" s="1">
        <v>44964.611851851849</v>
      </c>
    </row>
    <row r="5166" spans="1:6" x14ac:dyDescent="0.2">
      <c r="A5166">
        <v>5165</v>
      </c>
      <c r="B5166" t="s">
        <v>13110</v>
      </c>
      <c r="C5166" t="s">
        <v>13111</v>
      </c>
      <c r="D5166" t="s">
        <v>13112</v>
      </c>
      <c r="E5166" s="1">
        <v>44964.611851851849</v>
      </c>
      <c r="F5166" s="1">
        <v>44964.611851851849</v>
      </c>
    </row>
    <row r="5167" spans="1:6" x14ac:dyDescent="0.2">
      <c r="A5167">
        <v>5166</v>
      </c>
      <c r="B5167" t="s">
        <v>13113</v>
      </c>
      <c r="C5167" t="s">
        <v>13114</v>
      </c>
      <c r="D5167" s="2">
        <v>6173237127</v>
      </c>
      <c r="E5167" s="1">
        <v>44964.611851851849</v>
      </c>
      <c r="F5167" s="1">
        <v>44964.611851851849</v>
      </c>
    </row>
    <row r="5168" spans="1:6" x14ac:dyDescent="0.2">
      <c r="A5168">
        <v>5167</v>
      </c>
      <c r="B5168" t="s">
        <v>13115</v>
      </c>
      <c r="C5168" t="s">
        <v>13116</v>
      </c>
      <c r="D5168" t="s">
        <v>13117</v>
      </c>
      <c r="E5168" s="1">
        <v>44964.611851851849</v>
      </c>
      <c r="F5168" s="1">
        <v>44964.611851851849</v>
      </c>
    </row>
    <row r="5169" spans="1:6" x14ac:dyDescent="0.2">
      <c r="A5169">
        <v>5168</v>
      </c>
      <c r="B5169" t="s">
        <v>13118</v>
      </c>
      <c r="C5169" t="s">
        <v>13119</v>
      </c>
      <c r="D5169" t="s">
        <v>13120</v>
      </c>
      <c r="E5169" s="1">
        <v>44964.611851851849</v>
      </c>
      <c r="F5169" s="1">
        <v>44964.611851851849</v>
      </c>
    </row>
    <row r="5170" spans="1:6" x14ac:dyDescent="0.2">
      <c r="A5170">
        <v>5169</v>
      </c>
      <c r="B5170" t="s">
        <v>13121</v>
      </c>
      <c r="C5170" t="s">
        <v>13122</v>
      </c>
      <c r="D5170" t="s">
        <v>13123</v>
      </c>
      <c r="E5170" s="1">
        <v>44964.611851851849</v>
      </c>
      <c r="F5170" s="1">
        <v>44964.611851851849</v>
      </c>
    </row>
    <row r="5171" spans="1:6" x14ac:dyDescent="0.2">
      <c r="A5171">
        <v>5170</v>
      </c>
      <c r="B5171" t="s">
        <v>13124</v>
      </c>
      <c r="C5171" t="s">
        <v>13125</v>
      </c>
      <c r="D5171" s="2">
        <v>9853581686</v>
      </c>
      <c r="E5171" s="1">
        <v>44964.611851851849</v>
      </c>
      <c r="F5171" s="1">
        <v>44964.611851851849</v>
      </c>
    </row>
    <row r="5172" spans="1:6" x14ac:dyDescent="0.2">
      <c r="A5172">
        <v>5171</v>
      </c>
      <c r="B5172" t="s">
        <v>13126</v>
      </c>
      <c r="C5172" t="s">
        <v>13127</v>
      </c>
      <c r="D5172" s="2">
        <v>16075738106</v>
      </c>
      <c r="E5172" s="1">
        <v>44964.611851851849</v>
      </c>
      <c r="F5172" s="1">
        <v>44964.611851851849</v>
      </c>
    </row>
    <row r="5173" spans="1:6" x14ac:dyDescent="0.2">
      <c r="A5173">
        <v>5172</v>
      </c>
      <c r="B5173" t="s">
        <v>13128</v>
      </c>
      <c r="C5173" t="s">
        <v>13129</v>
      </c>
      <c r="D5173" s="2">
        <v>6626524811</v>
      </c>
      <c r="E5173" s="1">
        <v>44964.611851851849</v>
      </c>
      <c r="F5173" s="1">
        <v>44964.611851851849</v>
      </c>
    </row>
    <row r="5174" spans="1:6" x14ac:dyDescent="0.2">
      <c r="A5174">
        <v>5173</v>
      </c>
      <c r="B5174" t="s">
        <v>13130</v>
      </c>
      <c r="C5174" t="s">
        <v>13131</v>
      </c>
      <c r="D5174" t="s">
        <v>13132</v>
      </c>
      <c r="E5174" s="1">
        <v>44964.611851851849</v>
      </c>
      <c r="F5174" s="1">
        <v>44964.611851851849</v>
      </c>
    </row>
    <row r="5175" spans="1:6" x14ac:dyDescent="0.2">
      <c r="A5175">
        <v>5174</v>
      </c>
      <c r="B5175" t="s">
        <v>13133</v>
      </c>
      <c r="C5175" t="s">
        <v>13134</v>
      </c>
      <c r="D5175" t="s">
        <v>13135</v>
      </c>
      <c r="E5175" s="1">
        <v>44964.611851851849</v>
      </c>
      <c r="F5175" s="1">
        <v>44964.611851851849</v>
      </c>
    </row>
    <row r="5176" spans="1:6" x14ac:dyDescent="0.2">
      <c r="A5176">
        <v>5175</v>
      </c>
      <c r="B5176" t="s">
        <v>13136</v>
      </c>
      <c r="C5176" t="s">
        <v>13137</v>
      </c>
      <c r="D5176">
        <f>1-848-451-4068</f>
        <v>-5366</v>
      </c>
      <c r="E5176" s="1">
        <v>44964.611851851849</v>
      </c>
      <c r="F5176" s="1">
        <v>44964.611851851849</v>
      </c>
    </row>
    <row r="5177" spans="1:6" x14ac:dyDescent="0.2">
      <c r="A5177">
        <v>5176</v>
      </c>
      <c r="B5177" t="s">
        <v>13138</v>
      </c>
      <c r="C5177" t="s">
        <v>13139</v>
      </c>
      <c r="D5177" s="2">
        <v>6164403181</v>
      </c>
      <c r="E5177" s="1">
        <v>44964.611851851849</v>
      </c>
      <c r="F5177" s="1">
        <v>44964.611851851849</v>
      </c>
    </row>
    <row r="5178" spans="1:6" x14ac:dyDescent="0.2">
      <c r="A5178">
        <v>5177</v>
      </c>
      <c r="B5178" t="s">
        <v>13140</v>
      </c>
      <c r="C5178" t="s">
        <v>13141</v>
      </c>
      <c r="D5178" t="s">
        <v>13142</v>
      </c>
      <c r="E5178" s="1">
        <v>44964.611851851849</v>
      </c>
      <c r="F5178" s="1">
        <v>44964.611851851849</v>
      </c>
    </row>
    <row r="5179" spans="1:6" x14ac:dyDescent="0.2">
      <c r="A5179">
        <v>5178</v>
      </c>
      <c r="B5179" t="s">
        <v>13143</v>
      </c>
      <c r="C5179" t="s">
        <v>13144</v>
      </c>
      <c r="D5179" t="s">
        <v>13145</v>
      </c>
      <c r="E5179" s="1">
        <v>44964.611851851849</v>
      </c>
      <c r="F5179" s="1">
        <v>44964.611851851849</v>
      </c>
    </row>
    <row r="5180" spans="1:6" x14ac:dyDescent="0.2">
      <c r="A5180">
        <v>5179</v>
      </c>
      <c r="B5180" t="s">
        <v>13146</v>
      </c>
      <c r="C5180" t="s">
        <v>13147</v>
      </c>
      <c r="D5180" t="s">
        <v>13148</v>
      </c>
      <c r="E5180" s="1">
        <v>44964.611851851849</v>
      </c>
      <c r="F5180" s="1">
        <v>44964.611851851849</v>
      </c>
    </row>
    <row r="5181" spans="1:6" x14ac:dyDescent="0.2">
      <c r="A5181">
        <v>5180</v>
      </c>
      <c r="B5181" t="s">
        <v>13149</v>
      </c>
      <c r="C5181" t="s">
        <v>13150</v>
      </c>
      <c r="D5181">
        <v>15176395792</v>
      </c>
      <c r="E5181" s="1">
        <v>44964.611851851849</v>
      </c>
      <c r="F5181" s="1">
        <v>44964.611851851849</v>
      </c>
    </row>
    <row r="5182" spans="1:6" x14ac:dyDescent="0.2">
      <c r="A5182">
        <v>5181</v>
      </c>
      <c r="B5182" t="s">
        <v>13151</v>
      </c>
      <c r="C5182" t="s">
        <v>13152</v>
      </c>
      <c r="D5182" s="2">
        <v>2487615869</v>
      </c>
      <c r="E5182" s="1">
        <v>44964.611851851849</v>
      </c>
      <c r="F5182" s="1">
        <v>44964.611851851849</v>
      </c>
    </row>
    <row r="5183" spans="1:6" x14ac:dyDescent="0.2">
      <c r="A5183">
        <v>5182</v>
      </c>
      <c r="B5183" t="s">
        <v>13153</v>
      </c>
      <c r="C5183" t="s">
        <v>13154</v>
      </c>
      <c r="D5183" t="s">
        <v>13155</v>
      </c>
      <c r="E5183" s="1">
        <v>44964.611851851849</v>
      </c>
      <c r="F5183" s="1">
        <v>44964.611851851849</v>
      </c>
    </row>
    <row r="5184" spans="1:6" x14ac:dyDescent="0.2">
      <c r="A5184">
        <v>5183</v>
      </c>
      <c r="B5184" t="s">
        <v>13156</v>
      </c>
      <c r="C5184" t="s">
        <v>13157</v>
      </c>
      <c r="D5184">
        <f>1-817-957-9028</f>
        <v>-10801</v>
      </c>
      <c r="E5184" s="1">
        <v>44964.611851851849</v>
      </c>
      <c r="F5184" s="1">
        <v>44964.611851851849</v>
      </c>
    </row>
    <row r="5185" spans="1:6" x14ac:dyDescent="0.2">
      <c r="A5185">
        <v>5184</v>
      </c>
      <c r="B5185" t="s">
        <v>13158</v>
      </c>
      <c r="C5185" t="s">
        <v>13159</v>
      </c>
      <c r="D5185">
        <f>1-475-498-1313</f>
        <v>-2285</v>
      </c>
      <c r="E5185" s="1">
        <v>44964.611851851849</v>
      </c>
      <c r="F5185" s="1">
        <v>44964.611851851849</v>
      </c>
    </row>
    <row r="5186" spans="1:6" x14ac:dyDescent="0.2">
      <c r="A5186">
        <v>5185</v>
      </c>
      <c r="B5186" t="s">
        <v>13160</v>
      </c>
      <c r="C5186" t="s">
        <v>13161</v>
      </c>
      <c r="D5186">
        <f>1-347-506-3860</f>
        <v>-4712</v>
      </c>
      <c r="E5186" s="1">
        <v>44964.611851851849</v>
      </c>
      <c r="F5186" s="1">
        <v>44964.611851851849</v>
      </c>
    </row>
    <row r="5187" spans="1:6" x14ac:dyDescent="0.2">
      <c r="A5187">
        <v>5186</v>
      </c>
      <c r="B5187" t="s">
        <v>13162</v>
      </c>
      <c r="C5187" t="s">
        <v>13163</v>
      </c>
      <c r="D5187">
        <f>1-440-832-9029</f>
        <v>-10300</v>
      </c>
      <c r="E5187" s="1">
        <v>44964.611851851849</v>
      </c>
      <c r="F5187" s="1">
        <v>44964.611851851849</v>
      </c>
    </row>
    <row r="5188" spans="1:6" x14ac:dyDescent="0.2">
      <c r="A5188">
        <v>5187</v>
      </c>
      <c r="B5188" t="s">
        <v>13164</v>
      </c>
      <c r="C5188" t="s">
        <v>13165</v>
      </c>
      <c r="D5188" t="s">
        <v>13166</v>
      </c>
      <c r="E5188" s="1">
        <v>44964.611851851849</v>
      </c>
      <c r="F5188" s="1">
        <v>44964.611851851849</v>
      </c>
    </row>
    <row r="5189" spans="1:6" x14ac:dyDescent="0.2">
      <c r="A5189">
        <v>5188</v>
      </c>
      <c r="B5189" t="s">
        <v>13167</v>
      </c>
      <c r="C5189" t="s">
        <v>13168</v>
      </c>
      <c r="D5189" s="2">
        <v>14693593891</v>
      </c>
      <c r="E5189" s="1">
        <v>44964.611851851849</v>
      </c>
      <c r="F5189" s="1">
        <v>44964.611851851849</v>
      </c>
    </row>
    <row r="5190" spans="1:6" x14ac:dyDescent="0.2">
      <c r="A5190">
        <v>5189</v>
      </c>
      <c r="B5190" t="s">
        <v>13169</v>
      </c>
      <c r="C5190" t="s">
        <v>13170</v>
      </c>
      <c r="D5190" s="2">
        <v>4123257788</v>
      </c>
      <c r="E5190" s="1">
        <v>44964.611851851849</v>
      </c>
      <c r="F5190" s="1">
        <v>44964.611851851849</v>
      </c>
    </row>
    <row r="5191" spans="1:6" x14ac:dyDescent="0.2">
      <c r="A5191">
        <v>5190</v>
      </c>
      <c r="B5191" t="s">
        <v>13171</v>
      </c>
      <c r="C5191" t="s">
        <v>13172</v>
      </c>
      <c r="D5191" t="s">
        <v>13173</v>
      </c>
      <c r="E5191" s="1">
        <v>44964.611851851849</v>
      </c>
      <c r="F5191" s="1">
        <v>44964.611851851849</v>
      </c>
    </row>
    <row r="5192" spans="1:6" x14ac:dyDescent="0.2">
      <c r="A5192">
        <v>5191</v>
      </c>
      <c r="B5192" t="s">
        <v>13174</v>
      </c>
      <c r="C5192" t="s">
        <v>13175</v>
      </c>
      <c r="D5192" t="s">
        <v>13176</v>
      </c>
      <c r="E5192" s="1">
        <v>44964.611851851849</v>
      </c>
      <c r="F5192" s="1">
        <v>44964.611851851849</v>
      </c>
    </row>
    <row r="5193" spans="1:6" x14ac:dyDescent="0.2">
      <c r="A5193">
        <v>5192</v>
      </c>
      <c r="B5193" t="s">
        <v>13177</v>
      </c>
      <c r="C5193" t="s">
        <v>13178</v>
      </c>
      <c r="D5193">
        <f>1-984-201-9033</f>
        <v>-10217</v>
      </c>
      <c r="E5193" s="1">
        <v>44964.611851851849</v>
      </c>
      <c r="F5193" s="1">
        <v>44964.611851851849</v>
      </c>
    </row>
    <row r="5194" spans="1:6" x14ac:dyDescent="0.2">
      <c r="A5194">
        <v>5193</v>
      </c>
      <c r="B5194" t="s">
        <v>13179</v>
      </c>
      <c r="C5194" t="s">
        <v>13180</v>
      </c>
      <c r="D5194">
        <f>1-828-213-4345</f>
        <v>-5385</v>
      </c>
      <c r="E5194" s="1">
        <v>44964.611851851849</v>
      </c>
      <c r="F5194" s="1">
        <v>44964.611851851849</v>
      </c>
    </row>
    <row r="5195" spans="1:6" x14ac:dyDescent="0.2">
      <c r="A5195">
        <v>5194</v>
      </c>
      <c r="B5195" t="s">
        <v>13181</v>
      </c>
      <c r="C5195" t="s">
        <v>13182</v>
      </c>
      <c r="D5195" s="2">
        <v>7602108798</v>
      </c>
      <c r="E5195" s="1">
        <v>44964.611851851849</v>
      </c>
      <c r="F5195" s="1">
        <v>44964.611851851849</v>
      </c>
    </row>
    <row r="5196" spans="1:6" x14ac:dyDescent="0.2">
      <c r="A5196">
        <v>5195</v>
      </c>
      <c r="B5196" t="s">
        <v>13183</v>
      </c>
      <c r="C5196" t="s">
        <v>13184</v>
      </c>
      <c r="D5196" t="s">
        <v>13185</v>
      </c>
      <c r="E5196" s="1">
        <v>44964.611851851849</v>
      </c>
      <c r="F5196" s="1">
        <v>44964.611851851849</v>
      </c>
    </row>
    <row r="5197" spans="1:6" x14ac:dyDescent="0.2">
      <c r="A5197">
        <v>5196</v>
      </c>
      <c r="B5197" t="s">
        <v>13186</v>
      </c>
      <c r="C5197" t="s">
        <v>13187</v>
      </c>
      <c r="D5197">
        <f>1-323-494-2602</f>
        <v>-3418</v>
      </c>
      <c r="E5197" s="1">
        <v>44964.611851851849</v>
      </c>
      <c r="F5197" s="1">
        <v>44964.611851851849</v>
      </c>
    </row>
    <row r="5198" spans="1:6" x14ac:dyDescent="0.2">
      <c r="A5198">
        <v>5197</v>
      </c>
      <c r="B5198" t="s">
        <v>13188</v>
      </c>
      <c r="C5198" t="s">
        <v>13189</v>
      </c>
      <c r="D5198" s="2">
        <v>8283404041</v>
      </c>
      <c r="E5198" s="1">
        <v>44964.611851851849</v>
      </c>
      <c r="F5198" s="1">
        <v>44964.611851851849</v>
      </c>
    </row>
    <row r="5199" spans="1:6" x14ac:dyDescent="0.2">
      <c r="A5199">
        <v>5198</v>
      </c>
      <c r="B5199" t="s">
        <v>13190</v>
      </c>
      <c r="C5199" t="s">
        <v>13191</v>
      </c>
      <c r="D5199" s="2">
        <v>9162275024</v>
      </c>
      <c r="E5199" s="1">
        <v>44964.611851851849</v>
      </c>
      <c r="F5199" s="1">
        <v>44964.611851851849</v>
      </c>
    </row>
    <row r="5200" spans="1:6" x14ac:dyDescent="0.2">
      <c r="A5200">
        <v>5199</v>
      </c>
      <c r="B5200" t="s">
        <v>13192</v>
      </c>
      <c r="C5200" t="s">
        <v>13193</v>
      </c>
      <c r="D5200" t="s">
        <v>13194</v>
      </c>
      <c r="E5200" s="1">
        <v>44964.611851851849</v>
      </c>
      <c r="F5200" s="1">
        <v>44964.611851851849</v>
      </c>
    </row>
    <row r="5201" spans="1:6" x14ac:dyDescent="0.2">
      <c r="A5201">
        <v>5200</v>
      </c>
      <c r="B5201" t="s">
        <v>13195</v>
      </c>
      <c r="C5201" t="s">
        <v>13196</v>
      </c>
      <c r="D5201">
        <v>12284005749</v>
      </c>
      <c r="E5201" s="1">
        <v>44964.611851851849</v>
      </c>
      <c r="F5201" s="1">
        <v>44964.611851851849</v>
      </c>
    </row>
    <row r="5202" spans="1:6" x14ac:dyDescent="0.2">
      <c r="A5202">
        <v>5201</v>
      </c>
      <c r="B5202" t="s">
        <v>13197</v>
      </c>
      <c r="C5202" t="s">
        <v>13198</v>
      </c>
      <c r="D5202" t="s">
        <v>13199</v>
      </c>
      <c r="E5202" s="1">
        <v>44964.611851851849</v>
      </c>
      <c r="F5202" s="1">
        <v>44964.611851851849</v>
      </c>
    </row>
    <row r="5203" spans="1:6" x14ac:dyDescent="0.2">
      <c r="A5203">
        <v>5202</v>
      </c>
      <c r="B5203" t="s">
        <v>13200</v>
      </c>
      <c r="C5203" t="s">
        <v>13201</v>
      </c>
      <c r="D5203" s="2">
        <v>18208900123</v>
      </c>
      <c r="E5203" s="1">
        <v>44964.611851851849</v>
      </c>
      <c r="F5203" s="1">
        <v>44964.611851851849</v>
      </c>
    </row>
    <row r="5204" spans="1:6" x14ac:dyDescent="0.2">
      <c r="A5204">
        <v>5203</v>
      </c>
      <c r="B5204" t="s">
        <v>13202</v>
      </c>
      <c r="C5204" t="s">
        <v>13203</v>
      </c>
      <c r="D5204">
        <v>12816221102</v>
      </c>
      <c r="E5204" s="1">
        <v>44964.611851851849</v>
      </c>
      <c r="F5204" s="1">
        <v>44964.611851851849</v>
      </c>
    </row>
    <row r="5205" spans="1:6" x14ac:dyDescent="0.2">
      <c r="A5205">
        <v>5204</v>
      </c>
      <c r="B5205" t="s">
        <v>13204</v>
      </c>
      <c r="C5205" t="s">
        <v>13205</v>
      </c>
      <c r="D5205">
        <f>1-279-378-6663</f>
        <v>-7319</v>
      </c>
      <c r="E5205" s="1">
        <v>44964.611851851849</v>
      </c>
      <c r="F5205" s="1">
        <v>44964.611851851849</v>
      </c>
    </row>
    <row r="5206" spans="1:6" x14ac:dyDescent="0.2">
      <c r="A5206">
        <v>5205</v>
      </c>
      <c r="B5206" t="s">
        <v>13206</v>
      </c>
      <c r="C5206" t="s">
        <v>13207</v>
      </c>
      <c r="D5206">
        <f>1-334-535-1996</f>
        <v>-2864</v>
      </c>
      <c r="E5206" s="1">
        <v>44964.611851851849</v>
      </c>
      <c r="F5206" s="1">
        <v>44964.611851851849</v>
      </c>
    </row>
    <row r="5207" spans="1:6" x14ac:dyDescent="0.2">
      <c r="A5207">
        <v>5206</v>
      </c>
      <c r="B5207" t="s">
        <v>13208</v>
      </c>
      <c r="C5207" t="s">
        <v>13209</v>
      </c>
      <c r="D5207" t="s">
        <v>13210</v>
      </c>
      <c r="E5207" s="1">
        <v>44964.611851851849</v>
      </c>
      <c r="F5207" s="1">
        <v>44964.611851851849</v>
      </c>
    </row>
    <row r="5208" spans="1:6" x14ac:dyDescent="0.2">
      <c r="A5208">
        <v>5207</v>
      </c>
      <c r="B5208" t="s">
        <v>13211</v>
      </c>
      <c r="C5208" t="s">
        <v>13212</v>
      </c>
      <c r="D5208" s="2">
        <v>6826334286</v>
      </c>
      <c r="E5208" s="1">
        <v>44964.611851851849</v>
      </c>
      <c r="F5208" s="1">
        <v>44964.611851851849</v>
      </c>
    </row>
    <row r="5209" spans="1:6" x14ac:dyDescent="0.2">
      <c r="A5209">
        <v>5208</v>
      </c>
      <c r="B5209" t="s">
        <v>13213</v>
      </c>
      <c r="C5209" t="s">
        <v>13214</v>
      </c>
      <c r="D5209" t="s">
        <v>13215</v>
      </c>
      <c r="E5209" s="1">
        <v>44964.611851851849</v>
      </c>
      <c r="F5209" s="1">
        <v>44964.611851851849</v>
      </c>
    </row>
    <row r="5210" spans="1:6" x14ac:dyDescent="0.2">
      <c r="A5210">
        <v>5209</v>
      </c>
      <c r="B5210" t="s">
        <v>13216</v>
      </c>
      <c r="C5210" t="s">
        <v>13217</v>
      </c>
      <c r="D5210" s="2">
        <v>13863903984</v>
      </c>
      <c r="E5210" s="1">
        <v>44964.611851851849</v>
      </c>
      <c r="F5210" s="1">
        <v>44964.611851851849</v>
      </c>
    </row>
    <row r="5211" spans="1:6" x14ac:dyDescent="0.2">
      <c r="A5211">
        <v>5210</v>
      </c>
      <c r="B5211" t="s">
        <v>13218</v>
      </c>
      <c r="C5211" t="s">
        <v>13219</v>
      </c>
      <c r="D5211" t="s">
        <v>13220</v>
      </c>
      <c r="E5211" s="1">
        <v>44964.611851851849</v>
      </c>
      <c r="F5211" s="1">
        <v>44964.611851851849</v>
      </c>
    </row>
    <row r="5212" spans="1:6" x14ac:dyDescent="0.2">
      <c r="A5212">
        <v>5211</v>
      </c>
      <c r="B5212" t="s">
        <v>13221</v>
      </c>
      <c r="C5212" t="s">
        <v>13222</v>
      </c>
      <c r="D5212" s="2">
        <v>2514318132</v>
      </c>
      <c r="E5212" s="1">
        <v>44964.611851851849</v>
      </c>
      <c r="F5212" s="1">
        <v>44964.611851851849</v>
      </c>
    </row>
    <row r="5213" spans="1:6" x14ac:dyDescent="0.2">
      <c r="A5213">
        <v>5212</v>
      </c>
      <c r="B5213" t="s">
        <v>13223</v>
      </c>
      <c r="C5213" t="s">
        <v>13224</v>
      </c>
      <c r="D5213" s="2">
        <v>7477237426</v>
      </c>
      <c r="E5213" s="1">
        <v>44964.611851851849</v>
      </c>
      <c r="F5213" s="1">
        <v>44964.611851851849</v>
      </c>
    </row>
    <row r="5214" spans="1:6" x14ac:dyDescent="0.2">
      <c r="A5214">
        <v>5213</v>
      </c>
      <c r="B5214" t="s">
        <v>13225</v>
      </c>
      <c r="C5214" t="s">
        <v>13226</v>
      </c>
      <c r="D5214" t="s">
        <v>13227</v>
      </c>
      <c r="E5214" s="1">
        <v>44964.611851851849</v>
      </c>
      <c r="F5214" s="1">
        <v>44964.611851851849</v>
      </c>
    </row>
    <row r="5215" spans="1:6" x14ac:dyDescent="0.2">
      <c r="A5215">
        <v>5214</v>
      </c>
      <c r="B5215" t="s">
        <v>13228</v>
      </c>
      <c r="C5215" t="s">
        <v>13229</v>
      </c>
      <c r="D5215" t="s">
        <v>13230</v>
      </c>
      <c r="E5215" s="1">
        <v>44964.611851851849</v>
      </c>
      <c r="F5215" s="1">
        <v>44964.611851851849</v>
      </c>
    </row>
    <row r="5216" spans="1:6" x14ac:dyDescent="0.2">
      <c r="A5216">
        <v>5215</v>
      </c>
      <c r="B5216" t="s">
        <v>13231</v>
      </c>
      <c r="C5216" t="s">
        <v>13232</v>
      </c>
      <c r="D5216" t="s">
        <v>13233</v>
      </c>
      <c r="E5216" s="1">
        <v>44964.611851851849</v>
      </c>
      <c r="F5216" s="1">
        <v>44964.611851851849</v>
      </c>
    </row>
    <row r="5217" spans="1:6" x14ac:dyDescent="0.2">
      <c r="A5217">
        <v>5216</v>
      </c>
      <c r="B5217" t="s">
        <v>13234</v>
      </c>
      <c r="C5217" t="s">
        <v>13235</v>
      </c>
      <c r="D5217">
        <f>1-914-685-6569</f>
        <v>-8167</v>
      </c>
      <c r="E5217" s="1">
        <v>44964.611851851849</v>
      </c>
      <c r="F5217" s="1">
        <v>44964.611851851849</v>
      </c>
    </row>
    <row r="5218" spans="1:6" x14ac:dyDescent="0.2">
      <c r="A5218">
        <v>5217</v>
      </c>
      <c r="B5218" t="s">
        <v>13236</v>
      </c>
      <c r="C5218" t="s">
        <v>13237</v>
      </c>
      <c r="D5218" s="2">
        <v>6057748813</v>
      </c>
      <c r="E5218" s="1">
        <v>44964.611851851849</v>
      </c>
      <c r="F5218" s="1">
        <v>44964.611851851849</v>
      </c>
    </row>
    <row r="5219" spans="1:6" x14ac:dyDescent="0.2">
      <c r="A5219">
        <v>5218</v>
      </c>
      <c r="B5219" t="s">
        <v>13238</v>
      </c>
      <c r="C5219" t="s">
        <v>13239</v>
      </c>
      <c r="D5219">
        <v>12533653454</v>
      </c>
      <c r="E5219" s="1">
        <v>44964.611851851849</v>
      </c>
      <c r="F5219" s="1">
        <v>44964.611851851849</v>
      </c>
    </row>
    <row r="5220" spans="1:6" x14ac:dyDescent="0.2">
      <c r="A5220">
        <v>5219</v>
      </c>
      <c r="B5220" t="s">
        <v>13240</v>
      </c>
      <c r="C5220" t="s">
        <v>13241</v>
      </c>
      <c r="D5220" t="s">
        <v>13242</v>
      </c>
      <c r="E5220" s="1">
        <v>44964.611851851849</v>
      </c>
      <c r="F5220" s="1">
        <v>44964.611851851849</v>
      </c>
    </row>
    <row r="5221" spans="1:6" x14ac:dyDescent="0.2">
      <c r="A5221">
        <v>5220</v>
      </c>
      <c r="B5221" t="s">
        <v>13243</v>
      </c>
      <c r="C5221" t="s">
        <v>13244</v>
      </c>
      <c r="D5221" t="s">
        <v>13245</v>
      </c>
      <c r="E5221" s="1">
        <v>44964.611851851849</v>
      </c>
      <c r="F5221" s="1">
        <v>44964.611851851849</v>
      </c>
    </row>
    <row r="5222" spans="1:6" x14ac:dyDescent="0.2">
      <c r="A5222">
        <v>5221</v>
      </c>
      <c r="B5222" t="s">
        <v>13246</v>
      </c>
      <c r="C5222" t="s">
        <v>13247</v>
      </c>
      <c r="D5222" t="s">
        <v>13248</v>
      </c>
      <c r="E5222" s="1">
        <v>44964.611851851849</v>
      </c>
      <c r="F5222" s="1">
        <v>44964.611851851849</v>
      </c>
    </row>
    <row r="5223" spans="1:6" x14ac:dyDescent="0.2">
      <c r="A5223">
        <v>5222</v>
      </c>
      <c r="B5223" t="s">
        <v>13249</v>
      </c>
      <c r="C5223" t="s">
        <v>13250</v>
      </c>
      <c r="D5223">
        <f>1-801-968-758</f>
        <v>-2526</v>
      </c>
      <c r="E5223" s="1">
        <v>44964.611851851849</v>
      </c>
      <c r="F5223" s="1">
        <v>44964.611851851849</v>
      </c>
    </row>
    <row r="5224" spans="1:6" x14ac:dyDescent="0.2">
      <c r="A5224">
        <v>5223</v>
      </c>
      <c r="B5224" t="s">
        <v>13251</v>
      </c>
      <c r="C5224" t="s">
        <v>13252</v>
      </c>
      <c r="D5224" s="2">
        <v>8028949296</v>
      </c>
      <c r="E5224" s="1">
        <v>44964.611851851849</v>
      </c>
      <c r="F5224" s="1">
        <v>44964.611851851849</v>
      </c>
    </row>
    <row r="5225" spans="1:6" x14ac:dyDescent="0.2">
      <c r="A5225">
        <v>5224</v>
      </c>
      <c r="B5225" t="s">
        <v>13253</v>
      </c>
      <c r="C5225" t="s">
        <v>13254</v>
      </c>
      <c r="D5225" t="s">
        <v>13255</v>
      </c>
      <c r="E5225" s="1">
        <v>44964.611851851849</v>
      </c>
      <c r="F5225" s="1">
        <v>44964.611851851849</v>
      </c>
    </row>
    <row r="5226" spans="1:6" x14ac:dyDescent="0.2">
      <c r="A5226">
        <v>5225</v>
      </c>
      <c r="B5226" t="s">
        <v>13256</v>
      </c>
      <c r="C5226" t="s">
        <v>13257</v>
      </c>
      <c r="D5226" s="2">
        <v>6789665874</v>
      </c>
      <c r="E5226" s="1">
        <v>44964.611851851849</v>
      </c>
      <c r="F5226" s="1">
        <v>44964.611851851849</v>
      </c>
    </row>
    <row r="5227" spans="1:6" x14ac:dyDescent="0.2">
      <c r="A5227">
        <v>5226</v>
      </c>
      <c r="B5227" t="s">
        <v>13258</v>
      </c>
      <c r="C5227" t="s">
        <v>13259</v>
      </c>
      <c r="D5227" t="s">
        <v>13260</v>
      </c>
      <c r="E5227" s="1">
        <v>44964.611851851849</v>
      </c>
      <c r="F5227" s="1">
        <v>44964.611851851849</v>
      </c>
    </row>
    <row r="5228" spans="1:6" x14ac:dyDescent="0.2">
      <c r="A5228">
        <v>5227</v>
      </c>
      <c r="B5228" t="s">
        <v>13261</v>
      </c>
      <c r="C5228" t="s">
        <v>13262</v>
      </c>
      <c r="D5228" t="s">
        <v>13263</v>
      </c>
      <c r="E5228" s="1">
        <v>44964.611851851849</v>
      </c>
      <c r="F5228" s="1">
        <v>44964.611851851849</v>
      </c>
    </row>
    <row r="5229" spans="1:6" x14ac:dyDescent="0.2">
      <c r="A5229">
        <v>5228</v>
      </c>
      <c r="B5229" t="s">
        <v>13264</v>
      </c>
      <c r="C5229" t="s">
        <v>13265</v>
      </c>
      <c r="D5229" t="s">
        <v>13266</v>
      </c>
      <c r="E5229" s="1">
        <v>44964.611851851849</v>
      </c>
      <c r="F5229" s="1">
        <v>44964.611851851849</v>
      </c>
    </row>
    <row r="5230" spans="1:6" x14ac:dyDescent="0.2">
      <c r="A5230">
        <v>5229</v>
      </c>
      <c r="B5230" t="s">
        <v>13267</v>
      </c>
      <c r="C5230" t="s">
        <v>13268</v>
      </c>
      <c r="D5230" t="s">
        <v>13269</v>
      </c>
      <c r="E5230" s="1">
        <v>44964.611851851849</v>
      </c>
      <c r="F5230" s="1">
        <v>44964.611851851849</v>
      </c>
    </row>
    <row r="5231" spans="1:6" x14ac:dyDescent="0.2">
      <c r="A5231">
        <v>5230</v>
      </c>
      <c r="B5231" t="s">
        <v>13270</v>
      </c>
      <c r="C5231" t="s">
        <v>13271</v>
      </c>
      <c r="D5231" s="2">
        <v>8025641716</v>
      </c>
      <c r="E5231" s="1">
        <v>44964.611851851849</v>
      </c>
      <c r="F5231" s="1">
        <v>44964.611851851849</v>
      </c>
    </row>
    <row r="5232" spans="1:6" x14ac:dyDescent="0.2">
      <c r="A5232">
        <v>5231</v>
      </c>
      <c r="B5232" t="s">
        <v>13272</v>
      </c>
      <c r="C5232" t="s">
        <v>13273</v>
      </c>
      <c r="D5232" t="s">
        <v>13274</v>
      </c>
      <c r="E5232" s="1">
        <v>44964.611851851849</v>
      </c>
      <c r="F5232" s="1">
        <v>44964.611851851849</v>
      </c>
    </row>
    <row r="5233" spans="1:6" x14ac:dyDescent="0.2">
      <c r="A5233">
        <v>5232</v>
      </c>
      <c r="B5233" t="s">
        <v>13275</v>
      </c>
      <c r="C5233" t="s">
        <v>13276</v>
      </c>
      <c r="D5233" t="s">
        <v>13277</v>
      </c>
      <c r="E5233" s="1">
        <v>44964.611851851849</v>
      </c>
      <c r="F5233" s="1">
        <v>44964.611851851849</v>
      </c>
    </row>
    <row r="5234" spans="1:6" x14ac:dyDescent="0.2">
      <c r="A5234">
        <v>5233</v>
      </c>
      <c r="B5234" t="s">
        <v>13278</v>
      </c>
      <c r="C5234" t="s">
        <v>13279</v>
      </c>
      <c r="D5234" t="s">
        <v>13280</v>
      </c>
      <c r="E5234" s="1">
        <v>44964.611851851849</v>
      </c>
      <c r="F5234" s="1">
        <v>44964.611851851849</v>
      </c>
    </row>
    <row r="5235" spans="1:6" x14ac:dyDescent="0.2">
      <c r="A5235">
        <v>5234</v>
      </c>
      <c r="B5235" t="s">
        <v>13281</v>
      </c>
      <c r="C5235" t="s">
        <v>13282</v>
      </c>
      <c r="D5235" s="2">
        <v>18606262452</v>
      </c>
      <c r="E5235" s="1">
        <v>44964.611851851849</v>
      </c>
      <c r="F5235" s="1">
        <v>44964.611851851849</v>
      </c>
    </row>
    <row r="5236" spans="1:6" x14ac:dyDescent="0.2">
      <c r="A5236">
        <v>5235</v>
      </c>
      <c r="B5236" t="s">
        <v>13283</v>
      </c>
      <c r="C5236" t="s">
        <v>13284</v>
      </c>
      <c r="D5236" s="2">
        <v>19785140124</v>
      </c>
      <c r="E5236" s="1">
        <v>44964.611851851849</v>
      </c>
      <c r="F5236" s="1">
        <v>44964.611851851849</v>
      </c>
    </row>
    <row r="5237" spans="1:6" x14ac:dyDescent="0.2">
      <c r="A5237">
        <v>5236</v>
      </c>
      <c r="B5237" t="s">
        <v>13285</v>
      </c>
      <c r="C5237" t="s">
        <v>13286</v>
      </c>
      <c r="D5237" s="2">
        <v>3529130092</v>
      </c>
      <c r="E5237" s="1">
        <v>44964.611851851849</v>
      </c>
      <c r="F5237" s="1">
        <v>44964.611851851849</v>
      </c>
    </row>
    <row r="5238" spans="1:6" x14ac:dyDescent="0.2">
      <c r="A5238">
        <v>5237</v>
      </c>
      <c r="B5238" t="s">
        <v>13287</v>
      </c>
      <c r="C5238" t="s">
        <v>13288</v>
      </c>
      <c r="D5238" t="s">
        <v>13289</v>
      </c>
      <c r="E5238" s="1">
        <v>44964.611851851849</v>
      </c>
      <c r="F5238" s="1">
        <v>44964.611851851849</v>
      </c>
    </row>
    <row r="5239" spans="1:6" x14ac:dyDescent="0.2">
      <c r="A5239">
        <v>5238</v>
      </c>
      <c r="B5239" t="s">
        <v>13290</v>
      </c>
      <c r="C5239" t="s">
        <v>13291</v>
      </c>
      <c r="D5239" t="s">
        <v>13292</v>
      </c>
      <c r="E5239" s="1">
        <v>44964.611851851849</v>
      </c>
      <c r="F5239" s="1">
        <v>44964.611851851849</v>
      </c>
    </row>
    <row r="5240" spans="1:6" x14ac:dyDescent="0.2">
      <c r="A5240">
        <v>5239</v>
      </c>
      <c r="B5240" t="s">
        <v>13293</v>
      </c>
      <c r="C5240" t="s">
        <v>13294</v>
      </c>
      <c r="D5240">
        <f>1-267-530-9619</f>
        <v>-10415</v>
      </c>
      <c r="E5240" s="1">
        <v>44964.611851851849</v>
      </c>
      <c r="F5240" s="1">
        <v>44964.611851851849</v>
      </c>
    </row>
    <row r="5241" spans="1:6" x14ac:dyDescent="0.2">
      <c r="A5241">
        <v>5240</v>
      </c>
      <c r="B5241" t="s">
        <v>13295</v>
      </c>
      <c r="C5241" t="s">
        <v>13296</v>
      </c>
      <c r="D5241" s="2">
        <v>3419505958</v>
      </c>
      <c r="E5241" s="1">
        <v>44964.611851851849</v>
      </c>
      <c r="F5241" s="1">
        <v>44964.611851851849</v>
      </c>
    </row>
    <row r="5242" spans="1:6" x14ac:dyDescent="0.2">
      <c r="A5242">
        <v>5241</v>
      </c>
      <c r="B5242" t="s">
        <v>13297</v>
      </c>
      <c r="C5242" t="s">
        <v>13298</v>
      </c>
      <c r="D5242" t="s">
        <v>13299</v>
      </c>
      <c r="E5242" s="1">
        <v>44964.611851851849</v>
      </c>
      <c r="F5242" s="1">
        <v>44964.611851851849</v>
      </c>
    </row>
    <row r="5243" spans="1:6" x14ac:dyDescent="0.2">
      <c r="A5243">
        <v>5242</v>
      </c>
      <c r="B5243" t="s">
        <v>13300</v>
      </c>
      <c r="C5243" t="s">
        <v>13301</v>
      </c>
      <c r="D5243">
        <f>1-732-761-5129</f>
        <v>-6621</v>
      </c>
      <c r="E5243" s="1">
        <v>44964.611851851849</v>
      </c>
      <c r="F5243" s="1">
        <v>44964.611851851849</v>
      </c>
    </row>
    <row r="5244" spans="1:6" x14ac:dyDescent="0.2">
      <c r="A5244">
        <v>5243</v>
      </c>
      <c r="B5244" t="s">
        <v>13302</v>
      </c>
      <c r="C5244" t="s">
        <v>13303</v>
      </c>
      <c r="D5244" t="s">
        <v>13304</v>
      </c>
      <c r="E5244" s="1">
        <v>44964.611851851849</v>
      </c>
      <c r="F5244" s="1">
        <v>44964.611851851849</v>
      </c>
    </row>
    <row r="5245" spans="1:6" x14ac:dyDescent="0.2">
      <c r="A5245">
        <v>5244</v>
      </c>
      <c r="B5245" t="s">
        <v>13305</v>
      </c>
      <c r="C5245" t="s">
        <v>13306</v>
      </c>
      <c r="D5245" s="2">
        <v>2198506335</v>
      </c>
      <c r="E5245" s="1">
        <v>44964.611851851849</v>
      </c>
      <c r="F5245" s="1">
        <v>44964.611851851849</v>
      </c>
    </row>
    <row r="5246" spans="1:6" x14ac:dyDescent="0.2">
      <c r="A5246">
        <v>5245</v>
      </c>
      <c r="B5246" t="s">
        <v>13307</v>
      </c>
      <c r="C5246" t="s">
        <v>13308</v>
      </c>
      <c r="D5246" t="s">
        <v>13309</v>
      </c>
      <c r="E5246" s="1">
        <v>44964.611851851849</v>
      </c>
      <c r="F5246" s="1">
        <v>44964.611851851849</v>
      </c>
    </row>
    <row r="5247" spans="1:6" x14ac:dyDescent="0.2">
      <c r="A5247">
        <v>5246</v>
      </c>
      <c r="B5247" t="s">
        <v>13310</v>
      </c>
      <c r="C5247" t="s">
        <v>13311</v>
      </c>
      <c r="D5247" t="s">
        <v>13312</v>
      </c>
      <c r="E5247" s="1">
        <v>44964.611851851849</v>
      </c>
      <c r="F5247" s="1">
        <v>44964.611851851849</v>
      </c>
    </row>
    <row r="5248" spans="1:6" x14ac:dyDescent="0.2">
      <c r="A5248">
        <v>5247</v>
      </c>
      <c r="B5248" t="s">
        <v>13313</v>
      </c>
      <c r="C5248" t="s">
        <v>13314</v>
      </c>
      <c r="D5248" s="2">
        <v>8326229226</v>
      </c>
      <c r="E5248" s="1">
        <v>44964.611851851849</v>
      </c>
      <c r="F5248" s="1">
        <v>44964.611851851849</v>
      </c>
    </row>
    <row r="5249" spans="1:6" x14ac:dyDescent="0.2">
      <c r="A5249">
        <v>5248</v>
      </c>
      <c r="B5249" t="s">
        <v>13315</v>
      </c>
      <c r="C5249" t="s">
        <v>13316</v>
      </c>
      <c r="D5249">
        <f>1-562-959-1580</f>
        <v>-3100</v>
      </c>
      <c r="E5249" s="1">
        <v>44964.611851851849</v>
      </c>
      <c r="F5249" s="1">
        <v>44964.611851851849</v>
      </c>
    </row>
    <row r="5250" spans="1:6" x14ac:dyDescent="0.2">
      <c r="A5250">
        <v>5249</v>
      </c>
      <c r="B5250" t="s">
        <v>13317</v>
      </c>
      <c r="C5250" t="s">
        <v>13318</v>
      </c>
      <c r="D5250">
        <f>1-689-835-9122</f>
        <v>-10645</v>
      </c>
      <c r="E5250" s="1">
        <v>44964.611851851849</v>
      </c>
      <c r="F5250" s="1">
        <v>44964.611851851849</v>
      </c>
    </row>
    <row r="5251" spans="1:6" x14ac:dyDescent="0.2">
      <c r="A5251">
        <v>5250</v>
      </c>
      <c r="B5251" t="s">
        <v>13319</v>
      </c>
      <c r="C5251" t="s">
        <v>13320</v>
      </c>
      <c r="D5251" t="s">
        <v>13321</v>
      </c>
      <c r="E5251" s="1">
        <v>44964.611851851849</v>
      </c>
      <c r="F5251" s="1">
        <v>44964.611851851849</v>
      </c>
    </row>
    <row r="5252" spans="1:6" x14ac:dyDescent="0.2">
      <c r="A5252">
        <v>5251</v>
      </c>
      <c r="B5252" t="s">
        <v>13322</v>
      </c>
      <c r="C5252" t="s">
        <v>13323</v>
      </c>
      <c r="D5252">
        <f>1-762-865-8641</f>
        <v>-10267</v>
      </c>
      <c r="E5252" s="1">
        <v>44964.611851851849</v>
      </c>
      <c r="F5252" s="1">
        <v>44964.611851851849</v>
      </c>
    </row>
    <row r="5253" spans="1:6" x14ac:dyDescent="0.2">
      <c r="A5253">
        <v>5252</v>
      </c>
      <c r="B5253" t="s">
        <v>13324</v>
      </c>
      <c r="C5253" t="s">
        <v>13325</v>
      </c>
      <c r="D5253">
        <f>1-443-344-2049</f>
        <v>-2835</v>
      </c>
      <c r="E5253" s="1">
        <v>44964.611851851849</v>
      </c>
      <c r="F5253" s="1">
        <v>44964.611851851849</v>
      </c>
    </row>
    <row r="5254" spans="1:6" x14ac:dyDescent="0.2">
      <c r="A5254">
        <v>5253</v>
      </c>
      <c r="B5254" t="s">
        <v>13326</v>
      </c>
      <c r="C5254" t="s">
        <v>13327</v>
      </c>
      <c r="D5254" s="2">
        <v>3608788184</v>
      </c>
      <c r="E5254" s="1">
        <v>44964.611851851849</v>
      </c>
      <c r="F5254" s="1">
        <v>44964.611851851849</v>
      </c>
    </row>
    <row r="5255" spans="1:6" x14ac:dyDescent="0.2">
      <c r="A5255">
        <v>5254</v>
      </c>
      <c r="B5255" t="s">
        <v>13328</v>
      </c>
      <c r="C5255" t="s">
        <v>13329</v>
      </c>
      <c r="D5255" t="s">
        <v>13330</v>
      </c>
      <c r="E5255" s="1">
        <v>44964.611851851849</v>
      </c>
      <c r="F5255" s="1">
        <v>44964.611851851849</v>
      </c>
    </row>
    <row r="5256" spans="1:6" x14ac:dyDescent="0.2">
      <c r="A5256">
        <v>5255</v>
      </c>
      <c r="B5256" t="s">
        <v>13331</v>
      </c>
      <c r="C5256" t="s">
        <v>13332</v>
      </c>
      <c r="D5256" s="2">
        <v>3469027896</v>
      </c>
      <c r="E5256" s="1">
        <v>44964.611851851849</v>
      </c>
      <c r="F5256" s="1">
        <v>44964.611851851849</v>
      </c>
    </row>
    <row r="5257" spans="1:6" x14ac:dyDescent="0.2">
      <c r="A5257">
        <v>5256</v>
      </c>
      <c r="B5257" t="s">
        <v>13333</v>
      </c>
      <c r="C5257" t="s">
        <v>13334</v>
      </c>
      <c r="D5257" t="s">
        <v>13335</v>
      </c>
      <c r="E5257" s="1">
        <v>44964.611851851849</v>
      </c>
      <c r="F5257" s="1">
        <v>44964.611851851849</v>
      </c>
    </row>
    <row r="5258" spans="1:6" x14ac:dyDescent="0.2">
      <c r="A5258">
        <v>5257</v>
      </c>
      <c r="B5258" t="s">
        <v>13336</v>
      </c>
      <c r="C5258" t="s">
        <v>13337</v>
      </c>
      <c r="D5258" s="2">
        <v>9105087310</v>
      </c>
      <c r="E5258" s="1">
        <v>44964.611851851849</v>
      </c>
      <c r="F5258" s="1">
        <v>44964.611851851849</v>
      </c>
    </row>
    <row r="5259" spans="1:6" x14ac:dyDescent="0.2">
      <c r="A5259">
        <v>5258</v>
      </c>
      <c r="B5259" t="s">
        <v>13338</v>
      </c>
      <c r="C5259" t="s">
        <v>13339</v>
      </c>
      <c r="D5259" s="2">
        <v>4099481245</v>
      </c>
      <c r="E5259" s="1">
        <v>44964.611851851849</v>
      </c>
      <c r="F5259" s="1">
        <v>44964.611851851849</v>
      </c>
    </row>
    <row r="5260" spans="1:6" x14ac:dyDescent="0.2">
      <c r="A5260">
        <v>5259</v>
      </c>
      <c r="B5260" t="s">
        <v>13340</v>
      </c>
      <c r="C5260" t="s">
        <v>13341</v>
      </c>
      <c r="D5260">
        <v>13257343480</v>
      </c>
      <c r="E5260" s="1">
        <v>44964.611851851849</v>
      </c>
      <c r="F5260" s="1">
        <v>44964.611851851849</v>
      </c>
    </row>
    <row r="5261" spans="1:6" x14ac:dyDescent="0.2">
      <c r="A5261">
        <v>5260</v>
      </c>
      <c r="B5261" t="s">
        <v>13342</v>
      </c>
      <c r="C5261" t="s">
        <v>13343</v>
      </c>
      <c r="D5261" t="s">
        <v>13344</v>
      </c>
      <c r="E5261" s="1">
        <v>44964.611851851849</v>
      </c>
      <c r="F5261" s="1">
        <v>44964.611851851849</v>
      </c>
    </row>
    <row r="5262" spans="1:6" x14ac:dyDescent="0.2">
      <c r="A5262">
        <v>5261</v>
      </c>
      <c r="B5262" t="s">
        <v>13345</v>
      </c>
      <c r="C5262" t="s">
        <v>13346</v>
      </c>
      <c r="D5262" t="s">
        <v>13347</v>
      </c>
      <c r="E5262" s="1">
        <v>44964.611851851849</v>
      </c>
      <c r="F5262" s="1">
        <v>44964.611851851849</v>
      </c>
    </row>
    <row r="5263" spans="1:6" x14ac:dyDescent="0.2">
      <c r="A5263">
        <v>5262</v>
      </c>
      <c r="B5263" t="s">
        <v>13348</v>
      </c>
      <c r="C5263" t="s">
        <v>13349</v>
      </c>
      <c r="D5263" s="2">
        <v>8577416032</v>
      </c>
      <c r="E5263" s="1">
        <v>44964.611851851849</v>
      </c>
      <c r="F5263" s="1">
        <v>44964.611851851849</v>
      </c>
    </row>
    <row r="5264" spans="1:6" x14ac:dyDescent="0.2">
      <c r="A5264">
        <v>5263</v>
      </c>
      <c r="B5264" t="s">
        <v>13350</v>
      </c>
      <c r="C5264" t="s">
        <v>13351</v>
      </c>
      <c r="D5264">
        <v>18318154947</v>
      </c>
      <c r="E5264" s="1">
        <v>44964.611851851849</v>
      </c>
      <c r="F5264" s="1">
        <v>44964.611851851849</v>
      </c>
    </row>
    <row r="5265" spans="1:6" x14ac:dyDescent="0.2">
      <c r="A5265">
        <v>5264</v>
      </c>
      <c r="B5265" t="s">
        <v>13352</v>
      </c>
      <c r="C5265" t="s">
        <v>13353</v>
      </c>
      <c r="D5265" t="s">
        <v>13354</v>
      </c>
      <c r="E5265" s="1">
        <v>44964.611851851849</v>
      </c>
      <c r="F5265" s="1">
        <v>44964.611851851849</v>
      </c>
    </row>
    <row r="5266" spans="1:6" x14ac:dyDescent="0.2">
      <c r="A5266">
        <v>5265</v>
      </c>
      <c r="B5266" t="s">
        <v>13355</v>
      </c>
      <c r="C5266" t="s">
        <v>13356</v>
      </c>
      <c r="D5266" t="s">
        <v>13357</v>
      </c>
      <c r="E5266" s="1">
        <v>44964.611851851849</v>
      </c>
      <c r="F5266" s="1">
        <v>44964.611851851849</v>
      </c>
    </row>
    <row r="5267" spans="1:6" x14ac:dyDescent="0.2">
      <c r="A5267">
        <v>5266</v>
      </c>
      <c r="B5267" t="s">
        <v>13358</v>
      </c>
      <c r="C5267" t="s">
        <v>13359</v>
      </c>
      <c r="D5267">
        <v>15107096236</v>
      </c>
      <c r="E5267" s="1">
        <v>44964.611851851849</v>
      </c>
      <c r="F5267" s="1">
        <v>44964.611851851849</v>
      </c>
    </row>
    <row r="5268" spans="1:6" x14ac:dyDescent="0.2">
      <c r="A5268">
        <v>5267</v>
      </c>
      <c r="B5268" t="s">
        <v>13360</v>
      </c>
      <c r="C5268" t="s">
        <v>13361</v>
      </c>
      <c r="D5268" t="s">
        <v>13362</v>
      </c>
      <c r="E5268" s="1">
        <v>44964.611851851849</v>
      </c>
      <c r="F5268" s="1">
        <v>44964.611851851849</v>
      </c>
    </row>
    <row r="5269" spans="1:6" x14ac:dyDescent="0.2">
      <c r="A5269">
        <v>5268</v>
      </c>
      <c r="B5269" t="s">
        <v>13363</v>
      </c>
      <c r="C5269" t="s">
        <v>13364</v>
      </c>
      <c r="D5269">
        <f>1-872-572-5450</f>
        <v>-6893</v>
      </c>
      <c r="E5269" s="1">
        <v>44964.611851851849</v>
      </c>
      <c r="F5269" s="1">
        <v>44964.611851851849</v>
      </c>
    </row>
    <row r="5270" spans="1:6" x14ac:dyDescent="0.2">
      <c r="A5270">
        <v>5269</v>
      </c>
      <c r="B5270" t="s">
        <v>13365</v>
      </c>
      <c r="C5270" t="s">
        <v>13366</v>
      </c>
      <c r="D5270" t="s">
        <v>13367</v>
      </c>
      <c r="E5270" s="1">
        <v>44964.611851851849</v>
      </c>
      <c r="F5270" s="1">
        <v>44964.611851851849</v>
      </c>
    </row>
    <row r="5271" spans="1:6" x14ac:dyDescent="0.2">
      <c r="A5271">
        <v>5270</v>
      </c>
      <c r="B5271" t="s">
        <v>13368</v>
      </c>
      <c r="C5271" t="s">
        <v>13369</v>
      </c>
      <c r="D5271" s="2">
        <v>8014250057</v>
      </c>
      <c r="E5271" s="1">
        <v>44964.611851851849</v>
      </c>
      <c r="F5271" s="1">
        <v>44964.611851851849</v>
      </c>
    </row>
    <row r="5272" spans="1:6" x14ac:dyDescent="0.2">
      <c r="A5272">
        <v>5271</v>
      </c>
      <c r="B5272" t="s">
        <v>13370</v>
      </c>
      <c r="C5272" t="s">
        <v>13371</v>
      </c>
      <c r="D5272" t="s">
        <v>13372</v>
      </c>
      <c r="E5272" s="1">
        <v>44964.611851851849</v>
      </c>
      <c r="F5272" s="1">
        <v>44964.611851851849</v>
      </c>
    </row>
    <row r="5273" spans="1:6" x14ac:dyDescent="0.2">
      <c r="A5273">
        <v>5272</v>
      </c>
      <c r="B5273" t="s">
        <v>13373</v>
      </c>
      <c r="C5273" t="s">
        <v>13374</v>
      </c>
      <c r="D5273" t="s">
        <v>13375</v>
      </c>
      <c r="E5273" s="1">
        <v>44964.611851851849</v>
      </c>
      <c r="F5273" s="1">
        <v>44964.611851851849</v>
      </c>
    </row>
    <row r="5274" spans="1:6" x14ac:dyDescent="0.2">
      <c r="A5274">
        <v>5273</v>
      </c>
      <c r="B5274" t="s">
        <v>13376</v>
      </c>
      <c r="C5274" t="s">
        <v>13377</v>
      </c>
      <c r="D5274" t="s">
        <v>13378</v>
      </c>
      <c r="E5274" s="1">
        <v>44964.611851851849</v>
      </c>
      <c r="F5274" s="1">
        <v>44964.611851851849</v>
      </c>
    </row>
    <row r="5275" spans="1:6" x14ac:dyDescent="0.2">
      <c r="A5275">
        <v>5274</v>
      </c>
      <c r="B5275" t="s">
        <v>13379</v>
      </c>
      <c r="C5275" t="s">
        <v>13380</v>
      </c>
      <c r="D5275" t="s">
        <v>13381</v>
      </c>
      <c r="E5275" s="1">
        <v>44964.611851851849</v>
      </c>
      <c r="F5275" s="1">
        <v>44964.611851851849</v>
      </c>
    </row>
    <row r="5276" spans="1:6" x14ac:dyDescent="0.2">
      <c r="A5276">
        <v>5275</v>
      </c>
      <c r="B5276" t="s">
        <v>13382</v>
      </c>
      <c r="C5276" t="s">
        <v>13383</v>
      </c>
      <c r="D5276" s="2">
        <v>17544349607</v>
      </c>
      <c r="E5276" s="1">
        <v>44964.611851851849</v>
      </c>
      <c r="F5276" s="1">
        <v>44964.611851851849</v>
      </c>
    </row>
    <row r="5277" spans="1:6" x14ac:dyDescent="0.2">
      <c r="A5277">
        <v>5276</v>
      </c>
      <c r="B5277" t="s">
        <v>13384</v>
      </c>
      <c r="C5277" t="s">
        <v>13385</v>
      </c>
      <c r="D5277">
        <f>1-380-742-9331</f>
        <v>-10452</v>
      </c>
      <c r="E5277" s="1">
        <v>44964.611851851849</v>
      </c>
      <c r="F5277" s="1">
        <v>44964.611851851849</v>
      </c>
    </row>
    <row r="5278" spans="1:6" x14ac:dyDescent="0.2">
      <c r="A5278">
        <v>5277</v>
      </c>
      <c r="B5278" t="s">
        <v>13386</v>
      </c>
      <c r="C5278" t="s">
        <v>13387</v>
      </c>
      <c r="D5278" t="s">
        <v>13388</v>
      </c>
      <c r="E5278" s="1">
        <v>44964.611851851849</v>
      </c>
      <c r="F5278" s="1">
        <v>44964.611851851849</v>
      </c>
    </row>
    <row r="5279" spans="1:6" x14ac:dyDescent="0.2">
      <c r="A5279">
        <v>5278</v>
      </c>
      <c r="B5279" t="s">
        <v>13389</v>
      </c>
      <c r="C5279" t="s">
        <v>13390</v>
      </c>
      <c r="D5279" s="2">
        <v>18588137065</v>
      </c>
      <c r="E5279" s="1">
        <v>44964.611851851849</v>
      </c>
      <c r="F5279" s="1">
        <v>44964.611851851849</v>
      </c>
    </row>
    <row r="5280" spans="1:6" x14ac:dyDescent="0.2">
      <c r="A5280">
        <v>5279</v>
      </c>
      <c r="B5280" t="s">
        <v>13391</v>
      </c>
      <c r="C5280" t="s">
        <v>13392</v>
      </c>
      <c r="D5280">
        <f>1-731-737-5424</f>
        <v>-6891</v>
      </c>
      <c r="E5280" s="1">
        <v>44964.611851851849</v>
      </c>
      <c r="F5280" s="1">
        <v>44964.611851851849</v>
      </c>
    </row>
    <row r="5281" spans="1:6" x14ac:dyDescent="0.2">
      <c r="A5281">
        <v>5280</v>
      </c>
      <c r="B5281" t="s">
        <v>13393</v>
      </c>
      <c r="C5281" t="s">
        <v>13394</v>
      </c>
      <c r="D5281">
        <f>1-864-966-3744</f>
        <v>-5573</v>
      </c>
      <c r="E5281" s="1">
        <v>44964.611851851849</v>
      </c>
      <c r="F5281" s="1">
        <v>44964.611851851849</v>
      </c>
    </row>
    <row r="5282" spans="1:6" x14ac:dyDescent="0.2">
      <c r="A5282">
        <v>5281</v>
      </c>
      <c r="B5282" t="s">
        <v>13395</v>
      </c>
      <c r="C5282" t="s">
        <v>13396</v>
      </c>
      <c r="D5282" t="s">
        <v>13397</v>
      </c>
      <c r="E5282" s="1">
        <v>44964.611851851849</v>
      </c>
      <c r="F5282" s="1">
        <v>44964.611851851849</v>
      </c>
    </row>
    <row r="5283" spans="1:6" x14ac:dyDescent="0.2">
      <c r="A5283">
        <v>5282</v>
      </c>
      <c r="B5283" t="s">
        <v>13398</v>
      </c>
      <c r="C5283" t="s">
        <v>13399</v>
      </c>
      <c r="D5283" s="2">
        <v>4356545261</v>
      </c>
      <c r="E5283" s="1">
        <v>44964.611851851849</v>
      </c>
      <c r="F5283" s="1">
        <v>44964.611851851849</v>
      </c>
    </row>
    <row r="5284" spans="1:6" x14ac:dyDescent="0.2">
      <c r="A5284">
        <v>5283</v>
      </c>
      <c r="B5284" t="s">
        <v>13400</v>
      </c>
      <c r="C5284" t="s">
        <v>13401</v>
      </c>
      <c r="D5284" s="2">
        <v>16814042545</v>
      </c>
      <c r="E5284" s="1">
        <v>44964.611851851849</v>
      </c>
      <c r="F5284" s="1">
        <v>44964.611851851849</v>
      </c>
    </row>
    <row r="5285" spans="1:6" x14ac:dyDescent="0.2">
      <c r="A5285">
        <v>5284</v>
      </c>
      <c r="B5285" t="s">
        <v>13402</v>
      </c>
      <c r="C5285" t="s">
        <v>13403</v>
      </c>
      <c r="D5285">
        <f>1-947-221-9561</f>
        <v>-10728</v>
      </c>
      <c r="E5285" s="1">
        <v>44964.611851851849</v>
      </c>
      <c r="F5285" s="1">
        <v>44964.611851851849</v>
      </c>
    </row>
    <row r="5286" spans="1:6" x14ac:dyDescent="0.2">
      <c r="A5286">
        <v>5285</v>
      </c>
      <c r="B5286" t="s">
        <v>13404</v>
      </c>
      <c r="C5286" t="s">
        <v>13405</v>
      </c>
      <c r="D5286" t="s">
        <v>13406</v>
      </c>
      <c r="E5286" s="1">
        <v>44964.611851851849</v>
      </c>
      <c r="F5286" s="1">
        <v>44964.611851851849</v>
      </c>
    </row>
    <row r="5287" spans="1:6" x14ac:dyDescent="0.2">
      <c r="A5287">
        <v>5286</v>
      </c>
      <c r="B5287" t="s">
        <v>13407</v>
      </c>
      <c r="C5287" t="s">
        <v>13408</v>
      </c>
      <c r="D5287" t="s">
        <v>13409</v>
      </c>
      <c r="E5287" s="1">
        <v>44964.611851851849</v>
      </c>
      <c r="F5287" s="1">
        <v>44964.611851851849</v>
      </c>
    </row>
    <row r="5288" spans="1:6" x14ac:dyDescent="0.2">
      <c r="A5288">
        <v>5287</v>
      </c>
      <c r="B5288" t="s">
        <v>13410</v>
      </c>
      <c r="C5288" t="s">
        <v>13411</v>
      </c>
      <c r="D5288" t="s">
        <v>13412</v>
      </c>
      <c r="E5288" s="1">
        <v>44964.611851851849</v>
      </c>
      <c r="F5288" s="1">
        <v>44964.611851851849</v>
      </c>
    </row>
    <row r="5289" spans="1:6" x14ac:dyDescent="0.2">
      <c r="A5289">
        <v>5288</v>
      </c>
      <c r="B5289" t="s">
        <v>13413</v>
      </c>
      <c r="C5289" t="s">
        <v>13414</v>
      </c>
      <c r="D5289" t="s">
        <v>13415</v>
      </c>
      <c r="E5289" s="1">
        <v>44964.611851851849</v>
      </c>
      <c r="F5289" s="1">
        <v>44964.611851851849</v>
      </c>
    </row>
    <row r="5290" spans="1:6" x14ac:dyDescent="0.2">
      <c r="A5290">
        <v>5289</v>
      </c>
      <c r="B5290" t="s">
        <v>13416</v>
      </c>
      <c r="C5290" t="s">
        <v>13417</v>
      </c>
      <c r="D5290">
        <f>1-240-988-2393</f>
        <v>-3620</v>
      </c>
      <c r="E5290" s="1">
        <v>44964.611851851849</v>
      </c>
      <c r="F5290" s="1">
        <v>44964.611851851849</v>
      </c>
    </row>
    <row r="5291" spans="1:6" x14ac:dyDescent="0.2">
      <c r="A5291">
        <v>5290</v>
      </c>
      <c r="B5291" t="s">
        <v>13418</v>
      </c>
      <c r="C5291" t="s">
        <v>13419</v>
      </c>
      <c r="D5291">
        <f>1-283-390-8206</f>
        <v>-8878</v>
      </c>
      <c r="E5291" s="1">
        <v>44964.611851851849</v>
      </c>
      <c r="F5291" s="1">
        <v>44964.611851851849</v>
      </c>
    </row>
    <row r="5292" spans="1:6" x14ac:dyDescent="0.2">
      <c r="A5292">
        <v>5291</v>
      </c>
      <c r="B5292" t="s">
        <v>13420</v>
      </c>
      <c r="C5292" t="s">
        <v>13421</v>
      </c>
      <c r="D5292" t="s">
        <v>13422</v>
      </c>
      <c r="E5292" s="1">
        <v>44964.611851851849</v>
      </c>
      <c r="F5292" s="1">
        <v>44964.611851851849</v>
      </c>
    </row>
    <row r="5293" spans="1:6" x14ac:dyDescent="0.2">
      <c r="A5293">
        <v>5292</v>
      </c>
      <c r="B5293" t="s">
        <v>13423</v>
      </c>
      <c r="C5293" t="s">
        <v>13424</v>
      </c>
      <c r="D5293" t="s">
        <v>13425</v>
      </c>
      <c r="E5293" s="1">
        <v>44964.611851851849</v>
      </c>
      <c r="F5293" s="1">
        <v>44964.611851851849</v>
      </c>
    </row>
    <row r="5294" spans="1:6" x14ac:dyDescent="0.2">
      <c r="A5294">
        <v>5293</v>
      </c>
      <c r="B5294" t="s">
        <v>13426</v>
      </c>
      <c r="C5294" t="s">
        <v>13427</v>
      </c>
      <c r="D5294" t="s">
        <v>13428</v>
      </c>
      <c r="E5294" s="1">
        <v>44964.611851851849</v>
      </c>
      <c r="F5294" s="1">
        <v>44964.611851851849</v>
      </c>
    </row>
    <row r="5295" spans="1:6" x14ac:dyDescent="0.2">
      <c r="A5295">
        <v>5294</v>
      </c>
      <c r="B5295" t="s">
        <v>13429</v>
      </c>
      <c r="C5295" t="s">
        <v>13430</v>
      </c>
      <c r="D5295">
        <f>1-610-771-3634</f>
        <v>-5014</v>
      </c>
      <c r="E5295" s="1">
        <v>44964.611851851849</v>
      </c>
      <c r="F5295" s="1">
        <v>44964.611851851849</v>
      </c>
    </row>
    <row r="5296" spans="1:6" x14ac:dyDescent="0.2">
      <c r="A5296">
        <v>5295</v>
      </c>
      <c r="B5296" t="s">
        <v>13431</v>
      </c>
      <c r="C5296" t="s">
        <v>13432</v>
      </c>
      <c r="D5296" t="s">
        <v>13433</v>
      </c>
      <c r="E5296" s="1">
        <v>44964.611851851849</v>
      </c>
      <c r="F5296" s="1">
        <v>44964.611851851849</v>
      </c>
    </row>
    <row r="5297" spans="1:6" x14ac:dyDescent="0.2">
      <c r="A5297">
        <v>5296</v>
      </c>
      <c r="B5297" t="s">
        <v>13434</v>
      </c>
      <c r="C5297" t="s">
        <v>13435</v>
      </c>
      <c r="D5297">
        <v>17724875046</v>
      </c>
      <c r="E5297" s="1">
        <v>44964.611851851849</v>
      </c>
      <c r="F5297" s="1">
        <v>44964.611851851849</v>
      </c>
    </row>
    <row r="5298" spans="1:6" x14ac:dyDescent="0.2">
      <c r="A5298">
        <v>5297</v>
      </c>
      <c r="B5298" t="s">
        <v>13436</v>
      </c>
      <c r="C5298" t="s">
        <v>13437</v>
      </c>
      <c r="D5298" s="2">
        <v>4028148335</v>
      </c>
      <c r="E5298" s="1">
        <v>44964.611851851849</v>
      </c>
      <c r="F5298" s="1">
        <v>44964.611851851849</v>
      </c>
    </row>
    <row r="5299" spans="1:6" x14ac:dyDescent="0.2">
      <c r="A5299">
        <v>5298</v>
      </c>
      <c r="B5299" t="s">
        <v>13438</v>
      </c>
      <c r="C5299" t="s">
        <v>13439</v>
      </c>
      <c r="D5299" s="2">
        <v>6295421672</v>
      </c>
      <c r="E5299" s="1">
        <v>44964.611851851849</v>
      </c>
      <c r="F5299" s="1">
        <v>44964.611851851849</v>
      </c>
    </row>
    <row r="5300" spans="1:6" x14ac:dyDescent="0.2">
      <c r="A5300">
        <v>5299</v>
      </c>
      <c r="B5300" t="s">
        <v>13440</v>
      </c>
      <c r="C5300" t="s">
        <v>13441</v>
      </c>
      <c r="D5300" t="s">
        <v>13442</v>
      </c>
      <c r="E5300" s="1">
        <v>44964.611851851849</v>
      </c>
      <c r="F5300" s="1">
        <v>44964.611851851849</v>
      </c>
    </row>
    <row r="5301" spans="1:6" x14ac:dyDescent="0.2">
      <c r="A5301">
        <v>5300</v>
      </c>
      <c r="B5301" t="s">
        <v>13443</v>
      </c>
      <c r="C5301" t="s">
        <v>13444</v>
      </c>
      <c r="D5301" s="2">
        <v>3259183250</v>
      </c>
      <c r="E5301" s="1">
        <v>44964.611851851849</v>
      </c>
      <c r="F5301" s="1">
        <v>44964.611851851849</v>
      </c>
    </row>
    <row r="5302" spans="1:6" x14ac:dyDescent="0.2">
      <c r="A5302">
        <v>5301</v>
      </c>
      <c r="B5302" t="s">
        <v>13445</v>
      </c>
      <c r="C5302" t="s">
        <v>13446</v>
      </c>
      <c r="D5302" t="s">
        <v>13447</v>
      </c>
      <c r="E5302" s="1">
        <v>44964.611851851849</v>
      </c>
      <c r="F5302" s="1">
        <v>44964.611851851849</v>
      </c>
    </row>
    <row r="5303" spans="1:6" x14ac:dyDescent="0.2">
      <c r="A5303">
        <v>5302</v>
      </c>
      <c r="B5303" t="s">
        <v>13448</v>
      </c>
      <c r="C5303" t="s">
        <v>13449</v>
      </c>
      <c r="D5303">
        <f>1-928-987-4083</f>
        <v>-5997</v>
      </c>
      <c r="E5303" s="1">
        <v>44964.611851851849</v>
      </c>
      <c r="F5303" s="1">
        <v>44964.611851851849</v>
      </c>
    </row>
    <row r="5304" spans="1:6" x14ac:dyDescent="0.2">
      <c r="A5304">
        <v>5303</v>
      </c>
      <c r="B5304" t="s">
        <v>13450</v>
      </c>
      <c r="C5304" t="s">
        <v>13451</v>
      </c>
      <c r="D5304">
        <f>1-262-630-1312</f>
        <v>-2203</v>
      </c>
      <c r="E5304" s="1">
        <v>44964.611851851849</v>
      </c>
      <c r="F5304" s="1">
        <v>44964.611851851849</v>
      </c>
    </row>
    <row r="5305" spans="1:6" x14ac:dyDescent="0.2">
      <c r="A5305">
        <v>5304</v>
      </c>
      <c r="B5305" t="s">
        <v>13452</v>
      </c>
      <c r="C5305" t="s">
        <v>13453</v>
      </c>
      <c r="D5305" s="2">
        <v>12173519403</v>
      </c>
      <c r="E5305" s="1">
        <v>44964.611851851849</v>
      </c>
      <c r="F5305" s="1">
        <v>44964.611851851849</v>
      </c>
    </row>
    <row r="5306" spans="1:6" x14ac:dyDescent="0.2">
      <c r="A5306">
        <v>5305</v>
      </c>
      <c r="B5306" t="s">
        <v>13454</v>
      </c>
      <c r="C5306" t="s">
        <v>13455</v>
      </c>
      <c r="D5306" s="2">
        <v>2093659469</v>
      </c>
      <c r="E5306" s="1">
        <v>44964.611851851849</v>
      </c>
      <c r="F5306" s="1">
        <v>44964.611851851849</v>
      </c>
    </row>
    <row r="5307" spans="1:6" x14ac:dyDescent="0.2">
      <c r="A5307">
        <v>5306</v>
      </c>
      <c r="B5307" t="s">
        <v>13456</v>
      </c>
      <c r="C5307" t="s">
        <v>13457</v>
      </c>
      <c r="D5307" s="2">
        <v>3077282000</v>
      </c>
      <c r="E5307" s="1">
        <v>44964.611851851849</v>
      </c>
      <c r="F5307" s="1">
        <v>44964.611851851849</v>
      </c>
    </row>
    <row r="5308" spans="1:6" x14ac:dyDescent="0.2">
      <c r="A5308">
        <v>5307</v>
      </c>
      <c r="B5308" t="s">
        <v>13458</v>
      </c>
      <c r="C5308" t="s">
        <v>13459</v>
      </c>
      <c r="D5308" t="s">
        <v>13460</v>
      </c>
      <c r="E5308" s="1">
        <v>44964.611851851849</v>
      </c>
      <c r="F5308" s="1">
        <v>44964.611851851849</v>
      </c>
    </row>
    <row r="5309" spans="1:6" x14ac:dyDescent="0.2">
      <c r="A5309">
        <v>5308</v>
      </c>
      <c r="B5309" t="s">
        <v>13461</v>
      </c>
      <c r="C5309" t="s">
        <v>13462</v>
      </c>
      <c r="D5309" t="s">
        <v>13463</v>
      </c>
      <c r="E5309" s="1">
        <v>44964.611851851849</v>
      </c>
      <c r="F5309" s="1">
        <v>44964.611851851849</v>
      </c>
    </row>
    <row r="5310" spans="1:6" x14ac:dyDescent="0.2">
      <c r="A5310">
        <v>5309</v>
      </c>
      <c r="B5310" t="s">
        <v>13464</v>
      </c>
      <c r="C5310" t="s">
        <v>13465</v>
      </c>
      <c r="D5310" t="s">
        <v>13466</v>
      </c>
      <c r="E5310" s="1">
        <v>44964.611851851849</v>
      </c>
      <c r="F5310" s="1">
        <v>44964.611851851849</v>
      </c>
    </row>
    <row r="5311" spans="1:6" x14ac:dyDescent="0.2">
      <c r="A5311">
        <v>5310</v>
      </c>
      <c r="B5311" t="s">
        <v>13467</v>
      </c>
      <c r="C5311" t="s">
        <v>13468</v>
      </c>
      <c r="D5311">
        <f>1-689-282-3525</f>
        <v>-4495</v>
      </c>
      <c r="E5311" s="1">
        <v>44964.611851851849</v>
      </c>
      <c r="F5311" s="1">
        <v>44964.611851851849</v>
      </c>
    </row>
    <row r="5312" spans="1:6" x14ac:dyDescent="0.2">
      <c r="A5312">
        <v>5311</v>
      </c>
      <c r="B5312" t="s">
        <v>13469</v>
      </c>
      <c r="C5312" t="s">
        <v>13470</v>
      </c>
      <c r="D5312">
        <f>1-620-304-5534</f>
        <v>-6457</v>
      </c>
      <c r="E5312" s="1">
        <v>44964.611851851849</v>
      </c>
      <c r="F5312" s="1">
        <v>44964.611851851849</v>
      </c>
    </row>
    <row r="5313" spans="1:6" x14ac:dyDescent="0.2">
      <c r="A5313">
        <v>5312</v>
      </c>
      <c r="B5313" t="s">
        <v>13471</v>
      </c>
      <c r="C5313" t="s">
        <v>13472</v>
      </c>
      <c r="D5313">
        <f>1-515-230-5719</f>
        <v>-6463</v>
      </c>
      <c r="E5313" s="1">
        <v>44964.611851851849</v>
      </c>
      <c r="F5313" s="1">
        <v>44964.611851851849</v>
      </c>
    </row>
    <row r="5314" spans="1:6" x14ac:dyDescent="0.2">
      <c r="A5314">
        <v>5313</v>
      </c>
      <c r="B5314" t="s">
        <v>13473</v>
      </c>
      <c r="C5314" t="s">
        <v>13474</v>
      </c>
      <c r="D5314" t="s">
        <v>13475</v>
      </c>
      <c r="E5314" s="1">
        <v>44964.611851851849</v>
      </c>
      <c r="F5314" s="1">
        <v>44964.611851851849</v>
      </c>
    </row>
    <row r="5315" spans="1:6" x14ac:dyDescent="0.2">
      <c r="A5315">
        <v>5314</v>
      </c>
      <c r="B5315" t="s">
        <v>13476</v>
      </c>
      <c r="C5315" t="s">
        <v>13477</v>
      </c>
      <c r="D5315" t="s">
        <v>13478</v>
      </c>
      <c r="E5315" s="1">
        <v>44964.611851851849</v>
      </c>
      <c r="F5315" s="1">
        <v>44964.611851851849</v>
      </c>
    </row>
    <row r="5316" spans="1:6" x14ac:dyDescent="0.2">
      <c r="A5316">
        <v>5315</v>
      </c>
      <c r="B5316" t="s">
        <v>13479</v>
      </c>
      <c r="C5316" t="s">
        <v>13480</v>
      </c>
      <c r="D5316" t="s">
        <v>13481</v>
      </c>
      <c r="E5316" s="1">
        <v>44964.611851851849</v>
      </c>
      <c r="F5316" s="1">
        <v>44964.611851851849</v>
      </c>
    </row>
    <row r="5317" spans="1:6" x14ac:dyDescent="0.2">
      <c r="A5317">
        <v>5316</v>
      </c>
      <c r="B5317" t="s">
        <v>13482</v>
      </c>
      <c r="C5317" t="s">
        <v>13483</v>
      </c>
      <c r="D5317">
        <f>1-254-903-4824</f>
        <v>-5980</v>
      </c>
      <c r="E5317" s="1">
        <v>44964.611851851849</v>
      </c>
      <c r="F5317" s="1">
        <v>44964.611851851849</v>
      </c>
    </row>
    <row r="5318" spans="1:6" x14ac:dyDescent="0.2">
      <c r="A5318">
        <v>5317</v>
      </c>
      <c r="B5318" t="s">
        <v>13484</v>
      </c>
      <c r="C5318" t="s">
        <v>13485</v>
      </c>
      <c r="D5318">
        <f>1-585-958-9845</f>
        <v>-11387</v>
      </c>
      <c r="E5318" s="1">
        <v>44964.611851851849</v>
      </c>
      <c r="F5318" s="1">
        <v>44964.611851851849</v>
      </c>
    </row>
    <row r="5319" spans="1:6" x14ac:dyDescent="0.2">
      <c r="A5319">
        <v>5318</v>
      </c>
      <c r="B5319" t="s">
        <v>13486</v>
      </c>
      <c r="C5319" t="s">
        <v>13487</v>
      </c>
      <c r="D5319" t="s">
        <v>13488</v>
      </c>
      <c r="E5319" s="1">
        <v>44964.611851851849</v>
      </c>
      <c r="F5319" s="1">
        <v>44964.611851851849</v>
      </c>
    </row>
    <row r="5320" spans="1:6" x14ac:dyDescent="0.2">
      <c r="A5320">
        <v>5319</v>
      </c>
      <c r="B5320" t="s">
        <v>13489</v>
      </c>
      <c r="C5320" t="s">
        <v>13490</v>
      </c>
      <c r="D5320" t="s">
        <v>13491</v>
      </c>
      <c r="E5320" s="1">
        <v>44964.611851851849</v>
      </c>
      <c r="F5320" s="1">
        <v>44964.611851851849</v>
      </c>
    </row>
    <row r="5321" spans="1:6" x14ac:dyDescent="0.2">
      <c r="A5321">
        <v>5320</v>
      </c>
      <c r="B5321" t="s">
        <v>13492</v>
      </c>
      <c r="C5321" t="s">
        <v>13493</v>
      </c>
      <c r="D5321" t="s">
        <v>13494</v>
      </c>
      <c r="E5321" s="1">
        <v>44964.611851851849</v>
      </c>
      <c r="F5321" s="1">
        <v>44964.611851851849</v>
      </c>
    </row>
    <row r="5322" spans="1:6" x14ac:dyDescent="0.2">
      <c r="A5322">
        <v>5321</v>
      </c>
      <c r="B5322" t="s">
        <v>13495</v>
      </c>
      <c r="C5322" t="s">
        <v>13496</v>
      </c>
      <c r="D5322" t="s">
        <v>13497</v>
      </c>
      <c r="E5322" s="1">
        <v>44964.611851851849</v>
      </c>
      <c r="F5322" s="1">
        <v>44964.611851851849</v>
      </c>
    </row>
    <row r="5323" spans="1:6" x14ac:dyDescent="0.2">
      <c r="A5323">
        <v>5322</v>
      </c>
      <c r="B5323" t="s">
        <v>13498</v>
      </c>
      <c r="C5323" t="s">
        <v>13499</v>
      </c>
      <c r="D5323" t="s">
        <v>13500</v>
      </c>
      <c r="E5323" s="1">
        <v>44964.611851851849</v>
      </c>
      <c r="F5323" s="1">
        <v>44964.611851851849</v>
      </c>
    </row>
    <row r="5324" spans="1:6" x14ac:dyDescent="0.2">
      <c r="A5324">
        <v>5323</v>
      </c>
      <c r="B5324" t="s">
        <v>13501</v>
      </c>
      <c r="C5324" t="s">
        <v>13502</v>
      </c>
      <c r="D5324" t="s">
        <v>13503</v>
      </c>
      <c r="E5324" s="1">
        <v>44964.611851851849</v>
      </c>
      <c r="F5324" s="1">
        <v>44964.611851851849</v>
      </c>
    </row>
    <row r="5325" spans="1:6" x14ac:dyDescent="0.2">
      <c r="A5325">
        <v>5324</v>
      </c>
      <c r="B5325" t="s">
        <v>13504</v>
      </c>
      <c r="C5325" t="s">
        <v>13505</v>
      </c>
      <c r="D5325" s="2">
        <v>17869314717</v>
      </c>
      <c r="E5325" s="1">
        <v>44964.611851851849</v>
      </c>
      <c r="F5325" s="1">
        <v>44964.611851851849</v>
      </c>
    </row>
    <row r="5326" spans="1:6" x14ac:dyDescent="0.2">
      <c r="A5326">
        <v>5325</v>
      </c>
      <c r="B5326" t="s">
        <v>13506</v>
      </c>
      <c r="C5326" t="s">
        <v>13507</v>
      </c>
      <c r="D5326" s="2">
        <v>4844595204</v>
      </c>
      <c r="E5326" s="1">
        <v>44964.611851851849</v>
      </c>
      <c r="F5326" s="1">
        <v>44964.611851851849</v>
      </c>
    </row>
    <row r="5327" spans="1:6" x14ac:dyDescent="0.2">
      <c r="A5327">
        <v>5326</v>
      </c>
      <c r="B5327" t="s">
        <v>13508</v>
      </c>
      <c r="C5327" t="s">
        <v>13509</v>
      </c>
      <c r="D5327">
        <v>17317160737</v>
      </c>
      <c r="E5327" s="1">
        <v>44964.611851851849</v>
      </c>
      <c r="F5327" s="1">
        <v>44964.611851851849</v>
      </c>
    </row>
    <row r="5328" spans="1:6" x14ac:dyDescent="0.2">
      <c r="A5328">
        <v>5327</v>
      </c>
      <c r="B5328" t="s">
        <v>13510</v>
      </c>
      <c r="C5328" t="s">
        <v>13511</v>
      </c>
      <c r="D5328">
        <f>1-605-873-1020</f>
        <v>-2497</v>
      </c>
      <c r="E5328" s="1">
        <v>44964.611851851849</v>
      </c>
      <c r="F5328" s="1">
        <v>44964.611851851849</v>
      </c>
    </row>
    <row r="5329" spans="1:6" x14ac:dyDescent="0.2">
      <c r="A5329">
        <v>5328</v>
      </c>
      <c r="B5329" t="s">
        <v>13512</v>
      </c>
      <c r="C5329" t="s">
        <v>13513</v>
      </c>
      <c r="D5329">
        <f>1-401-967-3052</f>
        <v>-4419</v>
      </c>
      <c r="E5329" s="1">
        <v>44964.611851851849</v>
      </c>
      <c r="F5329" s="1">
        <v>44964.611851851849</v>
      </c>
    </row>
    <row r="5330" spans="1:6" x14ac:dyDescent="0.2">
      <c r="A5330">
        <v>5329</v>
      </c>
      <c r="B5330" t="s">
        <v>13514</v>
      </c>
      <c r="C5330" t="s">
        <v>13515</v>
      </c>
      <c r="D5330">
        <f>1-812-263-3094</f>
        <v>-4168</v>
      </c>
      <c r="E5330" s="1">
        <v>44964.611851851849</v>
      </c>
      <c r="F5330" s="1">
        <v>44964.611851851849</v>
      </c>
    </row>
    <row r="5331" spans="1:6" x14ac:dyDescent="0.2">
      <c r="A5331">
        <v>5330</v>
      </c>
      <c r="B5331" t="s">
        <v>13516</v>
      </c>
      <c r="C5331" t="s">
        <v>13517</v>
      </c>
      <c r="D5331" t="s">
        <v>13518</v>
      </c>
      <c r="E5331" s="1">
        <v>44964.611851851849</v>
      </c>
      <c r="F5331" s="1">
        <v>44964.611851851849</v>
      </c>
    </row>
    <row r="5332" spans="1:6" x14ac:dyDescent="0.2">
      <c r="A5332">
        <v>5331</v>
      </c>
      <c r="B5332" t="s">
        <v>13519</v>
      </c>
      <c r="C5332" t="s">
        <v>13520</v>
      </c>
      <c r="D5332" t="s">
        <v>13521</v>
      </c>
      <c r="E5332" s="1">
        <v>44964.611851851849</v>
      </c>
      <c r="F5332" s="1">
        <v>44964.611851851849</v>
      </c>
    </row>
    <row r="5333" spans="1:6" x14ac:dyDescent="0.2">
      <c r="A5333">
        <v>5332</v>
      </c>
      <c r="B5333" t="s">
        <v>13522</v>
      </c>
      <c r="C5333" t="s">
        <v>13523</v>
      </c>
      <c r="D5333" s="2">
        <v>3615706982</v>
      </c>
      <c r="E5333" s="1">
        <v>44964.611851851849</v>
      </c>
      <c r="F5333" s="1">
        <v>44964.611851851849</v>
      </c>
    </row>
    <row r="5334" spans="1:6" x14ac:dyDescent="0.2">
      <c r="A5334">
        <v>5333</v>
      </c>
      <c r="B5334" t="s">
        <v>13524</v>
      </c>
      <c r="C5334" t="s">
        <v>13525</v>
      </c>
      <c r="D5334" t="s">
        <v>13526</v>
      </c>
      <c r="E5334" s="1">
        <v>44964.611851851849</v>
      </c>
      <c r="F5334" s="1">
        <v>44964.611851851849</v>
      </c>
    </row>
    <row r="5335" spans="1:6" x14ac:dyDescent="0.2">
      <c r="A5335">
        <v>5334</v>
      </c>
      <c r="B5335" t="s">
        <v>13527</v>
      </c>
      <c r="C5335" t="s">
        <v>13528</v>
      </c>
      <c r="D5335" t="s">
        <v>13529</v>
      </c>
      <c r="E5335" s="1">
        <v>44964.611851851849</v>
      </c>
      <c r="F5335" s="1">
        <v>44964.611851851849</v>
      </c>
    </row>
    <row r="5336" spans="1:6" x14ac:dyDescent="0.2">
      <c r="A5336">
        <v>5335</v>
      </c>
      <c r="B5336" t="s">
        <v>13530</v>
      </c>
      <c r="C5336" t="s">
        <v>13531</v>
      </c>
      <c r="D5336">
        <f>1-607-762-6361</f>
        <v>-7729</v>
      </c>
      <c r="E5336" s="1">
        <v>44964.611851851849</v>
      </c>
      <c r="F5336" s="1">
        <v>44964.611851851849</v>
      </c>
    </row>
    <row r="5337" spans="1:6" x14ac:dyDescent="0.2">
      <c r="A5337">
        <v>5336</v>
      </c>
      <c r="B5337" t="s">
        <v>13532</v>
      </c>
      <c r="C5337" t="s">
        <v>13533</v>
      </c>
      <c r="D5337" s="2">
        <v>14843064262</v>
      </c>
      <c r="E5337" s="1">
        <v>44964.611851851849</v>
      </c>
      <c r="F5337" s="1">
        <v>44964.611851851849</v>
      </c>
    </row>
    <row r="5338" spans="1:6" x14ac:dyDescent="0.2">
      <c r="A5338">
        <v>5337</v>
      </c>
      <c r="B5338" t="s">
        <v>13534</v>
      </c>
      <c r="C5338" t="s">
        <v>13535</v>
      </c>
      <c r="D5338" t="s">
        <v>13536</v>
      </c>
      <c r="E5338" s="1">
        <v>44964.611851851849</v>
      </c>
      <c r="F5338" s="1">
        <v>44964.611851851849</v>
      </c>
    </row>
    <row r="5339" spans="1:6" x14ac:dyDescent="0.2">
      <c r="A5339">
        <v>5338</v>
      </c>
      <c r="B5339" t="s">
        <v>13537</v>
      </c>
      <c r="C5339" t="s">
        <v>13538</v>
      </c>
      <c r="D5339" t="s">
        <v>13539</v>
      </c>
      <c r="E5339" s="1">
        <v>44964.611851851849</v>
      </c>
      <c r="F5339" s="1">
        <v>44964.611851851849</v>
      </c>
    </row>
    <row r="5340" spans="1:6" x14ac:dyDescent="0.2">
      <c r="A5340">
        <v>5339</v>
      </c>
      <c r="B5340" t="s">
        <v>13540</v>
      </c>
      <c r="C5340" t="s">
        <v>13541</v>
      </c>
      <c r="D5340" s="2">
        <v>5302412864</v>
      </c>
      <c r="E5340" s="1">
        <v>44964.611851851849</v>
      </c>
      <c r="F5340" s="1">
        <v>44964.611851851849</v>
      </c>
    </row>
    <row r="5341" spans="1:6" x14ac:dyDescent="0.2">
      <c r="A5341">
        <v>5340</v>
      </c>
      <c r="B5341" t="s">
        <v>13542</v>
      </c>
      <c r="C5341" t="s">
        <v>13543</v>
      </c>
      <c r="D5341" t="s">
        <v>13544</v>
      </c>
      <c r="E5341" s="1">
        <v>44964.611851851849</v>
      </c>
      <c r="F5341" s="1">
        <v>44964.611851851849</v>
      </c>
    </row>
    <row r="5342" spans="1:6" x14ac:dyDescent="0.2">
      <c r="A5342">
        <v>5341</v>
      </c>
      <c r="B5342" t="s">
        <v>13545</v>
      </c>
      <c r="C5342" t="s">
        <v>13546</v>
      </c>
      <c r="D5342" s="2">
        <v>17475942856</v>
      </c>
      <c r="E5342" s="1">
        <v>44964.611851851849</v>
      </c>
      <c r="F5342" s="1">
        <v>44964.611851851849</v>
      </c>
    </row>
    <row r="5343" spans="1:6" x14ac:dyDescent="0.2">
      <c r="A5343">
        <v>5342</v>
      </c>
      <c r="B5343" t="s">
        <v>13547</v>
      </c>
      <c r="C5343" t="s">
        <v>13548</v>
      </c>
      <c r="D5343" t="s">
        <v>13549</v>
      </c>
      <c r="E5343" s="1">
        <v>44964.611851851849</v>
      </c>
      <c r="F5343" s="1">
        <v>44964.611851851849</v>
      </c>
    </row>
    <row r="5344" spans="1:6" x14ac:dyDescent="0.2">
      <c r="A5344">
        <v>5343</v>
      </c>
      <c r="B5344" t="s">
        <v>13550</v>
      </c>
      <c r="C5344" t="s">
        <v>13551</v>
      </c>
      <c r="D5344">
        <f>1-734-755-1537</f>
        <v>-3025</v>
      </c>
      <c r="E5344" s="1">
        <v>44964.611851851849</v>
      </c>
      <c r="F5344" s="1">
        <v>44964.611851851849</v>
      </c>
    </row>
    <row r="5345" spans="1:6" x14ac:dyDescent="0.2">
      <c r="A5345">
        <v>5344</v>
      </c>
      <c r="B5345" t="s">
        <v>13552</v>
      </c>
      <c r="C5345" t="s">
        <v>13553</v>
      </c>
      <c r="D5345" t="s">
        <v>13554</v>
      </c>
      <c r="E5345" s="1">
        <v>44964.611851851849</v>
      </c>
      <c r="F5345" s="1">
        <v>44964.611851851849</v>
      </c>
    </row>
    <row r="5346" spans="1:6" x14ac:dyDescent="0.2">
      <c r="A5346">
        <v>5345</v>
      </c>
      <c r="B5346" t="s">
        <v>13555</v>
      </c>
      <c r="C5346" t="s">
        <v>13556</v>
      </c>
      <c r="D5346" t="s">
        <v>13557</v>
      </c>
      <c r="E5346" s="1">
        <v>44964.611851851849</v>
      </c>
      <c r="F5346" s="1">
        <v>44964.611851851849</v>
      </c>
    </row>
    <row r="5347" spans="1:6" x14ac:dyDescent="0.2">
      <c r="A5347">
        <v>5346</v>
      </c>
      <c r="B5347" t="s">
        <v>13558</v>
      </c>
      <c r="C5347" t="s">
        <v>13559</v>
      </c>
      <c r="D5347" t="s">
        <v>13560</v>
      </c>
      <c r="E5347" s="1">
        <v>44964.611851851849</v>
      </c>
      <c r="F5347" s="1">
        <v>44964.611851851849</v>
      </c>
    </row>
    <row r="5348" spans="1:6" x14ac:dyDescent="0.2">
      <c r="A5348">
        <v>5347</v>
      </c>
      <c r="B5348" t="s">
        <v>13561</v>
      </c>
      <c r="C5348" t="s">
        <v>13562</v>
      </c>
      <c r="D5348" s="2">
        <v>19364655385</v>
      </c>
      <c r="E5348" s="1">
        <v>44964.611851851849</v>
      </c>
      <c r="F5348" s="1">
        <v>44964.611851851849</v>
      </c>
    </row>
    <row r="5349" spans="1:6" x14ac:dyDescent="0.2">
      <c r="A5349">
        <v>5348</v>
      </c>
      <c r="B5349" t="s">
        <v>13563</v>
      </c>
      <c r="C5349" t="s">
        <v>13564</v>
      </c>
      <c r="D5349" s="2">
        <v>13517059512</v>
      </c>
      <c r="E5349" s="1">
        <v>44964.611851851849</v>
      </c>
      <c r="F5349" s="1">
        <v>44964.611851851849</v>
      </c>
    </row>
    <row r="5350" spans="1:6" x14ac:dyDescent="0.2">
      <c r="A5350">
        <v>5349</v>
      </c>
      <c r="B5350" t="s">
        <v>13565</v>
      </c>
      <c r="C5350" t="s">
        <v>13566</v>
      </c>
      <c r="D5350" s="2">
        <v>2247656332</v>
      </c>
      <c r="E5350" s="1">
        <v>44964.611851851849</v>
      </c>
      <c r="F5350" s="1">
        <v>44964.611851851849</v>
      </c>
    </row>
    <row r="5351" spans="1:6" x14ac:dyDescent="0.2">
      <c r="A5351">
        <v>5350</v>
      </c>
      <c r="B5351" t="s">
        <v>13567</v>
      </c>
      <c r="C5351" t="s">
        <v>13568</v>
      </c>
      <c r="D5351">
        <v>17542718489</v>
      </c>
      <c r="E5351" s="1">
        <v>44964.611851851849</v>
      </c>
      <c r="F5351" s="1">
        <v>44964.611851851849</v>
      </c>
    </row>
    <row r="5352" spans="1:6" x14ac:dyDescent="0.2">
      <c r="A5352">
        <v>5351</v>
      </c>
      <c r="B5352" t="s">
        <v>13569</v>
      </c>
      <c r="C5352" t="s">
        <v>13570</v>
      </c>
      <c r="D5352" t="s">
        <v>13571</v>
      </c>
      <c r="E5352" s="1">
        <v>44964.611851851849</v>
      </c>
      <c r="F5352" s="1">
        <v>44964.611851851849</v>
      </c>
    </row>
    <row r="5353" spans="1:6" x14ac:dyDescent="0.2">
      <c r="A5353">
        <v>5352</v>
      </c>
      <c r="B5353" t="s">
        <v>13572</v>
      </c>
      <c r="C5353" t="s">
        <v>13573</v>
      </c>
      <c r="D5353" t="s">
        <v>13574</v>
      </c>
      <c r="E5353" s="1">
        <v>44964.611851851849</v>
      </c>
      <c r="F5353" s="1">
        <v>44964.611851851849</v>
      </c>
    </row>
    <row r="5354" spans="1:6" x14ac:dyDescent="0.2">
      <c r="A5354">
        <v>5353</v>
      </c>
      <c r="B5354" t="s">
        <v>13575</v>
      </c>
      <c r="C5354" t="s">
        <v>13576</v>
      </c>
      <c r="D5354" t="s">
        <v>13577</v>
      </c>
      <c r="E5354" s="1">
        <v>44964.611851851849</v>
      </c>
      <c r="F5354" s="1">
        <v>44964.611851851849</v>
      </c>
    </row>
    <row r="5355" spans="1:6" x14ac:dyDescent="0.2">
      <c r="A5355">
        <v>5354</v>
      </c>
      <c r="B5355" t="s">
        <v>13578</v>
      </c>
      <c r="C5355" t="s">
        <v>13579</v>
      </c>
      <c r="D5355" t="s">
        <v>13580</v>
      </c>
      <c r="E5355" s="1">
        <v>44964.611851851849</v>
      </c>
      <c r="F5355" s="1">
        <v>44964.611851851849</v>
      </c>
    </row>
    <row r="5356" spans="1:6" x14ac:dyDescent="0.2">
      <c r="A5356">
        <v>5355</v>
      </c>
      <c r="B5356" t="s">
        <v>13581</v>
      </c>
      <c r="C5356" t="s">
        <v>13582</v>
      </c>
      <c r="D5356" t="s">
        <v>13583</v>
      </c>
      <c r="E5356" s="1">
        <v>44964.611851851849</v>
      </c>
      <c r="F5356" s="1">
        <v>44964.611851851849</v>
      </c>
    </row>
    <row r="5357" spans="1:6" x14ac:dyDescent="0.2">
      <c r="A5357">
        <v>5356</v>
      </c>
      <c r="B5357" t="s">
        <v>13584</v>
      </c>
      <c r="C5357" t="s">
        <v>13585</v>
      </c>
      <c r="D5357" t="s">
        <v>13586</v>
      </c>
      <c r="E5357" s="1">
        <v>44964.611851851849</v>
      </c>
      <c r="F5357" s="1">
        <v>44964.611851851849</v>
      </c>
    </row>
    <row r="5358" spans="1:6" x14ac:dyDescent="0.2">
      <c r="A5358">
        <v>5357</v>
      </c>
      <c r="B5358" t="s">
        <v>13587</v>
      </c>
      <c r="C5358" t="s">
        <v>13588</v>
      </c>
      <c r="D5358" s="2">
        <v>4794334278</v>
      </c>
      <c r="E5358" s="1">
        <v>44964.611851851849</v>
      </c>
      <c r="F5358" s="1">
        <v>44964.611851851849</v>
      </c>
    </row>
    <row r="5359" spans="1:6" x14ac:dyDescent="0.2">
      <c r="A5359">
        <v>5358</v>
      </c>
      <c r="B5359" t="s">
        <v>13589</v>
      </c>
      <c r="C5359" t="s">
        <v>13590</v>
      </c>
      <c r="D5359" t="s">
        <v>13591</v>
      </c>
      <c r="E5359" s="1">
        <v>44964.611851851849</v>
      </c>
      <c r="F5359" s="1">
        <v>44964.611851851849</v>
      </c>
    </row>
    <row r="5360" spans="1:6" x14ac:dyDescent="0.2">
      <c r="A5360">
        <v>5359</v>
      </c>
      <c r="B5360" t="s">
        <v>13592</v>
      </c>
      <c r="C5360" t="s">
        <v>13593</v>
      </c>
      <c r="D5360" t="s">
        <v>13594</v>
      </c>
      <c r="E5360" s="1">
        <v>44964.611851851849</v>
      </c>
      <c r="F5360" s="1">
        <v>44964.611851851849</v>
      </c>
    </row>
    <row r="5361" spans="1:6" x14ac:dyDescent="0.2">
      <c r="A5361">
        <v>5360</v>
      </c>
      <c r="B5361" t="s">
        <v>13595</v>
      </c>
      <c r="C5361" t="s">
        <v>13596</v>
      </c>
      <c r="D5361">
        <f>1-281-362-3502</f>
        <v>-4144</v>
      </c>
      <c r="E5361" s="1">
        <v>44964.611851851849</v>
      </c>
      <c r="F5361" s="1">
        <v>44964.611851851849</v>
      </c>
    </row>
    <row r="5362" spans="1:6" x14ac:dyDescent="0.2">
      <c r="A5362">
        <v>5361</v>
      </c>
      <c r="B5362" t="s">
        <v>13597</v>
      </c>
      <c r="C5362" t="s">
        <v>13598</v>
      </c>
      <c r="D5362" s="2">
        <v>8103576920</v>
      </c>
      <c r="E5362" s="1">
        <v>44964.611851851849</v>
      </c>
      <c r="F5362" s="1">
        <v>44964.611851851849</v>
      </c>
    </row>
    <row r="5363" spans="1:6" x14ac:dyDescent="0.2">
      <c r="A5363">
        <v>5362</v>
      </c>
      <c r="B5363" t="s">
        <v>13599</v>
      </c>
      <c r="C5363" t="s">
        <v>13600</v>
      </c>
      <c r="D5363">
        <f>1-724-472-9991</f>
        <v>-11186</v>
      </c>
      <c r="E5363" s="1">
        <v>44964.611851851849</v>
      </c>
      <c r="F5363" s="1">
        <v>44964.611851851849</v>
      </c>
    </row>
    <row r="5364" spans="1:6" x14ac:dyDescent="0.2">
      <c r="A5364">
        <v>5363</v>
      </c>
      <c r="B5364" t="s">
        <v>13601</v>
      </c>
      <c r="C5364" t="s">
        <v>13602</v>
      </c>
      <c r="D5364" t="s">
        <v>13603</v>
      </c>
      <c r="E5364" s="1">
        <v>44964.611851851849</v>
      </c>
      <c r="F5364" s="1">
        <v>44964.611851851849</v>
      </c>
    </row>
    <row r="5365" spans="1:6" x14ac:dyDescent="0.2">
      <c r="A5365">
        <v>5364</v>
      </c>
      <c r="B5365" t="s">
        <v>13604</v>
      </c>
      <c r="C5365" t="s">
        <v>13605</v>
      </c>
      <c r="D5365" t="s">
        <v>13606</v>
      </c>
      <c r="E5365" s="1">
        <v>44964.611851851849</v>
      </c>
      <c r="F5365" s="1">
        <v>44964.611851851849</v>
      </c>
    </row>
    <row r="5366" spans="1:6" x14ac:dyDescent="0.2">
      <c r="A5366">
        <v>5365</v>
      </c>
      <c r="B5366" t="s">
        <v>13607</v>
      </c>
      <c r="C5366" t="s">
        <v>13608</v>
      </c>
      <c r="D5366" t="s">
        <v>13609</v>
      </c>
      <c r="E5366" s="1">
        <v>44964.611851851849</v>
      </c>
      <c r="F5366" s="1">
        <v>44964.611851851849</v>
      </c>
    </row>
    <row r="5367" spans="1:6" x14ac:dyDescent="0.2">
      <c r="A5367">
        <v>5366</v>
      </c>
      <c r="B5367" t="s">
        <v>13610</v>
      </c>
      <c r="C5367" t="s">
        <v>13611</v>
      </c>
      <c r="D5367">
        <f>1-830-627-4447</f>
        <v>-5903</v>
      </c>
      <c r="E5367" s="1">
        <v>44964.611851851849</v>
      </c>
      <c r="F5367" s="1">
        <v>44964.611851851849</v>
      </c>
    </row>
    <row r="5368" spans="1:6" x14ac:dyDescent="0.2">
      <c r="A5368">
        <v>5367</v>
      </c>
      <c r="B5368" t="s">
        <v>13612</v>
      </c>
      <c r="C5368" t="s">
        <v>13613</v>
      </c>
      <c r="D5368" t="s">
        <v>13614</v>
      </c>
      <c r="E5368" s="1">
        <v>44964.611851851849</v>
      </c>
      <c r="F5368" s="1">
        <v>44964.611851851849</v>
      </c>
    </row>
    <row r="5369" spans="1:6" x14ac:dyDescent="0.2">
      <c r="A5369">
        <v>5368</v>
      </c>
      <c r="B5369" t="s">
        <v>13615</v>
      </c>
      <c r="C5369" t="s">
        <v>13616</v>
      </c>
      <c r="D5369" t="s">
        <v>13617</v>
      </c>
      <c r="E5369" s="1">
        <v>44964.611851851849</v>
      </c>
      <c r="F5369" s="1">
        <v>44964.611851851849</v>
      </c>
    </row>
    <row r="5370" spans="1:6" x14ac:dyDescent="0.2">
      <c r="A5370">
        <v>5369</v>
      </c>
      <c r="B5370" t="s">
        <v>13618</v>
      </c>
      <c r="C5370" t="s">
        <v>13619</v>
      </c>
      <c r="D5370" s="2">
        <v>9289079287</v>
      </c>
      <c r="E5370" s="1">
        <v>44964.611851851849</v>
      </c>
      <c r="F5370" s="1">
        <v>44964.611851851849</v>
      </c>
    </row>
    <row r="5371" spans="1:6" x14ac:dyDescent="0.2">
      <c r="A5371">
        <v>5370</v>
      </c>
      <c r="B5371" t="s">
        <v>13620</v>
      </c>
      <c r="C5371" t="s">
        <v>13621</v>
      </c>
      <c r="D5371" t="s">
        <v>13622</v>
      </c>
      <c r="E5371" s="1">
        <v>44964.611851851849</v>
      </c>
      <c r="F5371" s="1">
        <v>44964.611851851849</v>
      </c>
    </row>
    <row r="5372" spans="1:6" x14ac:dyDescent="0.2">
      <c r="A5372">
        <v>5371</v>
      </c>
      <c r="B5372" t="s">
        <v>13623</v>
      </c>
      <c r="C5372" t="s">
        <v>13624</v>
      </c>
      <c r="D5372" t="s">
        <v>13625</v>
      </c>
      <c r="E5372" s="1">
        <v>44964.611851851849</v>
      </c>
      <c r="F5372" s="1">
        <v>44964.611851851849</v>
      </c>
    </row>
    <row r="5373" spans="1:6" x14ac:dyDescent="0.2">
      <c r="A5373">
        <v>5372</v>
      </c>
      <c r="B5373" t="s">
        <v>13626</v>
      </c>
      <c r="C5373" t="s">
        <v>13627</v>
      </c>
      <c r="D5373" t="s">
        <v>13628</v>
      </c>
      <c r="E5373" s="1">
        <v>44964.611851851849</v>
      </c>
      <c r="F5373" s="1">
        <v>44964.611851851849</v>
      </c>
    </row>
    <row r="5374" spans="1:6" x14ac:dyDescent="0.2">
      <c r="A5374">
        <v>5373</v>
      </c>
      <c r="B5374" t="s">
        <v>13629</v>
      </c>
      <c r="C5374" t="s">
        <v>13630</v>
      </c>
      <c r="D5374" t="s">
        <v>13631</v>
      </c>
      <c r="E5374" s="1">
        <v>44964.611851851849</v>
      </c>
      <c r="F5374" s="1">
        <v>44964.611851851849</v>
      </c>
    </row>
    <row r="5375" spans="1:6" x14ac:dyDescent="0.2">
      <c r="A5375">
        <v>5374</v>
      </c>
      <c r="B5375" t="s">
        <v>13632</v>
      </c>
      <c r="C5375" t="s">
        <v>13633</v>
      </c>
      <c r="D5375" t="s">
        <v>13634</v>
      </c>
      <c r="E5375" s="1">
        <v>44964.611851851849</v>
      </c>
      <c r="F5375" s="1">
        <v>44964.611851851849</v>
      </c>
    </row>
    <row r="5376" spans="1:6" x14ac:dyDescent="0.2">
      <c r="A5376">
        <v>5375</v>
      </c>
      <c r="B5376" t="s">
        <v>13635</v>
      </c>
      <c r="C5376" t="s">
        <v>13636</v>
      </c>
      <c r="D5376">
        <f>1-734-225-9122</f>
        <v>-10080</v>
      </c>
      <c r="E5376" s="1">
        <v>44964.611851851849</v>
      </c>
      <c r="F5376" s="1">
        <v>44964.611851851849</v>
      </c>
    </row>
    <row r="5377" spans="1:6" x14ac:dyDescent="0.2">
      <c r="A5377">
        <v>5376</v>
      </c>
      <c r="B5377" t="s">
        <v>13637</v>
      </c>
      <c r="C5377" t="s">
        <v>13638</v>
      </c>
      <c r="D5377" s="2">
        <v>12349810185</v>
      </c>
      <c r="E5377" s="1">
        <v>44964.611851851849</v>
      </c>
      <c r="F5377" s="1">
        <v>44964.611851851849</v>
      </c>
    </row>
    <row r="5378" spans="1:6" x14ac:dyDescent="0.2">
      <c r="A5378">
        <v>5377</v>
      </c>
      <c r="B5378" t="s">
        <v>13639</v>
      </c>
      <c r="C5378" t="s">
        <v>13640</v>
      </c>
      <c r="D5378" s="2">
        <v>3214306278</v>
      </c>
      <c r="E5378" s="1">
        <v>44964.611851851849</v>
      </c>
      <c r="F5378" s="1">
        <v>44964.611851851849</v>
      </c>
    </row>
    <row r="5379" spans="1:6" x14ac:dyDescent="0.2">
      <c r="A5379">
        <v>5378</v>
      </c>
      <c r="B5379" t="s">
        <v>13641</v>
      </c>
      <c r="C5379" t="s">
        <v>13642</v>
      </c>
      <c r="D5379">
        <f>1-231-721-6512</f>
        <v>-7463</v>
      </c>
      <c r="E5379" s="1">
        <v>44964.611851851849</v>
      </c>
      <c r="F5379" s="1">
        <v>44964.611851851849</v>
      </c>
    </row>
    <row r="5380" spans="1:6" x14ac:dyDescent="0.2">
      <c r="A5380">
        <v>5379</v>
      </c>
      <c r="B5380" t="s">
        <v>13643</v>
      </c>
      <c r="C5380" t="s">
        <v>13644</v>
      </c>
      <c r="D5380" t="s">
        <v>13645</v>
      </c>
      <c r="E5380" s="1">
        <v>44964.611851851849</v>
      </c>
      <c r="F5380" s="1">
        <v>44964.611851851849</v>
      </c>
    </row>
    <row r="5381" spans="1:6" x14ac:dyDescent="0.2">
      <c r="A5381">
        <v>5380</v>
      </c>
      <c r="B5381" t="s">
        <v>13646</v>
      </c>
      <c r="C5381" t="s">
        <v>13647</v>
      </c>
      <c r="D5381" t="s">
        <v>13648</v>
      </c>
      <c r="E5381" s="1">
        <v>44964.611851851849</v>
      </c>
      <c r="F5381" s="1">
        <v>44964.611851851849</v>
      </c>
    </row>
    <row r="5382" spans="1:6" x14ac:dyDescent="0.2">
      <c r="A5382">
        <v>5381</v>
      </c>
      <c r="B5382" t="s">
        <v>13649</v>
      </c>
      <c r="C5382" t="s">
        <v>13650</v>
      </c>
      <c r="D5382" t="s">
        <v>13651</v>
      </c>
      <c r="E5382" s="1">
        <v>44964.611851851849</v>
      </c>
      <c r="F5382" s="1">
        <v>44964.611851851849</v>
      </c>
    </row>
    <row r="5383" spans="1:6" x14ac:dyDescent="0.2">
      <c r="A5383">
        <v>5382</v>
      </c>
      <c r="B5383" t="s">
        <v>13652</v>
      </c>
      <c r="C5383" t="s">
        <v>13653</v>
      </c>
      <c r="D5383" s="2">
        <v>4806310908</v>
      </c>
      <c r="E5383" s="1">
        <v>44964.611851851849</v>
      </c>
      <c r="F5383" s="1">
        <v>44964.611851851849</v>
      </c>
    </row>
    <row r="5384" spans="1:6" x14ac:dyDescent="0.2">
      <c r="A5384">
        <v>5383</v>
      </c>
      <c r="B5384" t="s">
        <v>13654</v>
      </c>
      <c r="C5384" t="s">
        <v>13655</v>
      </c>
      <c r="D5384" t="s">
        <v>13656</v>
      </c>
      <c r="E5384" s="1">
        <v>44964.611851851849</v>
      </c>
      <c r="F5384" s="1">
        <v>44964.611851851849</v>
      </c>
    </row>
    <row r="5385" spans="1:6" x14ac:dyDescent="0.2">
      <c r="A5385">
        <v>5384</v>
      </c>
      <c r="B5385" t="s">
        <v>13657</v>
      </c>
      <c r="C5385" t="s">
        <v>13658</v>
      </c>
      <c r="D5385" s="2">
        <v>12064222395</v>
      </c>
      <c r="E5385" s="1">
        <v>44964.611851851849</v>
      </c>
      <c r="F5385" s="1">
        <v>44964.611851851849</v>
      </c>
    </row>
    <row r="5386" spans="1:6" x14ac:dyDescent="0.2">
      <c r="A5386">
        <v>5385</v>
      </c>
      <c r="B5386" t="s">
        <v>13659</v>
      </c>
      <c r="C5386" t="s">
        <v>13660</v>
      </c>
      <c r="D5386" t="s">
        <v>13661</v>
      </c>
      <c r="E5386" s="1">
        <v>44964.611851851849</v>
      </c>
      <c r="F5386" s="1">
        <v>44964.611851851849</v>
      </c>
    </row>
    <row r="5387" spans="1:6" x14ac:dyDescent="0.2">
      <c r="A5387">
        <v>5386</v>
      </c>
      <c r="B5387" t="s">
        <v>13662</v>
      </c>
      <c r="C5387" t="s">
        <v>13663</v>
      </c>
      <c r="D5387">
        <v>16606332341</v>
      </c>
      <c r="E5387" s="1">
        <v>44964.611851851849</v>
      </c>
      <c r="F5387" s="1">
        <v>44964.611851851849</v>
      </c>
    </row>
    <row r="5388" spans="1:6" x14ac:dyDescent="0.2">
      <c r="A5388">
        <v>5387</v>
      </c>
      <c r="B5388" t="s">
        <v>13664</v>
      </c>
      <c r="C5388" t="s">
        <v>13665</v>
      </c>
      <c r="D5388" s="2">
        <v>4588373480</v>
      </c>
      <c r="E5388" s="1">
        <v>44964.611851851849</v>
      </c>
      <c r="F5388" s="1">
        <v>44964.611851851849</v>
      </c>
    </row>
    <row r="5389" spans="1:6" x14ac:dyDescent="0.2">
      <c r="A5389">
        <v>5388</v>
      </c>
      <c r="B5389" t="s">
        <v>13666</v>
      </c>
      <c r="C5389" t="s">
        <v>13667</v>
      </c>
      <c r="D5389" t="s">
        <v>13668</v>
      </c>
      <c r="E5389" s="1">
        <v>44964.611851851849</v>
      </c>
      <c r="F5389" s="1">
        <v>44964.611851851849</v>
      </c>
    </row>
    <row r="5390" spans="1:6" x14ac:dyDescent="0.2">
      <c r="A5390">
        <v>5389</v>
      </c>
      <c r="B5390" t="s">
        <v>13669</v>
      </c>
      <c r="C5390" t="s">
        <v>13670</v>
      </c>
      <c r="D5390" t="s">
        <v>13671</v>
      </c>
      <c r="E5390" s="1">
        <v>44964.611851851849</v>
      </c>
      <c r="F5390" s="1">
        <v>44964.611851851849</v>
      </c>
    </row>
    <row r="5391" spans="1:6" x14ac:dyDescent="0.2">
      <c r="A5391">
        <v>5390</v>
      </c>
      <c r="B5391" t="s">
        <v>13672</v>
      </c>
      <c r="C5391" t="s">
        <v>13673</v>
      </c>
      <c r="D5391" t="s">
        <v>13674</v>
      </c>
      <c r="E5391" s="1">
        <v>44964.611851851849</v>
      </c>
      <c r="F5391" s="1">
        <v>44964.611851851849</v>
      </c>
    </row>
    <row r="5392" spans="1:6" x14ac:dyDescent="0.2">
      <c r="A5392">
        <v>5391</v>
      </c>
      <c r="B5392" t="s">
        <v>13675</v>
      </c>
      <c r="C5392" t="s">
        <v>13676</v>
      </c>
      <c r="D5392" t="s">
        <v>13677</v>
      </c>
      <c r="E5392" s="1">
        <v>44964.611851851849</v>
      </c>
      <c r="F5392" s="1">
        <v>44964.611851851849</v>
      </c>
    </row>
    <row r="5393" spans="1:6" x14ac:dyDescent="0.2">
      <c r="A5393">
        <v>5392</v>
      </c>
      <c r="B5393" t="s">
        <v>13678</v>
      </c>
      <c r="C5393" t="s">
        <v>13679</v>
      </c>
      <c r="D5393" t="s">
        <v>13680</v>
      </c>
      <c r="E5393" s="1">
        <v>44964.611851851849</v>
      </c>
      <c r="F5393" s="1">
        <v>44964.611851851849</v>
      </c>
    </row>
    <row r="5394" spans="1:6" x14ac:dyDescent="0.2">
      <c r="A5394">
        <v>5393</v>
      </c>
      <c r="B5394" t="s">
        <v>13681</v>
      </c>
      <c r="C5394" t="s">
        <v>13682</v>
      </c>
      <c r="D5394" s="2">
        <v>7345811873</v>
      </c>
      <c r="E5394" s="1">
        <v>44964.611851851849</v>
      </c>
      <c r="F5394" s="1">
        <v>44964.611851851849</v>
      </c>
    </row>
    <row r="5395" spans="1:6" x14ac:dyDescent="0.2">
      <c r="A5395">
        <v>5394</v>
      </c>
      <c r="B5395" t="s">
        <v>13683</v>
      </c>
      <c r="C5395" t="s">
        <v>13684</v>
      </c>
      <c r="D5395" t="s">
        <v>13685</v>
      </c>
      <c r="E5395" s="1">
        <v>44964.611851851849</v>
      </c>
      <c r="F5395" s="1">
        <v>44964.611851851849</v>
      </c>
    </row>
    <row r="5396" spans="1:6" x14ac:dyDescent="0.2">
      <c r="A5396">
        <v>5395</v>
      </c>
      <c r="B5396" t="s">
        <v>13686</v>
      </c>
      <c r="C5396" t="s">
        <v>13687</v>
      </c>
      <c r="D5396" t="s">
        <v>13688</v>
      </c>
      <c r="E5396" s="1">
        <v>44964.611851851849</v>
      </c>
      <c r="F5396" s="1">
        <v>44964.611851851849</v>
      </c>
    </row>
    <row r="5397" spans="1:6" x14ac:dyDescent="0.2">
      <c r="A5397">
        <v>5396</v>
      </c>
      <c r="B5397" t="s">
        <v>13689</v>
      </c>
      <c r="C5397" t="s">
        <v>13690</v>
      </c>
      <c r="D5397" s="2">
        <v>5082020092</v>
      </c>
      <c r="E5397" s="1">
        <v>44964.611851851849</v>
      </c>
      <c r="F5397" s="1">
        <v>44964.611851851849</v>
      </c>
    </row>
    <row r="5398" spans="1:6" x14ac:dyDescent="0.2">
      <c r="A5398">
        <v>5397</v>
      </c>
      <c r="B5398" t="s">
        <v>13691</v>
      </c>
      <c r="C5398" t="s">
        <v>13692</v>
      </c>
      <c r="D5398" t="s">
        <v>13693</v>
      </c>
      <c r="E5398" s="1">
        <v>44964.611851851849</v>
      </c>
      <c r="F5398" s="1">
        <v>44964.611851851849</v>
      </c>
    </row>
    <row r="5399" spans="1:6" x14ac:dyDescent="0.2">
      <c r="A5399">
        <v>5398</v>
      </c>
      <c r="B5399" t="s">
        <v>13694</v>
      </c>
      <c r="C5399" t="s">
        <v>13695</v>
      </c>
      <c r="D5399" t="s">
        <v>13696</v>
      </c>
      <c r="E5399" s="1">
        <v>44964.611851851849</v>
      </c>
      <c r="F5399" s="1">
        <v>44964.611851851849</v>
      </c>
    </row>
    <row r="5400" spans="1:6" x14ac:dyDescent="0.2">
      <c r="A5400">
        <v>5399</v>
      </c>
      <c r="B5400" t="s">
        <v>13697</v>
      </c>
      <c r="C5400" t="s">
        <v>13698</v>
      </c>
      <c r="D5400" t="s">
        <v>13699</v>
      </c>
      <c r="E5400" s="1">
        <v>44964.611851851849</v>
      </c>
      <c r="F5400" s="1">
        <v>44964.611851851849</v>
      </c>
    </row>
    <row r="5401" spans="1:6" x14ac:dyDescent="0.2">
      <c r="A5401">
        <v>5400</v>
      </c>
      <c r="B5401" t="s">
        <v>13700</v>
      </c>
      <c r="C5401" t="s">
        <v>13701</v>
      </c>
      <c r="D5401" t="s">
        <v>13702</v>
      </c>
      <c r="E5401" s="1">
        <v>44964.611851851849</v>
      </c>
      <c r="F5401" s="1">
        <v>44964.611851851849</v>
      </c>
    </row>
    <row r="5402" spans="1:6" x14ac:dyDescent="0.2">
      <c r="A5402">
        <v>5401</v>
      </c>
      <c r="B5402" t="s">
        <v>13703</v>
      </c>
      <c r="C5402" t="s">
        <v>13704</v>
      </c>
      <c r="D5402" s="2">
        <v>8173395071</v>
      </c>
      <c r="E5402" s="1">
        <v>44964.611851851849</v>
      </c>
      <c r="F5402" s="1">
        <v>44964.611851851849</v>
      </c>
    </row>
    <row r="5403" spans="1:6" x14ac:dyDescent="0.2">
      <c r="A5403">
        <v>5402</v>
      </c>
      <c r="B5403" t="s">
        <v>13705</v>
      </c>
      <c r="C5403" t="s">
        <v>13706</v>
      </c>
      <c r="D5403" t="s">
        <v>13707</v>
      </c>
      <c r="E5403" s="1">
        <v>44964.611851851849</v>
      </c>
      <c r="F5403" s="1">
        <v>44964.611851851849</v>
      </c>
    </row>
    <row r="5404" spans="1:6" x14ac:dyDescent="0.2">
      <c r="A5404">
        <v>5403</v>
      </c>
      <c r="B5404" t="s">
        <v>13708</v>
      </c>
      <c r="C5404" t="s">
        <v>13709</v>
      </c>
      <c r="D5404" s="2">
        <v>9186128752</v>
      </c>
      <c r="E5404" s="1">
        <v>44964.611851851849</v>
      </c>
      <c r="F5404" s="1">
        <v>44964.611851851849</v>
      </c>
    </row>
    <row r="5405" spans="1:6" x14ac:dyDescent="0.2">
      <c r="A5405">
        <v>5404</v>
      </c>
      <c r="B5405" t="s">
        <v>13710</v>
      </c>
      <c r="C5405" t="s">
        <v>13711</v>
      </c>
      <c r="D5405">
        <f>1-973-744-1328</f>
        <v>-3044</v>
      </c>
      <c r="E5405" s="1">
        <v>44964.611851851849</v>
      </c>
      <c r="F5405" s="1">
        <v>44964.611851851849</v>
      </c>
    </row>
    <row r="5406" spans="1:6" x14ac:dyDescent="0.2">
      <c r="A5406">
        <v>5405</v>
      </c>
      <c r="B5406" t="s">
        <v>13712</v>
      </c>
      <c r="C5406" t="s">
        <v>13713</v>
      </c>
      <c r="D5406" t="s">
        <v>13714</v>
      </c>
      <c r="E5406" s="1">
        <v>44964.611851851849</v>
      </c>
      <c r="F5406" s="1">
        <v>44964.611851851849</v>
      </c>
    </row>
    <row r="5407" spans="1:6" x14ac:dyDescent="0.2">
      <c r="A5407">
        <v>5406</v>
      </c>
      <c r="B5407" t="s">
        <v>13715</v>
      </c>
      <c r="C5407" t="s">
        <v>13716</v>
      </c>
      <c r="D5407">
        <v>15636457186</v>
      </c>
      <c r="E5407" s="1">
        <v>44964.611851851849</v>
      </c>
      <c r="F5407" s="1">
        <v>44964.611851851849</v>
      </c>
    </row>
    <row r="5408" spans="1:6" x14ac:dyDescent="0.2">
      <c r="A5408">
        <v>5407</v>
      </c>
      <c r="B5408" t="s">
        <v>13717</v>
      </c>
      <c r="C5408" t="s">
        <v>13718</v>
      </c>
      <c r="D5408" t="s">
        <v>13719</v>
      </c>
      <c r="E5408" s="1">
        <v>44964.611851851849</v>
      </c>
      <c r="F5408" s="1">
        <v>44964.611851851849</v>
      </c>
    </row>
    <row r="5409" spans="1:6" x14ac:dyDescent="0.2">
      <c r="A5409">
        <v>5408</v>
      </c>
      <c r="B5409" t="s">
        <v>13720</v>
      </c>
      <c r="C5409" t="s">
        <v>13721</v>
      </c>
      <c r="D5409" s="2">
        <v>3522462427</v>
      </c>
      <c r="E5409" s="1">
        <v>44964.611851851849</v>
      </c>
      <c r="F5409" s="1">
        <v>44964.611851851849</v>
      </c>
    </row>
    <row r="5410" spans="1:6" x14ac:dyDescent="0.2">
      <c r="A5410">
        <v>5409</v>
      </c>
      <c r="B5410" t="s">
        <v>13722</v>
      </c>
      <c r="C5410" t="s">
        <v>13723</v>
      </c>
      <c r="D5410">
        <v>18584810822</v>
      </c>
      <c r="E5410" s="1">
        <v>44964.611851851849</v>
      </c>
      <c r="F5410" s="1">
        <v>44964.611851851849</v>
      </c>
    </row>
    <row r="5411" spans="1:6" x14ac:dyDescent="0.2">
      <c r="A5411">
        <v>5410</v>
      </c>
      <c r="B5411" t="s">
        <v>13724</v>
      </c>
      <c r="C5411" t="s">
        <v>13725</v>
      </c>
      <c r="D5411">
        <v>12239289140</v>
      </c>
      <c r="E5411" s="1">
        <v>44964.611851851849</v>
      </c>
      <c r="F5411" s="1">
        <v>44964.611851851849</v>
      </c>
    </row>
    <row r="5412" spans="1:6" x14ac:dyDescent="0.2">
      <c r="A5412">
        <v>5411</v>
      </c>
      <c r="B5412" t="s">
        <v>13726</v>
      </c>
      <c r="C5412" t="s">
        <v>13727</v>
      </c>
      <c r="D5412">
        <f>1-234-932-6090</f>
        <v>-7255</v>
      </c>
      <c r="E5412" s="1">
        <v>44964.611851851849</v>
      </c>
      <c r="F5412" s="1">
        <v>44964.611851851849</v>
      </c>
    </row>
    <row r="5413" spans="1:6" x14ac:dyDescent="0.2">
      <c r="A5413">
        <v>5412</v>
      </c>
      <c r="B5413" t="s">
        <v>13728</v>
      </c>
      <c r="C5413" t="s">
        <v>13729</v>
      </c>
      <c r="D5413">
        <v>18728014670</v>
      </c>
      <c r="E5413" s="1">
        <v>44964.611851851849</v>
      </c>
      <c r="F5413" s="1">
        <v>44964.611851851849</v>
      </c>
    </row>
    <row r="5414" spans="1:6" x14ac:dyDescent="0.2">
      <c r="A5414">
        <v>5413</v>
      </c>
      <c r="B5414" t="s">
        <v>13730</v>
      </c>
      <c r="C5414" t="s">
        <v>13731</v>
      </c>
      <c r="D5414">
        <v>19719056275</v>
      </c>
      <c r="E5414" s="1">
        <v>44964.611851851849</v>
      </c>
      <c r="F5414" s="1">
        <v>44964.611851851849</v>
      </c>
    </row>
    <row r="5415" spans="1:6" x14ac:dyDescent="0.2">
      <c r="A5415">
        <v>5414</v>
      </c>
      <c r="B5415" t="s">
        <v>13732</v>
      </c>
      <c r="C5415" t="s">
        <v>13733</v>
      </c>
      <c r="D5415" t="s">
        <v>13734</v>
      </c>
      <c r="E5415" s="1">
        <v>44964.611851851849</v>
      </c>
      <c r="F5415" s="1">
        <v>44964.611851851849</v>
      </c>
    </row>
    <row r="5416" spans="1:6" x14ac:dyDescent="0.2">
      <c r="A5416">
        <v>5415</v>
      </c>
      <c r="B5416" t="s">
        <v>13735</v>
      </c>
      <c r="C5416" t="s">
        <v>13736</v>
      </c>
      <c r="D5416" s="2">
        <v>18049278542</v>
      </c>
      <c r="E5416" s="1">
        <v>44964.611851851849</v>
      </c>
      <c r="F5416" s="1">
        <v>44964.611851851849</v>
      </c>
    </row>
    <row r="5417" spans="1:6" x14ac:dyDescent="0.2">
      <c r="A5417">
        <v>5416</v>
      </c>
      <c r="B5417" t="s">
        <v>13737</v>
      </c>
      <c r="C5417" t="s">
        <v>13738</v>
      </c>
      <c r="D5417">
        <f>1-385-479-4159</f>
        <v>-5022</v>
      </c>
      <c r="E5417" s="1">
        <v>44964.611851851849</v>
      </c>
      <c r="F5417" s="1">
        <v>44964.611851851849</v>
      </c>
    </row>
    <row r="5418" spans="1:6" x14ac:dyDescent="0.2">
      <c r="A5418">
        <v>5417</v>
      </c>
      <c r="B5418" t="s">
        <v>13739</v>
      </c>
      <c r="C5418" t="s">
        <v>13740</v>
      </c>
      <c r="D5418">
        <v>18438844481</v>
      </c>
      <c r="E5418" s="1">
        <v>44964.611851851849</v>
      </c>
      <c r="F5418" s="1">
        <v>44964.611851851849</v>
      </c>
    </row>
    <row r="5419" spans="1:6" x14ac:dyDescent="0.2">
      <c r="A5419">
        <v>5418</v>
      </c>
      <c r="B5419" t="s">
        <v>13741</v>
      </c>
      <c r="C5419" t="s">
        <v>13742</v>
      </c>
      <c r="D5419" t="s">
        <v>13743</v>
      </c>
      <c r="E5419" s="1">
        <v>44964.611851851849</v>
      </c>
      <c r="F5419" s="1">
        <v>44964.611851851849</v>
      </c>
    </row>
    <row r="5420" spans="1:6" x14ac:dyDescent="0.2">
      <c r="A5420">
        <v>5419</v>
      </c>
      <c r="B5420" t="s">
        <v>13744</v>
      </c>
      <c r="C5420" t="s">
        <v>13745</v>
      </c>
      <c r="D5420" t="s">
        <v>13746</v>
      </c>
      <c r="E5420" s="1">
        <v>44964.611851851849</v>
      </c>
      <c r="F5420" s="1">
        <v>44964.611851851849</v>
      </c>
    </row>
    <row r="5421" spans="1:6" x14ac:dyDescent="0.2">
      <c r="A5421">
        <v>5420</v>
      </c>
      <c r="B5421" t="s">
        <v>13747</v>
      </c>
      <c r="C5421" t="s">
        <v>13748</v>
      </c>
      <c r="D5421" s="2">
        <v>7639814588</v>
      </c>
      <c r="E5421" s="1">
        <v>44964.611851851849</v>
      </c>
      <c r="F5421" s="1">
        <v>44964.611851851849</v>
      </c>
    </row>
    <row r="5422" spans="1:6" x14ac:dyDescent="0.2">
      <c r="A5422">
        <v>5421</v>
      </c>
      <c r="B5422" t="s">
        <v>13749</v>
      </c>
      <c r="C5422" t="s">
        <v>13750</v>
      </c>
      <c r="D5422" t="s">
        <v>13751</v>
      </c>
      <c r="E5422" s="1">
        <v>44964.611851851849</v>
      </c>
      <c r="F5422" s="1">
        <v>44964.611851851849</v>
      </c>
    </row>
    <row r="5423" spans="1:6" x14ac:dyDescent="0.2">
      <c r="A5423">
        <v>5422</v>
      </c>
      <c r="B5423" t="s">
        <v>13752</v>
      </c>
      <c r="C5423" t="s">
        <v>13753</v>
      </c>
      <c r="D5423" t="s">
        <v>13754</v>
      </c>
      <c r="E5423" s="1">
        <v>44964.611851851849</v>
      </c>
      <c r="F5423" s="1">
        <v>44964.611851851849</v>
      </c>
    </row>
    <row r="5424" spans="1:6" x14ac:dyDescent="0.2">
      <c r="A5424">
        <v>5423</v>
      </c>
      <c r="B5424" t="s">
        <v>13755</v>
      </c>
      <c r="C5424" t="s">
        <v>13756</v>
      </c>
      <c r="D5424" t="s">
        <v>13757</v>
      </c>
      <c r="E5424" s="1">
        <v>44964.611851851849</v>
      </c>
      <c r="F5424" s="1">
        <v>44964.611851851849</v>
      </c>
    </row>
    <row r="5425" spans="1:6" x14ac:dyDescent="0.2">
      <c r="A5425">
        <v>5424</v>
      </c>
      <c r="B5425" t="s">
        <v>13758</v>
      </c>
      <c r="C5425" t="s">
        <v>13759</v>
      </c>
      <c r="D5425" t="s">
        <v>13760</v>
      </c>
      <c r="E5425" s="1">
        <v>44964.611851851849</v>
      </c>
      <c r="F5425" s="1">
        <v>44964.611851851849</v>
      </c>
    </row>
    <row r="5426" spans="1:6" x14ac:dyDescent="0.2">
      <c r="A5426">
        <v>5425</v>
      </c>
      <c r="B5426" t="s">
        <v>13761</v>
      </c>
      <c r="C5426" t="s">
        <v>13762</v>
      </c>
      <c r="D5426" t="s">
        <v>13763</v>
      </c>
      <c r="E5426" s="1">
        <v>44964.611851851849</v>
      </c>
      <c r="F5426" s="1">
        <v>44964.611851851849</v>
      </c>
    </row>
    <row r="5427" spans="1:6" x14ac:dyDescent="0.2">
      <c r="A5427">
        <v>5426</v>
      </c>
      <c r="B5427" t="s">
        <v>13764</v>
      </c>
      <c r="C5427" t="s">
        <v>13765</v>
      </c>
      <c r="D5427" t="s">
        <v>13766</v>
      </c>
      <c r="E5427" s="1">
        <v>44964.611851851849</v>
      </c>
      <c r="F5427" s="1">
        <v>44964.611851851849</v>
      </c>
    </row>
    <row r="5428" spans="1:6" x14ac:dyDescent="0.2">
      <c r="A5428">
        <v>5427</v>
      </c>
      <c r="B5428" t="s">
        <v>13767</v>
      </c>
      <c r="C5428" t="s">
        <v>13768</v>
      </c>
      <c r="D5428" t="s">
        <v>13769</v>
      </c>
      <c r="E5428" s="1">
        <v>44964.611851851849</v>
      </c>
      <c r="F5428" s="1">
        <v>44964.611851851849</v>
      </c>
    </row>
    <row r="5429" spans="1:6" x14ac:dyDescent="0.2">
      <c r="A5429">
        <v>5428</v>
      </c>
      <c r="B5429" t="s">
        <v>13770</v>
      </c>
      <c r="C5429" t="s">
        <v>13771</v>
      </c>
      <c r="D5429">
        <f>1-978-406-4397</f>
        <v>-5780</v>
      </c>
      <c r="E5429" s="1">
        <v>44964.611851851849</v>
      </c>
      <c r="F5429" s="1">
        <v>44964.611851851849</v>
      </c>
    </row>
    <row r="5430" spans="1:6" x14ac:dyDescent="0.2">
      <c r="A5430">
        <v>5429</v>
      </c>
      <c r="B5430" t="s">
        <v>13772</v>
      </c>
      <c r="C5430" t="s">
        <v>13773</v>
      </c>
      <c r="D5430" s="2">
        <v>7635476855</v>
      </c>
      <c r="E5430" s="1">
        <v>44964.611851851849</v>
      </c>
      <c r="F5430" s="1">
        <v>44964.611851851849</v>
      </c>
    </row>
    <row r="5431" spans="1:6" x14ac:dyDescent="0.2">
      <c r="A5431">
        <v>5430</v>
      </c>
      <c r="B5431" t="s">
        <v>13774</v>
      </c>
      <c r="C5431" t="s">
        <v>13775</v>
      </c>
      <c r="D5431">
        <f>1-856-832-4103</f>
        <v>-5790</v>
      </c>
      <c r="E5431" s="1">
        <v>44964.611851851849</v>
      </c>
      <c r="F5431" s="1">
        <v>44964.611851851849</v>
      </c>
    </row>
    <row r="5432" spans="1:6" x14ac:dyDescent="0.2">
      <c r="A5432">
        <v>5431</v>
      </c>
      <c r="B5432" t="s">
        <v>13776</v>
      </c>
      <c r="C5432" t="s">
        <v>13777</v>
      </c>
      <c r="D5432" t="s">
        <v>13778</v>
      </c>
      <c r="E5432" s="1">
        <v>44964.611851851849</v>
      </c>
      <c r="F5432" s="1">
        <v>44964.611851851849</v>
      </c>
    </row>
    <row r="5433" spans="1:6" x14ac:dyDescent="0.2">
      <c r="A5433">
        <v>5432</v>
      </c>
      <c r="B5433" t="s">
        <v>13779</v>
      </c>
      <c r="C5433" t="s">
        <v>13780</v>
      </c>
      <c r="D5433">
        <f>1-248-895-5320</f>
        <v>-6462</v>
      </c>
      <c r="E5433" s="1">
        <v>44964.611851851849</v>
      </c>
      <c r="F5433" s="1">
        <v>44964.611851851849</v>
      </c>
    </row>
    <row r="5434" spans="1:6" x14ac:dyDescent="0.2">
      <c r="A5434">
        <v>5433</v>
      </c>
      <c r="B5434" t="s">
        <v>13781</v>
      </c>
      <c r="C5434" t="s">
        <v>13782</v>
      </c>
      <c r="D5434">
        <f>1-347-690-6318</f>
        <v>-7354</v>
      </c>
      <c r="E5434" s="1">
        <v>44964.611851851849</v>
      </c>
      <c r="F5434" s="1">
        <v>44964.611851851849</v>
      </c>
    </row>
    <row r="5435" spans="1:6" x14ac:dyDescent="0.2">
      <c r="A5435">
        <v>5434</v>
      </c>
      <c r="B5435" t="s">
        <v>13783</v>
      </c>
      <c r="C5435" t="s">
        <v>13784</v>
      </c>
      <c r="D5435" t="s">
        <v>13785</v>
      </c>
      <c r="E5435" s="1">
        <v>44964.611851851849</v>
      </c>
      <c r="F5435" s="1">
        <v>44964.611851851849</v>
      </c>
    </row>
    <row r="5436" spans="1:6" x14ac:dyDescent="0.2">
      <c r="A5436">
        <v>5435</v>
      </c>
      <c r="B5436" t="s">
        <v>13786</v>
      </c>
      <c r="C5436" t="s">
        <v>13787</v>
      </c>
      <c r="D5436">
        <f>1-346-910-5326</f>
        <v>-6581</v>
      </c>
      <c r="E5436" s="1">
        <v>44964.611851851849</v>
      </c>
      <c r="F5436" s="1">
        <v>44964.611851851849</v>
      </c>
    </row>
    <row r="5437" spans="1:6" x14ac:dyDescent="0.2">
      <c r="A5437">
        <v>5436</v>
      </c>
      <c r="B5437" t="s">
        <v>13788</v>
      </c>
      <c r="C5437" t="s">
        <v>13789</v>
      </c>
      <c r="D5437" t="s">
        <v>13790</v>
      </c>
      <c r="E5437" s="1">
        <v>44964.611851851849</v>
      </c>
      <c r="F5437" s="1">
        <v>44964.611851851849</v>
      </c>
    </row>
    <row r="5438" spans="1:6" x14ac:dyDescent="0.2">
      <c r="A5438">
        <v>5437</v>
      </c>
      <c r="B5438" t="s">
        <v>13791</v>
      </c>
      <c r="C5438" t="s">
        <v>13792</v>
      </c>
      <c r="D5438">
        <f>1-435-354-6776</f>
        <v>-7564</v>
      </c>
      <c r="E5438" s="1">
        <v>44964.611851851849</v>
      </c>
      <c r="F5438" s="1">
        <v>44964.611851851849</v>
      </c>
    </row>
    <row r="5439" spans="1:6" x14ac:dyDescent="0.2">
      <c r="A5439">
        <v>5438</v>
      </c>
      <c r="B5439" t="s">
        <v>13793</v>
      </c>
      <c r="C5439" t="s">
        <v>13794</v>
      </c>
      <c r="D5439" t="s">
        <v>13795</v>
      </c>
      <c r="E5439" s="1">
        <v>44964.611851851849</v>
      </c>
      <c r="F5439" s="1">
        <v>44964.611851851849</v>
      </c>
    </row>
    <row r="5440" spans="1:6" x14ac:dyDescent="0.2">
      <c r="A5440">
        <v>5439</v>
      </c>
      <c r="B5440" t="s">
        <v>13796</v>
      </c>
      <c r="C5440" t="s">
        <v>13797</v>
      </c>
      <c r="D5440" t="s">
        <v>13798</v>
      </c>
      <c r="E5440" s="1">
        <v>44964.611851851849</v>
      </c>
      <c r="F5440" s="1">
        <v>44964.611851851849</v>
      </c>
    </row>
    <row r="5441" spans="1:6" x14ac:dyDescent="0.2">
      <c r="A5441">
        <v>5440</v>
      </c>
      <c r="B5441" t="s">
        <v>13799</v>
      </c>
      <c r="C5441" t="s">
        <v>13800</v>
      </c>
      <c r="D5441" t="s">
        <v>13801</v>
      </c>
      <c r="E5441" s="1">
        <v>44964.611851851849</v>
      </c>
      <c r="F5441" s="1">
        <v>44964.611851851849</v>
      </c>
    </row>
    <row r="5442" spans="1:6" x14ac:dyDescent="0.2">
      <c r="A5442">
        <v>5441</v>
      </c>
      <c r="B5442" t="s">
        <v>13802</v>
      </c>
      <c r="C5442" t="s">
        <v>13803</v>
      </c>
      <c r="D5442" t="s">
        <v>13804</v>
      </c>
      <c r="E5442" s="1">
        <v>44964.611851851849</v>
      </c>
      <c r="F5442" s="1">
        <v>44964.611851851849</v>
      </c>
    </row>
    <row r="5443" spans="1:6" x14ac:dyDescent="0.2">
      <c r="A5443">
        <v>5442</v>
      </c>
      <c r="B5443" t="s">
        <v>13805</v>
      </c>
      <c r="C5443" t="s">
        <v>13806</v>
      </c>
      <c r="D5443" t="s">
        <v>13807</v>
      </c>
      <c r="E5443" s="1">
        <v>44964.611851851849</v>
      </c>
      <c r="F5443" s="1">
        <v>44964.611851851849</v>
      </c>
    </row>
    <row r="5444" spans="1:6" x14ac:dyDescent="0.2">
      <c r="A5444">
        <v>5443</v>
      </c>
      <c r="B5444" t="s">
        <v>13808</v>
      </c>
      <c r="C5444" t="s">
        <v>13809</v>
      </c>
      <c r="D5444" t="s">
        <v>13810</v>
      </c>
      <c r="E5444" s="1">
        <v>44964.611851851849</v>
      </c>
      <c r="F5444" s="1">
        <v>44964.611851851849</v>
      </c>
    </row>
    <row r="5445" spans="1:6" x14ac:dyDescent="0.2">
      <c r="A5445">
        <v>5444</v>
      </c>
      <c r="B5445" t="s">
        <v>13811</v>
      </c>
      <c r="C5445" t="s">
        <v>13812</v>
      </c>
      <c r="D5445" s="2">
        <v>14013978368</v>
      </c>
      <c r="E5445" s="1">
        <v>44964.611851851849</v>
      </c>
      <c r="F5445" s="1">
        <v>44964.611851851849</v>
      </c>
    </row>
    <row r="5446" spans="1:6" x14ac:dyDescent="0.2">
      <c r="A5446">
        <v>5445</v>
      </c>
      <c r="B5446" t="s">
        <v>13813</v>
      </c>
      <c r="C5446" t="s">
        <v>13814</v>
      </c>
      <c r="D5446" s="2">
        <v>5313307467</v>
      </c>
      <c r="E5446" s="1">
        <v>44964.611851851849</v>
      </c>
      <c r="F5446" s="1">
        <v>44964.611851851849</v>
      </c>
    </row>
    <row r="5447" spans="1:6" x14ac:dyDescent="0.2">
      <c r="A5447">
        <v>5446</v>
      </c>
      <c r="B5447" t="s">
        <v>13815</v>
      </c>
      <c r="C5447" t="s">
        <v>13816</v>
      </c>
      <c r="D5447" s="2">
        <v>16606234279</v>
      </c>
      <c r="E5447" s="1">
        <v>44964.611851851849</v>
      </c>
      <c r="F5447" s="1">
        <v>44964.611851851849</v>
      </c>
    </row>
    <row r="5448" spans="1:6" x14ac:dyDescent="0.2">
      <c r="A5448">
        <v>5447</v>
      </c>
      <c r="B5448" t="s">
        <v>13817</v>
      </c>
      <c r="C5448" t="s">
        <v>13818</v>
      </c>
      <c r="D5448">
        <f>1-279-232-9015</f>
        <v>-9525</v>
      </c>
      <c r="E5448" s="1">
        <v>44964.611851851849</v>
      </c>
      <c r="F5448" s="1">
        <v>44964.611851851849</v>
      </c>
    </row>
    <row r="5449" spans="1:6" x14ac:dyDescent="0.2">
      <c r="A5449">
        <v>5448</v>
      </c>
      <c r="B5449" t="s">
        <v>13819</v>
      </c>
      <c r="C5449" t="s">
        <v>13820</v>
      </c>
      <c r="D5449" t="s">
        <v>13821</v>
      </c>
      <c r="E5449" s="1">
        <v>44964.611851851849</v>
      </c>
      <c r="F5449" s="1">
        <v>44964.611851851849</v>
      </c>
    </row>
    <row r="5450" spans="1:6" x14ac:dyDescent="0.2">
      <c r="A5450">
        <v>5449</v>
      </c>
      <c r="B5450" t="s">
        <v>13822</v>
      </c>
      <c r="C5450" t="s">
        <v>13823</v>
      </c>
      <c r="D5450" t="s">
        <v>13824</v>
      </c>
      <c r="E5450" s="1">
        <v>44964.611851851849</v>
      </c>
      <c r="F5450" s="1">
        <v>44964.611851851849</v>
      </c>
    </row>
    <row r="5451" spans="1:6" x14ac:dyDescent="0.2">
      <c r="A5451">
        <v>5450</v>
      </c>
      <c r="B5451" t="s">
        <v>13825</v>
      </c>
      <c r="C5451" t="s">
        <v>13826</v>
      </c>
      <c r="D5451" t="s">
        <v>13827</v>
      </c>
      <c r="E5451" s="1">
        <v>44964.611851851849</v>
      </c>
      <c r="F5451" s="1">
        <v>44964.611851851849</v>
      </c>
    </row>
    <row r="5452" spans="1:6" x14ac:dyDescent="0.2">
      <c r="A5452">
        <v>5451</v>
      </c>
      <c r="B5452" t="s">
        <v>13828</v>
      </c>
      <c r="C5452" t="s">
        <v>13829</v>
      </c>
      <c r="D5452" t="s">
        <v>13830</v>
      </c>
      <c r="E5452" s="1">
        <v>44964.611851851849</v>
      </c>
      <c r="F5452" s="1">
        <v>44964.611851851849</v>
      </c>
    </row>
    <row r="5453" spans="1:6" x14ac:dyDescent="0.2">
      <c r="A5453">
        <v>5452</v>
      </c>
      <c r="B5453" t="s">
        <v>13831</v>
      </c>
      <c r="C5453" t="s">
        <v>13832</v>
      </c>
      <c r="D5453" s="2">
        <v>2729682609</v>
      </c>
      <c r="E5453" s="1">
        <v>44964.611851851849</v>
      </c>
      <c r="F5453" s="1">
        <v>44964.611851851849</v>
      </c>
    </row>
    <row r="5454" spans="1:6" x14ac:dyDescent="0.2">
      <c r="A5454">
        <v>5453</v>
      </c>
      <c r="B5454" t="s">
        <v>13833</v>
      </c>
      <c r="C5454" t="s">
        <v>13834</v>
      </c>
      <c r="D5454" t="s">
        <v>13835</v>
      </c>
      <c r="E5454" s="1">
        <v>44964.611851851849</v>
      </c>
      <c r="F5454" s="1">
        <v>44964.611851851849</v>
      </c>
    </row>
    <row r="5455" spans="1:6" x14ac:dyDescent="0.2">
      <c r="A5455">
        <v>5454</v>
      </c>
      <c r="B5455" t="s">
        <v>13836</v>
      </c>
      <c r="C5455" t="s">
        <v>13837</v>
      </c>
      <c r="D5455">
        <f>1-820-929-7494</f>
        <v>-9242</v>
      </c>
      <c r="E5455" s="1">
        <v>44964.611851851849</v>
      </c>
      <c r="F5455" s="1">
        <v>44964.611851851849</v>
      </c>
    </row>
    <row r="5456" spans="1:6" x14ac:dyDescent="0.2">
      <c r="A5456">
        <v>5455</v>
      </c>
      <c r="B5456" t="s">
        <v>13838</v>
      </c>
      <c r="C5456" t="s">
        <v>13839</v>
      </c>
      <c r="D5456" t="s">
        <v>13840</v>
      </c>
      <c r="E5456" s="1">
        <v>44964.611851851849</v>
      </c>
      <c r="F5456" s="1">
        <v>44964.611851851849</v>
      </c>
    </row>
    <row r="5457" spans="1:6" x14ac:dyDescent="0.2">
      <c r="A5457">
        <v>5456</v>
      </c>
      <c r="B5457" t="s">
        <v>13841</v>
      </c>
      <c r="C5457" t="s">
        <v>13842</v>
      </c>
      <c r="D5457">
        <f>1-323-941-4871</f>
        <v>-6134</v>
      </c>
      <c r="E5457" s="1">
        <v>44964.611851851849</v>
      </c>
      <c r="F5457" s="1">
        <v>44964.611851851849</v>
      </c>
    </row>
    <row r="5458" spans="1:6" x14ac:dyDescent="0.2">
      <c r="A5458">
        <v>5457</v>
      </c>
      <c r="B5458" t="s">
        <v>13843</v>
      </c>
      <c r="C5458" t="s">
        <v>13844</v>
      </c>
      <c r="D5458" t="s">
        <v>13845</v>
      </c>
      <c r="E5458" s="1">
        <v>44964.611851851849</v>
      </c>
      <c r="F5458" s="1">
        <v>44964.611851851849</v>
      </c>
    </row>
    <row r="5459" spans="1:6" x14ac:dyDescent="0.2">
      <c r="A5459">
        <v>5458</v>
      </c>
      <c r="B5459" t="s">
        <v>13846</v>
      </c>
      <c r="C5459" t="s">
        <v>13847</v>
      </c>
      <c r="D5459" t="s">
        <v>13848</v>
      </c>
      <c r="E5459" s="1">
        <v>44964.611851851849</v>
      </c>
      <c r="F5459" s="1">
        <v>44964.611851851849</v>
      </c>
    </row>
    <row r="5460" spans="1:6" x14ac:dyDescent="0.2">
      <c r="A5460">
        <v>5459</v>
      </c>
      <c r="B5460" t="s">
        <v>13849</v>
      </c>
      <c r="C5460" t="s">
        <v>13850</v>
      </c>
      <c r="D5460">
        <v>19547228027</v>
      </c>
      <c r="E5460" s="1">
        <v>44964.611851851849</v>
      </c>
      <c r="F5460" s="1">
        <v>44964.611851851849</v>
      </c>
    </row>
    <row r="5461" spans="1:6" x14ac:dyDescent="0.2">
      <c r="A5461">
        <v>5460</v>
      </c>
      <c r="B5461" t="s">
        <v>13851</v>
      </c>
      <c r="C5461" t="s">
        <v>13852</v>
      </c>
      <c r="D5461">
        <f>1-959-796-8364</f>
        <v>-10118</v>
      </c>
      <c r="E5461" s="1">
        <v>44964.611851851849</v>
      </c>
      <c r="F5461" s="1">
        <v>44964.611851851849</v>
      </c>
    </row>
    <row r="5462" spans="1:6" x14ac:dyDescent="0.2">
      <c r="A5462">
        <v>5461</v>
      </c>
      <c r="B5462" t="s">
        <v>13853</v>
      </c>
      <c r="C5462" t="s">
        <v>13854</v>
      </c>
      <c r="D5462" t="s">
        <v>13855</v>
      </c>
      <c r="E5462" s="1">
        <v>44964.611851851849</v>
      </c>
      <c r="F5462" s="1">
        <v>44964.611851851849</v>
      </c>
    </row>
    <row r="5463" spans="1:6" x14ac:dyDescent="0.2">
      <c r="A5463">
        <v>5462</v>
      </c>
      <c r="B5463" t="s">
        <v>13856</v>
      </c>
      <c r="C5463" t="s">
        <v>13857</v>
      </c>
      <c r="D5463" t="s">
        <v>13858</v>
      </c>
      <c r="E5463" s="1">
        <v>44964.611851851849</v>
      </c>
      <c r="F5463" s="1">
        <v>44964.611851851849</v>
      </c>
    </row>
    <row r="5464" spans="1:6" x14ac:dyDescent="0.2">
      <c r="A5464">
        <v>5463</v>
      </c>
      <c r="B5464" t="s">
        <v>13859</v>
      </c>
      <c r="C5464" t="s">
        <v>13860</v>
      </c>
      <c r="D5464" s="2">
        <v>2487786708</v>
      </c>
      <c r="E5464" s="1">
        <v>44964.611851851849</v>
      </c>
      <c r="F5464" s="1">
        <v>44964.611851851849</v>
      </c>
    </row>
    <row r="5465" spans="1:6" x14ac:dyDescent="0.2">
      <c r="A5465">
        <v>5464</v>
      </c>
      <c r="B5465" t="s">
        <v>13861</v>
      </c>
      <c r="C5465" t="s">
        <v>13862</v>
      </c>
      <c r="D5465">
        <f>1-321-600-6320</f>
        <v>-7240</v>
      </c>
      <c r="E5465" s="1">
        <v>44964.611851851849</v>
      </c>
      <c r="F5465" s="1">
        <v>44964.611851851849</v>
      </c>
    </row>
    <row r="5466" spans="1:6" x14ac:dyDescent="0.2">
      <c r="A5466">
        <v>5465</v>
      </c>
      <c r="B5466" t="s">
        <v>13863</v>
      </c>
      <c r="C5466" t="s">
        <v>13864</v>
      </c>
      <c r="D5466" t="s">
        <v>13865</v>
      </c>
      <c r="E5466" s="1">
        <v>44964.611851851849</v>
      </c>
      <c r="F5466" s="1">
        <v>44964.611851851849</v>
      </c>
    </row>
    <row r="5467" spans="1:6" x14ac:dyDescent="0.2">
      <c r="A5467">
        <v>5466</v>
      </c>
      <c r="B5467" t="s">
        <v>13866</v>
      </c>
      <c r="C5467" t="s">
        <v>13867</v>
      </c>
      <c r="D5467" t="s">
        <v>13868</v>
      </c>
      <c r="E5467" s="1">
        <v>44964.611851851849</v>
      </c>
      <c r="F5467" s="1">
        <v>44964.611851851849</v>
      </c>
    </row>
    <row r="5468" spans="1:6" x14ac:dyDescent="0.2">
      <c r="A5468">
        <v>5467</v>
      </c>
      <c r="B5468" t="s">
        <v>13869</v>
      </c>
      <c r="C5468" t="s">
        <v>13870</v>
      </c>
      <c r="D5468">
        <f>1-508-485-4696</f>
        <v>-5688</v>
      </c>
      <c r="E5468" s="1">
        <v>44964.611851851849</v>
      </c>
      <c r="F5468" s="1">
        <v>44964.611851851849</v>
      </c>
    </row>
    <row r="5469" spans="1:6" x14ac:dyDescent="0.2">
      <c r="A5469">
        <v>5468</v>
      </c>
      <c r="B5469" t="s">
        <v>13871</v>
      </c>
      <c r="C5469" t="s">
        <v>13872</v>
      </c>
      <c r="D5469" t="s">
        <v>13873</v>
      </c>
      <c r="E5469" s="1">
        <v>44964.611851851849</v>
      </c>
      <c r="F5469" s="1">
        <v>44964.611851851849</v>
      </c>
    </row>
    <row r="5470" spans="1:6" x14ac:dyDescent="0.2">
      <c r="A5470">
        <v>5469</v>
      </c>
      <c r="B5470" t="s">
        <v>13874</v>
      </c>
      <c r="C5470" t="s">
        <v>13875</v>
      </c>
      <c r="D5470" t="s">
        <v>13876</v>
      </c>
      <c r="E5470" s="1">
        <v>44964.611851851849</v>
      </c>
      <c r="F5470" s="1">
        <v>44964.611851851849</v>
      </c>
    </row>
    <row r="5471" spans="1:6" x14ac:dyDescent="0.2">
      <c r="A5471">
        <v>5470</v>
      </c>
      <c r="B5471" t="s">
        <v>13877</v>
      </c>
      <c r="C5471" t="s">
        <v>13878</v>
      </c>
      <c r="D5471">
        <v>17084824679</v>
      </c>
      <c r="E5471" s="1">
        <v>44964.611851851849</v>
      </c>
      <c r="F5471" s="1">
        <v>44964.611851851849</v>
      </c>
    </row>
    <row r="5472" spans="1:6" x14ac:dyDescent="0.2">
      <c r="A5472">
        <v>5471</v>
      </c>
      <c r="B5472" t="s">
        <v>13879</v>
      </c>
      <c r="C5472" t="s">
        <v>13880</v>
      </c>
      <c r="D5472">
        <f>1-323-245-7864</f>
        <v>-8431</v>
      </c>
      <c r="E5472" s="1">
        <v>44964.611851851849</v>
      </c>
      <c r="F5472" s="1">
        <v>44964.611851851849</v>
      </c>
    </row>
    <row r="5473" spans="1:6" x14ac:dyDescent="0.2">
      <c r="A5473">
        <v>5472</v>
      </c>
      <c r="B5473" t="s">
        <v>13881</v>
      </c>
      <c r="C5473" t="s">
        <v>13882</v>
      </c>
      <c r="D5473" s="2">
        <v>18704022169</v>
      </c>
      <c r="E5473" s="1">
        <v>44964.611851851849</v>
      </c>
      <c r="F5473" s="1">
        <v>44964.611851851849</v>
      </c>
    </row>
    <row r="5474" spans="1:6" x14ac:dyDescent="0.2">
      <c r="A5474">
        <v>5473</v>
      </c>
      <c r="B5474" t="s">
        <v>13883</v>
      </c>
      <c r="C5474" t="s">
        <v>13884</v>
      </c>
      <c r="D5474" t="s">
        <v>13885</v>
      </c>
      <c r="E5474" s="1">
        <v>44964.611851851849</v>
      </c>
      <c r="F5474" s="1">
        <v>44964.611851851849</v>
      </c>
    </row>
    <row r="5475" spans="1:6" x14ac:dyDescent="0.2">
      <c r="A5475">
        <v>5474</v>
      </c>
      <c r="B5475" t="s">
        <v>13886</v>
      </c>
      <c r="C5475" t="s">
        <v>13887</v>
      </c>
      <c r="D5475" t="s">
        <v>13888</v>
      </c>
      <c r="E5475" s="1">
        <v>44964.611851851849</v>
      </c>
      <c r="F5475" s="1">
        <v>44964.611851851849</v>
      </c>
    </row>
    <row r="5476" spans="1:6" x14ac:dyDescent="0.2">
      <c r="A5476">
        <v>5475</v>
      </c>
      <c r="B5476" t="s">
        <v>13889</v>
      </c>
      <c r="C5476" t="s">
        <v>13890</v>
      </c>
      <c r="D5476" t="s">
        <v>13891</v>
      </c>
      <c r="E5476" s="1">
        <v>44964.611851851849</v>
      </c>
      <c r="F5476" s="1">
        <v>44964.611851851849</v>
      </c>
    </row>
    <row r="5477" spans="1:6" x14ac:dyDescent="0.2">
      <c r="A5477">
        <v>5476</v>
      </c>
      <c r="B5477" t="s">
        <v>13892</v>
      </c>
      <c r="C5477" t="s">
        <v>13893</v>
      </c>
      <c r="D5477">
        <f>1-507-619-3040</f>
        <v>-4165</v>
      </c>
      <c r="E5477" s="1">
        <v>44964.611851851849</v>
      </c>
      <c r="F5477" s="1">
        <v>44964.611851851849</v>
      </c>
    </row>
    <row r="5478" spans="1:6" x14ac:dyDescent="0.2">
      <c r="A5478">
        <v>5477</v>
      </c>
      <c r="B5478" t="s">
        <v>13894</v>
      </c>
      <c r="C5478" t="s">
        <v>13895</v>
      </c>
      <c r="D5478" s="2">
        <v>3605816324</v>
      </c>
      <c r="E5478" s="1">
        <v>44964.611851851849</v>
      </c>
      <c r="F5478" s="1">
        <v>44964.611851851849</v>
      </c>
    </row>
    <row r="5479" spans="1:6" x14ac:dyDescent="0.2">
      <c r="A5479">
        <v>5478</v>
      </c>
      <c r="B5479" t="s">
        <v>13896</v>
      </c>
      <c r="C5479" t="s">
        <v>13897</v>
      </c>
      <c r="D5479" t="s">
        <v>13898</v>
      </c>
      <c r="E5479" s="1">
        <v>44964.611851851849</v>
      </c>
      <c r="F5479" s="1">
        <v>44964.611851851849</v>
      </c>
    </row>
    <row r="5480" spans="1:6" x14ac:dyDescent="0.2">
      <c r="A5480">
        <v>5479</v>
      </c>
      <c r="B5480" t="s">
        <v>13899</v>
      </c>
      <c r="C5480" t="s">
        <v>13900</v>
      </c>
      <c r="D5480" t="s">
        <v>13901</v>
      </c>
      <c r="E5480" s="1">
        <v>44964.611851851849</v>
      </c>
      <c r="F5480" s="1">
        <v>44964.611851851849</v>
      </c>
    </row>
    <row r="5481" spans="1:6" x14ac:dyDescent="0.2">
      <c r="A5481">
        <v>5480</v>
      </c>
      <c r="B5481" t="s">
        <v>13902</v>
      </c>
      <c r="C5481" t="s">
        <v>13903</v>
      </c>
      <c r="D5481" s="2">
        <v>12258907727</v>
      </c>
      <c r="E5481" s="1">
        <v>44964.611851851849</v>
      </c>
      <c r="F5481" s="1">
        <v>44964.611851851849</v>
      </c>
    </row>
    <row r="5482" spans="1:6" x14ac:dyDescent="0.2">
      <c r="A5482">
        <v>5481</v>
      </c>
      <c r="B5482" t="s">
        <v>13904</v>
      </c>
      <c r="C5482" t="s">
        <v>13905</v>
      </c>
      <c r="D5482" t="s">
        <v>13906</v>
      </c>
      <c r="E5482" s="1">
        <v>44964.611851851849</v>
      </c>
      <c r="F5482" s="1">
        <v>44964.611851851849</v>
      </c>
    </row>
    <row r="5483" spans="1:6" x14ac:dyDescent="0.2">
      <c r="A5483">
        <v>5482</v>
      </c>
      <c r="B5483" t="s">
        <v>13907</v>
      </c>
      <c r="C5483" t="s">
        <v>13908</v>
      </c>
      <c r="D5483" s="2">
        <v>8083231685</v>
      </c>
      <c r="E5483" s="1">
        <v>44964.611851851849</v>
      </c>
      <c r="F5483" s="1">
        <v>44964.611851851849</v>
      </c>
    </row>
    <row r="5484" spans="1:6" x14ac:dyDescent="0.2">
      <c r="A5484">
        <v>5483</v>
      </c>
      <c r="B5484" t="s">
        <v>13909</v>
      </c>
      <c r="C5484" t="s">
        <v>13910</v>
      </c>
      <c r="D5484" s="2">
        <v>6299921060</v>
      </c>
      <c r="E5484" s="1">
        <v>44964.611851851849</v>
      </c>
      <c r="F5484" s="1">
        <v>44964.611851851849</v>
      </c>
    </row>
    <row r="5485" spans="1:6" x14ac:dyDescent="0.2">
      <c r="A5485">
        <v>5484</v>
      </c>
      <c r="B5485" t="s">
        <v>13911</v>
      </c>
      <c r="C5485" t="s">
        <v>13912</v>
      </c>
      <c r="D5485">
        <f>1-302-573-1046</f>
        <v>-1920</v>
      </c>
      <c r="E5485" s="1">
        <v>44964.611851851849</v>
      </c>
      <c r="F5485" s="1">
        <v>44964.611851851849</v>
      </c>
    </row>
    <row r="5486" spans="1:6" x14ac:dyDescent="0.2">
      <c r="A5486">
        <v>5485</v>
      </c>
      <c r="B5486" t="s">
        <v>13913</v>
      </c>
      <c r="C5486" t="s">
        <v>13914</v>
      </c>
      <c r="D5486" t="s">
        <v>13915</v>
      </c>
      <c r="E5486" s="1">
        <v>44964.611851851849</v>
      </c>
      <c r="F5486" s="1">
        <v>44964.611851851849</v>
      </c>
    </row>
    <row r="5487" spans="1:6" x14ac:dyDescent="0.2">
      <c r="A5487">
        <v>5486</v>
      </c>
      <c r="B5487" t="s">
        <v>13916</v>
      </c>
      <c r="C5487" t="s">
        <v>13917</v>
      </c>
      <c r="D5487" s="2">
        <v>6806924907</v>
      </c>
      <c r="E5487" s="1">
        <v>44964.611851851849</v>
      </c>
      <c r="F5487" s="1">
        <v>44964.611851851849</v>
      </c>
    </row>
    <row r="5488" spans="1:6" x14ac:dyDescent="0.2">
      <c r="A5488">
        <v>5487</v>
      </c>
      <c r="B5488" t="s">
        <v>13918</v>
      </c>
      <c r="C5488" t="s">
        <v>13919</v>
      </c>
      <c r="D5488" s="2">
        <v>12188654708</v>
      </c>
      <c r="E5488" s="1">
        <v>44964.611851851849</v>
      </c>
      <c r="F5488" s="1">
        <v>44964.611851851849</v>
      </c>
    </row>
    <row r="5489" spans="1:6" x14ac:dyDescent="0.2">
      <c r="A5489">
        <v>5488</v>
      </c>
      <c r="B5489" t="s">
        <v>13920</v>
      </c>
      <c r="C5489" t="s">
        <v>13921</v>
      </c>
      <c r="D5489" t="s">
        <v>13922</v>
      </c>
      <c r="E5489" s="1">
        <v>44964.611851851849</v>
      </c>
      <c r="F5489" s="1">
        <v>44964.611851851849</v>
      </c>
    </row>
    <row r="5490" spans="1:6" x14ac:dyDescent="0.2">
      <c r="A5490">
        <v>5489</v>
      </c>
      <c r="B5490" t="s">
        <v>13923</v>
      </c>
      <c r="C5490" t="s">
        <v>13924</v>
      </c>
      <c r="D5490" s="2">
        <v>5047175219</v>
      </c>
      <c r="E5490" s="1">
        <v>44964.611851851849</v>
      </c>
      <c r="F5490" s="1">
        <v>44964.611851851849</v>
      </c>
    </row>
    <row r="5491" spans="1:6" x14ac:dyDescent="0.2">
      <c r="A5491">
        <v>5490</v>
      </c>
      <c r="B5491" t="s">
        <v>13925</v>
      </c>
      <c r="C5491" t="s">
        <v>13926</v>
      </c>
      <c r="D5491" s="2">
        <v>6506804220</v>
      </c>
      <c r="E5491" s="1">
        <v>44964.611851851849</v>
      </c>
      <c r="F5491" s="1">
        <v>44964.611851851849</v>
      </c>
    </row>
    <row r="5492" spans="1:6" x14ac:dyDescent="0.2">
      <c r="A5492">
        <v>5491</v>
      </c>
      <c r="B5492" t="s">
        <v>13927</v>
      </c>
      <c r="C5492" t="s">
        <v>13928</v>
      </c>
      <c r="D5492" t="s">
        <v>13929</v>
      </c>
      <c r="E5492" s="1">
        <v>44964.611851851849</v>
      </c>
      <c r="F5492" s="1">
        <v>44964.611851851849</v>
      </c>
    </row>
    <row r="5493" spans="1:6" x14ac:dyDescent="0.2">
      <c r="A5493">
        <v>5492</v>
      </c>
      <c r="B5493" t="s">
        <v>13930</v>
      </c>
      <c r="C5493" t="s">
        <v>13931</v>
      </c>
      <c r="D5493">
        <f>1-347-968-5671</f>
        <v>-6985</v>
      </c>
      <c r="E5493" s="1">
        <v>44964.611851851849</v>
      </c>
      <c r="F5493" s="1">
        <v>44964.611851851849</v>
      </c>
    </row>
    <row r="5494" spans="1:6" x14ac:dyDescent="0.2">
      <c r="A5494">
        <v>5493</v>
      </c>
      <c r="B5494" t="s">
        <v>13932</v>
      </c>
      <c r="C5494" t="s">
        <v>13933</v>
      </c>
      <c r="D5494" t="s">
        <v>13934</v>
      </c>
      <c r="E5494" s="1">
        <v>44964.611851851849</v>
      </c>
      <c r="F5494" s="1">
        <v>44964.611851851849</v>
      </c>
    </row>
    <row r="5495" spans="1:6" x14ac:dyDescent="0.2">
      <c r="A5495">
        <v>5494</v>
      </c>
      <c r="B5495" t="s">
        <v>13935</v>
      </c>
      <c r="C5495" t="s">
        <v>13936</v>
      </c>
      <c r="D5495" s="2">
        <v>8482609316</v>
      </c>
      <c r="E5495" s="1">
        <v>44964.611851851849</v>
      </c>
      <c r="F5495" s="1">
        <v>44964.611851851849</v>
      </c>
    </row>
    <row r="5496" spans="1:6" x14ac:dyDescent="0.2">
      <c r="A5496">
        <v>5495</v>
      </c>
      <c r="B5496" t="s">
        <v>13937</v>
      </c>
      <c r="C5496" t="s">
        <v>13938</v>
      </c>
      <c r="D5496" t="s">
        <v>13939</v>
      </c>
      <c r="E5496" s="1">
        <v>44964.611851851849</v>
      </c>
      <c r="F5496" s="1">
        <v>44964.611851851849</v>
      </c>
    </row>
    <row r="5497" spans="1:6" x14ac:dyDescent="0.2">
      <c r="A5497">
        <v>5496</v>
      </c>
      <c r="B5497" t="s">
        <v>13940</v>
      </c>
      <c r="C5497" t="s">
        <v>13941</v>
      </c>
      <c r="D5497" t="s">
        <v>13942</v>
      </c>
      <c r="E5497" s="1">
        <v>44964.611851851849</v>
      </c>
      <c r="F5497" s="1">
        <v>44964.611851851849</v>
      </c>
    </row>
    <row r="5498" spans="1:6" x14ac:dyDescent="0.2">
      <c r="A5498">
        <v>5497</v>
      </c>
      <c r="B5498" t="s">
        <v>13943</v>
      </c>
      <c r="C5498" t="s">
        <v>13944</v>
      </c>
      <c r="D5498">
        <f>1-915-592-8354</f>
        <v>-9860</v>
      </c>
      <c r="E5498" s="1">
        <v>44964.611851851849</v>
      </c>
      <c r="F5498" s="1">
        <v>44964.611851851849</v>
      </c>
    </row>
    <row r="5499" spans="1:6" x14ac:dyDescent="0.2">
      <c r="A5499">
        <v>5498</v>
      </c>
      <c r="B5499" t="s">
        <v>13945</v>
      </c>
      <c r="C5499" t="s">
        <v>13946</v>
      </c>
      <c r="D5499">
        <f>1-610-606-301</f>
        <v>-1516</v>
      </c>
      <c r="E5499" s="1">
        <v>44964.611851851849</v>
      </c>
      <c r="F5499" s="1">
        <v>44964.611851851849</v>
      </c>
    </row>
    <row r="5500" spans="1:6" x14ac:dyDescent="0.2">
      <c r="A5500">
        <v>5499</v>
      </c>
      <c r="B5500" t="s">
        <v>13947</v>
      </c>
      <c r="C5500" t="s">
        <v>13948</v>
      </c>
      <c r="D5500">
        <f>1-386-260-3355</f>
        <v>-4000</v>
      </c>
      <c r="E5500" s="1">
        <v>44964.611851851849</v>
      </c>
      <c r="F5500" s="1">
        <v>44964.611851851849</v>
      </c>
    </row>
    <row r="5501" spans="1:6" x14ac:dyDescent="0.2">
      <c r="A5501">
        <v>5500</v>
      </c>
      <c r="B5501" t="s">
        <v>13949</v>
      </c>
      <c r="C5501" t="s">
        <v>13950</v>
      </c>
      <c r="D5501">
        <v>14059361357</v>
      </c>
      <c r="E5501" s="1">
        <v>44964.611851851849</v>
      </c>
      <c r="F5501" s="1">
        <v>44964.611851851849</v>
      </c>
    </row>
    <row r="5502" spans="1:6" x14ac:dyDescent="0.2">
      <c r="A5502">
        <v>5501</v>
      </c>
      <c r="B5502" t="s">
        <v>13951</v>
      </c>
      <c r="C5502" t="s">
        <v>13952</v>
      </c>
      <c r="D5502" t="s">
        <v>13953</v>
      </c>
      <c r="E5502" s="1">
        <v>44964.611851851849</v>
      </c>
      <c r="F5502" s="1">
        <v>44964.611851851849</v>
      </c>
    </row>
    <row r="5503" spans="1:6" x14ac:dyDescent="0.2">
      <c r="A5503">
        <v>5502</v>
      </c>
      <c r="B5503" t="s">
        <v>13954</v>
      </c>
      <c r="C5503" t="s">
        <v>13955</v>
      </c>
      <c r="D5503" t="s">
        <v>13956</v>
      </c>
      <c r="E5503" s="1">
        <v>44964.611851851849</v>
      </c>
      <c r="F5503" s="1">
        <v>44964.611851851849</v>
      </c>
    </row>
    <row r="5504" spans="1:6" x14ac:dyDescent="0.2">
      <c r="A5504">
        <v>5503</v>
      </c>
      <c r="B5504" t="s">
        <v>13957</v>
      </c>
      <c r="C5504" t="s">
        <v>13958</v>
      </c>
      <c r="D5504" t="s">
        <v>13959</v>
      </c>
      <c r="E5504" s="1">
        <v>44964.611851851849</v>
      </c>
      <c r="F5504" s="1">
        <v>44964.611851851849</v>
      </c>
    </row>
    <row r="5505" spans="1:6" x14ac:dyDescent="0.2">
      <c r="A5505">
        <v>5504</v>
      </c>
      <c r="B5505" t="s">
        <v>13960</v>
      </c>
      <c r="C5505" t="s">
        <v>13961</v>
      </c>
      <c r="D5505" t="s">
        <v>13962</v>
      </c>
      <c r="E5505" s="1">
        <v>44964.611851851849</v>
      </c>
      <c r="F5505" s="1">
        <v>44964.611851851849</v>
      </c>
    </row>
    <row r="5506" spans="1:6" x14ac:dyDescent="0.2">
      <c r="A5506">
        <v>5505</v>
      </c>
      <c r="B5506" t="s">
        <v>13963</v>
      </c>
      <c r="C5506" t="s">
        <v>13964</v>
      </c>
      <c r="D5506" t="s">
        <v>13965</v>
      </c>
      <c r="E5506" s="1">
        <v>44964.611851851849</v>
      </c>
      <c r="F5506" s="1">
        <v>44964.611851851849</v>
      </c>
    </row>
    <row r="5507" spans="1:6" x14ac:dyDescent="0.2">
      <c r="A5507">
        <v>5506</v>
      </c>
      <c r="B5507" t="s">
        <v>13966</v>
      </c>
      <c r="C5507" t="s">
        <v>13967</v>
      </c>
      <c r="D5507" t="s">
        <v>13968</v>
      </c>
      <c r="E5507" s="1">
        <v>44964.611851851849</v>
      </c>
      <c r="F5507" s="1">
        <v>44964.611851851849</v>
      </c>
    </row>
    <row r="5508" spans="1:6" x14ac:dyDescent="0.2">
      <c r="A5508">
        <v>5507</v>
      </c>
      <c r="B5508" t="s">
        <v>13969</v>
      </c>
      <c r="C5508" t="s">
        <v>13970</v>
      </c>
      <c r="D5508" s="2">
        <v>2398441820</v>
      </c>
      <c r="E5508" s="1">
        <v>44964.611851851849</v>
      </c>
      <c r="F5508" s="1">
        <v>44964.611851851849</v>
      </c>
    </row>
    <row r="5509" spans="1:6" x14ac:dyDescent="0.2">
      <c r="A5509">
        <v>5508</v>
      </c>
      <c r="B5509" t="s">
        <v>13971</v>
      </c>
      <c r="C5509" t="s">
        <v>13972</v>
      </c>
      <c r="D5509">
        <f>1-660-428-7095</f>
        <v>-8182</v>
      </c>
      <c r="E5509" s="1">
        <v>44964.611851851849</v>
      </c>
      <c r="F5509" s="1">
        <v>44964.611851851849</v>
      </c>
    </row>
    <row r="5510" spans="1:6" x14ac:dyDescent="0.2">
      <c r="A5510">
        <v>5509</v>
      </c>
      <c r="B5510" t="s">
        <v>13973</v>
      </c>
      <c r="C5510" t="s">
        <v>13974</v>
      </c>
      <c r="D5510" t="s">
        <v>13975</v>
      </c>
      <c r="E5510" s="1">
        <v>44964.611851851849</v>
      </c>
      <c r="F5510" s="1">
        <v>44964.611851851849</v>
      </c>
    </row>
    <row r="5511" spans="1:6" x14ac:dyDescent="0.2">
      <c r="A5511">
        <v>5510</v>
      </c>
      <c r="B5511" t="s">
        <v>13976</v>
      </c>
      <c r="C5511" t="s">
        <v>13977</v>
      </c>
      <c r="D5511" t="s">
        <v>13978</v>
      </c>
      <c r="E5511" s="1">
        <v>44964.611851851849</v>
      </c>
      <c r="F5511" s="1">
        <v>44964.611851851849</v>
      </c>
    </row>
    <row r="5512" spans="1:6" x14ac:dyDescent="0.2">
      <c r="A5512">
        <v>5511</v>
      </c>
      <c r="B5512" t="s">
        <v>13979</v>
      </c>
      <c r="C5512" t="s">
        <v>13980</v>
      </c>
      <c r="D5512" t="s">
        <v>13981</v>
      </c>
      <c r="E5512" s="1">
        <v>44964.611851851849</v>
      </c>
      <c r="F5512" s="1">
        <v>44964.611851851849</v>
      </c>
    </row>
    <row r="5513" spans="1:6" x14ac:dyDescent="0.2">
      <c r="A5513">
        <v>5512</v>
      </c>
      <c r="B5513" t="s">
        <v>13982</v>
      </c>
      <c r="C5513" t="s">
        <v>13983</v>
      </c>
      <c r="D5513">
        <f>1-320-800-8836</f>
        <v>-9955</v>
      </c>
      <c r="E5513" s="1">
        <v>44964.611851851849</v>
      </c>
      <c r="F5513" s="1">
        <v>44964.611851851849</v>
      </c>
    </row>
    <row r="5514" spans="1:6" x14ac:dyDescent="0.2">
      <c r="A5514">
        <v>5513</v>
      </c>
      <c r="B5514" t="s">
        <v>13984</v>
      </c>
      <c r="C5514" t="s">
        <v>13985</v>
      </c>
      <c r="D5514" t="s">
        <v>13986</v>
      </c>
      <c r="E5514" s="1">
        <v>44964.611851851849</v>
      </c>
      <c r="F5514" s="1">
        <v>44964.611851851849</v>
      </c>
    </row>
    <row r="5515" spans="1:6" x14ac:dyDescent="0.2">
      <c r="A5515">
        <v>5514</v>
      </c>
      <c r="B5515" t="s">
        <v>13987</v>
      </c>
      <c r="C5515" t="s">
        <v>13988</v>
      </c>
      <c r="D5515" t="s">
        <v>13989</v>
      </c>
      <c r="E5515" s="1">
        <v>44964.611851851849</v>
      </c>
      <c r="F5515" s="1">
        <v>44964.611851851849</v>
      </c>
    </row>
    <row r="5516" spans="1:6" x14ac:dyDescent="0.2">
      <c r="A5516">
        <v>5515</v>
      </c>
      <c r="B5516" t="s">
        <v>13990</v>
      </c>
      <c r="C5516" t="s">
        <v>13991</v>
      </c>
      <c r="D5516" s="2">
        <v>5207411862</v>
      </c>
      <c r="E5516" s="1">
        <v>44964.611851851849</v>
      </c>
      <c r="F5516" s="1">
        <v>44964.611851851849</v>
      </c>
    </row>
    <row r="5517" spans="1:6" x14ac:dyDescent="0.2">
      <c r="A5517">
        <v>5516</v>
      </c>
      <c r="B5517" t="s">
        <v>13992</v>
      </c>
      <c r="C5517" t="s">
        <v>13993</v>
      </c>
      <c r="D5517" t="s">
        <v>13994</v>
      </c>
      <c r="E5517" s="1">
        <v>44964.611851851849</v>
      </c>
      <c r="F5517" s="1">
        <v>44964.611851851849</v>
      </c>
    </row>
    <row r="5518" spans="1:6" x14ac:dyDescent="0.2">
      <c r="A5518">
        <v>5517</v>
      </c>
      <c r="B5518" t="s">
        <v>13995</v>
      </c>
      <c r="C5518" t="s">
        <v>13996</v>
      </c>
      <c r="D5518" s="2">
        <v>7274499033</v>
      </c>
      <c r="E5518" s="1">
        <v>44964.611851851849</v>
      </c>
      <c r="F5518" s="1">
        <v>44964.611851851849</v>
      </c>
    </row>
    <row r="5519" spans="1:6" x14ac:dyDescent="0.2">
      <c r="A5519">
        <v>5518</v>
      </c>
      <c r="B5519" t="s">
        <v>13997</v>
      </c>
      <c r="C5519" t="s">
        <v>13998</v>
      </c>
      <c r="D5519" t="s">
        <v>13999</v>
      </c>
      <c r="E5519" s="1">
        <v>44964.611851851849</v>
      </c>
      <c r="F5519" s="1">
        <v>44964.611851851849</v>
      </c>
    </row>
    <row r="5520" spans="1:6" x14ac:dyDescent="0.2">
      <c r="A5520">
        <v>5519</v>
      </c>
      <c r="B5520" t="s">
        <v>14000</v>
      </c>
      <c r="C5520" t="s">
        <v>14001</v>
      </c>
      <c r="D5520" t="s">
        <v>14002</v>
      </c>
      <c r="E5520" s="1">
        <v>44964.611851851849</v>
      </c>
      <c r="F5520" s="1">
        <v>44964.611851851849</v>
      </c>
    </row>
    <row r="5521" spans="1:6" x14ac:dyDescent="0.2">
      <c r="A5521">
        <v>5520</v>
      </c>
      <c r="B5521" t="s">
        <v>14003</v>
      </c>
      <c r="C5521" t="s">
        <v>14004</v>
      </c>
      <c r="D5521" t="s">
        <v>14005</v>
      </c>
      <c r="E5521" s="1">
        <v>44964.611851851849</v>
      </c>
      <c r="F5521" s="1">
        <v>44964.611851851849</v>
      </c>
    </row>
    <row r="5522" spans="1:6" x14ac:dyDescent="0.2">
      <c r="A5522">
        <v>5521</v>
      </c>
      <c r="B5522" t="s">
        <v>14006</v>
      </c>
      <c r="C5522" t="s">
        <v>14007</v>
      </c>
      <c r="D5522">
        <f>1-458-545-5860</f>
        <v>-6862</v>
      </c>
      <c r="E5522" s="1">
        <v>44964.611851851849</v>
      </c>
      <c r="F5522" s="1">
        <v>44964.611851851849</v>
      </c>
    </row>
    <row r="5523" spans="1:6" x14ac:dyDescent="0.2">
      <c r="A5523">
        <v>5522</v>
      </c>
      <c r="B5523" t="s">
        <v>14008</v>
      </c>
      <c r="C5523" t="s">
        <v>14009</v>
      </c>
      <c r="D5523" t="s">
        <v>14010</v>
      </c>
      <c r="E5523" s="1">
        <v>44964.611851851849</v>
      </c>
      <c r="F5523" s="1">
        <v>44964.611851851849</v>
      </c>
    </row>
    <row r="5524" spans="1:6" x14ac:dyDescent="0.2">
      <c r="A5524">
        <v>5523</v>
      </c>
      <c r="B5524" t="s">
        <v>14011</v>
      </c>
      <c r="C5524" t="s">
        <v>14012</v>
      </c>
      <c r="D5524">
        <f>1-626-219-8414</f>
        <v>-9258</v>
      </c>
      <c r="E5524" s="1">
        <v>44964.611851851849</v>
      </c>
      <c r="F5524" s="1">
        <v>44964.611851851849</v>
      </c>
    </row>
    <row r="5525" spans="1:6" x14ac:dyDescent="0.2">
      <c r="A5525">
        <v>5524</v>
      </c>
      <c r="B5525" t="s">
        <v>14013</v>
      </c>
      <c r="C5525" t="s">
        <v>14014</v>
      </c>
      <c r="D5525" s="2">
        <v>16208853302</v>
      </c>
      <c r="E5525" s="1">
        <v>44964.611851851849</v>
      </c>
      <c r="F5525" s="1">
        <v>44964.611851851849</v>
      </c>
    </row>
    <row r="5526" spans="1:6" x14ac:dyDescent="0.2">
      <c r="A5526">
        <v>5525</v>
      </c>
      <c r="B5526" t="s">
        <v>14015</v>
      </c>
      <c r="C5526" t="s">
        <v>14016</v>
      </c>
      <c r="D5526" t="s">
        <v>14017</v>
      </c>
      <c r="E5526" s="1">
        <v>44964.611851851849</v>
      </c>
      <c r="F5526" s="1">
        <v>44964.611851851849</v>
      </c>
    </row>
    <row r="5527" spans="1:6" x14ac:dyDescent="0.2">
      <c r="A5527">
        <v>5526</v>
      </c>
      <c r="B5527" t="s">
        <v>14018</v>
      </c>
      <c r="C5527" t="s">
        <v>14019</v>
      </c>
      <c r="D5527" t="s">
        <v>14020</v>
      </c>
      <c r="E5527" s="1">
        <v>44964.611851851849</v>
      </c>
      <c r="F5527" s="1">
        <v>44964.611851851849</v>
      </c>
    </row>
    <row r="5528" spans="1:6" x14ac:dyDescent="0.2">
      <c r="A5528">
        <v>5527</v>
      </c>
      <c r="B5528" t="s">
        <v>14021</v>
      </c>
      <c r="C5528" t="s">
        <v>14022</v>
      </c>
      <c r="D5528" t="s">
        <v>14023</v>
      </c>
      <c r="E5528" s="1">
        <v>44964.611851851849</v>
      </c>
      <c r="F5528" s="1">
        <v>44964.611851851849</v>
      </c>
    </row>
    <row r="5529" spans="1:6" x14ac:dyDescent="0.2">
      <c r="A5529">
        <v>5528</v>
      </c>
      <c r="B5529" t="s">
        <v>14024</v>
      </c>
      <c r="C5529" t="s">
        <v>14025</v>
      </c>
      <c r="D5529" t="s">
        <v>14026</v>
      </c>
      <c r="E5529" s="1">
        <v>44964.611851851849</v>
      </c>
      <c r="F5529" s="1">
        <v>44964.611851851849</v>
      </c>
    </row>
    <row r="5530" spans="1:6" x14ac:dyDescent="0.2">
      <c r="A5530">
        <v>5529</v>
      </c>
      <c r="B5530" t="s">
        <v>14027</v>
      </c>
      <c r="C5530" t="s">
        <v>14028</v>
      </c>
      <c r="D5530" t="s">
        <v>14029</v>
      </c>
      <c r="E5530" s="1">
        <v>44964.611851851849</v>
      </c>
      <c r="F5530" s="1">
        <v>44964.611851851849</v>
      </c>
    </row>
    <row r="5531" spans="1:6" x14ac:dyDescent="0.2">
      <c r="A5531">
        <v>5530</v>
      </c>
      <c r="B5531" t="s">
        <v>14030</v>
      </c>
      <c r="C5531" t="s">
        <v>14031</v>
      </c>
      <c r="D5531" t="s">
        <v>14032</v>
      </c>
      <c r="E5531" s="1">
        <v>44964.611851851849</v>
      </c>
      <c r="F5531" s="1">
        <v>44964.611851851849</v>
      </c>
    </row>
    <row r="5532" spans="1:6" x14ac:dyDescent="0.2">
      <c r="A5532">
        <v>5531</v>
      </c>
      <c r="B5532" t="s">
        <v>14033</v>
      </c>
      <c r="C5532" t="s">
        <v>14034</v>
      </c>
      <c r="D5532" t="s">
        <v>14035</v>
      </c>
      <c r="E5532" s="1">
        <v>44964.611851851849</v>
      </c>
      <c r="F5532" s="1">
        <v>44964.611851851849</v>
      </c>
    </row>
    <row r="5533" spans="1:6" x14ac:dyDescent="0.2">
      <c r="A5533">
        <v>5532</v>
      </c>
      <c r="B5533" t="s">
        <v>14036</v>
      </c>
      <c r="C5533" t="s">
        <v>14037</v>
      </c>
      <c r="D5533">
        <v>18473862769</v>
      </c>
      <c r="E5533" s="1">
        <v>44964.611851851849</v>
      </c>
      <c r="F5533" s="1">
        <v>44964.611851851849</v>
      </c>
    </row>
    <row r="5534" spans="1:6" x14ac:dyDescent="0.2">
      <c r="A5534">
        <v>5533</v>
      </c>
      <c r="B5534" t="s">
        <v>14038</v>
      </c>
      <c r="C5534" t="s">
        <v>14039</v>
      </c>
      <c r="D5534" s="2">
        <v>18385333415</v>
      </c>
      <c r="E5534" s="1">
        <v>44964.611851851849</v>
      </c>
      <c r="F5534" s="1">
        <v>44964.611851851849</v>
      </c>
    </row>
    <row r="5535" spans="1:6" x14ac:dyDescent="0.2">
      <c r="A5535">
        <v>5534</v>
      </c>
      <c r="B5535" t="s">
        <v>14040</v>
      </c>
      <c r="C5535" t="s">
        <v>14041</v>
      </c>
      <c r="D5535" s="2">
        <v>5419582291</v>
      </c>
      <c r="E5535" s="1">
        <v>44964.611851851849</v>
      </c>
      <c r="F5535" s="1">
        <v>44964.611851851849</v>
      </c>
    </row>
    <row r="5536" spans="1:6" x14ac:dyDescent="0.2">
      <c r="A5536">
        <v>5535</v>
      </c>
      <c r="B5536" t="s">
        <v>14042</v>
      </c>
      <c r="C5536" t="s">
        <v>14043</v>
      </c>
      <c r="D5536" t="s">
        <v>14044</v>
      </c>
      <c r="E5536" s="1">
        <v>44964.611851851849</v>
      </c>
      <c r="F5536" s="1">
        <v>44964.611851851849</v>
      </c>
    </row>
    <row r="5537" spans="1:6" x14ac:dyDescent="0.2">
      <c r="A5537">
        <v>5536</v>
      </c>
      <c r="B5537" t="s">
        <v>14045</v>
      </c>
      <c r="C5537" t="s">
        <v>14046</v>
      </c>
      <c r="D5537">
        <f>1-814-826-5759</f>
        <v>-7398</v>
      </c>
      <c r="E5537" s="1">
        <v>44964.611851851849</v>
      </c>
      <c r="F5537" s="1">
        <v>44964.611851851849</v>
      </c>
    </row>
    <row r="5538" spans="1:6" x14ac:dyDescent="0.2">
      <c r="A5538">
        <v>5537</v>
      </c>
      <c r="B5538" t="s">
        <v>14047</v>
      </c>
      <c r="C5538" t="s">
        <v>14048</v>
      </c>
      <c r="D5538" t="s">
        <v>14049</v>
      </c>
      <c r="E5538" s="1">
        <v>44964.611851851849</v>
      </c>
      <c r="F5538" s="1">
        <v>44964.611851851849</v>
      </c>
    </row>
    <row r="5539" spans="1:6" x14ac:dyDescent="0.2">
      <c r="A5539">
        <v>5538</v>
      </c>
      <c r="B5539" t="s">
        <v>14050</v>
      </c>
      <c r="C5539" t="s">
        <v>14051</v>
      </c>
      <c r="D5539" s="2">
        <v>14342909977</v>
      </c>
      <c r="E5539" s="1">
        <v>44964.611851851849</v>
      </c>
      <c r="F5539" s="1">
        <v>44964.611851851849</v>
      </c>
    </row>
    <row r="5540" spans="1:6" x14ac:dyDescent="0.2">
      <c r="A5540">
        <v>5539</v>
      </c>
      <c r="B5540" t="s">
        <v>14052</v>
      </c>
      <c r="C5540" t="s">
        <v>14053</v>
      </c>
      <c r="D5540">
        <f>1-860-723-7615</f>
        <v>-9197</v>
      </c>
      <c r="E5540" s="1">
        <v>44964.611851851849</v>
      </c>
      <c r="F5540" s="1">
        <v>44964.611851851849</v>
      </c>
    </row>
    <row r="5541" spans="1:6" x14ac:dyDescent="0.2">
      <c r="A5541">
        <v>5540</v>
      </c>
      <c r="B5541" t="s">
        <v>14054</v>
      </c>
      <c r="C5541" t="s">
        <v>14055</v>
      </c>
      <c r="D5541" t="s">
        <v>14056</v>
      </c>
      <c r="E5541" s="1">
        <v>44964.611851851849</v>
      </c>
      <c r="F5541" s="1">
        <v>44964.611851851849</v>
      </c>
    </row>
    <row r="5542" spans="1:6" x14ac:dyDescent="0.2">
      <c r="A5542">
        <v>5541</v>
      </c>
      <c r="B5542" t="s">
        <v>14057</v>
      </c>
      <c r="C5542" t="s">
        <v>14058</v>
      </c>
      <c r="D5542" t="s">
        <v>14059</v>
      </c>
      <c r="E5542" s="1">
        <v>44964.611851851849</v>
      </c>
      <c r="F5542" s="1">
        <v>44964.611851851849</v>
      </c>
    </row>
    <row r="5543" spans="1:6" x14ac:dyDescent="0.2">
      <c r="A5543">
        <v>5542</v>
      </c>
      <c r="B5543" t="s">
        <v>14060</v>
      </c>
      <c r="C5543" t="s">
        <v>14061</v>
      </c>
      <c r="D5543" t="s">
        <v>14062</v>
      </c>
      <c r="E5543" s="1">
        <v>44964.611851851849</v>
      </c>
      <c r="F5543" s="1">
        <v>44964.611851851849</v>
      </c>
    </row>
    <row r="5544" spans="1:6" x14ac:dyDescent="0.2">
      <c r="A5544">
        <v>5543</v>
      </c>
      <c r="B5544" t="s">
        <v>14063</v>
      </c>
      <c r="C5544" t="s">
        <v>14064</v>
      </c>
      <c r="D5544" t="s">
        <v>14065</v>
      </c>
      <c r="E5544" s="1">
        <v>44964.611851851849</v>
      </c>
      <c r="F5544" s="1">
        <v>44964.611851851849</v>
      </c>
    </row>
    <row r="5545" spans="1:6" x14ac:dyDescent="0.2">
      <c r="A5545">
        <v>5544</v>
      </c>
      <c r="B5545" t="s">
        <v>14066</v>
      </c>
      <c r="C5545" t="s">
        <v>14067</v>
      </c>
      <c r="D5545" s="2">
        <v>7817744158</v>
      </c>
      <c r="E5545" s="1">
        <v>44964.611851851849</v>
      </c>
      <c r="F5545" s="1">
        <v>44964.611851851849</v>
      </c>
    </row>
    <row r="5546" spans="1:6" x14ac:dyDescent="0.2">
      <c r="A5546">
        <v>5545</v>
      </c>
      <c r="B5546" t="s">
        <v>14068</v>
      </c>
      <c r="C5546" t="s">
        <v>14069</v>
      </c>
      <c r="D5546" t="s">
        <v>14070</v>
      </c>
      <c r="E5546" s="1">
        <v>44964.611851851849</v>
      </c>
      <c r="F5546" s="1">
        <v>44964.611851851849</v>
      </c>
    </row>
    <row r="5547" spans="1:6" x14ac:dyDescent="0.2">
      <c r="A5547">
        <v>5546</v>
      </c>
      <c r="B5547" t="s">
        <v>14071</v>
      </c>
      <c r="C5547" t="s">
        <v>14072</v>
      </c>
      <c r="D5547" t="s">
        <v>14073</v>
      </c>
      <c r="E5547" s="1">
        <v>44964.611851851849</v>
      </c>
      <c r="F5547" s="1">
        <v>44964.611851851849</v>
      </c>
    </row>
    <row r="5548" spans="1:6" x14ac:dyDescent="0.2">
      <c r="A5548">
        <v>5547</v>
      </c>
      <c r="B5548" t="s">
        <v>14074</v>
      </c>
      <c r="C5548" t="s">
        <v>14075</v>
      </c>
      <c r="D5548">
        <f>1-862-846-6463</f>
        <v>-8170</v>
      </c>
      <c r="E5548" s="1">
        <v>44964.611851851849</v>
      </c>
      <c r="F5548" s="1">
        <v>44964.611851851849</v>
      </c>
    </row>
    <row r="5549" spans="1:6" x14ac:dyDescent="0.2">
      <c r="A5549">
        <v>5548</v>
      </c>
      <c r="B5549" t="s">
        <v>14076</v>
      </c>
      <c r="C5549" t="s">
        <v>14077</v>
      </c>
      <c r="D5549" t="s">
        <v>14078</v>
      </c>
      <c r="E5549" s="1">
        <v>44964.611851851849</v>
      </c>
      <c r="F5549" s="1">
        <v>44964.611851851849</v>
      </c>
    </row>
    <row r="5550" spans="1:6" x14ac:dyDescent="0.2">
      <c r="A5550">
        <v>5549</v>
      </c>
      <c r="B5550" t="s">
        <v>14079</v>
      </c>
      <c r="C5550" t="s">
        <v>14080</v>
      </c>
      <c r="D5550">
        <f>1-478-365-1612</f>
        <v>-2454</v>
      </c>
      <c r="E5550" s="1">
        <v>44964.611851851849</v>
      </c>
      <c r="F5550" s="1">
        <v>44964.611851851849</v>
      </c>
    </row>
    <row r="5551" spans="1:6" x14ac:dyDescent="0.2">
      <c r="A5551">
        <v>5550</v>
      </c>
      <c r="B5551" t="s">
        <v>14081</v>
      </c>
      <c r="C5551" t="s">
        <v>14082</v>
      </c>
      <c r="D5551" t="s">
        <v>14083</v>
      </c>
      <c r="E5551" s="1">
        <v>44964.611851851849</v>
      </c>
      <c r="F5551" s="1">
        <v>44964.611851851849</v>
      </c>
    </row>
    <row r="5552" spans="1:6" x14ac:dyDescent="0.2">
      <c r="A5552">
        <v>5551</v>
      </c>
      <c r="B5552" t="s">
        <v>14084</v>
      </c>
      <c r="C5552" t="s">
        <v>14085</v>
      </c>
      <c r="D5552" t="s">
        <v>14086</v>
      </c>
      <c r="E5552" s="1">
        <v>44964.611851851849</v>
      </c>
      <c r="F5552" s="1">
        <v>44964.611851851849</v>
      </c>
    </row>
    <row r="5553" spans="1:6" x14ac:dyDescent="0.2">
      <c r="A5553">
        <v>5552</v>
      </c>
      <c r="B5553" t="s">
        <v>14087</v>
      </c>
      <c r="C5553" t="s">
        <v>14088</v>
      </c>
      <c r="D5553">
        <f>1-518-509-7109</f>
        <v>-8135</v>
      </c>
      <c r="E5553" s="1">
        <v>44964.611851851849</v>
      </c>
      <c r="F5553" s="1">
        <v>44964.611851851849</v>
      </c>
    </row>
    <row r="5554" spans="1:6" x14ac:dyDescent="0.2">
      <c r="A5554">
        <v>5553</v>
      </c>
      <c r="B5554" t="s">
        <v>14089</v>
      </c>
      <c r="C5554" t="s">
        <v>14090</v>
      </c>
      <c r="D5554" s="2">
        <v>3105248242</v>
      </c>
      <c r="E5554" s="1">
        <v>44964.611851851849</v>
      </c>
      <c r="F5554" s="1">
        <v>44964.611851851849</v>
      </c>
    </row>
    <row r="5555" spans="1:6" x14ac:dyDescent="0.2">
      <c r="A5555">
        <v>5554</v>
      </c>
      <c r="B5555" t="s">
        <v>14091</v>
      </c>
      <c r="C5555" t="s">
        <v>14092</v>
      </c>
      <c r="D5555">
        <f>1-360-858-6681</f>
        <v>-7898</v>
      </c>
      <c r="E5555" s="1">
        <v>44964.611851851849</v>
      </c>
      <c r="F5555" s="1">
        <v>44964.611851851849</v>
      </c>
    </row>
    <row r="5556" spans="1:6" x14ac:dyDescent="0.2">
      <c r="A5556">
        <v>5555</v>
      </c>
      <c r="B5556" t="s">
        <v>14093</v>
      </c>
      <c r="C5556" t="s">
        <v>14094</v>
      </c>
      <c r="D5556" t="s">
        <v>14095</v>
      </c>
      <c r="E5556" s="1">
        <v>44964.611851851849</v>
      </c>
      <c r="F5556" s="1">
        <v>44964.611851851849</v>
      </c>
    </row>
    <row r="5557" spans="1:6" x14ac:dyDescent="0.2">
      <c r="A5557">
        <v>5556</v>
      </c>
      <c r="B5557" t="s">
        <v>14096</v>
      </c>
      <c r="C5557" t="s">
        <v>14097</v>
      </c>
      <c r="D5557" s="2">
        <v>7435557836</v>
      </c>
      <c r="E5557" s="1">
        <v>44964.611851851849</v>
      </c>
      <c r="F5557" s="1">
        <v>44964.611851851849</v>
      </c>
    </row>
    <row r="5558" spans="1:6" x14ac:dyDescent="0.2">
      <c r="A5558">
        <v>5557</v>
      </c>
      <c r="B5558" t="s">
        <v>14098</v>
      </c>
      <c r="C5558" t="s">
        <v>14099</v>
      </c>
      <c r="D5558" t="s">
        <v>14100</v>
      </c>
      <c r="E5558" s="1">
        <v>44964.611851851849</v>
      </c>
      <c r="F5558" s="1">
        <v>44964.611851851849</v>
      </c>
    </row>
    <row r="5559" spans="1:6" x14ac:dyDescent="0.2">
      <c r="A5559">
        <v>5558</v>
      </c>
      <c r="B5559" t="s">
        <v>14101</v>
      </c>
      <c r="C5559" t="s">
        <v>14102</v>
      </c>
      <c r="D5559" t="s">
        <v>14103</v>
      </c>
      <c r="E5559" s="1">
        <v>44964.611851851849</v>
      </c>
      <c r="F5559" s="1">
        <v>44964.611851851849</v>
      </c>
    </row>
    <row r="5560" spans="1:6" x14ac:dyDescent="0.2">
      <c r="A5560">
        <v>5559</v>
      </c>
      <c r="B5560" t="s">
        <v>14104</v>
      </c>
      <c r="C5560" t="s">
        <v>14105</v>
      </c>
      <c r="D5560">
        <f>1-325-941-1137</f>
        <v>-2402</v>
      </c>
      <c r="E5560" s="1">
        <v>44964.611851851849</v>
      </c>
      <c r="F5560" s="1">
        <v>44964.611851851849</v>
      </c>
    </row>
    <row r="5561" spans="1:6" x14ac:dyDescent="0.2">
      <c r="A5561">
        <v>5560</v>
      </c>
      <c r="B5561" t="s">
        <v>14106</v>
      </c>
      <c r="C5561" t="s">
        <v>14107</v>
      </c>
      <c r="D5561">
        <f>1-719-362-8050</f>
        <v>-9130</v>
      </c>
      <c r="E5561" s="1">
        <v>44964.611851851849</v>
      </c>
      <c r="F5561" s="1">
        <v>44964.611851851849</v>
      </c>
    </row>
    <row r="5562" spans="1:6" x14ac:dyDescent="0.2">
      <c r="A5562">
        <v>5561</v>
      </c>
      <c r="B5562" t="s">
        <v>14108</v>
      </c>
      <c r="C5562" t="s">
        <v>14109</v>
      </c>
      <c r="D5562" t="s">
        <v>14110</v>
      </c>
      <c r="E5562" s="1">
        <v>44964.611851851849</v>
      </c>
      <c r="F5562" s="1">
        <v>44964.611851851849</v>
      </c>
    </row>
    <row r="5563" spans="1:6" x14ac:dyDescent="0.2">
      <c r="A5563">
        <v>5562</v>
      </c>
      <c r="B5563" t="s">
        <v>14111</v>
      </c>
      <c r="C5563" t="s">
        <v>14112</v>
      </c>
      <c r="D5563" s="2">
        <v>13307218023</v>
      </c>
      <c r="E5563" s="1">
        <v>44964.611851851849</v>
      </c>
      <c r="F5563" s="1">
        <v>44964.611851851849</v>
      </c>
    </row>
    <row r="5564" spans="1:6" x14ac:dyDescent="0.2">
      <c r="A5564">
        <v>5563</v>
      </c>
      <c r="B5564" t="s">
        <v>14113</v>
      </c>
      <c r="C5564" t="s">
        <v>14114</v>
      </c>
      <c r="D5564" t="s">
        <v>14115</v>
      </c>
      <c r="E5564" s="1">
        <v>44964.611851851849</v>
      </c>
      <c r="F5564" s="1">
        <v>44964.611851851849</v>
      </c>
    </row>
    <row r="5565" spans="1:6" x14ac:dyDescent="0.2">
      <c r="A5565">
        <v>5564</v>
      </c>
      <c r="B5565" t="s">
        <v>14116</v>
      </c>
      <c r="C5565" t="s">
        <v>14117</v>
      </c>
      <c r="D5565" t="s">
        <v>14118</v>
      </c>
      <c r="E5565" s="1">
        <v>44964.611851851849</v>
      </c>
      <c r="F5565" s="1">
        <v>44964.611851851849</v>
      </c>
    </row>
    <row r="5566" spans="1:6" x14ac:dyDescent="0.2">
      <c r="A5566">
        <v>5565</v>
      </c>
      <c r="B5566" t="s">
        <v>14119</v>
      </c>
      <c r="C5566" t="s">
        <v>14120</v>
      </c>
      <c r="D5566">
        <f>1-551-763-7230</f>
        <v>-8543</v>
      </c>
      <c r="E5566" s="1">
        <v>44964.611851851849</v>
      </c>
      <c r="F5566" s="1">
        <v>44964.611851851849</v>
      </c>
    </row>
    <row r="5567" spans="1:6" x14ac:dyDescent="0.2">
      <c r="A5567">
        <v>5566</v>
      </c>
      <c r="B5567" t="s">
        <v>14121</v>
      </c>
      <c r="C5567" t="s">
        <v>14122</v>
      </c>
      <c r="D5567" t="s">
        <v>14123</v>
      </c>
      <c r="E5567" s="1">
        <v>44964.611851851849</v>
      </c>
      <c r="F5567" s="1">
        <v>44964.611851851849</v>
      </c>
    </row>
    <row r="5568" spans="1:6" x14ac:dyDescent="0.2">
      <c r="A5568">
        <v>5567</v>
      </c>
      <c r="B5568" t="s">
        <v>14124</v>
      </c>
      <c r="C5568" t="s">
        <v>14125</v>
      </c>
      <c r="D5568" t="s">
        <v>14126</v>
      </c>
      <c r="E5568" s="1">
        <v>44964.611851851849</v>
      </c>
      <c r="F5568" s="1">
        <v>44964.611851851849</v>
      </c>
    </row>
    <row r="5569" spans="1:6" x14ac:dyDescent="0.2">
      <c r="A5569">
        <v>5568</v>
      </c>
      <c r="B5569" t="s">
        <v>14127</v>
      </c>
      <c r="C5569" t="s">
        <v>14128</v>
      </c>
      <c r="D5569">
        <v>15393506461</v>
      </c>
      <c r="E5569" s="1">
        <v>44964.611851851849</v>
      </c>
      <c r="F5569" s="1">
        <v>44964.611851851849</v>
      </c>
    </row>
    <row r="5570" spans="1:6" x14ac:dyDescent="0.2">
      <c r="A5570">
        <v>5569</v>
      </c>
      <c r="B5570" t="s">
        <v>14129</v>
      </c>
      <c r="C5570" t="s">
        <v>14130</v>
      </c>
      <c r="D5570" t="s">
        <v>14131</v>
      </c>
      <c r="E5570" s="1">
        <v>44964.611851851849</v>
      </c>
      <c r="F5570" s="1">
        <v>44964.611851851849</v>
      </c>
    </row>
    <row r="5571" spans="1:6" x14ac:dyDescent="0.2">
      <c r="A5571">
        <v>5570</v>
      </c>
      <c r="B5571" t="s">
        <v>14132</v>
      </c>
      <c r="C5571" t="s">
        <v>14133</v>
      </c>
      <c r="D5571" t="s">
        <v>14134</v>
      </c>
      <c r="E5571" s="1">
        <v>44964.611851851849</v>
      </c>
      <c r="F5571" s="1">
        <v>44964.611851851849</v>
      </c>
    </row>
    <row r="5572" spans="1:6" x14ac:dyDescent="0.2">
      <c r="A5572">
        <v>5571</v>
      </c>
      <c r="B5572" t="s">
        <v>14135</v>
      </c>
      <c r="C5572" t="s">
        <v>14136</v>
      </c>
      <c r="D5572" t="s">
        <v>14137</v>
      </c>
      <c r="E5572" s="1">
        <v>44964.611851851849</v>
      </c>
      <c r="F5572" s="1">
        <v>44964.611851851849</v>
      </c>
    </row>
    <row r="5573" spans="1:6" x14ac:dyDescent="0.2">
      <c r="A5573">
        <v>5572</v>
      </c>
      <c r="B5573" t="s">
        <v>14138</v>
      </c>
      <c r="C5573" t="s">
        <v>14139</v>
      </c>
      <c r="D5573" t="s">
        <v>14140</v>
      </c>
      <c r="E5573" s="1">
        <v>44964.611851851849</v>
      </c>
      <c r="F5573" s="1">
        <v>44964.611851851849</v>
      </c>
    </row>
    <row r="5574" spans="1:6" x14ac:dyDescent="0.2">
      <c r="A5574">
        <v>5573</v>
      </c>
      <c r="B5574" t="s">
        <v>14141</v>
      </c>
      <c r="C5574" t="s">
        <v>14142</v>
      </c>
      <c r="D5574" t="s">
        <v>14143</v>
      </c>
      <c r="E5574" s="1">
        <v>44964.611851851849</v>
      </c>
      <c r="F5574" s="1">
        <v>44964.611851851849</v>
      </c>
    </row>
    <row r="5575" spans="1:6" x14ac:dyDescent="0.2">
      <c r="A5575">
        <v>5574</v>
      </c>
      <c r="B5575" t="s">
        <v>14144</v>
      </c>
      <c r="C5575" t="s">
        <v>14145</v>
      </c>
      <c r="D5575">
        <f>1-870-710-5633</f>
        <v>-7212</v>
      </c>
      <c r="E5575" s="1">
        <v>44964.611851851849</v>
      </c>
      <c r="F5575" s="1">
        <v>44964.611851851849</v>
      </c>
    </row>
    <row r="5576" spans="1:6" x14ac:dyDescent="0.2">
      <c r="A5576">
        <v>5575</v>
      </c>
      <c r="B5576" t="s">
        <v>14146</v>
      </c>
      <c r="C5576" t="s">
        <v>14147</v>
      </c>
      <c r="D5576">
        <v>12348633660</v>
      </c>
      <c r="E5576" s="1">
        <v>44964.611851851849</v>
      </c>
      <c r="F5576" s="1">
        <v>44964.611851851849</v>
      </c>
    </row>
    <row r="5577" spans="1:6" x14ac:dyDescent="0.2">
      <c r="A5577">
        <v>5576</v>
      </c>
      <c r="B5577" t="s">
        <v>14148</v>
      </c>
      <c r="C5577" t="s">
        <v>14149</v>
      </c>
      <c r="D5577" t="s">
        <v>14150</v>
      </c>
      <c r="E5577" s="1">
        <v>44964.611851851849</v>
      </c>
      <c r="F5577" s="1">
        <v>44964.611851851849</v>
      </c>
    </row>
    <row r="5578" spans="1:6" x14ac:dyDescent="0.2">
      <c r="A5578">
        <v>5577</v>
      </c>
      <c r="B5578" t="s">
        <v>14151</v>
      </c>
      <c r="C5578" t="s">
        <v>14152</v>
      </c>
      <c r="D5578">
        <f>1-925-438-9908</f>
        <v>-11270</v>
      </c>
      <c r="E5578" s="1">
        <v>44964.611851851849</v>
      </c>
      <c r="F5578" s="1">
        <v>44964.611851851849</v>
      </c>
    </row>
    <row r="5579" spans="1:6" x14ac:dyDescent="0.2">
      <c r="A5579">
        <v>5578</v>
      </c>
      <c r="B5579" t="s">
        <v>14153</v>
      </c>
      <c r="C5579" t="s">
        <v>14154</v>
      </c>
      <c r="D5579" t="s">
        <v>14155</v>
      </c>
      <c r="E5579" s="1">
        <v>44964.611851851849</v>
      </c>
      <c r="F5579" s="1">
        <v>44964.611851851849</v>
      </c>
    </row>
    <row r="5580" spans="1:6" x14ac:dyDescent="0.2">
      <c r="A5580">
        <v>5579</v>
      </c>
      <c r="B5580" t="s">
        <v>14156</v>
      </c>
      <c r="C5580" t="s">
        <v>14157</v>
      </c>
      <c r="D5580" s="2">
        <v>19704710410</v>
      </c>
      <c r="E5580" s="1">
        <v>44964.611851851849</v>
      </c>
      <c r="F5580" s="1">
        <v>44964.611851851849</v>
      </c>
    </row>
    <row r="5581" spans="1:6" x14ac:dyDescent="0.2">
      <c r="A5581">
        <v>5580</v>
      </c>
      <c r="B5581" t="s">
        <v>14158</v>
      </c>
      <c r="C5581" t="s">
        <v>14159</v>
      </c>
      <c r="D5581" t="s">
        <v>14160</v>
      </c>
      <c r="E5581" s="1">
        <v>44964.611851851849</v>
      </c>
      <c r="F5581" s="1">
        <v>44964.611851851849</v>
      </c>
    </row>
    <row r="5582" spans="1:6" x14ac:dyDescent="0.2">
      <c r="A5582">
        <v>5581</v>
      </c>
      <c r="B5582" t="s">
        <v>14161</v>
      </c>
      <c r="C5582" t="s">
        <v>14162</v>
      </c>
      <c r="D5582" t="s">
        <v>14163</v>
      </c>
      <c r="E5582" s="1">
        <v>44964.611851851849</v>
      </c>
      <c r="F5582" s="1">
        <v>44964.611851851849</v>
      </c>
    </row>
    <row r="5583" spans="1:6" x14ac:dyDescent="0.2">
      <c r="A5583">
        <v>5582</v>
      </c>
      <c r="B5583" t="s">
        <v>14164</v>
      </c>
      <c r="C5583" t="s">
        <v>14165</v>
      </c>
      <c r="D5583" s="2">
        <v>4809004048</v>
      </c>
      <c r="E5583" s="1">
        <v>44964.611851851849</v>
      </c>
      <c r="F5583" s="1">
        <v>44964.611851851849</v>
      </c>
    </row>
    <row r="5584" spans="1:6" x14ac:dyDescent="0.2">
      <c r="A5584">
        <v>5583</v>
      </c>
      <c r="B5584" t="s">
        <v>14166</v>
      </c>
      <c r="C5584" t="s">
        <v>14167</v>
      </c>
      <c r="D5584" s="2">
        <v>12189031711</v>
      </c>
      <c r="E5584" s="1">
        <v>44964.611851851849</v>
      </c>
      <c r="F5584" s="1">
        <v>44964.611851851849</v>
      </c>
    </row>
    <row r="5585" spans="1:6" x14ac:dyDescent="0.2">
      <c r="A5585">
        <v>5584</v>
      </c>
      <c r="B5585" t="s">
        <v>14168</v>
      </c>
      <c r="C5585" t="s">
        <v>14169</v>
      </c>
      <c r="D5585" t="s">
        <v>14170</v>
      </c>
      <c r="E5585" s="1">
        <v>44964.611851851849</v>
      </c>
      <c r="F5585" s="1">
        <v>44964.611851851849</v>
      </c>
    </row>
    <row r="5586" spans="1:6" x14ac:dyDescent="0.2">
      <c r="A5586">
        <v>5585</v>
      </c>
      <c r="B5586" t="s">
        <v>14171</v>
      </c>
      <c r="C5586" t="s">
        <v>14172</v>
      </c>
      <c r="D5586">
        <f>1-313-270-2693</f>
        <v>-3275</v>
      </c>
      <c r="E5586" s="1">
        <v>44964.611851851849</v>
      </c>
      <c r="F5586" s="1">
        <v>44964.611851851849</v>
      </c>
    </row>
    <row r="5587" spans="1:6" x14ac:dyDescent="0.2">
      <c r="A5587">
        <v>5586</v>
      </c>
      <c r="B5587" t="s">
        <v>14173</v>
      </c>
      <c r="C5587" t="s">
        <v>14174</v>
      </c>
      <c r="D5587" t="s">
        <v>14175</v>
      </c>
      <c r="E5587" s="1">
        <v>44964.611851851849</v>
      </c>
      <c r="F5587" s="1">
        <v>44964.611851851849</v>
      </c>
    </row>
    <row r="5588" spans="1:6" x14ac:dyDescent="0.2">
      <c r="A5588">
        <v>5587</v>
      </c>
      <c r="B5588" t="s">
        <v>14176</v>
      </c>
      <c r="C5588" t="s">
        <v>14177</v>
      </c>
      <c r="D5588" s="2">
        <v>5705961222</v>
      </c>
      <c r="E5588" s="1">
        <v>44964.611851851849</v>
      </c>
      <c r="F5588" s="1">
        <v>44964.611851851849</v>
      </c>
    </row>
    <row r="5589" spans="1:6" x14ac:dyDescent="0.2">
      <c r="A5589">
        <v>5588</v>
      </c>
      <c r="B5589" t="s">
        <v>14178</v>
      </c>
      <c r="C5589" t="s">
        <v>14179</v>
      </c>
      <c r="D5589" t="s">
        <v>14180</v>
      </c>
      <c r="E5589" s="1">
        <v>44964.611851851849</v>
      </c>
      <c r="F5589" s="1">
        <v>44964.611851851849</v>
      </c>
    </row>
    <row r="5590" spans="1:6" x14ac:dyDescent="0.2">
      <c r="A5590">
        <v>5589</v>
      </c>
      <c r="B5590" t="s">
        <v>14181</v>
      </c>
      <c r="C5590" t="s">
        <v>14182</v>
      </c>
      <c r="D5590">
        <f>1-351-864-2597</f>
        <v>-3811</v>
      </c>
      <c r="E5590" s="1">
        <v>44964.611851851849</v>
      </c>
      <c r="F5590" s="1">
        <v>44964.611851851849</v>
      </c>
    </row>
    <row r="5591" spans="1:6" x14ac:dyDescent="0.2">
      <c r="A5591">
        <v>5590</v>
      </c>
      <c r="B5591" t="s">
        <v>14183</v>
      </c>
      <c r="C5591" t="s">
        <v>14184</v>
      </c>
      <c r="D5591" t="s">
        <v>14185</v>
      </c>
      <c r="E5591" s="1">
        <v>44964.611851851849</v>
      </c>
      <c r="F5591" s="1">
        <v>44964.611851851849</v>
      </c>
    </row>
    <row r="5592" spans="1:6" x14ac:dyDescent="0.2">
      <c r="A5592">
        <v>5591</v>
      </c>
      <c r="B5592" t="s">
        <v>14186</v>
      </c>
      <c r="C5592" t="s">
        <v>14187</v>
      </c>
      <c r="D5592">
        <f>1-978-380-8155</f>
        <v>-9512</v>
      </c>
      <c r="E5592" s="1">
        <v>44964.611851851849</v>
      </c>
      <c r="F5592" s="1">
        <v>44964.611851851849</v>
      </c>
    </row>
    <row r="5593" spans="1:6" x14ac:dyDescent="0.2">
      <c r="A5593">
        <v>5592</v>
      </c>
      <c r="B5593" t="s">
        <v>14188</v>
      </c>
      <c r="C5593" t="s">
        <v>14189</v>
      </c>
      <c r="D5593">
        <f>1-838-846-9658</f>
        <v>-11341</v>
      </c>
      <c r="E5593" s="1">
        <v>44964.611851851849</v>
      </c>
      <c r="F5593" s="1">
        <v>44964.611851851849</v>
      </c>
    </row>
    <row r="5594" spans="1:6" x14ac:dyDescent="0.2">
      <c r="A5594">
        <v>5593</v>
      </c>
      <c r="B5594" t="s">
        <v>14190</v>
      </c>
      <c r="C5594" t="s">
        <v>14191</v>
      </c>
      <c r="D5594" t="s">
        <v>14192</v>
      </c>
      <c r="E5594" s="1">
        <v>44964.611851851849</v>
      </c>
      <c r="F5594" s="1">
        <v>44964.611851851849</v>
      </c>
    </row>
    <row r="5595" spans="1:6" x14ac:dyDescent="0.2">
      <c r="A5595">
        <v>5594</v>
      </c>
      <c r="B5595" t="s">
        <v>14193</v>
      </c>
      <c r="C5595" t="s">
        <v>14194</v>
      </c>
      <c r="D5595">
        <v>19287330162</v>
      </c>
      <c r="E5595" s="1">
        <v>44964.611851851849</v>
      </c>
      <c r="F5595" s="1">
        <v>44964.611851851849</v>
      </c>
    </row>
    <row r="5596" spans="1:6" x14ac:dyDescent="0.2">
      <c r="A5596">
        <v>5595</v>
      </c>
      <c r="B5596" t="s">
        <v>14195</v>
      </c>
      <c r="C5596" t="s">
        <v>14196</v>
      </c>
      <c r="D5596" t="s">
        <v>14197</v>
      </c>
      <c r="E5596" s="1">
        <v>44964.611851851849</v>
      </c>
      <c r="F5596" s="1">
        <v>44964.611851851849</v>
      </c>
    </row>
    <row r="5597" spans="1:6" x14ac:dyDescent="0.2">
      <c r="A5597">
        <v>5596</v>
      </c>
      <c r="B5597" t="s">
        <v>14198</v>
      </c>
      <c r="C5597" t="s">
        <v>14199</v>
      </c>
      <c r="D5597" t="s">
        <v>14200</v>
      </c>
      <c r="E5597" s="1">
        <v>44964.611851851849</v>
      </c>
      <c r="F5597" s="1">
        <v>44964.611851851849</v>
      </c>
    </row>
    <row r="5598" spans="1:6" x14ac:dyDescent="0.2">
      <c r="A5598">
        <v>5597</v>
      </c>
      <c r="B5598" t="s">
        <v>14201</v>
      </c>
      <c r="C5598" t="s">
        <v>14202</v>
      </c>
      <c r="D5598" s="2">
        <v>9804462647</v>
      </c>
      <c r="E5598" s="1">
        <v>44964.611851851849</v>
      </c>
      <c r="F5598" s="1">
        <v>44964.611851851849</v>
      </c>
    </row>
    <row r="5599" spans="1:6" x14ac:dyDescent="0.2">
      <c r="A5599">
        <v>5598</v>
      </c>
      <c r="B5599" t="s">
        <v>14203</v>
      </c>
      <c r="C5599" t="s">
        <v>14204</v>
      </c>
      <c r="D5599" t="s">
        <v>14205</v>
      </c>
      <c r="E5599" s="1">
        <v>44964.611851851849</v>
      </c>
      <c r="F5599" s="1">
        <v>44964.611851851849</v>
      </c>
    </row>
    <row r="5600" spans="1:6" x14ac:dyDescent="0.2">
      <c r="A5600">
        <v>5599</v>
      </c>
      <c r="B5600" t="s">
        <v>14206</v>
      </c>
      <c r="C5600" t="s">
        <v>14207</v>
      </c>
      <c r="D5600">
        <v>17815436557</v>
      </c>
      <c r="E5600" s="1">
        <v>44964.611851851849</v>
      </c>
      <c r="F5600" s="1">
        <v>44964.611851851849</v>
      </c>
    </row>
    <row r="5601" spans="1:6" x14ac:dyDescent="0.2">
      <c r="A5601">
        <v>5600</v>
      </c>
      <c r="B5601" t="s">
        <v>14208</v>
      </c>
      <c r="C5601" t="s">
        <v>14209</v>
      </c>
      <c r="D5601" t="s">
        <v>14210</v>
      </c>
      <c r="E5601" s="1">
        <v>44964.611851851849</v>
      </c>
      <c r="F5601" s="1">
        <v>44964.611851851849</v>
      </c>
    </row>
    <row r="5602" spans="1:6" x14ac:dyDescent="0.2">
      <c r="A5602">
        <v>5601</v>
      </c>
      <c r="B5602" t="s">
        <v>14211</v>
      </c>
      <c r="C5602" t="s">
        <v>14212</v>
      </c>
      <c r="D5602" t="s">
        <v>14213</v>
      </c>
      <c r="E5602" s="1">
        <v>44964.611851851849</v>
      </c>
      <c r="F5602" s="1">
        <v>44964.611851851849</v>
      </c>
    </row>
    <row r="5603" spans="1:6" x14ac:dyDescent="0.2">
      <c r="A5603">
        <v>5602</v>
      </c>
      <c r="B5603" t="s">
        <v>14214</v>
      </c>
      <c r="C5603" t="s">
        <v>14215</v>
      </c>
      <c r="D5603" s="2">
        <v>4793303802</v>
      </c>
      <c r="E5603" s="1">
        <v>44964.611851851849</v>
      </c>
      <c r="F5603" s="1">
        <v>44964.611851851849</v>
      </c>
    </row>
    <row r="5604" spans="1:6" x14ac:dyDescent="0.2">
      <c r="A5604">
        <v>5603</v>
      </c>
      <c r="B5604" t="s">
        <v>14216</v>
      </c>
      <c r="C5604" t="s">
        <v>14217</v>
      </c>
      <c r="D5604" t="s">
        <v>14218</v>
      </c>
      <c r="E5604" s="1">
        <v>44964.611851851849</v>
      </c>
      <c r="F5604" s="1">
        <v>44964.611851851849</v>
      </c>
    </row>
    <row r="5605" spans="1:6" x14ac:dyDescent="0.2">
      <c r="A5605">
        <v>5604</v>
      </c>
      <c r="B5605" t="s">
        <v>14219</v>
      </c>
      <c r="C5605" t="s">
        <v>14220</v>
      </c>
      <c r="D5605" t="s">
        <v>14221</v>
      </c>
      <c r="E5605" s="1">
        <v>44964.611851851849</v>
      </c>
      <c r="F5605" s="1">
        <v>44964.611851851849</v>
      </c>
    </row>
    <row r="5606" spans="1:6" x14ac:dyDescent="0.2">
      <c r="A5606">
        <v>5605</v>
      </c>
      <c r="B5606" t="s">
        <v>14222</v>
      </c>
      <c r="C5606" t="s">
        <v>14223</v>
      </c>
      <c r="D5606" t="s">
        <v>14224</v>
      </c>
      <c r="E5606" s="1">
        <v>44964.611851851849</v>
      </c>
      <c r="F5606" s="1">
        <v>44964.611851851849</v>
      </c>
    </row>
    <row r="5607" spans="1:6" x14ac:dyDescent="0.2">
      <c r="A5607">
        <v>5606</v>
      </c>
      <c r="B5607" t="s">
        <v>14225</v>
      </c>
      <c r="C5607" t="s">
        <v>14226</v>
      </c>
      <c r="D5607" t="s">
        <v>14227</v>
      </c>
      <c r="E5607" s="1">
        <v>44964.611851851849</v>
      </c>
      <c r="F5607" s="1">
        <v>44964.611851851849</v>
      </c>
    </row>
    <row r="5608" spans="1:6" x14ac:dyDescent="0.2">
      <c r="A5608">
        <v>5607</v>
      </c>
      <c r="B5608" t="s">
        <v>14228</v>
      </c>
      <c r="C5608" t="s">
        <v>14229</v>
      </c>
      <c r="D5608">
        <f>1-531-822-9565</f>
        <v>-10917</v>
      </c>
      <c r="E5608" s="1">
        <v>44964.611851851849</v>
      </c>
      <c r="F5608" s="1">
        <v>44964.611851851849</v>
      </c>
    </row>
    <row r="5609" spans="1:6" x14ac:dyDescent="0.2">
      <c r="A5609">
        <v>5608</v>
      </c>
      <c r="B5609" t="s">
        <v>14230</v>
      </c>
      <c r="C5609" t="s">
        <v>14231</v>
      </c>
      <c r="D5609" t="s">
        <v>14232</v>
      </c>
      <c r="E5609" s="1">
        <v>44964.611851851849</v>
      </c>
      <c r="F5609" s="1">
        <v>44964.611851851849</v>
      </c>
    </row>
    <row r="5610" spans="1:6" x14ac:dyDescent="0.2">
      <c r="A5610">
        <v>5609</v>
      </c>
      <c r="B5610" t="s">
        <v>14233</v>
      </c>
      <c r="C5610" t="s">
        <v>14234</v>
      </c>
      <c r="D5610" t="s">
        <v>14235</v>
      </c>
      <c r="E5610" s="1">
        <v>44964.611851851849</v>
      </c>
      <c r="F5610" s="1">
        <v>44964.611851851849</v>
      </c>
    </row>
    <row r="5611" spans="1:6" x14ac:dyDescent="0.2">
      <c r="A5611">
        <v>5610</v>
      </c>
      <c r="B5611" t="s">
        <v>14236</v>
      </c>
      <c r="C5611" t="s">
        <v>14237</v>
      </c>
      <c r="D5611" t="s">
        <v>14238</v>
      </c>
      <c r="E5611" s="1">
        <v>44964.611851851849</v>
      </c>
      <c r="F5611" s="1">
        <v>44964.611851851849</v>
      </c>
    </row>
    <row r="5612" spans="1:6" x14ac:dyDescent="0.2">
      <c r="A5612">
        <v>5611</v>
      </c>
      <c r="B5612" t="s">
        <v>14239</v>
      </c>
      <c r="C5612" t="s">
        <v>14240</v>
      </c>
      <c r="D5612" t="s">
        <v>14241</v>
      </c>
      <c r="E5612" s="1">
        <v>44964.611851851849</v>
      </c>
      <c r="F5612" s="1">
        <v>44964.611851851849</v>
      </c>
    </row>
    <row r="5613" spans="1:6" x14ac:dyDescent="0.2">
      <c r="A5613">
        <v>5612</v>
      </c>
      <c r="B5613" t="s">
        <v>14242</v>
      </c>
      <c r="C5613" t="s">
        <v>14243</v>
      </c>
      <c r="D5613" t="s">
        <v>14244</v>
      </c>
      <c r="E5613" s="1">
        <v>44964.611851851849</v>
      </c>
      <c r="F5613" s="1">
        <v>44964.611851851849</v>
      </c>
    </row>
    <row r="5614" spans="1:6" x14ac:dyDescent="0.2">
      <c r="A5614">
        <v>5613</v>
      </c>
      <c r="B5614" t="s">
        <v>14245</v>
      </c>
      <c r="C5614" t="s">
        <v>14246</v>
      </c>
      <c r="D5614" s="2">
        <v>3607628354</v>
      </c>
      <c r="E5614" s="1">
        <v>44964.611851851849</v>
      </c>
      <c r="F5614" s="1">
        <v>44964.611851851849</v>
      </c>
    </row>
    <row r="5615" spans="1:6" x14ac:dyDescent="0.2">
      <c r="A5615">
        <v>5614</v>
      </c>
      <c r="B5615" t="s">
        <v>14247</v>
      </c>
      <c r="C5615" t="s">
        <v>14248</v>
      </c>
      <c r="D5615" t="s">
        <v>14249</v>
      </c>
      <c r="E5615" s="1">
        <v>44964.611851851849</v>
      </c>
      <c r="F5615" s="1">
        <v>44964.611851851849</v>
      </c>
    </row>
    <row r="5616" spans="1:6" x14ac:dyDescent="0.2">
      <c r="A5616">
        <v>5615</v>
      </c>
      <c r="B5616" t="s">
        <v>14250</v>
      </c>
      <c r="C5616" t="s">
        <v>14251</v>
      </c>
      <c r="D5616" s="2">
        <v>4305732679</v>
      </c>
      <c r="E5616" s="1">
        <v>44964.611851851849</v>
      </c>
      <c r="F5616" s="1">
        <v>44964.611851851849</v>
      </c>
    </row>
    <row r="5617" spans="1:6" x14ac:dyDescent="0.2">
      <c r="A5617">
        <v>5616</v>
      </c>
      <c r="B5617" t="s">
        <v>14252</v>
      </c>
      <c r="C5617" t="s">
        <v>14253</v>
      </c>
      <c r="D5617" t="s">
        <v>14254</v>
      </c>
      <c r="E5617" s="1">
        <v>44964.611851851849</v>
      </c>
      <c r="F5617" s="1">
        <v>44964.611851851849</v>
      </c>
    </row>
    <row r="5618" spans="1:6" x14ac:dyDescent="0.2">
      <c r="A5618">
        <v>5617</v>
      </c>
      <c r="B5618" t="s">
        <v>14255</v>
      </c>
      <c r="C5618" t="s">
        <v>14256</v>
      </c>
      <c r="D5618" t="s">
        <v>14257</v>
      </c>
      <c r="E5618" s="1">
        <v>44964.611851851849</v>
      </c>
      <c r="F5618" s="1">
        <v>44964.611851851849</v>
      </c>
    </row>
    <row r="5619" spans="1:6" x14ac:dyDescent="0.2">
      <c r="A5619">
        <v>5618</v>
      </c>
      <c r="B5619" t="s">
        <v>14258</v>
      </c>
      <c r="C5619" t="s">
        <v>14259</v>
      </c>
      <c r="D5619">
        <f>1-828-307-7927</f>
        <v>-9061</v>
      </c>
      <c r="E5619" s="1">
        <v>44964.611851851849</v>
      </c>
      <c r="F5619" s="1">
        <v>44964.611851851849</v>
      </c>
    </row>
    <row r="5620" spans="1:6" x14ac:dyDescent="0.2">
      <c r="A5620">
        <v>5619</v>
      </c>
      <c r="B5620" t="s">
        <v>14260</v>
      </c>
      <c r="C5620" t="s">
        <v>14261</v>
      </c>
      <c r="D5620" t="s">
        <v>14262</v>
      </c>
      <c r="E5620" s="1">
        <v>44964.611851851849</v>
      </c>
      <c r="F5620" s="1">
        <v>44964.611851851849</v>
      </c>
    </row>
    <row r="5621" spans="1:6" x14ac:dyDescent="0.2">
      <c r="A5621">
        <v>5620</v>
      </c>
      <c r="B5621" t="s">
        <v>14263</v>
      </c>
      <c r="C5621" t="s">
        <v>14264</v>
      </c>
      <c r="D5621">
        <v>12205717665</v>
      </c>
      <c r="E5621" s="1">
        <v>44964.611851851849</v>
      </c>
      <c r="F5621" s="1">
        <v>44964.611851851849</v>
      </c>
    </row>
    <row r="5622" spans="1:6" x14ac:dyDescent="0.2">
      <c r="A5622">
        <v>5621</v>
      </c>
      <c r="B5622" t="s">
        <v>14265</v>
      </c>
      <c r="C5622" t="s">
        <v>14266</v>
      </c>
      <c r="D5622">
        <f>1-708-246-6882</f>
        <v>-7835</v>
      </c>
      <c r="E5622" s="1">
        <v>44964.611851851849</v>
      </c>
      <c r="F5622" s="1">
        <v>44964.611851851849</v>
      </c>
    </row>
    <row r="5623" spans="1:6" x14ac:dyDescent="0.2">
      <c r="A5623">
        <v>5622</v>
      </c>
      <c r="B5623" t="s">
        <v>14267</v>
      </c>
      <c r="C5623" t="s">
        <v>14268</v>
      </c>
      <c r="D5623" t="s">
        <v>14269</v>
      </c>
      <c r="E5623" s="1">
        <v>44964.611851851849</v>
      </c>
      <c r="F5623" s="1">
        <v>44964.611851851849</v>
      </c>
    </row>
    <row r="5624" spans="1:6" x14ac:dyDescent="0.2">
      <c r="A5624">
        <v>5623</v>
      </c>
      <c r="B5624" t="s">
        <v>14270</v>
      </c>
      <c r="C5624" t="s">
        <v>14271</v>
      </c>
      <c r="D5624" t="s">
        <v>14272</v>
      </c>
      <c r="E5624" s="1">
        <v>44964.611851851849</v>
      </c>
      <c r="F5624" s="1">
        <v>44964.611851851849</v>
      </c>
    </row>
    <row r="5625" spans="1:6" x14ac:dyDescent="0.2">
      <c r="A5625">
        <v>5624</v>
      </c>
      <c r="B5625" t="s">
        <v>14273</v>
      </c>
      <c r="C5625" t="s">
        <v>14274</v>
      </c>
      <c r="D5625" t="s">
        <v>14275</v>
      </c>
      <c r="E5625" s="1">
        <v>44964.611851851849</v>
      </c>
      <c r="F5625" s="1">
        <v>44964.611851851849</v>
      </c>
    </row>
    <row r="5626" spans="1:6" x14ac:dyDescent="0.2">
      <c r="A5626">
        <v>5625</v>
      </c>
      <c r="B5626" t="s">
        <v>14276</v>
      </c>
      <c r="C5626" t="s">
        <v>14277</v>
      </c>
      <c r="D5626" t="s">
        <v>14278</v>
      </c>
      <c r="E5626" s="1">
        <v>44964.611851851849</v>
      </c>
      <c r="F5626" s="1">
        <v>44964.611851851849</v>
      </c>
    </row>
    <row r="5627" spans="1:6" x14ac:dyDescent="0.2">
      <c r="A5627">
        <v>5626</v>
      </c>
      <c r="B5627" t="s">
        <v>14279</v>
      </c>
      <c r="C5627" t="s">
        <v>14280</v>
      </c>
      <c r="D5627">
        <f>1-731-330-8286</f>
        <v>-9346</v>
      </c>
      <c r="E5627" s="1">
        <v>44964.611851851849</v>
      </c>
      <c r="F5627" s="1">
        <v>44964.611851851849</v>
      </c>
    </row>
    <row r="5628" spans="1:6" x14ac:dyDescent="0.2">
      <c r="A5628">
        <v>5627</v>
      </c>
      <c r="B5628" t="s">
        <v>14281</v>
      </c>
      <c r="C5628" t="s">
        <v>14282</v>
      </c>
      <c r="D5628">
        <f>1-930-397-1968</f>
        <v>-3294</v>
      </c>
      <c r="E5628" s="1">
        <v>44964.611851851849</v>
      </c>
      <c r="F5628" s="1">
        <v>44964.611851851849</v>
      </c>
    </row>
    <row r="5629" spans="1:6" x14ac:dyDescent="0.2">
      <c r="A5629">
        <v>5628</v>
      </c>
      <c r="B5629" t="s">
        <v>14283</v>
      </c>
      <c r="C5629" t="s">
        <v>14284</v>
      </c>
      <c r="D5629">
        <v>18474636077</v>
      </c>
      <c r="E5629" s="1">
        <v>44964.611851851849</v>
      </c>
      <c r="F5629" s="1">
        <v>44964.611851851849</v>
      </c>
    </row>
    <row r="5630" spans="1:6" x14ac:dyDescent="0.2">
      <c r="A5630">
        <v>5629</v>
      </c>
      <c r="B5630" t="s">
        <v>14285</v>
      </c>
      <c r="C5630" t="s">
        <v>14286</v>
      </c>
      <c r="D5630" s="2">
        <v>14244341634</v>
      </c>
      <c r="E5630" s="1">
        <v>44964.611851851849</v>
      </c>
      <c r="F5630" s="1">
        <v>44964.611851851849</v>
      </c>
    </row>
    <row r="5631" spans="1:6" x14ac:dyDescent="0.2">
      <c r="A5631">
        <v>5630</v>
      </c>
      <c r="B5631" t="s">
        <v>14287</v>
      </c>
      <c r="C5631" t="s">
        <v>14288</v>
      </c>
      <c r="D5631" t="s">
        <v>14289</v>
      </c>
      <c r="E5631" s="1">
        <v>44964.611851851849</v>
      </c>
      <c r="F5631" s="1">
        <v>44964.611851851849</v>
      </c>
    </row>
    <row r="5632" spans="1:6" x14ac:dyDescent="0.2">
      <c r="A5632">
        <v>5631</v>
      </c>
      <c r="B5632" t="s">
        <v>14290</v>
      </c>
      <c r="C5632" t="s">
        <v>14291</v>
      </c>
      <c r="D5632" t="s">
        <v>14292</v>
      </c>
      <c r="E5632" s="1">
        <v>44964.611851851849</v>
      </c>
      <c r="F5632" s="1">
        <v>44964.611851851849</v>
      </c>
    </row>
    <row r="5633" spans="1:6" x14ac:dyDescent="0.2">
      <c r="A5633">
        <v>5632</v>
      </c>
      <c r="B5633" t="s">
        <v>14293</v>
      </c>
      <c r="C5633" t="s">
        <v>14294</v>
      </c>
      <c r="D5633" t="s">
        <v>14295</v>
      </c>
      <c r="E5633" s="1">
        <v>44964.611851851849</v>
      </c>
      <c r="F5633" s="1">
        <v>44964.611851851849</v>
      </c>
    </row>
    <row r="5634" spans="1:6" x14ac:dyDescent="0.2">
      <c r="A5634">
        <v>5633</v>
      </c>
      <c r="B5634" t="s">
        <v>14296</v>
      </c>
      <c r="C5634" t="s">
        <v>14297</v>
      </c>
      <c r="D5634" t="s">
        <v>14298</v>
      </c>
      <c r="E5634" s="1">
        <v>44964.611851851849</v>
      </c>
      <c r="F5634" s="1">
        <v>44964.611851851849</v>
      </c>
    </row>
    <row r="5635" spans="1:6" x14ac:dyDescent="0.2">
      <c r="A5635">
        <v>5634</v>
      </c>
      <c r="B5635" t="s">
        <v>14299</v>
      </c>
      <c r="C5635" t="s">
        <v>14300</v>
      </c>
      <c r="D5635">
        <v>18069353847</v>
      </c>
      <c r="E5635" s="1">
        <v>44964.611851851849</v>
      </c>
      <c r="F5635" s="1">
        <v>44964.611851851849</v>
      </c>
    </row>
    <row r="5636" spans="1:6" x14ac:dyDescent="0.2">
      <c r="A5636">
        <v>5635</v>
      </c>
      <c r="B5636" t="s">
        <v>14301</v>
      </c>
      <c r="C5636" t="s">
        <v>14302</v>
      </c>
      <c r="D5636">
        <f>1-224-800-7633</f>
        <v>-8656</v>
      </c>
      <c r="E5636" s="1">
        <v>44964.611851851849</v>
      </c>
      <c r="F5636" s="1">
        <v>44964.611851851849</v>
      </c>
    </row>
    <row r="5637" spans="1:6" x14ac:dyDescent="0.2">
      <c r="A5637">
        <v>5636</v>
      </c>
      <c r="B5637" t="s">
        <v>14303</v>
      </c>
      <c r="C5637" t="s">
        <v>14304</v>
      </c>
      <c r="D5637">
        <v>19848472201</v>
      </c>
      <c r="E5637" s="1">
        <v>44964.611851851849</v>
      </c>
      <c r="F5637" s="1">
        <v>44964.611851851849</v>
      </c>
    </row>
    <row r="5638" spans="1:6" x14ac:dyDescent="0.2">
      <c r="A5638">
        <v>5637</v>
      </c>
      <c r="B5638" t="s">
        <v>14305</v>
      </c>
      <c r="C5638" t="s">
        <v>14306</v>
      </c>
      <c r="D5638" s="2">
        <v>8634209553</v>
      </c>
      <c r="E5638" s="1">
        <v>44964.611851851849</v>
      </c>
      <c r="F5638" s="1">
        <v>44964.611851851849</v>
      </c>
    </row>
    <row r="5639" spans="1:6" x14ac:dyDescent="0.2">
      <c r="A5639">
        <v>5638</v>
      </c>
      <c r="B5639" t="s">
        <v>14307</v>
      </c>
      <c r="C5639" t="s">
        <v>14308</v>
      </c>
      <c r="D5639" t="s">
        <v>14309</v>
      </c>
      <c r="E5639" s="1">
        <v>44964.611851851849</v>
      </c>
      <c r="F5639" s="1">
        <v>44964.611851851849</v>
      </c>
    </row>
    <row r="5640" spans="1:6" x14ac:dyDescent="0.2">
      <c r="A5640">
        <v>5639</v>
      </c>
      <c r="B5640" t="s">
        <v>14310</v>
      </c>
      <c r="C5640" t="s">
        <v>14311</v>
      </c>
      <c r="D5640" s="2">
        <v>9545813815</v>
      </c>
      <c r="E5640" s="1">
        <v>44964.611851851849</v>
      </c>
      <c r="F5640" s="1">
        <v>44964.611851851849</v>
      </c>
    </row>
    <row r="5641" spans="1:6" x14ac:dyDescent="0.2">
      <c r="A5641">
        <v>5640</v>
      </c>
      <c r="B5641" t="s">
        <v>14312</v>
      </c>
      <c r="C5641" t="s">
        <v>14313</v>
      </c>
      <c r="D5641" t="s">
        <v>14314</v>
      </c>
      <c r="E5641" s="1">
        <v>44964.611851851849</v>
      </c>
      <c r="F5641" s="1">
        <v>44964.611851851849</v>
      </c>
    </row>
    <row r="5642" spans="1:6" x14ac:dyDescent="0.2">
      <c r="A5642">
        <v>5641</v>
      </c>
      <c r="B5642" t="s">
        <v>14315</v>
      </c>
      <c r="C5642" t="s">
        <v>14316</v>
      </c>
      <c r="D5642" s="2">
        <v>5317952182</v>
      </c>
      <c r="E5642" s="1">
        <v>44964.611851851849</v>
      </c>
      <c r="F5642" s="1">
        <v>44964.611851851849</v>
      </c>
    </row>
    <row r="5643" spans="1:6" x14ac:dyDescent="0.2">
      <c r="A5643">
        <v>5642</v>
      </c>
      <c r="B5643" t="s">
        <v>14317</v>
      </c>
      <c r="C5643" t="s">
        <v>14318</v>
      </c>
      <c r="D5643">
        <v>15623246811</v>
      </c>
      <c r="E5643" s="1">
        <v>44964.611851851849</v>
      </c>
      <c r="F5643" s="1">
        <v>44964.611851851849</v>
      </c>
    </row>
    <row r="5644" spans="1:6" x14ac:dyDescent="0.2">
      <c r="A5644">
        <v>5643</v>
      </c>
      <c r="B5644" t="s">
        <v>14319</v>
      </c>
      <c r="C5644" t="s">
        <v>14320</v>
      </c>
      <c r="D5644">
        <v>14197283776</v>
      </c>
      <c r="E5644" s="1">
        <v>44964.611851851849</v>
      </c>
      <c r="F5644" s="1">
        <v>44964.611851851849</v>
      </c>
    </row>
    <row r="5645" spans="1:6" x14ac:dyDescent="0.2">
      <c r="A5645">
        <v>5644</v>
      </c>
      <c r="B5645" t="s">
        <v>14321</v>
      </c>
      <c r="C5645" t="s">
        <v>14322</v>
      </c>
      <c r="D5645" t="s">
        <v>14323</v>
      </c>
      <c r="E5645" s="1">
        <v>44964.611851851849</v>
      </c>
      <c r="F5645" s="1">
        <v>44964.611851851849</v>
      </c>
    </row>
    <row r="5646" spans="1:6" x14ac:dyDescent="0.2">
      <c r="A5646">
        <v>5645</v>
      </c>
      <c r="B5646" t="s">
        <v>14324</v>
      </c>
      <c r="C5646" t="s">
        <v>14325</v>
      </c>
      <c r="D5646" t="s">
        <v>14326</v>
      </c>
      <c r="E5646" s="1">
        <v>44964.611851851849</v>
      </c>
      <c r="F5646" s="1">
        <v>44964.611851851849</v>
      </c>
    </row>
    <row r="5647" spans="1:6" x14ac:dyDescent="0.2">
      <c r="A5647">
        <v>5646</v>
      </c>
      <c r="B5647" t="s">
        <v>14327</v>
      </c>
      <c r="C5647" t="s">
        <v>14328</v>
      </c>
      <c r="D5647">
        <v>17152801756</v>
      </c>
      <c r="E5647" s="1">
        <v>44964.611851851849</v>
      </c>
      <c r="F5647" s="1">
        <v>44964.611851851849</v>
      </c>
    </row>
    <row r="5648" spans="1:6" x14ac:dyDescent="0.2">
      <c r="A5648">
        <v>5647</v>
      </c>
      <c r="B5648" t="s">
        <v>14329</v>
      </c>
      <c r="C5648" t="s">
        <v>14330</v>
      </c>
      <c r="D5648" s="2">
        <v>8643274650</v>
      </c>
      <c r="E5648" s="1">
        <v>44964.611851851849</v>
      </c>
      <c r="F5648" s="1">
        <v>44964.611851851849</v>
      </c>
    </row>
    <row r="5649" spans="1:6" x14ac:dyDescent="0.2">
      <c r="A5649">
        <v>5648</v>
      </c>
      <c r="B5649" t="s">
        <v>14331</v>
      </c>
      <c r="C5649" t="s">
        <v>14332</v>
      </c>
      <c r="D5649" s="2">
        <v>5732233100</v>
      </c>
      <c r="E5649" s="1">
        <v>44964.611851851849</v>
      </c>
      <c r="F5649" s="1">
        <v>44964.611851851849</v>
      </c>
    </row>
    <row r="5650" spans="1:6" x14ac:dyDescent="0.2">
      <c r="A5650">
        <v>5649</v>
      </c>
      <c r="B5650" t="s">
        <v>14333</v>
      </c>
      <c r="C5650" t="s">
        <v>14334</v>
      </c>
      <c r="D5650" s="2">
        <v>5203636730</v>
      </c>
      <c r="E5650" s="1">
        <v>44964.611851851849</v>
      </c>
      <c r="F5650" s="1">
        <v>44964.611851851849</v>
      </c>
    </row>
    <row r="5651" spans="1:6" x14ac:dyDescent="0.2">
      <c r="A5651">
        <v>5650</v>
      </c>
      <c r="B5651" t="s">
        <v>14335</v>
      </c>
      <c r="C5651" t="s">
        <v>14336</v>
      </c>
      <c r="D5651" t="s">
        <v>14337</v>
      </c>
      <c r="E5651" s="1">
        <v>44964.611851851849</v>
      </c>
      <c r="F5651" s="1">
        <v>44964.611851851849</v>
      </c>
    </row>
    <row r="5652" spans="1:6" x14ac:dyDescent="0.2">
      <c r="A5652">
        <v>5651</v>
      </c>
      <c r="B5652" t="s">
        <v>14338</v>
      </c>
      <c r="C5652" t="s">
        <v>14339</v>
      </c>
      <c r="D5652">
        <v>13136129723</v>
      </c>
      <c r="E5652" s="1">
        <v>44964.611851851849</v>
      </c>
      <c r="F5652" s="1">
        <v>44964.611851851849</v>
      </c>
    </row>
    <row r="5653" spans="1:6" x14ac:dyDescent="0.2">
      <c r="A5653">
        <v>5652</v>
      </c>
      <c r="B5653" t="s">
        <v>14340</v>
      </c>
      <c r="C5653" t="s">
        <v>14341</v>
      </c>
      <c r="D5653" t="s">
        <v>14342</v>
      </c>
      <c r="E5653" s="1">
        <v>44964.611851851849</v>
      </c>
      <c r="F5653" s="1">
        <v>44964.611851851849</v>
      </c>
    </row>
    <row r="5654" spans="1:6" x14ac:dyDescent="0.2">
      <c r="A5654">
        <v>5653</v>
      </c>
      <c r="B5654" t="s">
        <v>14343</v>
      </c>
      <c r="C5654" t="s">
        <v>14344</v>
      </c>
      <c r="D5654" s="2">
        <v>5318821240</v>
      </c>
      <c r="E5654" s="1">
        <v>44964.611851851849</v>
      </c>
      <c r="F5654" s="1">
        <v>44964.611851851849</v>
      </c>
    </row>
    <row r="5655" spans="1:6" x14ac:dyDescent="0.2">
      <c r="A5655">
        <v>5654</v>
      </c>
      <c r="B5655" t="s">
        <v>14345</v>
      </c>
      <c r="C5655" t="s">
        <v>14346</v>
      </c>
      <c r="D5655" t="s">
        <v>14347</v>
      </c>
      <c r="E5655" s="1">
        <v>44964.611851851849</v>
      </c>
      <c r="F5655" s="1">
        <v>44964.611851851849</v>
      </c>
    </row>
    <row r="5656" spans="1:6" x14ac:dyDescent="0.2">
      <c r="A5656">
        <v>5655</v>
      </c>
      <c r="B5656" t="s">
        <v>14348</v>
      </c>
      <c r="C5656" t="s">
        <v>14349</v>
      </c>
      <c r="D5656">
        <f>1-940-720-4852</f>
        <v>-6511</v>
      </c>
      <c r="E5656" s="1">
        <v>44964.611851851849</v>
      </c>
      <c r="F5656" s="1">
        <v>44964.611851851849</v>
      </c>
    </row>
    <row r="5657" spans="1:6" x14ac:dyDescent="0.2">
      <c r="A5657">
        <v>5656</v>
      </c>
      <c r="B5657" t="s">
        <v>14350</v>
      </c>
      <c r="C5657" t="s">
        <v>14351</v>
      </c>
      <c r="D5657">
        <f>1-323-433-1869</f>
        <v>-2624</v>
      </c>
      <c r="E5657" s="1">
        <v>44964.611851851849</v>
      </c>
      <c r="F5657" s="1">
        <v>44964.611851851849</v>
      </c>
    </row>
    <row r="5658" spans="1:6" x14ac:dyDescent="0.2">
      <c r="A5658">
        <v>5657</v>
      </c>
      <c r="B5658" t="s">
        <v>14352</v>
      </c>
      <c r="C5658" t="s">
        <v>14353</v>
      </c>
      <c r="D5658" t="s">
        <v>14354</v>
      </c>
      <c r="E5658" s="1">
        <v>44964.611851851849</v>
      </c>
      <c r="F5658" s="1">
        <v>44964.611851851849</v>
      </c>
    </row>
    <row r="5659" spans="1:6" x14ac:dyDescent="0.2">
      <c r="A5659">
        <v>5658</v>
      </c>
      <c r="B5659" t="s">
        <v>14355</v>
      </c>
      <c r="C5659" t="s">
        <v>14356</v>
      </c>
      <c r="D5659" s="2">
        <v>3083737596</v>
      </c>
      <c r="E5659" s="1">
        <v>44964.611851851849</v>
      </c>
      <c r="F5659" s="1">
        <v>44964.611851851849</v>
      </c>
    </row>
    <row r="5660" spans="1:6" x14ac:dyDescent="0.2">
      <c r="A5660">
        <v>5659</v>
      </c>
      <c r="B5660" t="s">
        <v>14357</v>
      </c>
      <c r="C5660" t="s">
        <v>14358</v>
      </c>
      <c r="D5660" t="s">
        <v>14359</v>
      </c>
      <c r="E5660" s="1">
        <v>44964.611851851849</v>
      </c>
      <c r="F5660" s="1">
        <v>44964.611851851849</v>
      </c>
    </row>
    <row r="5661" spans="1:6" x14ac:dyDescent="0.2">
      <c r="A5661">
        <v>5660</v>
      </c>
      <c r="B5661" t="s">
        <v>14360</v>
      </c>
      <c r="C5661" t="s">
        <v>14361</v>
      </c>
      <c r="D5661" t="s">
        <v>14362</v>
      </c>
      <c r="E5661" s="1">
        <v>44964.611851851849</v>
      </c>
      <c r="F5661" s="1">
        <v>44964.611851851849</v>
      </c>
    </row>
    <row r="5662" spans="1:6" x14ac:dyDescent="0.2">
      <c r="A5662">
        <v>5661</v>
      </c>
      <c r="B5662" t="s">
        <v>14363</v>
      </c>
      <c r="C5662" t="s">
        <v>14364</v>
      </c>
      <c r="D5662" t="s">
        <v>14365</v>
      </c>
      <c r="E5662" s="1">
        <v>44964.611851851849</v>
      </c>
      <c r="F5662" s="1">
        <v>44964.611851851849</v>
      </c>
    </row>
    <row r="5663" spans="1:6" x14ac:dyDescent="0.2">
      <c r="A5663">
        <v>5662</v>
      </c>
      <c r="B5663" t="s">
        <v>14366</v>
      </c>
      <c r="C5663" t="s">
        <v>14367</v>
      </c>
      <c r="D5663">
        <f>1-283-982-1724</f>
        <v>-2988</v>
      </c>
      <c r="E5663" s="1">
        <v>44964.611851851849</v>
      </c>
      <c r="F5663" s="1">
        <v>44964.611851851849</v>
      </c>
    </row>
    <row r="5664" spans="1:6" x14ac:dyDescent="0.2">
      <c r="A5664">
        <v>5663</v>
      </c>
      <c r="B5664" t="s">
        <v>14368</v>
      </c>
      <c r="C5664" t="s">
        <v>14369</v>
      </c>
      <c r="D5664">
        <f>1-731-326-6975</f>
        <v>-8031</v>
      </c>
      <c r="E5664" s="1">
        <v>44964.611851851849</v>
      </c>
      <c r="F5664" s="1">
        <v>44964.611851851849</v>
      </c>
    </row>
    <row r="5665" spans="1:6" x14ac:dyDescent="0.2">
      <c r="A5665">
        <v>5664</v>
      </c>
      <c r="B5665" t="s">
        <v>14370</v>
      </c>
      <c r="C5665" t="s">
        <v>14371</v>
      </c>
      <c r="D5665" t="s">
        <v>14372</v>
      </c>
      <c r="E5665" s="1">
        <v>44964.611851851849</v>
      </c>
      <c r="F5665" s="1">
        <v>44964.611851851849</v>
      </c>
    </row>
    <row r="5666" spans="1:6" x14ac:dyDescent="0.2">
      <c r="A5666">
        <v>5665</v>
      </c>
      <c r="B5666" t="s">
        <v>14373</v>
      </c>
      <c r="C5666" t="s">
        <v>14374</v>
      </c>
      <c r="D5666" t="s">
        <v>14375</v>
      </c>
      <c r="E5666" s="1">
        <v>44964.611851851849</v>
      </c>
      <c r="F5666" s="1">
        <v>44964.611851851849</v>
      </c>
    </row>
    <row r="5667" spans="1:6" x14ac:dyDescent="0.2">
      <c r="A5667">
        <v>5666</v>
      </c>
      <c r="B5667" t="s">
        <v>14376</v>
      </c>
      <c r="C5667" t="s">
        <v>14377</v>
      </c>
      <c r="D5667" t="s">
        <v>14378</v>
      </c>
      <c r="E5667" s="1">
        <v>44964.611851851849</v>
      </c>
      <c r="F5667" s="1">
        <v>44964.611851851849</v>
      </c>
    </row>
    <row r="5668" spans="1:6" x14ac:dyDescent="0.2">
      <c r="A5668">
        <v>5667</v>
      </c>
      <c r="B5668" t="s">
        <v>14379</v>
      </c>
      <c r="C5668" t="s">
        <v>14380</v>
      </c>
      <c r="D5668" t="s">
        <v>14381</v>
      </c>
      <c r="E5668" s="1">
        <v>44964.611851851849</v>
      </c>
      <c r="F5668" s="1">
        <v>44964.611851851849</v>
      </c>
    </row>
    <row r="5669" spans="1:6" x14ac:dyDescent="0.2">
      <c r="A5669">
        <v>5668</v>
      </c>
      <c r="B5669" t="s">
        <v>14382</v>
      </c>
      <c r="C5669" t="s">
        <v>14383</v>
      </c>
      <c r="D5669" s="2">
        <v>4756202007</v>
      </c>
      <c r="E5669" s="1">
        <v>44964.611851851849</v>
      </c>
      <c r="F5669" s="1">
        <v>44964.611851851849</v>
      </c>
    </row>
    <row r="5670" spans="1:6" x14ac:dyDescent="0.2">
      <c r="A5670">
        <v>5669</v>
      </c>
      <c r="B5670" t="s">
        <v>14384</v>
      </c>
      <c r="C5670" t="s">
        <v>14385</v>
      </c>
      <c r="D5670" t="s">
        <v>14386</v>
      </c>
      <c r="E5670" s="1">
        <v>44964.611851851849</v>
      </c>
      <c r="F5670" s="1">
        <v>44964.611851851849</v>
      </c>
    </row>
    <row r="5671" spans="1:6" x14ac:dyDescent="0.2">
      <c r="A5671">
        <v>5670</v>
      </c>
      <c r="B5671" t="s">
        <v>14387</v>
      </c>
      <c r="C5671" t="s">
        <v>14388</v>
      </c>
      <c r="D5671">
        <f>1-601-338-2827</f>
        <v>-3765</v>
      </c>
      <c r="E5671" s="1">
        <v>44964.611851851849</v>
      </c>
      <c r="F5671" s="1">
        <v>44964.611851851849</v>
      </c>
    </row>
    <row r="5672" spans="1:6" x14ac:dyDescent="0.2">
      <c r="A5672">
        <v>5671</v>
      </c>
      <c r="B5672" t="s">
        <v>14389</v>
      </c>
      <c r="C5672" t="s">
        <v>14390</v>
      </c>
      <c r="D5672" t="s">
        <v>14391</v>
      </c>
      <c r="E5672" s="1">
        <v>44964.611851851849</v>
      </c>
      <c r="F5672" s="1">
        <v>44964.611851851849</v>
      </c>
    </row>
    <row r="5673" spans="1:6" x14ac:dyDescent="0.2">
      <c r="A5673">
        <v>5672</v>
      </c>
      <c r="B5673" t="s">
        <v>14392</v>
      </c>
      <c r="C5673" t="s">
        <v>14393</v>
      </c>
      <c r="D5673">
        <f>1-986-503-3586</f>
        <v>-5074</v>
      </c>
      <c r="E5673" s="1">
        <v>44964.611851851849</v>
      </c>
      <c r="F5673" s="1">
        <v>44964.611851851849</v>
      </c>
    </row>
    <row r="5674" spans="1:6" x14ac:dyDescent="0.2">
      <c r="A5674">
        <v>5673</v>
      </c>
      <c r="B5674" t="s">
        <v>14394</v>
      </c>
      <c r="C5674" t="s">
        <v>14395</v>
      </c>
      <c r="D5674">
        <f>1-984-278-9252</f>
        <v>-10513</v>
      </c>
      <c r="E5674" s="1">
        <v>44964.611851851849</v>
      </c>
      <c r="F5674" s="1">
        <v>44964.611851851849</v>
      </c>
    </row>
    <row r="5675" spans="1:6" x14ac:dyDescent="0.2">
      <c r="A5675">
        <v>5674</v>
      </c>
      <c r="B5675" t="s">
        <v>14396</v>
      </c>
      <c r="C5675" t="s">
        <v>14397</v>
      </c>
      <c r="D5675" t="s">
        <v>14398</v>
      </c>
      <c r="E5675" s="1">
        <v>44964.611851851849</v>
      </c>
      <c r="F5675" s="1">
        <v>44964.611851851849</v>
      </c>
    </row>
    <row r="5676" spans="1:6" x14ac:dyDescent="0.2">
      <c r="A5676">
        <v>5675</v>
      </c>
      <c r="B5676" t="s">
        <v>14399</v>
      </c>
      <c r="C5676" t="s">
        <v>14400</v>
      </c>
      <c r="D5676">
        <f>1-360-595-5418</f>
        <v>-6372</v>
      </c>
      <c r="E5676" s="1">
        <v>44964.611851851849</v>
      </c>
      <c r="F5676" s="1">
        <v>44964.611851851849</v>
      </c>
    </row>
    <row r="5677" spans="1:6" x14ac:dyDescent="0.2">
      <c r="A5677">
        <v>5676</v>
      </c>
      <c r="B5677" t="s">
        <v>14401</v>
      </c>
      <c r="C5677" t="s">
        <v>14402</v>
      </c>
      <c r="D5677" t="s">
        <v>14403</v>
      </c>
      <c r="E5677" s="1">
        <v>44964.611851851849</v>
      </c>
      <c r="F5677" s="1">
        <v>44964.611851851849</v>
      </c>
    </row>
    <row r="5678" spans="1:6" x14ac:dyDescent="0.2">
      <c r="A5678">
        <v>5677</v>
      </c>
      <c r="B5678" t="s">
        <v>14404</v>
      </c>
      <c r="C5678" t="s">
        <v>14405</v>
      </c>
      <c r="D5678" t="s">
        <v>14406</v>
      </c>
      <c r="E5678" s="1">
        <v>44964.611851851849</v>
      </c>
      <c r="F5678" s="1">
        <v>44964.611851851849</v>
      </c>
    </row>
    <row r="5679" spans="1:6" x14ac:dyDescent="0.2">
      <c r="A5679">
        <v>5678</v>
      </c>
      <c r="B5679" t="s">
        <v>14407</v>
      </c>
      <c r="C5679" t="s">
        <v>14408</v>
      </c>
      <c r="D5679" t="s">
        <v>14409</v>
      </c>
      <c r="E5679" s="1">
        <v>44964.611851851849</v>
      </c>
      <c r="F5679" s="1">
        <v>44964.611851851849</v>
      </c>
    </row>
    <row r="5680" spans="1:6" x14ac:dyDescent="0.2">
      <c r="A5680">
        <v>5679</v>
      </c>
      <c r="B5680" t="s">
        <v>14410</v>
      </c>
      <c r="C5680" t="s">
        <v>14411</v>
      </c>
      <c r="D5680" t="s">
        <v>14412</v>
      </c>
      <c r="E5680" s="1">
        <v>44964.611851851849</v>
      </c>
      <c r="F5680" s="1">
        <v>44964.611851851849</v>
      </c>
    </row>
    <row r="5681" spans="1:6" x14ac:dyDescent="0.2">
      <c r="A5681">
        <v>5680</v>
      </c>
      <c r="B5681" t="s">
        <v>14413</v>
      </c>
      <c r="C5681" t="s">
        <v>14414</v>
      </c>
      <c r="D5681" s="2">
        <v>9094184052</v>
      </c>
      <c r="E5681" s="1">
        <v>44964.611851851849</v>
      </c>
      <c r="F5681" s="1">
        <v>44964.611851851849</v>
      </c>
    </row>
    <row r="5682" spans="1:6" x14ac:dyDescent="0.2">
      <c r="A5682">
        <v>5681</v>
      </c>
      <c r="B5682" t="s">
        <v>14415</v>
      </c>
      <c r="C5682" t="s">
        <v>14416</v>
      </c>
      <c r="D5682">
        <v>12072162530</v>
      </c>
      <c r="E5682" s="1">
        <v>44964.611851851849</v>
      </c>
      <c r="F5682" s="1">
        <v>44964.611851851849</v>
      </c>
    </row>
    <row r="5683" spans="1:6" x14ac:dyDescent="0.2">
      <c r="A5683">
        <v>5682</v>
      </c>
      <c r="B5683" t="s">
        <v>14417</v>
      </c>
      <c r="C5683" t="s">
        <v>14418</v>
      </c>
      <c r="D5683">
        <v>17346659340</v>
      </c>
      <c r="E5683" s="1">
        <v>44964.611851851849</v>
      </c>
      <c r="F5683" s="1">
        <v>44964.611851851849</v>
      </c>
    </row>
    <row r="5684" spans="1:6" x14ac:dyDescent="0.2">
      <c r="A5684">
        <v>5683</v>
      </c>
      <c r="B5684" t="s">
        <v>14419</v>
      </c>
      <c r="C5684" t="s">
        <v>14420</v>
      </c>
      <c r="D5684" s="2">
        <v>18655776819</v>
      </c>
      <c r="E5684" s="1">
        <v>44964.611851851849</v>
      </c>
      <c r="F5684" s="1">
        <v>44964.611851851849</v>
      </c>
    </row>
    <row r="5685" spans="1:6" x14ac:dyDescent="0.2">
      <c r="A5685">
        <v>5684</v>
      </c>
      <c r="B5685" t="s">
        <v>14421</v>
      </c>
      <c r="C5685" t="s">
        <v>14422</v>
      </c>
      <c r="D5685" t="s">
        <v>14423</v>
      </c>
      <c r="E5685" s="1">
        <v>44964.611851851849</v>
      </c>
      <c r="F5685" s="1">
        <v>44964.611851851849</v>
      </c>
    </row>
    <row r="5686" spans="1:6" x14ac:dyDescent="0.2">
      <c r="A5686">
        <v>5685</v>
      </c>
      <c r="B5686" t="s">
        <v>14424</v>
      </c>
      <c r="C5686" t="s">
        <v>14425</v>
      </c>
      <c r="D5686">
        <f>1-215-758-6774</f>
        <v>-7746</v>
      </c>
      <c r="E5686" s="1">
        <v>44964.611851851849</v>
      </c>
      <c r="F5686" s="1">
        <v>44964.611851851849</v>
      </c>
    </row>
    <row r="5687" spans="1:6" x14ac:dyDescent="0.2">
      <c r="A5687">
        <v>5686</v>
      </c>
      <c r="B5687" t="s">
        <v>14426</v>
      </c>
      <c r="C5687" t="s">
        <v>14427</v>
      </c>
      <c r="D5687">
        <f>1-804-704-4075</f>
        <v>-5582</v>
      </c>
      <c r="E5687" s="1">
        <v>44964.611851851849</v>
      </c>
      <c r="F5687" s="1">
        <v>44964.611851851849</v>
      </c>
    </row>
    <row r="5688" spans="1:6" x14ac:dyDescent="0.2">
      <c r="A5688">
        <v>5687</v>
      </c>
      <c r="B5688" t="s">
        <v>14428</v>
      </c>
      <c r="C5688" t="s">
        <v>14429</v>
      </c>
      <c r="D5688" t="s">
        <v>14430</v>
      </c>
      <c r="E5688" s="1">
        <v>44964.611851851849</v>
      </c>
      <c r="F5688" s="1">
        <v>44964.611851851849</v>
      </c>
    </row>
    <row r="5689" spans="1:6" x14ac:dyDescent="0.2">
      <c r="A5689">
        <v>5688</v>
      </c>
      <c r="B5689" t="s">
        <v>14431</v>
      </c>
      <c r="C5689" t="s">
        <v>14432</v>
      </c>
      <c r="D5689" s="2">
        <v>9196215155</v>
      </c>
      <c r="E5689" s="1">
        <v>44964.611851851849</v>
      </c>
      <c r="F5689" s="1">
        <v>44964.611851851849</v>
      </c>
    </row>
    <row r="5690" spans="1:6" x14ac:dyDescent="0.2">
      <c r="A5690">
        <v>5689</v>
      </c>
      <c r="B5690" t="s">
        <v>14433</v>
      </c>
      <c r="C5690" t="s">
        <v>14434</v>
      </c>
      <c r="D5690" t="s">
        <v>14435</v>
      </c>
      <c r="E5690" s="1">
        <v>44964.611851851849</v>
      </c>
      <c r="F5690" s="1">
        <v>44964.611851851849</v>
      </c>
    </row>
    <row r="5691" spans="1:6" x14ac:dyDescent="0.2">
      <c r="A5691">
        <v>5690</v>
      </c>
      <c r="B5691" t="s">
        <v>14436</v>
      </c>
      <c r="C5691" t="s">
        <v>14437</v>
      </c>
      <c r="D5691" t="s">
        <v>14438</v>
      </c>
      <c r="E5691" s="1">
        <v>44964.611851851849</v>
      </c>
      <c r="F5691" s="1">
        <v>44964.611851851849</v>
      </c>
    </row>
    <row r="5692" spans="1:6" x14ac:dyDescent="0.2">
      <c r="A5692">
        <v>5691</v>
      </c>
      <c r="B5692" t="s">
        <v>14439</v>
      </c>
      <c r="C5692" t="s">
        <v>14440</v>
      </c>
      <c r="D5692" t="s">
        <v>14441</v>
      </c>
      <c r="E5692" s="1">
        <v>44964.611851851849</v>
      </c>
      <c r="F5692" s="1">
        <v>44964.611851851849</v>
      </c>
    </row>
    <row r="5693" spans="1:6" x14ac:dyDescent="0.2">
      <c r="A5693">
        <v>5692</v>
      </c>
      <c r="B5693" t="s">
        <v>14442</v>
      </c>
      <c r="C5693" t="s">
        <v>14443</v>
      </c>
      <c r="D5693" s="2">
        <v>19864938698</v>
      </c>
      <c r="E5693" s="1">
        <v>44964.611851851849</v>
      </c>
      <c r="F5693" s="1">
        <v>44964.611851851849</v>
      </c>
    </row>
    <row r="5694" spans="1:6" x14ac:dyDescent="0.2">
      <c r="A5694">
        <v>5693</v>
      </c>
      <c r="B5694" t="s">
        <v>14444</v>
      </c>
      <c r="C5694" t="s">
        <v>14445</v>
      </c>
      <c r="D5694">
        <f>1-941-512-7813</f>
        <v>-9265</v>
      </c>
      <c r="E5694" s="1">
        <v>44964.611851851849</v>
      </c>
      <c r="F5694" s="1">
        <v>44964.611851851849</v>
      </c>
    </row>
    <row r="5695" spans="1:6" x14ac:dyDescent="0.2">
      <c r="A5695">
        <v>5694</v>
      </c>
      <c r="B5695" t="s">
        <v>14446</v>
      </c>
      <c r="C5695" t="s">
        <v>14447</v>
      </c>
      <c r="D5695" s="2">
        <v>12027537858</v>
      </c>
      <c r="E5695" s="1">
        <v>44964.611851851849</v>
      </c>
      <c r="F5695" s="1">
        <v>44964.611851851849</v>
      </c>
    </row>
    <row r="5696" spans="1:6" x14ac:dyDescent="0.2">
      <c r="A5696">
        <v>5695</v>
      </c>
      <c r="B5696" t="s">
        <v>14448</v>
      </c>
      <c r="C5696" t="s">
        <v>14449</v>
      </c>
      <c r="D5696">
        <v>12197624008</v>
      </c>
      <c r="E5696" s="1">
        <v>44964.611851851849</v>
      </c>
      <c r="F5696" s="1">
        <v>44964.611851851849</v>
      </c>
    </row>
    <row r="5697" spans="1:6" x14ac:dyDescent="0.2">
      <c r="A5697">
        <v>5696</v>
      </c>
      <c r="B5697" t="s">
        <v>14450</v>
      </c>
      <c r="C5697" t="s">
        <v>14451</v>
      </c>
      <c r="D5697">
        <f>1-820-682-9914</f>
        <v>-11415</v>
      </c>
      <c r="E5697" s="1">
        <v>44964.611851851849</v>
      </c>
      <c r="F5697" s="1">
        <v>44964.611851851849</v>
      </c>
    </row>
    <row r="5698" spans="1:6" x14ac:dyDescent="0.2">
      <c r="A5698">
        <v>5697</v>
      </c>
      <c r="B5698" t="s">
        <v>14452</v>
      </c>
      <c r="C5698" t="s">
        <v>14453</v>
      </c>
      <c r="D5698">
        <v>16622727154</v>
      </c>
      <c r="E5698" s="1">
        <v>44964.611851851849</v>
      </c>
      <c r="F5698" s="1">
        <v>44964.611851851849</v>
      </c>
    </row>
    <row r="5699" spans="1:6" x14ac:dyDescent="0.2">
      <c r="A5699">
        <v>5698</v>
      </c>
      <c r="B5699" t="s">
        <v>14454</v>
      </c>
      <c r="C5699" t="s">
        <v>14455</v>
      </c>
      <c r="D5699" t="s">
        <v>14456</v>
      </c>
      <c r="E5699" s="1">
        <v>44964.611851851849</v>
      </c>
      <c r="F5699" s="1">
        <v>44964.611851851849</v>
      </c>
    </row>
    <row r="5700" spans="1:6" x14ac:dyDescent="0.2">
      <c r="A5700">
        <v>5699</v>
      </c>
      <c r="B5700" t="s">
        <v>14457</v>
      </c>
      <c r="C5700" t="s">
        <v>14458</v>
      </c>
      <c r="D5700" s="2">
        <v>6065528790</v>
      </c>
      <c r="E5700" s="1">
        <v>44964.611851851849</v>
      </c>
      <c r="F5700" s="1">
        <v>44964.611851851849</v>
      </c>
    </row>
    <row r="5701" spans="1:6" x14ac:dyDescent="0.2">
      <c r="A5701">
        <v>5700</v>
      </c>
      <c r="B5701" t="s">
        <v>14459</v>
      </c>
      <c r="C5701" t="s">
        <v>14460</v>
      </c>
      <c r="D5701" t="s">
        <v>14461</v>
      </c>
      <c r="E5701" s="1">
        <v>44964.611851851849</v>
      </c>
      <c r="F5701" s="1">
        <v>44964.611851851849</v>
      </c>
    </row>
    <row r="5702" spans="1:6" x14ac:dyDescent="0.2">
      <c r="A5702">
        <v>5701</v>
      </c>
      <c r="B5702" t="s">
        <v>14462</v>
      </c>
      <c r="C5702" t="s">
        <v>14463</v>
      </c>
      <c r="D5702" t="s">
        <v>14464</v>
      </c>
      <c r="E5702" s="1">
        <v>44964.611851851849</v>
      </c>
      <c r="F5702" s="1">
        <v>44964.611851851849</v>
      </c>
    </row>
    <row r="5703" spans="1:6" x14ac:dyDescent="0.2">
      <c r="A5703">
        <v>5702</v>
      </c>
      <c r="B5703" t="s">
        <v>14465</v>
      </c>
      <c r="C5703" t="s">
        <v>14466</v>
      </c>
      <c r="D5703" s="2">
        <v>8652408012</v>
      </c>
      <c r="E5703" s="1">
        <v>44964.611851851849</v>
      </c>
      <c r="F5703" s="1">
        <v>44964.611851851849</v>
      </c>
    </row>
    <row r="5704" spans="1:6" x14ac:dyDescent="0.2">
      <c r="A5704">
        <v>5703</v>
      </c>
      <c r="B5704" t="s">
        <v>14467</v>
      </c>
      <c r="C5704" t="s">
        <v>14468</v>
      </c>
      <c r="D5704">
        <f>1-781-649-8294</f>
        <v>-9723</v>
      </c>
      <c r="E5704" s="1">
        <v>44964.611851851849</v>
      </c>
      <c r="F5704" s="1">
        <v>44964.611851851849</v>
      </c>
    </row>
    <row r="5705" spans="1:6" x14ac:dyDescent="0.2">
      <c r="A5705">
        <v>5704</v>
      </c>
      <c r="B5705" t="s">
        <v>14469</v>
      </c>
      <c r="C5705" t="s">
        <v>14470</v>
      </c>
      <c r="D5705" s="2">
        <v>9894868653</v>
      </c>
      <c r="E5705" s="1">
        <v>44964.611851851849</v>
      </c>
      <c r="F5705" s="1">
        <v>44964.611851851849</v>
      </c>
    </row>
    <row r="5706" spans="1:6" x14ac:dyDescent="0.2">
      <c r="A5706">
        <v>5705</v>
      </c>
      <c r="B5706" t="s">
        <v>14471</v>
      </c>
      <c r="C5706" t="s">
        <v>14472</v>
      </c>
      <c r="D5706" t="s">
        <v>14473</v>
      </c>
      <c r="E5706" s="1">
        <v>44964.611851851849</v>
      </c>
      <c r="F5706" s="1">
        <v>44964.611851851849</v>
      </c>
    </row>
    <row r="5707" spans="1:6" x14ac:dyDescent="0.2">
      <c r="A5707">
        <v>5706</v>
      </c>
      <c r="B5707" t="s">
        <v>14474</v>
      </c>
      <c r="C5707" t="s">
        <v>14475</v>
      </c>
      <c r="D5707" s="2">
        <v>7579103974</v>
      </c>
      <c r="E5707" s="1">
        <v>44964.611851851849</v>
      </c>
      <c r="F5707" s="1">
        <v>44964.611851851849</v>
      </c>
    </row>
    <row r="5708" spans="1:6" x14ac:dyDescent="0.2">
      <c r="A5708">
        <v>5707</v>
      </c>
      <c r="B5708" t="s">
        <v>14476</v>
      </c>
      <c r="C5708" t="s">
        <v>14477</v>
      </c>
      <c r="D5708">
        <v>17437938727</v>
      </c>
      <c r="E5708" s="1">
        <v>44964.611851851849</v>
      </c>
      <c r="F5708" s="1">
        <v>44964.611851851849</v>
      </c>
    </row>
    <row r="5709" spans="1:6" x14ac:dyDescent="0.2">
      <c r="A5709">
        <v>5708</v>
      </c>
      <c r="B5709" t="s">
        <v>14478</v>
      </c>
      <c r="C5709" t="s">
        <v>14479</v>
      </c>
      <c r="D5709" s="2">
        <v>16515059265</v>
      </c>
      <c r="E5709" s="1">
        <v>44964.611851851849</v>
      </c>
      <c r="F5709" s="1">
        <v>44964.611851851849</v>
      </c>
    </row>
    <row r="5710" spans="1:6" x14ac:dyDescent="0.2">
      <c r="A5710">
        <v>5709</v>
      </c>
      <c r="B5710" t="s">
        <v>14480</v>
      </c>
      <c r="C5710" t="s">
        <v>14481</v>
      </c>
      <c r="D5710" t="s">
        <v>14482</v>
      </c>
      <c r="E5710" s="1">
        <v>44964.611851851849</v>
      </c>
      <c r="F5710" s="1">
        <v>44964.611851851849</v>
      </c>
    </row>
    <row r="5711" spans="1:6" x14ac:dyDescent="0.2">
      <c r="A5711">
        <v>5710</v>
      </c>
      <c r="B5711" t="s">
        <v>14483</v>
      </c>
      <c r="C5711" t="s">
        <v>14484</v>
      </c>
      <c r="D5711" t="s">
        <v>14485</v>
      </c>
      <c r="E5711" s="1">
        <v>44964.611851851849</v>
      </c>
      <c r="F5711" s="1">
        <v>44964.611851851849</v>
      </c>
    </row>
    <row r="5712" spans="1:6" x14ac:dyDescent="0.2">
      <c r="A5712">
        <v>5711</v>
      </c>
      <c r="B5712" t="s">
        <v>14486</v>
      </c>
      <c r="C5712" t="s">
        <v>14487</v>
      </c>
      <c r="D5712" s="2">
        <v>5406729663</v>
      </c>
      <c r="E5712" s="1">
        <v>44964.611851851849</v>
      </c>
      <c r="F5712" s="1">
        <v>44964.611851851849</v>
      </c>
    </row>
    <row r="5713" spans="1:6" x14ac:dyDescent="0.2">
      <c r="A5713">
        <v>5712</v>
      </c>
      <c r="B5713" t="s">
        <v>14488</v>
      </c>
      <c r="C5713" t="s">
        <v>14489</v>
      </c>
      <c r="D5713" t="s">
        <v>14490</v>
      </c>
      <c r="E5713" s="1">
        <v>44964.611851851849</v>
      </c>
      <c r="F5713" s="1">
        <v>44964.611851851849</v>
      </c>
    </row>
    <row r="5714" spans="1:6" x14ac:dyDescent="0.2">
      <c r="A5714">
        <v>5713</v>
      </c>
      <c r="B5714" t="s">
        <v>14491</v>
      </c>
      <c r="C5714" t="s">
        <v>14492</v>
      </c>
      <c r="D5714" s="2">
        <v>7738685341</v>
      </c>
      <c r="E5714" s="1">
        <v>44964.611851851849</v>
      </c>
      <c r="F5714" s="1">
        <v>44964.611851851849</v>
      </c>
    </row>
    <row r="5715" spans="1:6" x14ac:dyDescent="0.2">
      <c r="A5715">
        <v>5714</v>
      </c>
      <c r="B5715" t="s">
        <v>14493</v>
      </c>
      <c r="C5715" t="s">
        <v>14494</v>
      </c>
      <c r="D5715" s="2">
        <v>14015981915</v>
      </c>
      <c r="E5715" s="1">
        <v>44964.611851851849</v>
      </c>
      <c r="F5715" s="1">
        <v>44964.611851851849</v>
      </c>
    </row>
    <row r="5716" spans="1:6" x14ac:dyDescent="0.2">
      <c r="A5716">
        <v>5715</v>
      </c>
      <c r="B5716" t="s">
        <v>14495</v>
      </c>
      <c r="C5716" t="s">
        <v>14496</v>
      </c>
      <c r="D5716" t="s">
        <v>14497</v>
      </c>
      <c r="E5716" s="1">
        <v>44964.611851851849</v>
      </c>
      <c r="F5716" s="1">
        <v>44964.611851851849</v>
      </c>
    </row>
    <row r="5717" spans="1:6" x14ac:dyDescent="0.2">
      <c r="A5717">
        <v>5716</v>
      </c>
      <c r="B5717" t="s">
        <v>14498</v>
      </c>
      <c r="C5717" t="s">
        <v>14499</v>
      </c>
      <c r="D5717">
        <v>12233541102</v>
      </c>
      <c r="E5717" s="1">
        <v>44964.611851851849</v>
      </c>
      <c r="F5717" s="1">
        <v>44964.611851851849</v>
      </c>
    </row>
    <row r="5718" spans="1:6" x14ac:dyDescent="0.2">
      <c r="A5718">
        <v>5717</v>
      </c>
      <c r="B5718" t="s">
        <v>14500</v>
      </c>
      <c r="C5718" t="s">
        <v>14501</v>
      </c>
      <c r="D5718" t="s">
        <v>14502</v>
      </c>
      <c r="E5718" s="1">
        <v>44964.611851851849</v>
      </c>
      <c r="F5718" s="1">
        <v>44964.611851851849</v>
      </c>
    </row>
    <row r="5719" spans="1:6" x14ac:dyDescent="0.2">
      <c r="A5719">
        <v>5718</v>
      </c>
      <c r="B5719" t="s">
        <v>14503</v>
      </c>
      <c r="C5719" t="s">
        <v>14504</v>
      </c>
      <c r="D5719" s="2">
        <v>3196268888</v>
      </c>
      <c r="E5719" s="1">
        <v>44964.611851851849</v>
      </c>
      <c r="F5719" s="1">
        <v>44964.611851851849</v>
      </c>
    </row>
    <row r="5720" spans="1:6" x14ac:dyDescent="0.2">
      <c r="A5720">
        <v>5719</v>
      </c>
      <c r="B5720" t="s">
        <v>14505</v>
      </c>
      <c r="C5720" t="s">
        <v>14506</v>
      </c>
      <c r="D5720" s="2">
        <v>7408523029</v>
      </c>
      <c r="E5720" s="1">
        <v>44964.611851851849</v>
      </c>
      <c r="F5720" s="1">
        <v>44964.611851851849</v>
      </c>
    </row>
    <row r="5721" spans="1:6" x14ac:dyDescent="0.2">
      <c r="A5721">
        <v>5720</v>
      </c>
      <c r="B5721" t="s">
        <v>14507</v>
      </c>
      <c r="C5721" t="s">
        <v>14508</v>
      </c>
      <c r="D5721" t="s">
        <v>14509</v>
      </c>
      <c r="E5721" s="1">
        <v>44964.611851851849</v>
      </c>
      <c r="F5721" s="1">
        <v>44964.611851851849</v>
      </c>
    </row>
    <row r="5722" spans="1:6" x14ac:dyDescent="0.2">
      <c r="A5722">
        <v>5721</v>
      </c>
      <c r="B5722" t="s">
        <v>14510</v>
      </c>
      <c r="C5722" t="s">
        <v>14511</v>
      </c>
      <c r="D5722" s="2">
        <v>4582107538</v>
      </c>
      <c r="E5722" s="1">
        <v>44964.611851851849</v>
      </c>
      <c r="F5722" s="1">
        <v>44964.611851851849</v>
      </c>
    </row>
    <row r="5723" spans="1:6" x14ac:dyDescent="0.2">
      <c r="A5723">
        <v>5722</v>
      </c>
      <c r="B5723" t="s">
        <v>14512</v>
      </c>
      <c r="C5723" t="s">
        <v>14513</v>
      </c>
      <c r="D5723" t="s">
        <v>14514</v>
      </c>
      <c r="E5723" s="1">
        <v>44964.611851851849</v>
      </c>
      <c r="F5723" s="1">
        <v>44964.611851851849</v>
      </c>
    </row>
    <row r="5724" spans="1:6" x14ac:dyDescent="0.2">
      <c r="A5724">
        <v>5723</v>
      </c>
      <c r="B5724" t="s">
        <v>14515</v>
      </c>
      <c r="C5724" t="s">
        <v>14516</v>
      </c>
      <c r="D5724" t="s">
        <v>14517</v>
      </c>
      <c r="E5724" s="1">
        <v>44964.611851851849</v>
      </c>
      <c r="F5724" s="1">
        <v>44964.611851851849</v>
      </c>
    </row>
    <row r="5725" spans="1:6" x14ac:dyDescent="0.2">
      <c r="A5725">
        <v>5724</v>
      </c>
      <c r="B5725" t="s">
        <v>14518</v>
      </c>
      <c r="C5725" t="s">
        <v>14519</v>
      </c>
      <c r="D5725">
        <f>1-380-528-1663</f>
        <v>-2570</v>
      </c>
      <c r="E5725" s="1">
        <v>44964.611851851849</v>
      </c>
      <c r="F5725" s="1">
        <v>44964.611851851849</v>
      </c>
    </row>
    <row r="5726" spans="1:6" x14ac:dyDescent="0.2">
      <c r="A5726">
        <v>5725</v>
      </c>
      <c r="B5726" t="s">
        <v>14520</v>
      </c>
      <c r="C5726" t="s">
        <v>14521</v>
      </c>
      <c r="D5726" s="2">
        <v>12285725253</v>
      </c>
      <c r="E5726" s="1">
        <v>44964.611851851849</v>
      </c>
      <c r="F5726" s="1">
        <v>44964.611851851849</v>
      </c>
    </row>
    <row r="5727" spans="1:6" x14ac:dyDescent="0.2">
      <c r="A5727">
        <v>5726</v>
      </c>
      <c r="B5727" t="s">
        <v>14522</v>
      </c>
      <c r="C5727" t="s">
        <v>14523</v>
      </c>
      <c r="D5727" t="s">
        <v>14524</v>
      </c>
      <c r="E5727" s="1">
        <v>44964.611851851849</v>
      </c>
      <c r="F5727" s="1">
        <v>44964.611851851849</v>
      </c>
    </row>
    <row r="5728" spans="1:6" x14ac:dyDescent="0.2">
      <c r="A5728">
        <v>5727</v>
      </c>
      <c r="B5728" t="s">
        <v>14525</v>
      </c>
      <c r="C5728" t="s">
        <v>14526</v>
      </c>
      <c r="D5728" t="s">
        <v>14527</v>
      </c>
      <c r="E5728" s="1">
        <v>44964.611851851849</v>
      </c>
      <c r="F5728" s="1">
        <v>44964.611851851849</v>
      </c>
    </row>
    <row r="5729" spans="1:6" x14ac:dyDescent="0.2">
      <c r="A5729">
        <v>5728</v>
      </c>
      <c r="B5729" t="s">
        <v>14528</v>
      </c>
      <c r="C5729" t="s">
        <v>14529</v>
      </c>
      <c r="D5729" t="s">
        <v>14530</v>
      </c>
      <c r="E5729" s="1">
        <v>44964.611851851849</v>
      </c>
      <c r="F5729" s="1">
        <v>44964.611851851849</v>
      </c>
    </row>
    <row r="5730" spans="1:6" x14ac:dyDescent="0.2">
      <c r="A5730">
        <v>5729</v>
      </c>
      <c r="B5730" t="s">
        <v>14531</v>
      </c>
      <c r="C5730" t="s">
        <v>14532</v>
      </c>
      <c r="D5730" t="s">
        <v>14533</v>
      </c>
      <c r="E5730" s="1">
        <v>44964.611851851849</v>
      </c>
      <c r="F5730" s="1">
        <v>44964.611851851849</v>
      </c>
    </row>
    <row r="5731" spans="1:6" x14ac:dyDescent="0.2">
      <c r="A5731">
        <v>5730</v>
      </c>
      <c r="B5731" t="s">
        <v>14534</v>
      </c>
      <c r="C5731" t="s">
        <v>14535</v>
      </c>
      <c r="D5731">
        <f>1-272-756-4294</f>
        <v>-5321</v>
      </c>
      <c r="E5731" s="1">
        <v>44964.611851851849</v>
      </c>
      <c r="F5731" s="1">
        <v>44964.611851851849</v>
      </c>
    </row>
    <row r="5732" spans="1:6" x14ac:dyDescent="0.2">
      <c r="A5732">
        <v>5731</v>
      </c>
      <c r="B5732" t="s">
        <v>14536</v>
      </c>
      <c r="C5732" t="s">
        <v>14537</v>
      </c>
      <c r="D5732" t="s">
        <v>14538</v>
      </c>
      <c r="E5732" s="1">
        <v>44964.611851851849</v>
      </c>
      <c r="F5732" s="1">
        <v>44964.611851851849</v>
      </c>
    </row>
    <row r="5733" spans="1:6" x14ac:dyDescent="0.2">
      <c r="A5733">
        <v>5732</v>
      </c>
      <c r="B5733" t="s">
        <v>14539</v>
      </c>
      <c r="C5733" t="s">
        <v>14540</v>
      </c>
      <c r="D5733" t="s">
        <v>14541</v>
      </c>
      <c r="E5733" s="1">
        <v>44964.611851851849</v>
      </c>
      <c r="F5733" s="1">
        <v>44964.611851851849</v>
      </c>
    </row>
    <row r="5734" spans="1:6" x14ac:dyDescent="0.2">
      <c r="A5734">
        <v>5733</v>
      </c>
      <c r="B5734" t="s">
        <v>14542</v>
      </c>
      <c r="C5734" t="s">
        <v>14543</v>
      </c>
      <c r="D5734" s="2">
        <v>7627367706</v>
      </c>
      <c r="E5734" s="1">
        <v>44964.611851851849</v>
      </c>
      <c r="F5734" s="1">
        <v>44964.611851851849</v>
      </c>
    </row>
    <row r="5735" spans="1:6" x14ac:dyDescent="0.2">
      <c r="A5735">
        <v>5734</v>
      </c>
      <c r="B5735" t="s">
        <v>14544</v>
      </c>
      <c r="C5735" t="s">
        <v>14545</v>
      </c>
      <c r="D5735" s="2">
        <v>14323604261</v>
      </c>
      <c r="E5735" s="1">
        <v>44964.611851851849</v>
      </c>
      <c r="F5735" s="1">
        <v>44964.611851851849</v>
      </c>
    </row>
    <row r="5736" spans="1:6" x14ac:dyDescent="0.2">
      <c r="A5736">
        <v>5735</v>
      </c>
      <c r="B5736" t="s">
        <v>14546</v>
      </c>
      <c r="C5736" t="s">
        <v>14547</v>
      </c>
      <c r="D5736" t="s">
        <v>14548</v>
      </c>
      <c r="E5736" s="1">
        <v>44964.611851851849</v>
      </c>
      <c r="F5736" s="1">
        <v>44964.611851851849</v>
      </c>
    </row>
    <row r="5737" spans="1:6" x14ac:dyDescent="0.2">
      <c r="A5737">
        <v>5736</v>
      </c>
      <c r="B5737" t="s">
        <v>14549</v>
      </c>
      <c r="C5737" t="s">
        <v>14550</v>
      </c>
      <c r="D5737" s="2">
        <v>17177839656</v>
      </c>
      <c r="E5737" s="1">
        <v>44964.611851851849</v>
      </c>
      <c r="F5737" s="1">
        <v>44964.611851851849</v>
      </c>
    </row>
    <row r="5738" spans="1:6" x14ac:dyDescent="0.2">
      <c r="A5738">
        <v>5737</v>
      </c>
      <c r="B5738" t="s">
        <v>14551</v>
      </c>
      <c r="C5738" t="s">
        <v>14552</v>
      </c>
      <c r="D5738" t="s">
        <v>14553</v>
      </c>
      <c r="E5738" s="1">
        <v>44964.611851851849</v>
      </c>
      <c r="F5738" s="1">
        <v>44964.611851851849</v>
      </c>
    </row>
    <row r="5739" spans="1:6" x14ac:dyDescent="0.2">
      <c r="A5739">
        <v>5738</v>
      </c>
      <c r="B5739" t="s">
        <v>14554</v>
      </c>
      <c r="C5739" t="s">
        <v>14555</v>
      </c>
      <c r="D5739">
        <f>1-848-964-2874</f>
        <v>-4685</v>
      </c>
      <c r="E5739" s="1">
        <v>44964.611851851849</v>
      </c>
      <c r="F5739" s="1">
        <v>44964.611851851849</v>
      </c>
    </row>
    <row r="5740" spans="1:6" x14ac:dyDescent="0.2">
      <c r="A5740">
        <v>5739</v>
      </c>
      <c r="B5740" t="s">
        <v>14556</v>
      </c>
      <c r="C5740" t="s">
        <v>14557</v>
      </c>
      <c r="D5740" s="2">
        <v>7813799259</v>
      </c>
      <c r="E5740" s="1">
        <v>44964.611851851849</v>
      </c>
      <c r="F5740" s="1">
        <v>44964.611851851849</v>
      </c>
    </row>
    <row r="5741" spans="1:6" x14ac:dyDescent="0.2">
      <c r="A5741">
        <v>5740</v>
      </c>
      <c r="B5741" t="s">
        <v>14558</v>
      </c>
      <c r="C5741" t="s">
        <v>14559</v>
      </c>
      <c r="D5741">
        <v>16186895751</v>
      </c>
      <c r="E5741" s="1">
        <v>44964.611851851849</v>
      </c>
      <c r="F5741" s="1">
        <v>44964.611851851849</v>
      </c>
    </row>
    <row r="5742" spans="1:6" x14ac:dyDescent="0.2">
      <c r="A5742">
        <v>5741</v>
      </c>
      <c r="B5742" t="s">
        <v>14560</v>
      </c>
      <c r="C5742" t="s">
        <v>14561</v>
      </c>
      <c r="D5742" t="s">
        <v>14562</v>
      </c>
      <c r="E5742" s="1">
        <v>44964.611851851849</v>
      </c>
      <c r="F5742" s="1">
        <v>44964.611851851849</v>
      </c>
    </row>
    <row r="5743" spans="1:6" x14ac:dyDescent="0.2">
      <c r="A5743">
        <v>5742</v>
      </c>
      <c r="B5743" t="s">
        <v>14563</v>
      </c>
      <c r="C5743" t="s">
        <v>14564</v>
      </c>
      <c r="D5743">
        <f>1-785-501-9002</f>
        <v>-10287</v>
      </c>
      <c r="E5743" s="1">
        <v>44964.611851851849</v>
      </c>
      <c r="F5743" s="1">
        <v>44964.611851851849</v>
      </c>
    </row>
    <row r="5744" spans="1:6" x14ac:dyDescent="0.2">
      <c r="A5744">
        <v>5743</v>
      </c>
      <c r="B5744" t="s">
        <v>14565</v>
      </c>
      <c r="C5744" t="s">
        <v>14566</v>
      </c>
      <c r="D5744" t="s">
        <v>14567</v>
      </c>
      <c r="E5744" s="1">
        <v>44964.611851851849</v>
      </c>
      <c r="F5744" s="1">
        <v>44964.611851851849</v>
      </c>
    </row>
    <row r="5745" spans="1:6" x14ac:dyDescent="0.2">
      <c r="A5745">
        <v>5744</v>
      </c>
      <c r="B5745" t="s">
        <v>14568</v>
      </c>
      <c r="C5745" t="s">
        <v>14569</v>
      </c>
      <c r="D5745" t="s">
        <v>14570</v>
      </c>
      <c r="E5745" s="1">
        <v>44964.611851851849</v>
      </c>
      <c r="F5745" s="1">
        <v>44964.611851851849</v>
      </c>
    </row>
    <row r="5746" spans="1:6" x14ac:dyDescent="0.2">
      <c r="A5746">
        <v>5745</v>
      </c>
      <c r="B5746" t="s">
        <v>14571</v>
      </c>
      <c r="C5746" t="s">
        <v>14572</v>
      </c>
      <c r="D5746">
        <f>1-678-962-8744</f>
        <v>-10383</v>
      </c>
      <c r="E5746" s="1">
        <v>44964.611851851849</v>
      </c>
      <c r="F5746" s="1">
        <v>44964.611851851849</v>
      </c>
    </row>
    <row r="5747" spans="1:6" x14ac:dyDescent="0.2">
      <c r="A5747">
        <v>5746</v>
      </c>
      <c r="B5747" t="s">
        <v>14573</v>
      </c>
      <c r="C5747" t="s">
        <v>14574</v>
      </c>
      <c r="D5747" s="2">
        <v>15164682000</v>
      </c>
      <c r="E5747" s="1">
        <v>44964.611851851849</v>
      </c>
      <c r="F5747" s="1">
        <v>44964.611851851849</v>
      </c>
    </row>
    <row r="5748" spans="1:6" x14ac:dyDescent="0.2">
      <c r="A5748">
        <v>5747</v>
      </c>
      <c r="B5748" t="s">
        <v>14575</v>
      </c>
      <c r="C5748" t="s">
        <v>14576</v>
      </c>
      <c r="D5748" t="s">
        <v>14577</v>
      </c>
      <c r="E5748" s="1">
        <v>44964.611851851849</v>
      </c>
      <c r="F5748" s="1">
        <v>44964.611851851849</v>
      </c>
    </row>
    <row r="5749" spans="1:6" x14ac:dyDescent="0.2">
      <c r="A5749">
        <v>5748</v>
      </c>
      <c r="B5749" t="s">
        <v>14578</v>
      </c>
      <c r="C5749" t="s">
        <v>14579</v>
      </c>
      <c r="D5749" s="2">
        <v>7854961775</v>
      </c>
      <c r="E5749" s="1">
        <v>44964.611851851849</v>
      </c>
      <c r="F5749" s="1">
        <v>44964.611851851849</v>
      </c>
    </row>
    <row r="5750" spans="1:6" x14ac:dyDescent="0.2">
      <c r="A5750">
        <v>5749</v>
      </c>
      <c r="B5750" t="s">
        <v>14580</v>
      </c>
      <c r="C5750" t="s">
        <v>14581</v>
      </c>
      <c r="D5750">
        <v>18657387803</v>
      </c>
      <c r="E5750" s="1">
        <v>44964.611851851849</v>
      </c>
      <c r="F5750" s="1">
        <v>44964.611851851849</v>
      </c>
    </row>
    <row r="5751" spans="1:6" x14ac:dyDescent="0.2">
      <c r="A5751">
        <v>5750</v>
      </c>
      <c r="B5751" t="s">
        <v>14582</v>
      </c>
      <c r="C5751" t="s">
        <v>14583</v>
      </c>
      <c r="D5751" t="s">
        <v>14584</v>
      </c>
      <c r="E5751" s="1">
        <v>44964.611851851849</v>
      </c>
      <c r="F5751" s="1">
        <v>44964.611851851849</v>
      </c>
    </row>
    <row r="5752" spans="1:6" x14ac:dyDescent="0.2">
      <c r="A5752">
        <v>5751</v>
      </c>
      <c r="B5752" t="s">
        <v>14585</v>
      </c>
      <c r="C5752" t="s">
        <v>14586</v>
      </c>
      <c r="D5752" t="s">
        <v>14587</v>
      </c>
      <c r="E5752" s="1">
        <v>44964.611851851849</v>
      </c>
      <c r="F5752" s="1">
        <v>44964.611851851849</v>
      </c>
    </row>
    <row r="5753" spans="1:6" x14ac:dyDescent="0.2">
      <c r="A5753">
        <v>5752</v>
      </c>
      <c r="B5753" t="s">
        <v>14588</v>
      </c>
      <c r="C5753" t="s">
        <v>14589</v>
      </c>
      <c r="D5753" t="s">
        <v>14590</v>
      </c>
      <c r="E5753" s="1">
        <v>44964.611851851849</v>
      </c>
      <c r="F5753" s="1">
        <v>44964.611851851849</v>
      </c>
    </row>
    <row r="5754" spans="1:6" x14ac:dyDescent="0.2">
      <c r="A5754">
        <v>5753</v>
      </c>
      <c r="B5754" t="s">
        <v>14591</v>
      </c>
      <c r="C5754" t="s">
        <v>14592</v>
      </c>
      <c r="D5754" t="s">
        <v>14593</v>
      </c>
      <c r="E5754" s="1">
        <v>44964.611851851849</v>
      </c>
      <c r="F5754" s="1">
        <v>44964.611851851849</v>
      </c>
    </row>
    <row r="5755" spans="1:6" x14ac:dyDescent="0.2">
      <c r="A5755">
        <v>5754</v>
      </c>
      <c r="B5755" t="s">
        <v>14594</v>
      </c>
      <c r="C5755" t="s">
        <v>14595</v>
      </c>
      <c r="D5755" s="2">
        <v>7199956037</v>
      </c>
      <c r="E5755" s="1">
        <v>44964.611851851849</v>
      </c>
      <c r="F5755" s="1">
        <v>44964.611851851849</v>
      </c>
    </row>
    <row r="5756" spans="1:6" x14ac:dyDescent="0.2">
      <c r="A5756">
        <v>5755</v>
      </c>
      <c r="B5756" t="s">
        <v>14596</v>
      </c>
      <c r="C5756" t="s">
        <v>14597</v>
      </c>
      <c r="D5756">
        <f>1-419-990-6017</f>
        <v>-7425</v>
      </c>
      <c r="E5756" s="1">
        <v>44964.611851851849</v>
      </c>
      <c r="F5756" s="1">
        <v>44964.611851851849</v>
      </c>
    </row>
    <row r="5757" spans="1:6" x14ac:dyDescent="0.2">
      <c r="A5757">
        <v>5756</v>
      </c>
      <c r="B5757" t="s">
        <v>14598</v>
      </c>
      <c r="C5757" t="s">
        <v>14599</v>
      </c>
      <c r="D5757" t="s">
        <v>14600</v>
      </c>
      <c r="E5757" s="1">
        <v>44964.611851851849</v>
      </c>
      <c r="F5757" s="1">
        <v>44964.611851851849</v>
      </c>
    </row>
    <row r="5758" spans="1:6" x14ac:dyDescent="0.2">
      <c r="A5758">
        <v>5757</v>
      </c>
      <c r="B5758" t="s">
        <v>14601</v>
      </c>
      <c r="C5758" t="s">
        <v>14602</v>
      </c>
      <c r="D5758" s="2">
        <v>18434621116</v>
      </c>
      <c r="E5758" s="1">
        <v>44964.611851851849</v>
      </c>
      <c r="F5758" s="1">
        <v>44964.611851851849</v>
      </c>
    </row>
    <row r="5759" spans="1:6" x14ac:dyDescent="0.2">
      <c r="A5759">
        <v>5758</v>
      </c>
      <c r="B5759" t="s">
        <v>14603</v>
      </c>
      <c r="C5759" t="s">
        <v>14604</v>
      </c>
      <c r="D5759">
        <v>13466732173</v>
      </c>
      <c r="E5759" s="1">
        <v>44964.611851851849</v>
      </c>
      <c r="F5759" s="1">
        <v>44964.611851851849</v>
      </c>
    </row>
    <row r="5760" spans="1:6" x14ac:dyDescent="0.2">
      <c r="A5760">
        <v>5759</v>
      </c>
      <c r="B5760" t="s">
        <v>14605</v>
      </c>
      <c r="C5760" t="s">
        <v>14606</v>
      </c>
      <c r="D5760" t="s">
        <v>14607</v>
      </c>
      <c r="E5760" s="1">
        <v>44964.611851851849</v>
      </c>
      <c r="F5760" s="1">
        <v>44964.611851851849</v>
      </c>
    </row>
    <row r="5761" spans="1:6" x14ac:dyDescent="0.2">
      <c r="A5761">
        <v>5760</v>
      </c>
      <c r="B5761" t="s">
        <v>14608</v>
      </c>
      <c r="C5761" t="s">
        <v>14609</v>
      </c>
      <c r="D5761" t="s">
        <v>14610</v>
      </c>
      <c r="E5761" s="1">
        <v>44964.611851851849</v>
      </c>
      <c r="F5761" s="1">
        <v>44964.611851851849</v>
      </c>
    </row>
    <row r="5762" spans="1:6" x14ac:dyDescent="0.2">
      <c r="A5762">
        <v>5761</v>
      </c>
      <c r="B5762" t="s">
        <v>14611</v>
      </c>
      <c r="C5762" t="s">
        <v>14612</v>
      </c>
      <c r="D5762" t="s">
        <v>14613</v>
      </c>
      <c r="E5762" s="1">
        <v>44964.611851851849</v>
      </c>
      <c r="F5762" s="1">
        <v>44964.611851851849</v>
      </c>
    </row>
    <row r="5763" spans="1:6" x14ac:dyDescent="0.2">
      <c r="A5763">
        <v>5762</v>
      </c>
      <c r="B5763" t="s">
        <v>14614</v>
      </c>
      <c r="C5763" t="s">
        <v>14615</v>
      </c>
      <c r="D5763">
        <v>18189335903</v>
      </c>
      <c r="E5763" s="1">
        <v>44964.611851851849</v>
      </c>
      <c r="F5763" s="1">
        <v>44964.611851851849</v>
      </c>
    </row>
    <row r="5764" spans="1:6" x14ac:dyDescent="0.2">
      <c r="A5764">
        <v>5763</v>
      </c>
      <c r="B5764" t="s">
        <v>14616</v>
      </c>
      <c r="C5764" t="s">
        <v>14617</v>
      </c>
      <c r="D5764" t="s">
        <v>14618</v>
      </c>
      <c r="E5764" s="1">
        <v>44964.611851851849</v>
      </c>
      <c r="F5764" s="1">
        <v>44964.611851851849</v>
      </c>
    </row>
    <row r="5765" spans="1:6" x14ac:dyDescent="0.2">
      <c r="A5765">
        <v>5764</v>
      </c>
      <c r="B5765" t="s">
        <v>14619</v>
      </c>
      <c r="C5765" t="s">
        <v>14620</v>
      </c>
      <c r="D5765" s="2">
        <v>3523737053</v>
      </c>
      <c r="E5765" s="1">
        <v>44964.611851851849</v>
      </c>
      <c r="F5765" s="1">
        <v>44964.611851851849</v>
      </c>
    </row>
    <row r="5766" spans="1:6" x14ac:dyDescent="0.2">
      <c r="A5766">
        <v>5765</v>
      </c>
      <c r="B5766" t="s">
        <v>14621</v>
      </c>
      <c r="C5766" t="s">
        <v>14622</v>
      </c>
      <c r="D5766" t="s">
        <v>14623</v>
      </c>
      <c r="E5766" s="1">
        <v>44964.611851851849</v>
      </c>
      <c r="F5766" s="1">
        <v>44964.611851851849</v>
      </c>
    </row>
    <row r="5767" spans="1:6" x14ac:dyDescent="0.2">
      <c r="A5767">
        <v>5766</v>
      </c>
      <c r="B5767" t="s">
        <v>14624</v>
      </c>
      <c r="C5767" t="s">
        <v>14625</v>
      </c>
      <c r="D5767">
        <f>1-843-217-1061</f>
        <v>-2120</v>
      </c>
      <c r="E5767" s="1">
        <v>44964.611851851849</v>
      </c>
      <c r="F5767" s="1">
        <v>44964.611851851849</v>
      </c>
    </row>
    <row r="5768" spans="1:6" x14ac:dyDescent="0.2">
      <c r="A5768">
        <v>5767</v>
      </c>
      <c r="B5768" t="s">
        <v>14626</v>
      </c>
      <c r="C5768" t="s">
        <v>14627</v>
      </c>
      <c r="D5768" t="s">
        <v>14628</v>
      </c>
      <c r="E5768" s="1">
        <v>44964.611851851849</v>
      </c>
      <c r="F5768" s="1">
        <v>44964.611851851849</v>
      </c>
    </row>
    <row r="5769" spans="1:6" x14ac:dyDescent="0.2">
      <c r="A5769">
        <v>5768</v>
      </c>
      <c r="B5769" t="s">
        <v>14629</v>
      </c>
      <c r="C5769" t="s">
        <v>14630</v>
      </c>
      <c r="D5769" t="s">
        <v>14631</v>
      </c>
      <c r="E5769" s="1">
        <v>44964.611851851849</v>
      </c>
      <c r="F5769" s="1">
        <v>44964.611851851849</v>
      </c>
    </row>
    <row r="5770" spans="1:6" x14ac:dyDescent="0.2">
      <c r="A5770">
        <v>5769</v>
      </c>
      <c r="B5770" t="s">
        <v>14632</v>
      </c>
      <c r="C5770" t="s">
        <v>14633</v>
      </c>
      <c r="D5770" t="s">
        <v>14634</v>
      </c>
      <c r="E5770" s="1">
        <v>44964.611851851849</v>
      </c>
      <c r="F5770" s="1">
        <v>44964.611851851849</v>
      </c>
    </row>
    <row r="5771" spans="1:6" x14ac:dyDescent="0.2">
      <c r="A5771">
        <v>5770</v>
      </c>
      <c r="B5771" t="s">
        <v>14635</v>
      </c>
      <c r="C5771" t="s">
        <v>14636</v>
      </c>
      <c r="D5771" t="s">
        <v>14637</v>
      </c>
      <c r="E5771" s="1">
        <v>44964.611851851849</v>
      </c>
      <c r="F5771" s="1">
        <v>44964.611851851849</v>
      </c>
    </row>
    <row r="5772" spans="1:6" x14ac:dyDescent="0.2">
      <c r="A5772">
        <v>5771</v>
      </c>
      <c r="B5772" t="s">
        <v>14638</v>
      </c>
      <c r="C5772" t="s">
        <v>14639</v>
      </c>
      <c r="D5772" s="2">
        <v>5055560441</v>
      </c>
      <c r="E5772" s="1">
        <v>44964.611851851849</v>
      </c>
      <c r="F5772" s="1">
        <v>44964.611851851849</v>
      </c>
    </row>
    <row r="5773" spans="1:6" x14ac:dyDescent="0.2">
      <c r="A5773">
        <v>5772</v>
      </c>
      <c r="B5773" t="s">
        <v>14640</v>
      </c>
      <c r="C5773" t="s">
        <v>14641</v>
      </c>
      <c r="D5773" t="s">
        <v>14642</v>
      </c>
      <c r="E5773" s="1">
        <v>44964.611851851849</v>
      </c>
      <c r="F5773" s="1">
        <v>44964.611851851849</v>
      </c>
    </row>
    <row r="5774" spans="1:6" x14ac:dyDescent="0.2">
      <c r="A5774">
        <v>5773</v>
      </c>
      <c r="B5774" t="s">
        <v>14643</v>
      </c>
      <c r="C5774" t="s">
        <v>14644</v>
      </c>
      <c r="D5774" s="2">
        <v>8507701301</v>
      </c>
      <c r="E5774" s="1">
        <v>44964.611851851849</v>
      </c>
      <c r="F5774" s="1">
        <v>44964.611851851849</v>
      </c>
    </row>
    <row r="5775" spans="1:6" x14ac:dyDescent="0.2">
      <c r="A5775">
        <v>5774</v>
      </c>
      <c r="B5775" t="s">
        <v>14645</v>
      </c>
      <c r="C5775" t="s">
        <v>14646</v>
      </c>
      <c r="D5775">
        <v>17733771103</v>
      </c>
      <c r="E5775" s="1">
        <v>44964.611851851849</v>
      </c>
      <c r="F5775" s="1">
        <v>44964.611851851849</v>
      </c>
    </row>
    <row r="5776" spans="1:6" x14ac:dyDescent="0.2">
      <c r="A5776">
        <v>5775</v>
      </c>
      <c r="B5776" t="s">
        <v>14647</v>
      </c>
      <c r="C5776" t="s">
        <v>14648</v>
      </c>
      <c r="D5776" t="s">
        <v>14649</v>
      </c>
      <c r="E5776" s="1">
        <v>44964.611851851849</v>
      </c>
      <c r="F5776" s="1">
        <v>44964.611851851849</v>
      </c>
    </row>
    <row r="5777" spans="1:6" x14ac:dyDescent="0.2">
      <c r="A5777">
        <v>5776</v>
      </c>
      <c r="B5777" t="s">
        <v>14650</v>
      </c>
      <c r="C5777" t="s">
        <v>14651</v>
      </c>
      <c r="D5777" s="2">
        <v>9148885164</v>
      </c>
      <c r="E5777" s="1">
        <v>44964.611851851849</v>
      </c>
      <c r="F5777" s="1">
        <v>44964.611851851849</v>
      </c>
    </row>
    <row r="5778" spans="1:6" x14ac:dyDescent="0.2">
      <c r="A5778">
        <v>5777</v>
      </c>
      <c r="B5778" t="s">
        <v>14652</v>
      </c>
      <c r="C5778" t="s">
        <v>14653</v>
      </c>
      <c r="D5778" t="s">
        <v>14654</v>
      </c>
      <c r="E5778" s="1">
        <v>44964.611851851849</v>
      </c>
      <c r="F5778" s="1">
        <v>44964.611851851849</v>
      </c>
    </row>
    <row r="5779" spans="1:6" x14ac:dyDescent="0.2">
      <c r="A5779">
        <v>5778</v>
      </c>
      <c r="B5779" t="s">
        <v>14655</v>
      </c>
      <c r="C5779" t="s">
        <v>14656</v>
      </c>
      <c r="D5779" t="s">
        <v>14657</v>
      </c>
      <c r="E5779" s="1">
        <v>44964.611851851849</v>
      </c>
      <c r="F5779" s="1">
        <v>44964.611851851849</v>
      </c>
    </row>
    <row r="5780" spans="1:6" x14ac:dyDescent="0.2">
      <c r="A5780">
        <v>5779</v>
      </c>
      <c r="B5780" t="s">
        <v>14658</v>
      </c>
      <c r="C5780" t="s">
        <v>14659</v>
      </c>
      <c r="D5780" t="s">
        <v>14660</v>
      </c>
      <c r="E5780" s="1">
        <v>44964.611851851849</v>
      </c>
      <c r="F5780" s="1">
        <v>44964.611851851849</v>
      </c>
    </row>
    <row r="5781" spans="1:6" x14ac:dyDescent="0.2">
      <c r="A5781">
        <v>5780</v>
      </c>
      <c r="B5781" t="s">
        <v>14661</v>
      </c>
      <c r="C5781" t="s">
        <v>14662</v>
      </c>
      <c r="D5781" t="s">
        <v>14663</v>
      </c>
      <c r="E5781" s="1">
        <v>44964.611851851849</v>
      </c>
      <c r="F5781" s="1">
        <v>44964.611851851849</v>
      </c>
    </row>
    <row r="5782" spans="1:6" x14ac:dyDescent="0.2">
      <c r="A5782">
        <v>5781</v>
      </c>
      <c r="B5782" t="s">
        <v>14664</v>
      </c>
      <c r="C5782" t="s">
        <v>14665</v>
      </c>
      <c r="D5782" t="s">
        <v>14666</v>
      </c>
      <c r="E5782" s="1">
        <v>44964.611851851849</v>
      </c>
      <c r="F5782" s="1">
        <v>44964.611851851849</v>
      </c>
    </row>
    <row r="5783" spans="1:6" x14ac:dyDescent="0.2">
      <c r="A5783">
        <v>5782</v>
      </c>
      <c r="B5783" t="s">
        <v>14667</v>
      </c>
      <c r="C5783" t="s">
        <v>14668</v>
      </c>
      <c r="D5783" s="2">
        <v>5206982041</v>
      </c>
      <c r="E5783" s="1">
        <v>44964.611851851849</v>
      </c>
      <c r="F5783" s="1">
        <v>44964.611851851849</v>
      </c>
    </row>
    <row r="5784" spans="1:6" x14ac:dyDescent="0.2">
      <c r="A5784">
        <v>5783</v>
      </c>
      <c r="B5784" t="s">
        <v>14669</v>
      </c>
      <c r="C5784" t="s">
        <v>14670</v>
      </c>
      <c r="D5784" t="s">
        <v>14671</v>
      </c>
      <c r="E5784" s="1">
        <v>44964.611851851849</v>
      </c>
      <c r="F5784" s="1">
        <v>44964.611851851849</v>
      </c>
    </row>
    <row r="5785" spans="1:6" x14ac:dyDescent="0.2">
      <c r="A5785">
        <v>5784</v>
      </c>
      <c r="B5785" t="s">
        <v>14672</v>
      </c>
      <c r="C5785" t="s">
        <v>14673</v>
      </c>
      <c r="D5785" s="2">
        <v>8723995290</v>
      </c>
      <c r="E5785" s="1">
        <v>44964.611851851849</v>
      </c>
      <c r="F5785" s="1">
        <v>44964.611851851849</v>
      </c>
    </row>
    <row r="5786" spans="1:6" x14ac:dyDescent="0.2">
      <c r="A5786">
        <v>5785</v>
      </c>
      <c r="B5786" t="s">
        <v>14674</v>
      </c>
      <c r="C5786" t="s">
        <v>14675</v>
      </c>
      <c r="D5786" s="2">
        <v>4199775757</v>
      </c>
      <c r="E5786" s="1">
        <v>44964.611851851849</v>
      </c>
      <c r="F5786" s="1">
        <v>44964.611851851849</v>
      </c>
    </row>
    <row r="5787" spans="1:6" x14ac:dyDescent="0.2">
      <c r="A5787">
        <v>5786</v>
      </c>
      <c r="B5787" t="s">
        <v>14676</v>
      </c>
      <c r="C5787" t="s">
        <v>14677</v>
      </c>
      <c r="D5787">
        <f>1-605-786-6633</f>
        <v>-8023</v>
      </c>
      <c r="E5787" s="1">
        <v>44964.611851851849</v>
      </c>
      <c r="F5787" s="1">
        <v>44964.611851851849</v>
      </c>
    </row>
    <row r="5788" spans="1:6" x14ac:dyDescent="0.2">
      <c r="A5788">
        <v>5787</v>
      </c>
      <c r="B5788" t="s">
        <v>14678</v>
      </c>
      <c r="C5788" t="s">
        <v>14679</v>
      </c>
      <c r="D5788" t="s">
        <v>14680</v>
      </c>
      <c r="E5788" s="1">
        <v>44964.611851851849</v>
      </c>
      <c r="F5788" s="1">
        <v>44964.611851851849</v>
      </c>
    </row>
    <row r="5789" spans="1:6" x14ac:dyDescent="0.2">
      <c r="A5789">
        <v>5788</v>
      </c>
      <c r="B5789" t="s">
        <v>14681</v>
      </c>
      <c r="C5789" t="s">
        <v>14682</v>
      </c>
      <c r="D5789">
        <f>1-234-753-989</f>
        <v>-1975</v>
      </c>
      <c r="E5789" s="1">
        <v>44964.611851851849</v>
      </c>
      <c r="F5789" s="1">
        <v>44964.611851851849</v>
      </c>
    </row>
    <row r="5790" spans="1:6" x14ac:dyDescent="0.2">
      <c r="A5790">
        <v>5789</v>
      </c>
      <c r="B5790" t="s">
        <v>14683</v>
      </c>
      <c r="C5790" t="s">
        <v>14684</v>
      </c>
      <c r="D5790" t="s">
        <v>14685</v>
      </c>
      <c r="E5790" s="1">
        <v>44964.611851851849</v>
      </c>
      <c r="F5790" s="1">
        <v>44964.611851851849</v>
      </c>
    </row>
    <row r="5791" spans="1:6" x14ac:dyDescent="0.2">
      <c r="A5791">
        <v>5790</v>
      </c>
      <c r="B5791" t="s">
        <v>14686</v>
      </c>
      <c r="C5791" t="s">
        <v>14687</v>
      </c>
      <c r="D5791">
        <f>1-623-454-1625</f>
        <v>-2701</v>
      </c>
      <c r="E5791" s="1">
        <v>44964.611851851849</v>
      </c>
      <c r="F5791" s="1">
        <v>44964.611851851849</v>
      </c>
    </row>
    <row r="5792" spans="1:6" x14ac:dyDescent="0.2">
      <c r="A5792">
        <v>5791</v>
      </c>
      <c r="B5792" t="s">
        <v>14688</v>
      </c>
      <c r="C5792" t="s">
        <v>14689</v>
      </c>
      <c r="D5792" t="s">
        <v>14690</v>
      </c>
      <c r="E5792" s="1">
        <v>44964.611851851849</v>
      </c>
      <c r="F5792" s="1">
        <v>44964.611851851849</v>
      </c>
    </row>
    <row r="5793" spans="1:6" x14ac:dyDescent="0.2">
      <c r="A5793">
        <v>5792</v>
      </c>
      <c r="B5793" t="s">
        <v>14691</v>
      </c>
      <c r="C5793" t="s">
        <v>14692</v>
      </c>
      <c r="D5793" t="s">
        <v>14693</v>
      </c>
      <c r="E5793" s="1">
        <v>44964.611851851849</v>
      </c>
      <c r="F5793" s="1">
        <v>44964.611851851849</v>
      </c>
    </row>
    <row r="5794" spans="1:6" x14ac:dyDescent="0.2">
      <c r="A5794">
        <v>5793</v>
      </c>
      <c r="B5794" t="s">
        <v>14694</v>
      </c>
      <c r="C5794" t="s">
        <v>14695</v>
      </c>
      <c r="D5794" t="s">
        <v>14696</v>
      </c>
      <c r="E5794" s="1">
        <v>44964.611851851849</v>
      </c>
      <c r="F5794" s="1">
        <v>44964.611851851849</v>
      </c>
    </row>
    <row r="5795" spans="1:6" x14ac:dyDescent="0.2">
      <c r="A5795">
        <v>5794</v>
      </c>
      <c r="B5795" t="s">
        <v>14697</v>
      </c>
      <c r="C5795" t="s">
        <v>14698</v>
      </c>
      <c r="D5795">
        <v>13859418073</v>
      </c>
      <c r="E5795" s="1">
        <v>44964.611851851849</v>
      </c>
      <c r="F5795" s="1">
        <v>44964.611851851849</v>
      </c>
    </row>
    <row r="5796" spans="1:6" x14ac:dyDescent="0.2">
      <c r="A5796">
        <v>5795</v>
      </c>
      <c r="B5796" t="s">
        <v>14699</v>
      </c>
      <c r="C5796" t="s">
        <v>14700</v>
      </c>
      <c r="D5796" t="s">
        <v>14701</v>
      </c>
      <c r="E5796" s="1">
        <v>44964.611851851849</v>
      </c>
      <c r="F5796" s="1">
        <v>44964.611851851849</v>
      </c>
    </row>
    <row r="5797" spans="1:6" x14ac:dyDescent="0.2">
      <c r="A5797">
        <v>5796</v>
      </c>
      <c r="B5797" t="s">
        <v>14702</v>
      </c>
      <c r="C5797" t="s">
        <v>14703</v>
      </c>
      <c r="D5797" t="s">
        <v>14704</v>
      </c>
      <c r="E5797" s="1">
        <v>44964.611851851849</v>
      </c>
      <c r="F5797" s="1">
        <v>44964.611851851849</v>
      </c>
    </row>
    <row r="5798" spans="1:6" x14ac:dyDescent="0.2">
      <c r="A5798">
        <v>5797</v>
      </c>
      <c r="B5798" t="s">
        <v>14705</v>
      </c>
      <c r="C5798" t="s">
        <v>14706</v>
      </c>
      <c r="D5798" s="2">
        <v>2198335556</v>
      </c>
      <c r="E5798" s="1">
        <v>44964.611851851849</v>
      </c>
      <c r="F5798" s="1">
        <v>44964.611851851849</v>
      </c>
    </row>
    <row r="5799" spans="1:6" x14ac:dyDescent="0.2">
      <c r="A5799">
        <v>5798</v>
      </c>
      <c r="B5799" t="s">
        <v>14707</v>
      </c>
      <c r="C5799" t="s">
        <v>14708</v>
      </c>
      <c r="D5799" s="2">
        <v>7546818451</v>
      </c>
      <c r="E5799" s="1">
        <v>44964.611851851849</v>
      </c>
      <c r="F5799" s="1">
        <v>44964.611851851849</v>
      </c>
    </row>
    <row r="5800" spans="1:6" x14ac:dyDescent="0.2">
      <c r="A5800">
        <v>5799</v>
      </c>
      <c r="B5800" t="s">
        <v>14709</v>
      </c>
      <c r="C5800" t="s">
        <v>14710</v>
      </c>
      <c r="D5800">
        <f>1-904-230-3220</f>
        <v>-4353</v>
      </c>
      <c r="E5800" s="1">
        <v>44964.611851851849</v>
      </c>
      <c r="F5800" s="1">
        <v>44964.611851851849</v>
      </c>
    </row>
    <row r="5801" spans="1:6" x14ac:dyDescent="0.2">
      <c r="A5801">
        <v>5800</v>
      </c>
      <c r="B5801" t="s">
        <v>14711</v>
      </c>
      <c r="C5801" t="s">
        <v>14712</v>
      </c>
      <c r="D5801">
        <f>1-769-996-3301</f>
        <v>-5065</v>
      </c>
      <c r="E5801" s="1">
        <v>44964.611851851849</v>
      </c>
      <c r="F5801" s="1">
        <v>44964.611851851849</v>
      </c>
    </row>
    <row r="5802" spans="1:6" x14ac:dyDescent="0.2">
      <c r="A5802">
        <v>5801</v>
      </c>
      <c r="B5802" t="s">
        <v>14713</v>
      </c>
      <c r="C5802" t="s">
        <v>14714</v>
      </c>
      <c r="D5802">
        <v>18162277455</v>
      </c>
      <c r="E5802" s="1">
        <v>44964.611851851849</v>
      </c>
      <c r="F5802" s="1">
        <v>44964.611851851849</v>
      </c>
    </row>
    <row r="5803" spans="1:6" x14ac:dyDescent="0.2">
      <c r="A5803">
        <v>5802</v>
      </c>
      <c r="B5803" t="s">
        <v>14715</v>
      </c>
      <c r="C5803" t="s">
        <v>14716</v>
      </c>
      <c r="D5803" s="2">
        <v>7572334807</v>
      </c>
      <c r="E5803" s="1">
        <v>44964.611851851849</v>
      </c>
      <c r="F5803" s="1">
        <v>44964.611851851849</v>
      </c>
    </row>
    <row r="5804" spans="1:6" x14ac:dyDescent="0.2">
      <c r="A5804">
        <v>5803</v>
      </c>
      <c r="B5804" t="s">
        <v>14717</v>
      </c>
      <c r="C5804" t="s">
        <v>14718</v>
      </c>
      <c r="D5804" t="s">
        <v>14719</v>
      </c>
      <c r="E5804" s="1">
        <v>44964.611851851849</v>
      </c>
      <c r="F5804" s="1">
        <v>44964.611851851849</v>
      </c>
    </row>
    <row r="5805" spans="1:6" x14ac:dyDescent="0.2">
      <c r="A5805">
        <v>5804</v>
      </c>
      <c r="B5805" t="s">
        <v>14720</v>
      </c>
      <c r="C5805" t="s">
        <v>14721</v>
      </c>
      <c r="D5805">
        <f>1-434-230-5767</f>
        <v>-6430</v>
      </c>
      <c r="E5805" s="1">
        <v>44964.611851851849</v>
      </c>
      <c r="F5805" s="1">
        <v>44964.611851851849</v>
      </c>
    </row>
    <row r="5806" spans="1:6" x14ac:dyDescent="0.2">
      <c r="A5806">
        <v>5805</v>
      </c>
      <c r="B5806" t="s">
        <v>14722</v>
      </c>
      <c r="C5806" t="s">
        <v>14723</v>
      </c>
      <c r="D5806" s="2">
        <v>19043836800</v>
      </c>
      <c r="E5806" s="1">
        <v>44964.611851851849</v>
      </c>
      <c r="F5806" s="1">
        <v>44964.611851851849</v>
      </c>
    </row>
    <row r="5807" spans="1:6" x14ac:dyDescent="0.2">
      <c r="A5807">
        <v>5806</v>
      </c>
      <c r="B5807" t="s">
        <v>14724</v>
      </c>
      <c r="C5807" t="s">
        <v>14725</v>
      </c>
      <c r="D5807" t="s">
        <v>14726</v>
      </c>
      <c r="E5807" s="1">
        <v>44964.611851851849</v>
      </c>
      <c r="F5807" s="1">
        <v>44964.611851851849</v>
      </c>
    </row>
    <row r="5808" spans="1:6" x14ac:dyDescent="0.2">
      <c r="A5808">
        <v>5807</v>
      </c>
      <c r="B5808" t="s">
        <v>14727</v>
      </c>
      <c r="C5808" t="s">
        <v>14728</v>
      </c>
      <c r="D5808" t="s">
        <v>14729</v>
      </c>
      <c r="E5808" s="1">
        <v>44964.611851851849</v>
      </c>
      <c r="F5808" s="1">
        <v>44964.611851851849</v>
      </c>
    </row>
    <row r="5809" spans="1:6" x14ac:dyDescent="0.2">
      <c r="A5809">
        <v>5808</v>
      </c>
      <c r="B5809" t="s">
        <v>14730</v>
      </c>
      <c r="C5809" t="s">
        <v>14731</v>
      </c>
      <c r="D5809" t="s">
        <v>14732</v>
      </c>
      <c r="E5809" s="1">
        <v>44964.611851851849</v>
      </c>
      <c r="F5809" s="1">
        <v>44964.611851851849</v>
      </c>
    </row>
    <row r="5810" spans="1:6" x14ac:dyDescent="0.2">
      <c r="A5810">
        <v>5809</v>
      </c>
      <c r="B5810" t="s">
        <v>14733</v>
      </c>
      <c r="C5810" t="s">
        <v>14734</v>
      </c>
      <c r="D5810" t="s">
        <v>14735</v>
      </c>
      <c r="E5810" s="1">
        <v>44964.611851851849</v>
      </c>
      <c r="F5810" s="1">
        <v>44964.611851851849</v>
      </c>
    </row>
    <row r="5811" spans="1:6" x14ac:dyDescent="0.2">
      <c r="A5811">
        <v>5810</v>
      </c>
      <c r="B5811" t="s">
        <v>14736</v>
      </c>
      <c r="C5811" t="s">
        <v>14737</v>
      </c>
      <c r="D5811">
        <f>1-660-591-7327</f>
        <v>-8577</v>
      </c>
      <c r="E5811" s="1">
        <v>44964.611851851849</v>
      </c>
      <c r="F5811" s="1">
        <v>44964.611851851849</v>
      </c>
    </row>
    <row r="5812" spans="1:6" x14ac:dyDescent="0.2">
      <c r="A5812">
        <v>5811</v>
      </c>
      <c r="B5812" t="s">
        <v>14738</v>
      </c>
      <c r="C5812" t="s">
        <v>14739</v>
      </c>
      <c r="D5812" t="s">
        <v>14740</v>
      </c>
      <c r="E5812" s="1">
        <v>44964.611851851849</v>
      </c>
      <c r="F5812" s="1">
        <v>44964.611851851849</v>
      </c>
    </row>
    <row r="5813" spans="1:6" x14ac:dyDescent="0.2">
      <c r="A5813">
        <v>5812</v>
      </c>
      <c r="B5813" t="s">
        <v>14741</v>
      </c>
      <c r="C5813" t="s">
        <v>14742</v>
      </c>
      <c r="D5813" t="s">
        <v>14743</v>
      </c>
      <c r="E5813" s="1">
        <v>44964.611851851849</v>
      </c>
      <c r="F5813" s="1">
        <v>44964.611851851849</v>
      </c>
    </row>
    <row r="5814" spans="1:6" x14ac:dyDescent="0.2">
      <c r="A5814">
        <v>5813</v>
      </c>
      <c r="B5814" t="s">
        <v>14744</v>
      </c>
      <c r="C5814" t="s">
        <v>14745</v>
      </c>
      <c r="D5814">
        <f>1-678-337-9950</f>
        <v>-10964</v>
      </c>
      <c r="E5814" s="1">
        <v>44964.611851851849</v>
      </c>
      <c r="F5814" s="1">
        <v>44964.611851851849</v>
      </c>
    </row>
    <row r="5815" spans="1:6" x14ac:dyDescent="0.2">
      <c r="A5815">
        <v>5814</v>
      </c>
      <c r="B5815" t="s">
        <v>14746</v>
      </c>
      <c r="C5815" t="s">
        <v>14747</v>
      </c>
      <c r="D5815" t="s">
        <v>14748</v>
      </c>
      <c r="E5815" s="1">
        <v>44964.611851851849</v>
      </c>
      <c r="F5815" s="1">
        <v>44964.611851851849</v>
      </c>
    </row>
    <row r="5816" spans="1:6" x14ac:dyDescent="0.2">
      <c r="A5816">
        <v>5815</v>
      </c>
      <c r="B5816" t="s">
        <v>14749</v>
      </c>
      <c r="C5816" t="s">
        <v>14750</v>
      </c>
      <c r="D5816">
        <v>16677940237</v>
      </c>
      <c r="E5816" s="1">
        <v>44964.611851851849</v>
      </c>
      <c r="F5816" s="1">
        <v>44964.611851851849</v>
      </c>
    </row>
    <row r="5817" spans="1:6" x14ac:dyDescent="0.2">
      <c r="A5817">
        <v>5816</v>
      </c>
      <c r="B5817" t="s">
        <v>14751</v>
      </c>
      <c r="C5817" t="s">
        <v>14752</v>
      </c>
      <c r="D5817">
        <v>14234555643</v>
      </c>
      <c r="E5817" s="1">
        <v>44964.611851851849</v>
      </c>
      <c r="F5817" s="1">
        <v>44964.611851851849</v>
      </c>
    </row>
    <row r="5818" spans="1:6" x14ac:dyDescent="0.2">
      <c r="A5818">
        <v>5817</v>
      </c>
      <c r="B5818" t="s">
        <v>14753</v>
      </c>
      <c r="C5818" t="s">
        <v>14754</v>
      </c>
      <c r="D5818" t="s">
        <v>14755</v>
      </c>
      <c r="E5818" s="1">
        <v>44964.611851851849</v>
      </c>
      <c r="F5818" s="1">
        <v>44964.611851851849</v>
      </c>
    </row>
    <row r="5819" spans="1:6" x14ac:dyDescent="0.2">
      <c r="A5819">
        <v>5818</v>
      </c>
      <c r="B5819" t="s">
        <v>14756</v>
      </c>
      <c r="C5819" t="s">
        <v>14757</v>
      </c>
      <c r="D5819" s="2">
        <v>18724637124</v>
      </c>
      <c r="E5819" s="1">
        <v>44964.611851851849</v>
      </c>
      <c r="F5819" s="1">
        <v>44964.611851851849</v>
      </c>
    </row>
    <row r="5820" spans="1:6" x14ac:dyDescent="0.2">
      <c r="A5820">
        <v>5819</v>
      </c>
      <c r="B5820" t="s">
        <v>14758</v>
      </c>
      <c r="C5820" t="s">
        <v>14759</v>
      </c>
      <c r="D5820" t="s">
        <v>14760</v>
      </c>
      <c r="E5820" s="1">
        <v>44964.611851851849</v>
      </c>
      <c r="F5820" s="1">
        <v>44964.611851851849</v>
      </c>
    </row>
    <row r="5821" spans="1:6" x14ac:dyDescent="0.2">
      <c r="A5821">
        <v>5820</v>
      </c>
      <c r="B5821" t="s">
        <v>14761</v>
      </c>
      <c r="C5821" t="s">
        <v>14762</v>
      </c>
      <c r="D5821" t="s">
        <v>14763</v>
      </c>
      <c r="E5821" s="1">
        <v>44964.611851851849</v>
      </c>
      <c r="F5821" s="1">
        <v>44964.611851851849</v>
      </c>
    </row>
    <row r="5822" spans="1:6" x14ac:dyDescent="0.2">
      <c r="A5822">
        <v>5821</v>
      </c>
      <c r="B5822" t="s">
        <v>14764</v>
      </c>
      <c r="C5822" t="s">
        <v>14765</v>
      </c>
      <c r="D5822" t="s">
        <v>14766</v>
      </c>
      <c r="E5822" s="1">
        <v>44964.611851851849</v>
      </c>
      <c r="F5822" s="1">
        <v>44964.611851851849</v>
      </c>
    </row>
    <row r="5823" spans="1:6" x14ac:dyDescent="0.2">
      <c r="A5823">
        <v>5822</v>
      </c>
      <c r="B5823" t="s">
        <v>14767</v>
      </c>
      <c r="C5823" t="s">
        <v>14768</v>
      </c>
      <c r="D5823" s="2">
        <v>18314537192</v>
      </c>
      <c r="E5823" s="1">
        <v>44964.611851851849</v>
      </c>
      <c r="F5823" s="1">
        <v>44964.611851851849</v>
      </c>
    </row>
    <row r="5824" spans="1:6" x14ac:dyDescent="0.2">
      <c r="A5824">
        <v>5823</v>
      </c>
      <c r="B5824" t="s">
        <v>14769</v>
      </c>
      <c r="C5824" t="s">
        <v>14770</v>
      </c>
      <c r="D5824" t="s">
        <v>14771</v>
      </c>
      <c r="E5824" s="1">
        <v>44964.611851851849</v>
      </c>
      <c r="F5824" s="1">
        <v>44964.611851851849</v>
      </c>
    </row>
    <row r="5825" spans="1:6" x14ac:dyDescent="0.2">
      <c r="A5825">
        <v>5824</v>
      </c>
      <c r="B5825" t="s">
        <v>14772</v>
      </c>
      <c r="C5825" t="s">
        <v>14773</v>
      </c>
      <c r="D5825" t="s">
        <v>14774</v>
      </c>
      <c r="E5825" s="1">
        <v>44964.611851851849</v>
      </c>
      <c r="F5825" s="1">
        <v>44964.611851851849</v>
      </c>
    </row>
    <row r="5826" spans="1:6" x14ac:dyDescent="0.2">
      <c r="A5826">
        <v>5825</v>
      </c>
      <c r="B5826" t="s">
        <v>14775</v>
      </c>
      <c r="C5826" t="s">
        <v>14776</v>
      </c>
      <c r="D5826">
        <f>1-319-514-2972</f>
        <v>-3804</v>
      </c>
      <c r="E5826" s="1">
        <v>44964.611851851849</v>
      </c>
      <c r="F5826" s="1">
        <v>44964.611851851849</v>
      </c>
    </row>
    <row r="5827" spans="1:6" x14ac:dyDescent="0.2">
      <c r="A5827">
        <v>5826</v>
      </c>
      <c r="B5827" t="s">
        <v>14777</v>
      </c>
      <c r="C5827" t="s">
        <v>14778</v>
      </c>
      <c r="D5827" t="s">
        <v>14779</v>
      </c>
      <c r="E5827" s="1">
        <v>44964.611851851849</v>
      </c>
      <c r="F5827" s="1">
        <v>44964.611851851849</v>
      </c>
    </row>
    <row r="5828" spans="1:6" x14ac:dyDescent="0.2">
      <c r="A5828">
        <v>5827</v>
      </c>
      <c r="B5828" t="s">
        <v>14780</v>
      </c>
      <c r="C5828" t="s">
        <v>14781</v>
      </c>
      <c r="D5828" t="s">
        <v>14782</v>
      </c>
      <c r="E5828" s="1">
        <v>44964.611851851849</v>
      </c>
      <c r="F5828" s="1">
        <v>44964.611851851849</v>
      </c>
    </row>
    <row r="5829" spans="1:6" x14ac:dyDescent="0.2">
      <c r="A5829">
        <v>5828</v>
      </c>
      <c r="B5829" t="s">
        <v>14783</v>
      </c>
      <c r="C5829" t="s">
        <v>14784</v>
      </c>
      <c r="D5829">
        <f>1-657-458-3125</f>
        <v>-4239</v>
      </c>
      <c r="E5829" s="1">
        <v>44964.611851851849</v>
      </c>
      <c r="F5829" s="1">
        <v>44964.611851851849</v>
      </c>
    </row>
    <row r="5830" spans="1:6" x14ac:dyDescent="0.2">
      <c r="A5830">
        <v>5829</v>
      </c>
      <c r="B5830" t="s">
        <v>14785</v>
      </c>
      <c r="C5830" t="s">
        <v>14786</v>
      </c>
      <c r="D5830" t="s">
        <v>14787</v>
      </c>
      <c r="E5830" s="1">
        <v>44964.611851851849</v>
      </c>
      <c r="F5830" s="1">
        <v>44964.611851851849</v>
      </c>
    </row>
    <row r="5831" spans="1:6" x14ac:dyDescent="0.2">
      <c r="A5831">
        <v>5830</v>
      </c>
      <c r="B5831" t="s">
        <v>14788</v>
      </c>
      <c r="C5831" t="s">
        <v>14789</v>
      </c>
      <c r="D5831">
        <f>1-731-858-7681</f>
        <v>-9269</v>
      </c>
      <c r="E5831" s="1">
        <v>44964.611851851849</v>
      </c>
      <c r="F5831" s="1">
        <v>44964.611851851849</v>
      </c>
    </row>
    <row r="5832" spans="1:6" x14ac:dyDescent="0.2">
      <c r="A5832">
        <v>5831</v>
      </c>
      <c r="B5832" t="s">
        <v>14790</v>
      </c>
      <c r="C5832" t="s">
        <v>14791</v>
      </c>
      <c r="D5832" s="2">
        <v>17739066992</v>
      </c>
      <c r="E5832" s="1">
        <v>44964.611851851849</v>
      </c>
      <c r="F5832" s="1">
        <v>44964.611851851849</v>
      </c>
    </row>
    <row r="5833" spans="1:6" x14ac:dyDescent="0.2">
      <c r="A5833">
        <v>5832</v>
      </c>
      <c r="B5833" t="s">
        <v>14792</v>
      </c>
      <c r="C5833" t="s">
        <v>14793</v>
      </c>
      <c r="D5833" t="s">
        <v>14794</v>
      </c>
      <c r="E5833" s="1">
        <v>44964.611851851849</v>
      </c>
      <c r="F5833" s="1">
        <v>44964.611851851849</v>
      </c>
    </row>
    <row r="5834" spans="1:6" x14ac:dyDescent="0.2">
      <c r="A5834">
        <v>5833</v>
      </c>
      <c r="B5834" t="s">
        <v>14795</v>
      </c>
      <c r="C5834" t="s">
        <v>14796</v>
      </c>
      <c r="D5834" s="2">
        <v>5398133645</v>
      </c>
      <c r="E5834" s="1">
        <v>44964.611851851849</v>
      </c>
      <c r="F5834" s="1">
        <v>44964.611851851849</v>
      </c>
    </row>
    <row r="5835" spans="1:6" x14ac:dyDescent="0.2">
      <c r="A5835">
        <v>5834</v>
      </c>
      <c r="B5835" t="s">
        <v>14797</v>
      </c>
      <c r="C5835" t="s">
        <v>14798</v>
      </c>
      <c r="D5835" t="s">
        <v>14799</v>
      </c>
      <c r="E5835" s="1">
        <v>44964.611851851849</v>
      </c>
      <c r="F5835" s="1">
        <v>44964.611851851849</v>
      </c>
    </row>
    <row r="5836" spans="1:6" x14ac:dyDescent="0.2">
      <c r="A5836">
        <v>5835</v>
      </c>
      <c r="B5836" t="s">
        <v>14800</v>
      </c>
      <c r="C5836" t="s">
        <v>14801</v>
      </c>
      <c r="D5836" t="s">
        <v>14802</v>
      </c>
      <c r="E5836" s="1">
        <v>44964.611851851849</v>
      </c>
      <c r="F5836" s="1">
        <v>44964.611851851849</v>
      </c>
    </row>
    <row r="5837" spans="1:6" x14ac:dyDescent="0.2">
      <c r="A5837">
        <v>5836</v>
      </c>
      <c r="B5837" t="s">
        <v>14803</v>
      </c>
      <c r="C5837" t="s">
        <v>14804</v>
      </c>
      <c r="D5837" t="s">
        <v>14805</v>
      </c>
      <c r="E5837" s="1">
        <v>44964.611851851849</v>
      </c>
      <c r="F5837" s="1">
        <v>44964.611851851849</v>
      </c>
    </row>
    <row r="5838" spans="1:6" x14ac:dyDescent="0.2">
      <c r="A5838">
        <v>5837</v>
      </c>
      <c r="B5838" t="s">
        <v>14806</v>
      </c>
      <c r="C5838" t="s">
        <v>14807</v>
      </c>
      <c r="D5838">
        <f>1-325-485-7190</f>
        <v>-7999</v>
      </c>
      <c r="E5838" s="1">
        <v>44964.611851851849</v>
      </c>
      <c r="F5838" s="1">
        <v>44964.611851851849</v>
      </c>
    </row>
    <row r="5839" spans="1:6" x14ac:dyDescent="0.2">
      <c r="A5839">
        <v>5838</v>
      </c>
      <c r="B5839" t="s">
        <v>14808</v>
      </c>
      <c r="C5839" t="s">
        <v>14809</v>
      </c>
      <c r="D5839" s="2">
        <v>8028316022</v>
      </c>
      <c r="E5839" s="1">
        <v>44964.611851851849</v>
      </c>
      <c r="F5839" s="1">
        <v>44964.611851851849</v>
      </c>
    </row>
    <row r="5840" spans="1:6" x14ac:dyDescent="0.2">
      <c r="A5840">
        <v>5839</v>
      </c>
      <c r="B5840" t="s">
        <v>14810</v>
      </c>
      <c r="C5840" t="s">
        <v>14811</v>
      </c>
      <c r="D5840" t="s">
        <v>14812</v>
      </c>
      <c r="E5840" s="1">
        <v>44964.611851851849</v>
      </c>
      <c r="F5840" s="1">
        <v>44964.611851851849</v>
      </c>
    </row>
    <row r="5841" spans="1:6" x14ac:dyDescent="0.2">
      <c r="A5841">
        <v>5840</v>
      </c>
      <c r="B5841" t="s">
        <v>14813</v>
      </c>
      <c r="C5841" t="s">
        <v>14814</v>
      </c>
      <c r="D5841">
        <f>1-564-905-474</f>
        <v>-1942</v>
      </c>
      <c r="E5841" s="1">
        <v>44964.611851851849</v>
      </c>
      <c r="F5841" s="1">
        <v>44964.611851851849</v>
      </c>
    </row>
    <row r="5842" spans="1:6" x14ac:dyDescent="0.2">
      <c r="A5842">
        <v>5841</v>
      </c>
      <c r="B5842" t="s">
        <v>14815</v>
      </c>
      <c r="C5842" t="s">
        <v>14816</v>
      </c>
      <c r="D5842" t="s">
        <v>14817</v>
      </c>
      <c r="E5842" s="1">
        <v>44964.611851851849</v>
      </c>
      <c r="F5842" s="1">
        <v>44964.611851851849</v>
      </c>
    </row>
    <row r="5843" spans="1:6" x14ac:dyDescent="0.2">
      <c r="A5843">
        <v>5842</v>
      </c>
      <c r="B5843" t="s">
        <v>14818</v>
      </c>
      <c r="C5843" t="s">
        <v>14819</v>
      </c>
      <c r="D5843" s="2">
        <v>16825373608</v>
      </c>
      <c r="E5843" s="1">
        <v>44964.611851851849</v>
      </c>
      <c r="F5843" s="1">
        <v>44964.611851851849</v>
      </c>
    </row>
    <row r="5844" spans="1:6" x14ac:dyDescent="0.2">
      <c r="A5844">
        <v>5843</v>
      </c>
      <c r="B5844" t="s">
        <v>14820</v>
      </c>
      <c r="C5844" t="s">
        <v>14821</v>
      </c>
      <c r="D5844" s="2">
        <v>12073686526</v>
      </c>
      <c r="E5844" s="1">
        <v>44964.611851851849</v>
      </c>
      <c r="F5844" s="1">
        <v>44964.611851851849</v>
      </c>
    </row>
    <row r="5845" spans="1:6" x14ac:dyDescent="0.2">
      <c r="A5845">
        <v>5844</v>
      </c>
      <c r="B5845" t="s">
        <v>14822</v>
      </c>
      <c r="C5845" t="s">
        <v>14823</v>
      </c>
      <c r="D5845" s="2">
        <v>4348472657</v>
      </c>
      <c r="E5845" s="1">
        <v>44964.611851851849</v>
      </c>
      <c r="F5845" s="1">
        <v>44964.611851851849</v>
      </c>
    </row>
    <row r="5846" spans="1:6" x14ac:dyDescent="0.2">
      <c r="A5846">
        <v>5845</v>
      </c>
      <c r="B5846" t="s">
        <v>14824</v>
      </c>
      <c r="C5846" t="s">
        <v>14825</v>
      </c>
      <c r="D5846">
        <f>1-864-544-9439</f>
        <v>-10846</v>
      </c>
      <c r="E5846" s="1">
        <v>44964.611851851849</v>
      </c>
      <c r="F5846" s="1">
        <v>44964.611851851849</v>
      </c>
    </row>
    <row r="5847" spans="1:6" x14ac:dyDescent="0.2">
      <c r="A5847">
        <v>5846</v>
      </c>
      <c r="B5847" t="s">
        <v>14826</v>
      </c>
      <c r="C5847" t="s">
        <v>14827</v>
      </c>
      <c r="D5847" s="2">
        <v>13518737258</v>
      </c>
      <c r="E5847" s="1">
        <v>44964.611851851849</v>
      </c>
      <c r="F5847" s="1">
        <v>44964.611851851849</v>
      </c>
    </row>
    <row r="5848" spans="1:6" x14ac:dyDescent="0.2">
      <c r="A5848">
        <v>5847</v>
      </c>
      <c r="B5848" t="s">
        <v>14828</v>
      </c>
      <c r="C5848" t="s">
        <v>14829</v>
      </c>
      <c r="D5848">
        <f>1-347-514-7332</f>
        <v>-8192</v>
      </c>
      <c r="E5848" s="1">
        <v>44964.611851851849</v>
      </c>
      <c r="F5848" s="1">
        <v>44964.611851851849</v>
      </c>
    </row>
    <row r="5849" spans="1:6" x14ac:dyDescent="0.2">
      <c r="A5849">
        <v>5848</v>
      </c>
      <c r="B5849" t="s">
        <v>14830</v>
      </c>
      <c r="C5849" t="s">
        <v>14831</v>
      </c>
      <c r="D5849" t="s">
        <v>14832</v>
      </c>
      <c r="E5849" s="1">
        <v>44964.611851851849</v>
      </c>
      <c r="F5849" s="1">
        <v>44964.611851851849</v>
      </c>
    </row>
    <row r="5850" spans="1:6" x14ac:dyDescent="0.2">
      <c r="A5850">
        <v>5849</v>
      </c>
      <c r="B5850" t="s">
        <v>14833</v>
      </c>
      <c r="C5850" t="s">
        <v>14834</v>
      </c>
      <c r="D5850" t="s">
        <v>14835</v>
      </c>
      <c r="E5850" s="1">
        <v>44964.611851851849</v>
      </c>
      <c r="F5850" s="1">
        <v>44964.611851851849</v>
      </c>
    </row>
    <row r="5851" spans="1:6" x14ac:dyDescent="0.2">
      <c r="A5851">
        <v>5850</v>
      </c>
      <c r="B5851" t="s">
        <v>14836</v>
      </c>
      <c r="C5851" t="s">
        <v>14837</v>
      </c>
      <c r="D5851" t="s">
        <v>14838</v>
      </c>
      <c r="E5851" s="1">
        <v>44964.611851851849</v>
      </c>
      <c r="F5851" s="1">
        <v>44964.611851851849</v>
      </c>
    </row>
    <row r="5852" spans="1:6" x14ac:dyDescent="0.2">
      <c r="A5852">
        <v>5851</v>
      </c>
      <c r="B5852" t="s">
        <v>14839</v>
      </c>
      <c r="C5852" t="s">
        <v>14840</v>
      </c>
      <c r="D5852" t="s">
        <v>14841</v>
      </c>
      <c r="E5852" s="1">
        <v>44964.611851851849</v>
      </c>
      <c r="F5852" s="1">
        <v>44964.611851851849</v>
      </c>
    </row>
    <row r="5853" spans="1:6" x14ac:dyDescent="0.2">
      <c r="A5853">
        <v>5852</v>
      </c>
      <c r="B5853" t="s">
        <v>14842</v>
      </c>
      <c r="C5853" t="s">
        <v>14843</v>
      </c>
      <c r="D5853" s="2">
        <v>5409381702</v>
      </c>
      <c r="E5853" s="1">
        <v>44964.611851851849</v>
      </c>
      <c r="F5853" s="1">
        <v>44964.611851851849</v>
      </c>
    </row>
    <row r="5854" spans="1:6" x14ac:dyDescent="0.2">
      <c r="A5854">
        <v>5853</v>
      </c>
      <c r="B5854" t="s">
        <v>14844</v>
      </c>
      <c r="C5854" t="s">
        <v>14845</v>
      </c>
      <c r="D5854" s="2">
        <v>8608701147</v>
      </c>
      <c r="E5854" s="1">
        <v>44964.611851851849</v>
      </c>
      <c r="F5854" s="1">
        <v>44964.611851851849</v>
      </c>
    </row>
    <row r="5855" spans="1:6" x14ac:dyDescent="0.2">
      <c r="A5855">
        <v>5854</v>
      </c>
      <c r="B5855" t="s">
        <v>14846</v>
      </c>
      <c r="C5855" t="s">
        <v>14847</v>
      </c>
      <c r="D5855" t="s">
        <v>14848</v>
      </c>
      <c r="E5855" s="1">
        <v>44964.611851851849</v>
      </c>
      <c r="F5855" s="1">
        <v>44964.611851851849</v>
      </c>
    </row>
    <row r="5856" spans="1:6" x14ac:dyDescent="0.2">
      <c r="A5856">
        <v>5855</v>
      </c>
      <c r="B5856" t="s">
        <v>14849</v>
      </c>
      <c r="C5856" t="s">
        <v>14850</v>
      </c>
      <c r="D5856" t="s">
        <v>14851</v>
      </c>
      <c r="E5856" s="1">
        <v>44964.611851851849</v>
      </c>
      <c r="F5856" s="1">
        <v>44964.611851851849</v>
      </c>
    </row>
    <row r="5857" spans="1:6" x14ac:dyDescent="0.2">
      <c r="A5857">
        <v>5856</v>
      </c>
      <c r="B5857" t="s">
        <v>14852</v>
      </c>
      <c r="C5857" t="s">
        <v>14853</v>
      </c>
      <c r="D5857" t="s">
        <v>14854</v>
      </c>
      <c r="E5857" s="1">
        <v>44964.611851851849</v>
      </c>
      <c r="F5857" s="1">
        <v>44964.611851851849</v>
      </c>
    </row>
    <row r="5858" spans="1:6" x14ac:dyDescent="0.2">
      <c r="A5858">
        <v>5857</v>
      </c>
      <c r="B5858" t="s">
        <v>14855</v>
      </c>
      <c r="C5858" t="s">
        <v>14856</v>
      </c>
      <c r="D5858" s="2">
        <v>3023963846</v>
      </c>
      <c r="E5858" s="1">
        <v>44964.611851851849</v>
      </c>
      <c r="F5858" s="1">
        <v>44964.611851851849</v>
      </c>
    </row>
    <row r="5859" spans="1:6" x14ac:dyDescent="0.2">
      <c r="A5859">
        <v>5858</v>
      </c>
      <c r="B5859" t="s">
        <v>14857</v>
      </c>
      <c r="C5859" t="s">
        <v>14858</v>
      </c>
      <c r="D5859" t="s">
        <v>14859</v>
      </c>
      <c r="E5859" s="1">
        <v>44964.611851851849</v>
      </c>
      <c r="F5859" s="1">
        <v>44964.611851851849</v>
      </c>
    </row>
    <row r="5860" spans="1:6" x14ac:dyDescent="0.2">
      <c r="A5860">
        <v>5859</v>
      </c>
      <c r="B5860" t="s">
        <v>14860</v>
      </c>
      <c r="C5860" t="s">
        <v>14861</v>
      </c>
      <c r="D5860" t="s">
        <v>14862</v>
      </c>
      <c r="E5860" s="1">
        <v>44964.611851851849</v>
      </c>
      <c r="F5860" s="1">
        <v>44964.611851851849</v>
      </c>
    </row>
    <row r="5861" spans="1:6" x14ac:dyDescent="0.2">
      <c r="A5861">
        <v>5860</v>
      </c>
      <c r="B5861" t="s">
        <v>14863</v>
      </c>
      <c r="C5861" t="s">
        <v>14864</v>
      </c>
      <c r="D5861" t="s">
        <v>14865</v>
      </c>
      <c r="E5861" s="1">
        <v>44964.611851851849</v>
      </c>
      <c r="F5861" s="1">
        <v>44964.611851851849</v>
      </c>
    </row>
    <row r="5862" spans="1:6" x14ac:dyDescent="0.2">
      <c r="A5862">
        <v>5861</v>
      </c>
      <c r="B5862" t="s">
        <v>14866</v>
      </c>
      <c r="C5862" t="s">
        <v>14867</v>
      </c>
      <c r="D5862" t="s">
        <v>14868</v>
      </c>
      <c r="E5862" s="1">
        <v>44964.611851851849</v>
      </c>
      <c r="F5862" s="1">
        <v>44964.611851851849</v>
      </c>
    </row>
    <row r="5863" spans="1:6" x14ac:dyDescent="0.2">
      <c r="A5863">
        <v>5862</v>
      </c>
      <c r="B5863" t="s">
        <v>14869</v>
      </c>
      <c r="C5863" t="s">
        <v>14870</v>
      </c>
      <c r="D5863" s="2">
        <v>3217612856</v>
      </c>
      <c r="E5863" s="1">
        <v>44964.611851851849</v>
      </c>
      <c r="F5863" s="1">
        <v>44964.611851851849</v>
      </c>
    </row>
    <row r="5864" spans="1:6" x14ac:dyDescent="0.2">
      <c r="A5864">
        <v>5863</v>
      </c>
      <c r="B5864" t="s">
        <v>14871</v>
      </c>
      <c r="C5864" t="s">
        <v>14872</v>
      </c>
      <c r="D5864" t="s">
        <v>14873</v>
      </c>
      <c r="E5864" s="1">
        <v>44964.611851851849</v>
      </c>
      <c r="F5864" s="1">
        <v>44964.611851851849</v>
      </c>
    </row>
    <row r="5865" spans="1:6" x14ac:dyDescent="0.2">
      <c r="A5865">
        <v>5864</v>
      </c>
      <c r="B5865" t="s">
        <v>14874</v>
      </c>
      <c r="C5865" t="s">
        <v>14875</v>
      </c>
      <c r="D5865" t="s">
        <v>14876</v>
      </c>
      <c r="E5865" s="1">
        <v>44964.611851851849</v>
      </c>
      <c r="F5865" s="1">
        <v>44964.611851851849</v>
      </c>
    </row>
    <row r="5866" spans="1:6" x14ac:dyDescent="0.2">
      <c r="A5866">
        <v>5865</v>
      </c>
      <c r="B5866" t="s">
        <v>14877</v>
      </c>
      <c r="C5866" t="s">
        <v>14878</v>
      </c>
      <c r="D5866" t="s">
        <v>14879</v>
      </c>
      <c r="E5866" s="1">
        <v>44964.611851851849</v>
      </c>
      <c r="F5866" s="1">
        <v>44964.611851851849</v>
      </c>
    </row>
    <row r="5867" spans="1:6" x14ac:dyDescent="0.2">
      <c r="A5867">
        <v>5866</v>
      </c>
      <c r="B5867" t="s">
        <v>14880</v>
      </c>
      <c r="C5867" t="s">
        <v>14881</v>
      </c>
      <c r="D5867">
        <f>1-856-922-1118</f>
        <v>-2895</v>
      </c>
      <c r="E5867" s="1">
        <v>44964.611851851849</v>
      </c>
      <c r="F5867" s="1">
        <v>44964.611851851849</v>
      </c>
    </row>
    <row r="5868" spans="1:6" x14ac:dyDescent="0.2">
      <c r="A5868">
        <v>5867</v>
      </c>
      <c r="B5868" t="s">
        <v>14882</v>
      </c>
      <c r="C5868" t="s">
        <v>14883</v>
      </c>
      <c r="D5868" t="s">
        <v>14884</v>
      </c>
      <c r="E5868" s="1">
        <v>44964.611851851849</v>
      </c>
      <c r="F5868" s="1">
        <v>44964.611851851849</v>
      </c>
    </row>
    <row r="5869" spans="1:6" x14ac:dyDescent="0.2">
      <c r="A5869">
        <v>5868</v>
      </c>
      <c r="B5869" t="s">
        <v>14885</v>
      </c>
      <c r="C5869" t="s">
        <v>14886</v>
      </c>
      <c r="D5869" s="2">
        <v>9562133808</v>
      </c>
      <c r="E5869" s="1">
        <v>44964.611851851849</v>
      </c>
      <c r="F5869" s="1">
        <v>44964.611851851849</v>
      </c>
    </row>
    <row r="5870" spans="1:6" x14ac:dyDescent="0.2">
      <c r="A5870">
        <v>5869</v>
      </c>
      <c r="B5870" t="s">
        <v>14887</v>
      </c>
      <c r="C5870" t="s">
        <v>14888</v>
      </c>
      <c r="D5870" t="s">
        <v>14889</v>
      </c>
      <c r="E5870" s="1">
        <v>44964.611851851849</v>
      </c>
      <c r="F5870" s="1">
        <v>44964.611851851849</v>
      </c>
    </row>
    <row r="5871" spans="1:6" x14ac:dyDescent="0.2">
      <c r="A5871">
        <v>5870</v>
      </c>
      <c r="B5871" t="s">
        <v>14890</v>
      </c>
      <c r="C5871" t="s">
        <v>14891</v>
      </c>
      <c r="D5871">
        <f>1-405-839-8535</f>
        <v>-9778</v>
      </c>
      <c r="E5871" s="1">
        <v>44964.611851851849</v>
      </c>
      <c r="F5871" s="1">
        <v>44964.611851851849</v>
      </c>
    </row>
    <row r="5872" spans="1:6" x14ac:dyDescent="0.2">
      <c r="A5872">
        <v>5871</v>
      </c>
      <c r="B5872" t="s">
        <v>14892</v>
      </c>
      <c r="C5872" t="s">
        <v>14893</v>
      </c>
      <c r="D5872" t="s">
        <v>14894</v>
      </c>
      <c r="E5872" s="1">
        <v>44964.611851851849</v>
      </c>
      <c r="F5872" s="1">
        <v>44964.611851851849</v>
      </c>
    </row>
    <row r="5873" spans="1:6" x14ac:dyDescent="0.2">
      <c r="A5873">
        <v>5872</v>
      </c>
      <c r="B5873" t="s">
        <v>14895</v>
      </c>
      <c r="C5873" t="s">
        <v>14896</v>
      </c>
      <c r="D5873" t="s">
        <v>14897</v>
      </c>
      <c r="E5873" s="1">
        <v>44964.611851851849</v>
      </c>
      <c r="F5873" s="1">
        <v>44964.611851851849</v>
      </c>
    </row>
    <row r="5874" spans="1:6" x14ac:dyDescent="0.2">
      <c r="A5874">
        <v>5873</v>
      </c>
      <c r="B5874" t="s">
        <v>14898</v>
      </c>
      <c r="C5874" t="s">
        <v>14899</v>
      </c>
      <c r="D5874" s="2">
        <v>4635079386</v>
      </c>
      <c r="E5874" s="1">
        <v>44964.611851851849</v>
      </c>
      <c r="F5874" s="1">
        <v>44964.611851851849</v>
      </c>
    </row>
    <row r="5875" spans="1:6" x14ac:dyDescent="0.2">
      <c r="A5875">
        <v>5874</v>
      </c>
      <c r="B5875" t="s">
        <v>14900</v>
      </c>
      <c r="C5875" t="s">
        <v>14901</v>
      </c>
      <c r="D5875" s="2">
        <v>7574855048</v>
      </c>
      <c r="E5875" s="1">
        <v>44964.611851851849</v>
      </c>
      <c r="F5875" s="1">
        <v>44964.611851851849</v>
      </c>
    </row>
    <row r="5876" spans="1:6" x14ac:dyDescent="0.2">
      <c r="A5876">
        <v>5875</v>
      </c>
      <c r="B5876" t="s">
        <v>14902</v>
      </c>
      <c r="C5876" t="s">
        <v>14903</v>
      </c>
      <c r="D5876" s="2">
        <v>4634756707</v>
      </c>
      <c r="E5876" s="1">
        <v>44964.611851851849</v>
      </c>
      <c r="F5876" s="1">
        <v>44964.611851851849</v>
      </c>
    </row>
    <row r="5877" spans="1:6" x14ac:dyDescent="0.2">
      <c r="A5877">
        <v>5876</v>
      </c>
      <c r="B5877" t="s">
        <v>14904</v>
      </c>
      <c r="C5877" t="s">
        <v>14905</v>
      </c>
      <c r="D5877">
        <v>15419024037</v>
      </c>
      <c r="E5877" s="1">
        <v>44964.611851851849</v>
      </c>
      <c r="F5877" s="1">
        <v>44964.611851851849</v>
      </c>
    </row>
    <row r="5878" spans="1:6" x14ac:dyDescent="0.2">
      <c r="A5878">
        <v>5877</v>
      </c>
      <c r="B5878" t="s">
        <v>14906</v>
      </c>
      <c r="C5878" t="s">
        <v>14907</v>
      </c>
      <c r="D5878" s="2">
        <v>3606180574</v>
      </c>
      <c r="E5878" s="1">
        <v>44964.611851851849</v>
      </c>
      <c r="F5878" s="1">
        <v>44964.611851851849</v>
      </c>
    </row>
    <row r="5879" spans="1:6" x14ac:dyDescent="0.2">
      <c r="A5879">
        <v>5878</v>
      </c>
      <c r="B5879" t="s">
        <v>14908</v>
      </c>
      <c r="C5879" t="s">
        <v>14909</v>
      </c>
      <c r="D5879">
        <f>1-430-380-4706</f>
        <v>-5515</v>
      </c>
      <c r="E5879" s="1">
        <v>44964.611851851849</v>
      </c>
      <c r="F5879" s="1">
        <v>44964.611851851849</v>
      </c>
    </row>
    <row r="5880" spans="1:6" x14ac:dyDescent="0.2">
      <c r="A5880">
        <v>5879</v>
      </c>
      <c r="B5880" t="s">
        <v>14910</v>
      </c>
      <c r="C5880" t="s">
        <v>14911</v>
      </c>
      <c r="D5880" t="s">
        <v>14912</v>
      </c>
      <c r="E5880" s="1">
        <v>44964.611851851849</v>
      </c>
      <c r="F5880" s="1">
        <v>44964.611851851849</v>
      </c>
    </row>
    <row r="5881" spans="1:6" x14ac:dyDescent="0.2">
      <c r="A5881">
        <v>5880</v>
      </c>
      <c r="B5881" t="s">
        <v>14913</v>
      </c>
      <c r="C5881" t="s">
        <v>14914</v>
      </c>
      <c r="D5881" t="s">
        <v>14915</v>
      </c>
      <c r="E5881" s="1">
        <v>44964.611851851849</v>
      </c>
      <c r="F5881" s="1">
        <v>44964.611851851849</v>
      </c>
    </row>
    <row r="5882" spans="1:6" x14ac:dyDescent="0.2">
      <c r="A5882">
        <v>5881</v>
      </c>
      <c r="B5882" t="s">
        <v>14916</v>
      </c>
      <c r="C5882" t="s">
        <v>14917</v>
      </c>
      <c r="D5882" t="s">
        <v>14918</v>
      </c>
      <c r="E5882" s="1">
        <v>44964.611851851849</v>
      </c>
      <c r="F5882" s="1">
        <v>44964.611851851849</v>
      </c>
    </row>
    <row r="5883" spans="1:6" x14ac:dyDescent="0.2">
      <c r="A5883">
        <v>5882</v>
      </c>
      <c r="B5883" t="s">
        <v>14919</v>
      </c>
      <c r="C5883" t="s">
        <v>14920</v>
      </c>
      <c r="D5883" t="s">
        <v>14921</v>
      </c>
      <c r="E5883" s="1">
        <v>44964.611851851849</v>
      </c>
      <c r="F5883" s="1">
        <v>44964.611851851849</v>
      </c>
    </row>
    <row r="5884" spans="1:6" x14ac:dyDescent="0.2">
      <c r="A5884">
        <v>5883</v>
      </c>
      <c r="B5884" t="s">
        <v>14922</v>
      </c>
      <c r="C5884" t="s">
        <v>14923</v>
      </c>
      <c r="D5884" t="s">
        <v>14924</v>
      </c>
      <c r="E5884" s="1">
        <v>44964.611851851849</v>
      </c>
      <c r="F5884" s="1">
        <v>44964.611851851849</v>
      </c>
    </row>
    <row r="5885" spans="1:6" x14ac:dyDescent="0.2">
      <c r="A5885">
        <v>5884</v>
      </c>
      <c r="B5885" t="s">
        <v>14925</v>
      </c>
      <c r="C5885" t="s">
        <v>14926</v>
      </c>
      <c r="D5885" t="s">
        <v>14927</v>
      </c>
      <c r="E5885" s="1">
        <v>44964.611851851849</v>
      </c>
      <c r="F5885" s="1">
        <v>44964.611851851849</v>
      </c>
    </row>
    <row r="5886" spans="1:6" x14ac:dyDescent="0.2">
      <c r="A5886">
        <v>5885</v>
      </c>
      <c r="B5886" t="s">
        <v>14928</v>
      </c>
      <c r="C5886" t="s">
        <v>14929</v>
      </c>
      <c r="D5886" t="s">
        <v>14930</v>
      </c>
      <c r="E5886" s="1">
        <v>44964.611851851849</v>
      </c>
      <c r="F5886" s="1">
        <v>44964.611851851849</v>
      </c>
    </row>
    <row r="5887" spans="1:6" x14ac:dyDescent="0.2">
      <c r="A5887">
        <v>5886</v>
      </c>
      <c r="B5887" t="s">
        <v>14931</v>
      </c>
      <c r="C5887" t="s">
        <v>14932</v>
      </c>
      <c r="D5887" t="s">
        <v>14933</v>
      </c>
      <c r="E5887" s="1">
        <v>44964.611851851849</v>
      </c>
      <c r="F5887" s="1">
        <v>44964.611851851849</v>
      </c>
    </row>
    <row r="5888" spans="1:6" x14ac:dyDescent="0.2">
      <c r="A5888">
        <v>5887</v>
      </c>
      <c r="B5888" t="s">
        <v>14934</v>
      </c>
      <c r="C5888" t="s">
        <v>14935</v>
      </c>
      <c r="D5888" t="s">
        <v>14936</v>
      </c>
      <c r="E5888" s="1">
        <v>44964.611851851849</v>
      </c>
      <c r="F5888" s="1">
        <v>44964.611851851849</v>
      </c>
    </row>
    <row r="5889" spans="1:6" x14ac:dyDescent="0.2">
      <c r="A5889">
        <v>5888</v>
      </c>
      <c r="B5889" t="s">
        <v>14937</v>
      </c>
      <c r="C5889" t="s">
        <v>14938</v>
      </c>
      <c r="D5889" t="s">
        <v>14939</v>
      </c>
      <c r="E5889" s="1">
        <v>44964.611851851849</v>
      </c>
      <c r="F5889" s="1">
        <v>44964.611851851849</v>
      </c>
    </row>
    <row r="5890" spans="1:6" x14ac:dyDescent="0.2">
      <c r="A5890">
        <v>5889</v>
      </c>
      <c r="B5890" t="s">
        <v>14940</v>
      </c>
      <c r="C5890" t="s">
        <v>14941</v>
      </c>
      <c r="D5890">
        <v>19292774939</v>
      </c>
      <c r="E5890" s="1">
        <v>44964.611851851849</v>
      </c>
      <c r="F5890" s="1">
        <v>44964.611851851849</v>
      </c>
    </row>
    <row r="5891" spans="1:6" x14ac:dyDescent="0.2">
      <c r="A5891">
        <v>5890</v>
      </c>
      <c r="B5891" t="s">
        <v>14942</v>
      </c>
      <c r="C5891" t="s">
        <v>14943</v>
      </c>
      <c r="D5891" t="s">
        <v>14944</v>
      </c>
      <c r="E5891" s="1">
        <v>44964.611851851849</v>
      </c>
      <c r="F5891" s="1">
        <v>44964.611851851849</v>
      </c>
    </row>
    <row r="5892" spans="1:6" x14ac:dyDescent="0.2">
      <c r="A5892">
        <v>5891</v>
      </c>
      <c r="B5892" t="s">
        <v>14945</v>
      </c>
      <c r="C5892" t="s">
        <v>14946</v>
      </c>
      <c r="D5892">
        <f>1-318-306-4689</f>
        <v>-5312</v>
      </c>
      <c r="E5892" s="1">
        <v>44964.611851851849</v>
      </c>
      <c r="F5892" s="1">
        <v>44964.611851851849</v>
      </c>
    </row>
    <row r="5893" spans="1:6" x14ac:dyDescent="0.2">
      <c r="A5893">
        <v>5892</v>
      </c>
      <c r="B5893" t="s">
        <v>14947</v>
      </c>
      <c r="C5893" t="s">
        <v>14948</v>
      </c>
      <c r="D5893" t="s">
        <v>14949</v>
      </c>
      <c r="E5893" s="1">
        <v>44964.611851851849</v>
      </c>
      <c r="F5893" s="1">
        <v>44964.611851851849</v>
      </c>
    </row>
    <row r="5894" spans="1:6" x14ac:dyDescent="0.2">
      <c r="A5894">
        <v>5893</v>
      </c>
      <c r="B5894" t="s">
        <v>14950</v>
      </c>
      <c r="C5894" t="s">
        <v>14951</v>
      </c>
      <c r="D5894" t="s">
        <v>14952</v>
      </c>
      <c r="E5894" s="1">
        <v>44964.611851851849</v>
      </c>
      <c r="F5894" s="1">
        <v>44964.611851851849</v>
      </c>
    </row>
    <row r="5895" spans="1:6" x14ac:dyDescent="0.2">
      <c r="A5895">
        <v>5894</v>
      </c>
      <c r="B5895" t="s">
        <v>14953</v>
      </c>
      <c r="C5895" t="s">
        <v>14954</v>
      </c>
      <c r="D5895" t="s">
        <v>14955</v>
      </c>
      <c r="E5895" s="1">
        <v>44964.611851851849</v>
      </c>
      <c r="F5895" s="1">
        <v>44964.611851851849</v>
      </c>
    </row>
    <row r="5896" spans="1:6" x14ac:dyDescent="0.2">
      <c r="A5896">
        <v>5895</v>
      </c>
      <c r="B5896" t="s">
        <v>14956</v>
      </c>
      <c r="C5896" t="s">
        <v>14957</v>
      </c>
      <c r="D5896">
        <f>1-469-471-2586</f>
        <v>-3525</v>
      </c>
      <c r="E5896" s="1">
        <v>44964.611851851849</v>
      </c>
      <c r="F5896" s="1">
        <v>44964.611851851849</v>
      </c>
    </row>
    <row r="5897" spans="1:6" x14ac:dyDescent="0.2">
      <c r="A5897">
        <v>5896</v>
      </c>
      <c r="B5897" t="s">
        <v>14958</v>
      </c>
      <c r="C5897" t="s">
        <v>14959</v>
      </c>
      <c r="D5897" s="2">
        <v>5419164388</v>
      </c>
      <c r="E5897" s="1">
        <v>44964.611851851849</v>
      </c>
      <c r="F5897" s="1">
        <v>44964.611851851849</v>
      </c>
    </row>
    <row r="5898" spans="1:6" x14ac:dyDescent="0.2">
      <c r="A5898">
        <v>5897</v>
      </c>
      <c r="B5898" t="s">
        <v>14960</v>
      </c>
      <c r="C5898" t="s">
        <v>14961</v>
      </c>
      <c r="D5898" t="s">
        <v>14962</v>
      </c>
      <c r="E5898" s="1">
        <v>44964.611851851849</v>
      </c>
      <c r="F5898" s="1">
        <v>44964.611851851849</v>
      </c>
    </row>
    <row r="5899" spans="1:6" x14ac:dyDescent="0.2">
      <c r="A5899">
        <v>5898</v>
      </c>
      <c r="B5899" t="s">
        <v>14963</v>
      </c>
      <c r="C5899" t="s">
        <v>14964</v>
      </c>
      <c r="D5899">
        <f>1-470-857-9239</f>
        <v>-10565</v>
      </c>
      <c r="E5899" s="1">
        <v>44964.611851851849</v>
      </c>
      <c r="F5899" s="1">
        <v>44964.611851851849</v>
      </c>
    </row>
    <row r="5900" spans="1:6" x14ac:dyDescent="0.2">
      <c r="A5900">
        <v>5899</v>
      </c>
      <c r="B5900" t="s">
        <v>14965</v>
      </c>
      <c r="C5900" t="s">
        <v>14966</v>
      </c>
      <c r="D5900" t="s">
        <v>14967</v>
      </c>
      <c r="E5900" s="1">
        <v>44964.611851851849</v>
      </c>
      <c r="F5900" s="1">
        <v>44964.611851851849</v>
      </c>
    </row>
    <row r="5901" spans="1:6" x14ac:dyDescent="0.2">
      <c r="A5901">
        <v>5900</v>
      </c>
      <c r="B5901" t="s">
        <v>14968</v>
      </c>
      <c r="C5901" t="s">
        <v>14969</v>
      </c>
      <c r="D5901" t="s">
        <v>14970</v>
      </c>
      <c r="E5901" s="1">
        <v>44964.611851851849</v>
      </c>
      <c r="F5901" s="1">
        <v>44964.611851851849</v>
      </c>
    </row>
    <row r="5902" spans="1:6" x14ac:dyDescent="0.2">
      <c r="A5902">
        <v>5901</v>
      </c>
      <c r="B5902" t="s">
        <v>14971</v>
      </c>
      <c r="C5902" t="s">
        <v>14972</v>
      </c>
      <c r="D5902" t="s">
        <v>14973</v>
      </c>
      <c r="E5902" s="1">
        <v>44964.611851851849</v>
      </c>
      <c r="F5902" s="1">
        <v>44964.611851851849</v>
      </c>
    </row>
    <row r="5903" spans="1:6" x14ac:dyDescent="0.2">
      <c r="A5903">
        <v>5902</v>
      </c>
      <c r="B5903" t="s">
        <v>14974</v>
      </c>
      <c r="C5903" t="s">
        <v>14975</v>
      </c>
      <c r="D5903" t="s">
        <v>14976</v>
      </c>
      <c r="E5903" s="1">
        <v>44964.611851851849</v>
      </c>
      <c r="F5903" s="1">
        <v>44964.611851851849</v>
      </c>
    </row>
    <row r="5904" spans="1:6" x14ac:dyDescent="0.2">
      <c r="A5904">
        <v>5903</v>
      </c>
      <c r="B5904" t="s">
        <v>14977</v>
      </c>
      <c r="C5904" t="s">
        <v>14978</v>
      </c>
      <c r="D5904" s="2">
        <v>6505558538</v>
      </c>
      <c r="E5904" s="1">
        <v>44964.611851851849</v>
      </c>
      <c r="F5904" s="1">
        <v>44964.611851851849</v>
      </c>
    </row>
    <row r="5905" spans="1:6" x14ac:dyDescent="0.2">
      <c r="A5905">
        <v>5904</v>
      </c>
      <c r="B5905" t="s">
        <v>14979</v>
      </c>
      <c r="C5905" t="s">
        <v>14980</v>
      </c>
      <c r="D5905">
        <v>15059154494</v>
      </c>
      <c r="E5905" s="1">
        <v>44964.611851851849</v>
      </c>
      <c r="F5905" s="1">
        <v>44964.611851851849</v>
      </c>
    </row>
    <row r="5906" spans="1:6" x14ac:dyDescent="0.2">
      <c r="A5906">
        <v>5905</v>
      </c>
      <c r="B5906" t="s">
        <v>14981</v>
      </c>
      <c r="C5906" t="s">
        <v>14982</v>
      </c>
      <c r="D5906">
        <v>15093980036</v>
      </c>
      <c r="E5906" s="1">
        <v>44964.611851851849</v>
      </c>
      <c r="F5906" s="1">
        <v>44964.611851851849</v>
      </c>
    </row>
    <row r="5907" spans="1:6" x14ac:dyDescent="0.2">
      <c r="A5907">
        <v>5906</v>
      </c>
      <c r="B5907" t="s">
        <v>14983</v>
      </c>
      <c r="C5907" t="s">
        <v>14984</v>
      </c>
      <c r="D5907" t="s">
        <v>14985</v>
      </c>
      <c r="E5907" s="1">
        <v>44964.611851851849</v>
      </c>
      <c r="F5907" s="1">
        <v>44964.611851851849</v>
      </c>
    </row>
    <row r="5908" spans="1:6" x14ac:dyDescent="0.2">
      <c r="A5908">
        <v>5907</v>
      </c>
      <c r="B5908" t="s">
        <v>14986</v>
      </c>
      <c r="C5908" t="s">
        <v>14987</v>
      </c>
      <c r="D5908" t="s">
        <v>14988</v>
      </c>
      <c r="E5908" s="1">
        <v>44964.611851851849</v>
      </c>
      <c r="F5908" s="1">
        <v>44964.611851851849</v>
      </c>
    </row>
    <row r="5909" spans="1:6" x14ac:dyDescent="0.2">
      <c r="A5909">
        <v>5908</v>
      </c>
      <c r="B5909" t="s">
        <v>14989</v>
      </c>
      <c r="C5909" t="s">
        <v>14990</v>
      </c>
      <c r="D5909" t="s">
        <v>14991</v>
      </c>
      <c r="E5909" s="1">
        <v>44964.611851851849</v>
      </c>
      <c r="F5909" s="1">
        <v>44964.611851851849</v>
      </c>
    </row>
    <row r="5910" spans="1:6" x14ac:dyDescent="0.2">
      <c r="A5910">
        <v>5909</v>
      </c>
      <c r="B5910" t="s">
        <v>14992</v>
      </c>
      <c r="C5910" t="s">
        <v>14993</v>
      </c>
      <c r="D5910" s="2">
        <v>9725063437</v>
      </c>
      <c r="E5910" s="1">
        <v>44964.611851851849</v>
      </c>
      <c r="F5910" s="1">
        <v>44964.611851851849</v>
      </c>
    </row>
    <row r="5911" spans="1:6" x14ac:dyDescent="0.2">
      <c r="A5911">
        <v>5910</v>
      </c>
      <c r="B5911" t="s">
        <v>14994</v>
      </c>
      <c r="C5911" t="s">
        <v>14995</v>
      </c>
      <c r="D5911" t="s">
        <v>14996</v>
      </c>
      <c r="E5911" s="1">
        <v>44964.611851851849</v>
      </c>
      <c r="F5911" s="1">
        <v>44964.611851851849</v>
      </c>
    </row>
    <row r="5912" spans="1:6" x14ac:dyDescent="0.2">
      <c r="A5912">
        <v>5911</v>
      </c>
      <c r="B5912" t="s">
        <v>14997</v>
      </c>
      <c r="C5912" t="s">
        <v>14998</v>
      </c>
      <c r="D5912" s="2">
        <v>12026023392</v>
      </c>
      <c r="E5912" s="1">
        <v>44964.611851851849</v>
      </c>
      <c r="F5912" s="1">
        <v>44964.611851851849</v>
      </c>
    </row>
    <row r="5913" spans="1:6" x14ac:dyDescent="0.2">
      <c r="A5913">
        <v>5912</v>
      </c>
      <c r="B5913" t="s">
        <v>14999</v>
      </c>
      <c r="C5913" t="s">
        <v>15000</v>
      </c>
      <c r="D5913" t="s">
        <v>15001</v>
      </c>
      <c r="E5913" s="1">
        <v>44964.611851851849</v>
      </c>
      <c r="F5913" s="1">
        <v>44964.611851851849</v>
      </c>
    </row>
    <row r="5914" spans="1:6" x14ac:dyDescent="0.2">
      <c r="A5914">
        <v>5913</v>
      </c>
      <c r="B5914" t="s">
        <v>15002</v>
      </c>
      <c r="C5914" t="s">
        <v>15003</v>
      </c>
      <c r="D5914" t="s">
        <v>15004</v>
      </c>
      <c r="E5914" s="1">
        <v>44964.611851851849</v>
      </c>
      <c r="F5914" s="1">
        <v>44964.611851851849</v>
      </c>
    </row>
    <row r="5915" spans="1:6" x14ac:dyDescent="0.2">
      <c r="A5915">
        <v>5914</v>
      </c>
      <c r="B5915" t="s">
        <v>15005</v>
      </c>
      <c r="C5915" t="s">
        <v>15006</v>
      </c>
      <c r="D5915">
        <f>1-954-561-9241</f>
        <v>-10755</v>
      </c>
      <c r="E5915" s="1">
        <v>44964.611851851849</v>
      </c>
      <c r="F5915" s="1">
        <v>44964.611851851849</v>
      </c>
    </row>
    <row r="5916" spans="1:6" x14ac:dyDescent="0.2">
      <c r="A5916">
        <v>5915</v>
      </c>
      <c r="B5916" t="s">
        <v>15007</v>
      </c>
      <c r="C5916" t="s">
        <v>15008</v>
      </c>
      <c r="D5916" t="s">
        <v>15009</v>
      </c>
      <c r="E5916" s="1">
        <v>44964.611851851849</v>
      </c>
      <c r="F5916" s="1">
        <v>44964.611851851849</v>
      </c>
    </row>
    <row r="5917" spans="1:6" x14ac:dyDescent="0.2">
      <c r="A5917">
        <v>5916</v>
      </c>
      <c r="B5917" t="s">
        <v>15010</v>
      </c>
      <c r="C5917" t="s">
        <v>15011</v>
      </c>
      <c r="D5917" s="2">
        <v>8284108514</v>
      </c>
      <c r="E5917" s="1">
        <v>44964.611851851849</v>
      </c>
      <c r="F5917" s="1">
        <v>44964.611851851849</v>
      </c>
    </row>
    <row r="5918" spans="1:6" x14ac:dyDescent="0.2">
      <c r="A5918">
        <v>5917</v>
      </c>
      <c r="B5918" t="s">
        <v>15012</v>
      </c>
      <c r="C5918" t="s">
        <v>15013</v>
      </c>
      <c r="D5918" t="s">
        <v>15014</v>
      </c>
      <c r="E5918" s="1">
        <v>44964.611851851849</v>
      </c>
      <c r="F5918" s="1">
        <v>44964.611851851849</v>
      </c>
    </row>
    <row r="5919" spans="1:6" x14ac:dyDescent="0.2">
      <c r="A5919">
        <v>5918</v>
      </c>
      <c r="B5919" t="s">
        <v>15015</v>
      </c>
      <c r="C5919" t="s">
        <v>15016</v>
      </c>
      <c r="D5919" t="s">
        <v>15017</v>
      </c>
      <c r="E5919" s="1">
        <v>44964.611851851849</v>
      </c>
      <c r="F5919" s="1">
        <v>44964.611851851849</v>
      </c>
    </row>
    <row r="5920" spans="1:6" x14ac:dyDescent="0.2">
      <c r="A5920">
        <v>5919</v>
      </c>
      <c r="B5920" t="s">
        <v>15018</v>
      </c>
      <c r="C5920" t="s">
        <v>15019</v>
      </c>
      <c r="D5920">
        <f>1-904-959-1111</f>
        <v>-2973</v>
      </c>
      <c r="E5920" s="1">
        <v>44964.611851851849</v>
      </c>
      <c r="F5920" s="1">
        <v>44964.611851851849</v>
      </c>
    </row>
    <row r="5921" spans="1:6" x14ac:dyDescent="0.2">
      <c r="A5921">
        <v>5920</v>
      </c>
      <c r="B5921" t="s">
        <v>15020</v>
      </c>
      <c r="C5921" t="s">
        <v>15021</v>
      </c>
      <c r="D5921" t="s">
        <v>15022</v>
      </c>
      <c r="E5921" s="1">
        <v>44964.611851851849</v>
      </c>
      <c r="F5921" s="1">
        <v>44964.611851851849</v>
      </c>
    </row>
    <row r="5922" spans="1:6" x14ac:dyDescent="0.2">
      <c r="A5922">
        <v>5921</v>
      </c>
      <c r="B5922" t="s">
        <v>15023</v>
      </c>
      <c r="C5922" t="s">
        <v>15024</v>
      </c>
      <c r="D5922">
        <v>17744517481</v>
      </c>
      <c r="E5922" s="1">
        <v>44964.611851851849</v>
      </c>
      <c r="F5922" s="1">
        <v>44964.611851851849</v>
      </c>
    </row>
    <row r="5923" spans="1:6" x14ac:dyDescent="0.2">
      <c r="A5923">
        <v>5922</v>
      </c>
      <c r="B5923" t="s">
        <v>15025</v>
      </c>
      <c r="C5923" t="s">
        <v>15026</v>
      </c>
      <c r="D5923" t="s">
        <v>15027</v>
      </c>
      <c r="E5923" s="1">
        <v>44964.611851851849</v>
      </c>
      <c r="F5923" s="1">
        <v>44964.611851851849</v>
      </c>
    </row>
    <row r="5924" spans="1:6" x14ac:dyDescent="0.2">
      <c r="A5924">
        <v>5923</v>
      </c>
      <c r="B5924" t="s">
        <v>15028</v>
      </c>
      <c r="C5924" t="s">
        <v>15029</v>
      </c>
      <c r="D5924" t="s">
        <v>15030</v>
      </c>
      <c r="E5924" s="1">
        <v>44964.611851851849</v>
      </c>
      <c r="F5924" s="1">
        <v>44964.611851851849</v>
      </c>
    </row>
    <row r="5925" spans="1:6" x14ac:dyDescent="0.2">
      <c r="A5925">
        <v>5924</v>
      </c>
      <c r="B5925" t="s">
        <v>15031</v>
      </c>
      <c r="C5925" t="s">
        <v>15032</v>
      </c>
      <c r="D5925">
        <f>1-667-390-4538</f>
        <v>-5594</v>
      </c>
      <c r="E5925" s="1">
        <v>44964.611851851849</v>
      </c>
      <c r="F5925" s="1">
        <v>44964.611851851849</v>
      </c>
    </row>
    <row r="5926" spans="1:6" x14ac:dyDescent="0.2">
      <c r="A5926">
        <v>5925</v>
      </c>
      <c r="B5926" t="s">
        <v>15033</v>
      </c>
      <c r="C5926" t="s">
        <v>15034</v>
      </c>
      <c r="D5926" s="2">
        <v>16283568727</v>
      </c>
      <c r="E5926" s="1">
        <v>44964.611851851849</v>
      </c>
      <c r="F5926" s="1">
        <v>44964.611851851849</v>
      </c>
    </row>
    <row r="5927" spans="1:6" x14ac:dyDescent="0.2">
      <c r="A5927">
        <v>5926</v>
      </c>
      <c r="B5927" t="s">
        <v>15035</v>
      </c>
      <c r="C5927" t="s">
        <v>15036</v>
      </c>
      <c r="D5927" t="s">
        <v>15037</v>
      </c>
      <c r="E5927" s="1">
        <v>44964.611851851849</v>
      </c>
      <c r="F5927" s="1">
        <v>44964.611851851849</v>
      </c>
    </row>
    <row r="5928" spans="1:6" x14ac:dyDescent="0.2">
      <c r="A5928">
        <v>5927</v>
      </c>
      <c r="B5928" t="s">
        <v>15038</v>
      </c>
      <c r="C5928" t="s">
        <v>15039</v>
      </c>
      <c r="D5928" t="s">
        <v>15040</v>
      </c>
      <c r="E5928" s="1">
        <v>44964.611851851849</v>
      </c>
      <c r="F5928" s="1">
        <v>44964.611851851849</v>
      </c>
    </row>
    <row r="5929" spans="1:6" x14ac:dyDescent="0.2">
      <c r="A5929">
        <v>5928</v>
      </c>
      <c r="B5929" t="s">
        <v>15041</v>
      </c>
      <c r="C5929" t="s">
        <v>15042</v>
      </c>
      <c r="D5929" t="s">
        <v>15043</v>
      </c>
      <c r="E5929" s="1">
        <v>44964.611851851849</v>
      </c>
      <c r="F5929" s="1">
        <v>44964.611851851849</v>
      </c>
    </row>
    <row r="5930" spans="1:6" x14ac:dyDescent="0.2">
      <c r="A5930">
        <v>5929</v>
      </c>
      <c r="B5930" t="s">
        <v>15044</v>
      </c>
      <c r="C5930" t="s">
        <v>15045</v>
      </c>
      <c r="D5930">
        <f>1-913-604-2561</f>
        <v>-4077</v>
      </c>
      <c r="E5930" s="1">
        <v>44964.611851851849</v>
      </c>
      <c r="F5930" s="1">
        <v>44964.611851851849</v>
      </c>
    </row>
    <row r="5931" spans="1:6" x14ac:dyDescent="0.2">
      <c r="A5931">
        <v>5930</v>
      </c>
      <c r="B5931" t="s">
        <v>15046</v>
      </c>
      <c r="C5931" t="s">
        <v>15047</v>
      </c>
      <c r="D5931" s="2">
        <v>7757336311</v>
      </c>
      <c r="E5931" s="1">
        <v>44964.611851851849</v>
      </c>
      <c r="F5931" s="1">
        <v>44964.611851851849</v>
      </c>
    </row>
    <row r="5932" spans="1:6" x14ac:dyDescent="0.2">
      <c r="A5932">
        <v>5931</v>
      </c>
      <c r="B5932" t="s">
        <v>15048</v>
      </c>
      <c r="C5932" t="s">
        <v>15049</v>
      </c>
      <c r="D5932" t="s">
        <v>15050</v>
      </c>
      <c r="E5932" s="1">
        <v>44964.611851851849</v>
      </c>
      <c r="F5932" s="1">
        <v>44964.611851851849</v>
      </c>
    </row>
    <row r="5933" spans="1:6" x14ac:dyDescent="0.2">
      <c r="A5933">
        <v>5932</v>
      </c>
      <c r="B5933" t="s">
        <v>15051</v>
      </c>
      <c r="C5933" t="s">
        <v>15052</v>
      </c>
      <c r="D5933" t="s">
        <v>15053</v>
      </c>
      <c r="E5933" s="1">
        <v>44964.611851851849</v>
      </c>
      <c r="F5933" s="1">
        <v>44964.611851851849</v>
      </c>
    </row>
    <row r="5934" spans="1:6" x14ac:dyDescent="0.2">
      <c r="A5934">
        <v>5933</v>
      </c>
      <c r="B5934" t="s">
        <v>15054</v>
      </c>
      <c r="C5934" t="s">
        <v>15055</v>
      </c>
      <c r="D5934" t="s">
        <v>15056</v>
      </c>
      <c r="E5934" s="1">
        <v>44964.611851851849</v>
      </c>
      <c r="F5934" s="1">
        <v>44964.611851851849</v>
      </c>
    </row>
    <row r="5935" spans="1:6" x14ac:dyDescent="0.2">
      <c r="A5935">
        <v>5934</v>
      </c>
      <c r="B5935" t="s">
        <v>15057</v>
      </c>
      <c r="C5935" t="s">
        <v>15058</v>
      </c>
      <c r="D5935">
        <f>1-615-820-1351</f>
        <v>-2785</v>
      </c>
      <c r="E5935" s="1">
        <v>44964.611851851849</v>
      </c>
      <c r="F5935" s="1">
        <v>44964.611851851849</v>
      </c>
    </row>
    <row r="5936" spans="1:6" x14ac:dyDescent="0.2">
      <c r="A5936">
        <v>5935</v>
      </c>
      <c r="B5936" t="s">
        <v>15059</v>
      </c>
      <c r="C5936" t="s">
        <v>15060</v>
      </c>
      <c r="D5936" t="s">
        <v>15061</v>
      </c>
      <c r="E5936" s="1">
        <v>44964.611851851849</v>
      </c>
      <c r="F5936" s="1">
        <v>44964.611851851849</v>
      </c>
    </row>
    <row r="5937" spans="1:6" x14ac:dyDescent="0.2">
      <c r="A5937">
        <v>5936</v>
      </c>
      <c r="B5937" t="s">
        <v>15062</v>
      </c>
      <c r="C5937" t="s">
        <v>15063</v>
      </c>
      <c r="D5937">
        <v>15032637972</v>
      </c>
      <c r="E5937" s="1">
        <v>44964.611851851849</v>
      </c>
      <c r="F5937" s="1">
        <v>44964.611851851849</v>
      </c>
    </row>
    <row r="5938" spans="1:6" x14ac:dyDescent="0.2">
      <c r="A5938">
        <v>5937</v>
      </c>
      <c r="B5938" t="s">
        <v>15064</v>
      </c>
      <c r="C5938" t="s">
        <v>15065</v>
      </c>
      <c r="D5938" s="2">
        <v>4638975263</v>
      </c>
      <c r="E5938" s="1">
        <v>44964.611851851849</v>
      </c>
      <c r="F5938" s="1">
        <v>44964.611851851849</v>
      </c>
    </row>
    <row r="5939" spans="1:6" x14ac:dyDescent="0.2">
      <c r="A5939">
        <v>5938</v>
      </c>
      <c r="B5939" t="s">
        <v>15066</v>
      </c>
      <c r="C5939" t="s">
        <v>15067</v>
      </c>
      <c r="D5939" t="s">
        <v>15068</v>
      </c>
      <c r="E5939" s="1">
        <v>44964.611851851849</v>
      </c>
      <c r="F5939" s="1">
        <v>44964.611851851849</v>
      </c>
    </row>
    <row r="5940" spans="1:6" x14ac:dyDescent="0.2">
      <c r="A5940">
        <v>5939</v>
      </c>
      <c r="B5940" t="s">
        <v>15069</v>
      </c>
      <c r="C5940" t="s">
        <v>15070</v>
      </c>
      <c r="D5940" s="2">
        <v>3804305386</v>
      </c>
      <c r="E5940" s="1">
        <v>44964.611851851849</v>
      </c>
      <c r="F5940" s="1">
        <v>44964.611851851849</v>
      </c>
    </row>
    <row r="5941" spans="1:6" x14ac:dyDescent="0.2">
      <c r="A5941">
        <v>5940</v>
      </c>
      <c r="B5941" t="s">
        <v>15071</v>
      </c>
      <c r="C5941" t="s">
        <v>15072</v>
      </c>
      <c r="D5941">
        <f>1-838-672-7933</f>
        <v>-9442</v>
      </c>
      <c r="E5941" s="1">
        <v>44964.611851851849</v>
      </c>
      <c r="F5941" s="1">
        <v>44964.611851851849</v>
      </c>
    </row>
    <row r="5942" spans="1:6" x14ac:dyDescent="0.2">
      <c r="A5942">
        <v>5941</v>
      </c>
      <c r="B5942" t="s">
        <v>15073</v>
      </c>
      <c r="C5942" t="s">
        <v>15074</v>
      </c>
      <c r="D5942" t="s">
        <v>15075</v>
      </c>
      <c r="E5942" s="1">
        <v>44964.611851851849</v>
      </c>
      <c r="F5942" s="1">
        <v>44964.611851851849</v>
      </c>
    </row>
    <row r="5943" spans="1:6" x14ac:dyDescent="0.2">
      <c r="A5943">
        <v>5942</v>
      </c>
      <c r="B5943" t="s">
        <v>15076</v>
      </c>
      <c r="C5943" t="s">
        <v>15077</v>
      </c>
      <c r="D5943" s="2">
        <v>7016959103</v>
      </c>
      <c r="E5943" s="1">
        <v>44964.611851851849</v>
      </c>
      <c r="F5943" s="1">
        <v>44964.611851851849</v>
      </c>
    </row>
    <row r="5944" spans="1:6" x14ac:dyDescent="0.2">
      <c r="A5944">
        <v>5943</v>
      </c>
      <c r="B5944" t="s">
        <v>15078</v>
      </c>
      <c r="C5944" t="s">
        <v>15079</v>
      </c>
      <c r="D5944" t="s">
        <v>15080</v>
      </c>
      <c r="E5944" s="1">
        <v>44964.611851851849</v>
      </c>
      <c r="F5944" s="1">
        <v>44964.611851851849</v>
      </c>
    </row>
    <row r="5945" spans="1:6" x14ac:dyDescent="0.2">
      <c r="A5945">
        <v>5944</v>
      </c>
      <c r="B5945" t="s">
        <v>15081</v>
      </c>
      <c r="C5945" t="s">
        <v>15082</v>
      </c>
      <c r="D5945" t="s">
        <v>15083</v>
      </c>
      <c r="E5945" s="1">
        <v>44964.611851851849</v>
      </c>
      <c r="F5945" s="1">
        <v>44964.611851851849</v>
      </c>
    </row>
    <row r="5946" spans="1:6" x14ac:dyDescent="0.2">
      <c r="A5946">
        <v>5945</v>
      </c>
      <c r="B5946" t="s">
        <v>15084</v>
      </c>
      <c r="C5946" t="s">
        <v>15085</v>
      </c>
      <c r="D5946" t="s">
        <v>15086</v>
      </c>
      <c r="E5946" s="1">
        <v>44964.611851851849</v>
      </c>
      <c r="F5946" s="1">
        <v>44964.611851851849</v>
      </c>
    </row>
    <row r="5947" spans="1:6" x14ac:dyDescent="0.2">
      <c r="A5947">
        <v>5946</v>
      </c>
      <c r="B5947" t="s">
        <v>15087</v>
      </c>
      <c r="C5947" t="s">
        <v>15088</v>
      </c>
      <c r="D5947" t="s">
        <v>15089</v>
      </c>
      <c r="E5947" s="1">
        <v>44964.611851851849</v>
      </c>
      <c r="F5947" s="1">
        <v>44964.611851851849</v>
      </c>
    </row>
    <row r="5948" spans="1:6" x14ac:dyDescent="0.2">
      <c r="A5948">
        <v>5947</v>
      </c>
      <c r="B5948" t="s">
        <v>15090</v>
      </c>
      <c r="C5948" t="s">
        <v>15091</v>
      </c>
      <c r="D5948" s="2">
        <v>19474769490</v>
      </c>
      <c r="E5948" s="1">
        <v>44964.611851851849</v>
      </c>
      <c r="F5948" s="1">
        <v>44964.611851851849</v>
      </c>
    </row>
    <row r="5949" spans="1:6" x14ac:dyDescent="0.2">
      <c r="A5949">
        <v>5948</v>
      </c>
      <c r="B5949" t="s">
        <v>15092</v>
      </c>
      <c r="C5949" t="s">
        <v>15093</v>
      </c>
      <c r="D5949" t="s">
        <v>15094</v>
      </c>
      <c r="E5949" s="1">
        <v>44964.611851851849</v>
      </c>
      <c r="F5949" s="1">
        <v>44964.611851851849</v>
      </c>
    </row>
    <row r="5950" spans="1:6" x14ac:dyDescent="0.2">
      <c r="A5950">
        <v>5949</v>
      </c>
      <c r="B5950" t="s">
        <v>15095</v>
      </c>
      <c r="C5950" t="s">
        <v>15096</v>
      </c>
      <c r="D5950" t="s">
        <v>15097</v>
      </c>
      <c r="E5950" s="1">
        <v>44964.611851851849</v>
      </c>
      <c r="F5950" s="1">
        <v>44964.611851851849</v>
      </c>
    </row>
    <row r="5951" spans="1:6" x14ac:dyDescent="0.2">
      <c r="A5951">
        <v>5950</v>
      </c>
      <c r="B5951" t="s">
        <v>15098</v>
      </c>
      <c r="C5951" t="s">
        <v>15099</v>
      </c>
      <c r="D5951" t="s">
        <v>15100</v>
      </c>
      <c r="E5951" s="1">
        <v>44964.611851851849</v>
      </c>
      <c r="F5951" s="1">
        <v>44964.611851851849</v>
      </c>
    </row>
    <row r="5952" spans="1:6" x14ac:dyDescent="0.2">
      <c r="A5952">
        <v>5951</v>
      </c>
      <c r="B5952" t="s">
        <v>15101</v>
      </c>
      <c r="C5952" t="s">
        <v>15102</v>
      </c>
      <c r="D5952">
        <f>1-234-799-2768</f>
        <v>-3800</v>
      </c>
      <c r="E5952" s="1">
        <v>44964.611851851849</v>
      </c>
      <c r="F5952" s="1">
        <v>44964.611851851849</v>
      </c>
    </row>
    <row r="5953" spans="1:6" x14ac:dyDescent="0.2">
      <c r="A5953">
        <v>5952</v>
      </c>
      <c r="B5953" t="s">
        <v>15103</v>
      </c>
      <c r="C5953" t="s">
        <v>15104</v>
      </c>
      <c r="D5953">
        <f>1-225-972-4206</f>
        <v>-5402</v>
      </c>
      <c r="E5953" s="1">
        <v>44964.611851851849</v>
      </c>
      <c r="F5953" s="1">
        <v>44964.611851851849</v>
      </c>
    </row>
    <row r="5954" spans="1:6" x14ac:dyDescent="0.2">
      <c r="A5954">
        <v>5953</v>
      </c>
      <c r="B5954" t="s">
        <v>15105</v>
      </c>
      <c r="C5954" t="s">
        <v>15106</v>
      </c>
      <c r="D5954">
        <v>14585080414</v>
      </c>
      <c r="E5954" s="1">
        <v>44964.611851851849</v>
      </c>
      <c r="F5954" s="1">
        <v>44964.611851851849</v>
      </c>
    </row>
    <row r="5955" spans="1:6" x14ac:dyDescent="0.2">
      <c r="A5955">
        <v>5954</v>
      </c>
      <c r="B5955" t="s">
        <v>15107</v>
      </c>
      <c r="C5955" t="s">
        <v>15108</v>
      </c>
      <c r="D5955" t="s">
        <v>15109</v>
      </c>
      <c r="E5955" s="1">
        <v>44964.611851851849</v>
      </c>
      <c r="F5955" s="1">
        <v>44964.611851851849</v>
      </c>
    </row>
    <row r="5956" spans="1:6" x14ac:dyDescent="0.2">
      <c r="A5956">
        <v>5955</v>
      </c>
      <c r="B5956" t="s">
        <v>15110</v>
      </c>
      <c r="C5956" t="s">
        <v>15111</v>
      </c>
      <c r="D5956" t="s">
        <v>15112</v>
      </c>
      <c r="E5956" s="1">
        <v>44964.611851851849</v>
      </c>
      <c r="F5956" s="1">
        <v>44964.611851851849</v>
      </c>
    </row>
    <row r="5957" spans="1:6" x14ac:dyDescent="0.2">
      <c r="A5957">
        <v>5956</v>
      </c>
      <c r="B5957" t="s">
        <v>15113</v>
      </c>
      <c r="C5957" t="s">
        <v>15114</v>
      </c>
      <c r="D5957">
        <f>1-248-494-5775</f>
        <v>-6516</v>
      </c>
      <c r="E5957" s="1">
        <v>44964.611851851849</v>
      </c>
      <c r="F5957" s="1">
        <v>44964.611851851849</v>
      </c>
    </row>
    <row r="5958" spans="1:6" x14ac:dyDescent="0.2">
      <c r="A5958">
        <v>5957</v>
      </c>
      <c r="B5958" t="s">
        <v>15115</v>
      </c>
      <c r="C5958" t="s">
        <v>15116</v>
      </c>
      <c r="D5958" t="s">
        <v>15117</v>
      </c>
      <c r="E5958" s="1">
        <v>44964.611851851849</v>
      </c>
      <c r="F5958" s="1">
        <v>44964.611851851849</v>
      </c>
    </row>
    <row r="5959" spans="1:6" x14ac:dyDescent="0.2">
      <c r="A5959">
        <v>5958</v>
      </c>
      <c r="B5959" t="s">
        <v>15118</v>
      </c>
      <c r="C5959" t="s">
        <v>15119</v>
      </c>
      <c r="D5959" t="s">
        <v>15120</v>
      </c>
      <c r="E5959" s="1">
        <v>44964.611851851849</v>
      </c>
      <c r="F5959" s="1">
        <v>44964.611851851849</v>
      </c>
    </row>
    <row r="5960" spans="1:6" x14ac:dyDescent="0.2">
      <c r="A5960">
        <v>5959</v>
      </c>
      <c r="B5960" t="s">
        <v>15121</v>
      </c>
      <c r="C5960" t="s">
        <v>15122</v>
      </c>
      <c r="D5960" t="s">
        <v>15123</v>
      </c>
      <c r="E5960" s="1">
        <v>44964.611851851849</v>
      </c>
      <c r="F5960" s="1">
        <v>44964.611851851849</v>
      </c>
    </row>
    <row r="5961" spans="1:6" x14ac:dyDescent="0.2">
      <c r="A5961">
        <v>5960</v>
      </c>
      <c r="B5961" t="s">
        <v>15124</v>
      </c>
      <c r="C5961" t="s">
        <v>15125</v>
      </c>
      <c r="D5961" t="s">
        <v>15126</v>
      </c>
      <c r="E5961" s="1">
        <v>44964.611851851849</v>
      </c>
      <c r="F5961" s="1">
        <v>44964.611851851849</v>
      </c>
    </row>
    <row r="5962" spans="1:6" x14ac:dyDescent="0.2">
      <c r="A5962">
        <v>5961</v>
      </c>
      <c r="B5962" t="s">
        <v>15127</v>
      </c>
      <c r="C5962" t="s">
        <v>15128</v>
      </c>
      <c r="D5962" t="s">
        <v>15129</v>
      </c>
      <c r="E5962" s="1">
        <v>44964.611851851849</v>
      </c>
      <c r="F5962" s="1">
        <v>44964.611851851849</v>
      </c>
    </row>
    <row r="5963" spans="1:6" x14ac:dyDescent="0.2">
      <c r="A5963">
        <v>5962</v>
      </c>
      <c r="B5963" t="s">
        <v>15130</v>
      </c>
      <c r="C5963" t="s">
        <v>15131</v>
      </c>
      <c r="D5963" t="s">
        <v>15132</v>
      </c>
      <c r="E5963" s="1">
        <v>44964.611851851849</v>
      </c>
      <c r="F5963" s="1">
        <v>44964.611851851849</v>
      </c>
    </row>
    <row r="5964" spans="1:6" x14ac:dyDescent="0.2">
      <c r="A5964">
        <v>5963</v>
      </c>
      <c r="B5964" t="s">
        <v>15133</v>
      </c>
      <c r="C5964" t="s">
        <v>15134</v>
      </c>
      <c r="D5964">
        <v>14422628151</v>
      </c>
      <c r="E5964" s="1">
        <v>44964.611851851849</v>
      </c>
      <c r="F5964" s="1">
        <v>44964.611851851849</v>
      </c>
    </row>
    <row r="5965" spans="1:6" x14ac:dyDescent="0.2">
      <c r="A5965">
        <v>5964</v>
      </c>
      <c r="B5965" t="s">
        <v>15135</v>
      </c>
      <c r="C5965" t="s">
        <v>15136</v>
      </c>
      <c r="D5965" t="s">
        <v>15137</v>
      </c>
      <c r="E5965" s="1">
        <v>44964.611851851849</v>
      </c>
      <c r="F5965" s="1">
        <v>44964.611851851849</v>
      </c>
    </row>
    <row r="5966" spans="1:6" x14ac:dyDescent="0.2">
      <c r="A5966">
        <v>5965</v>
      </c>
      <c r="B5966" t="s">
        <v>15138</v>
      </c>
      <c r="C5966" t="s">
        <v>15139</v>
      </c>
      <c r="D5966">
        <f>1-678-653-4792</f>
        <v>-6122</v>
      </c>
      <c r="E5966" s="1">
        <v>44964.611851851849</v>
      </c>
      <c r="F5966" s="1">
        <v>44964.611851851849</v>
      </c>
    </row>
    <row r="5967" spans="1:6" x14ac:dyDescent="0.2">
      <c r="A5967">
        <v>5966</v>
      </c>
      <c r="B5967" t="s">
        <v>15140</v>
      </c>
      <c r="C5967" t="s">
        <v>15141</v>
      </c>
      <c r="D5967" t="s">
        <v>15142</v>
      </c>
      <c r="E5967" s="1">
        <v>44964.611851851849</v>
      </c>
      <c r="F5967" s="1">
        <v>44964.611851851849</v>
      </c>
    </row>
    <row r="5968" spans="1:6" x14ac:dyDescent="0.2">
      <c r="A5968">
        <v>5967</v>
      </c>
      <c r="B5968" t="s">
        <v>15143</v>
      </c>
      <c r="C5968" t="s">
        <v>15144</v>
      </c>
      <c r="D5968">
        <v>19014357241</v>
      </c>
      <c r="E5968" s="1">
        <v>44964.611851851849</v>
      </c>
      <c r="F5968" s="1">
        <v>44964.611851851849</v>
      </c>
    </row>
    <row r="5969" spans="1:6" x14ac:dyDescent="0.2">
      <c r="A5969">
        <v>5968</v>
      </c>
      <c r="B5969" t="s">
        <v>15145</v>
      </c>
      <c r="C5969" t="s">
        <v>15146</v>
      </c>
      <c r="D5969" t="s">
        <v>15147</v>
      </c>
      <c r="E5969" s="1">
        <v>44964.611851851849</v>
      </c>
      <c r="F5969" s="1">
        <v>44964.611851851849</v>
      </c>
    </row>
    <row r="5970" spans="1:6" x14ac:dyDescent="0.2">
      <c r="A5970">
        <v>5969</v>
      </c>
      <c r="B5970" t="s">
        <v>15148</v>
      </c>
      <c r="C5970" t="s">
        <v>15149</v>
      </c>
      <c r="D5970" t="s">
        <v>15150</v>
      </c>
      <c r="E5970" s="1">
        <v>44964.611851851849</v>
      </c>
      <c r="F5970" s="1">
        <v>44964.611851851849</v>
      </c>
    </row>
    <row r="5971" spans="1:6" x14ac:dyDescent="0.2">
      <c r="A5971">
        <v>5970</v>
      </c>
      <c r="B5971" t="s">
        <v>15151</v>
      </c>
      <c r="C5971" t="s">
        <v>15152</v>
      </c>
      <c r="D5971" t="s">
        <v>15153</v>
      </c>
      <c r="E5971" s="1">
        <v>44964.611851851849</v>
      </c>
      <c r="F5971" s="1">
        <v>44964.611851851849</v>
      </c>
    </row>
    <row r="5972" spans="1:6" x14ac:dyDescent="0.2">
      <c r="A5972">
        <v>5971</v>
      </c>
      <c r="B5972" t="s">
        <v>15154</v>
      </c>
      <c r="C5972" t="s">
        <v>15155</v>
      </c>
      <c r="D5972" t="s">
        <v>15156</v>
      </c>
      <c r="E5972" s="1">
        <v>44964.611851851849</v>
      </c>
      <c r="F5972" s="1">
        <v>44964.611851851849</v>
      </c>
    </row>
    <row r="5973" spans="1:6" x14ac:dyDescent="0.2">
      <c r="A5973">
        <v>5972</v>
      </c>
      <c r="B5973" t="s">
        <v>15157</v>
      </c>
      <c r="C5973" t="s">
        <v>15158</v>
      </c>
      <c r="D5973" t="s">
        <v>15159</v>
      </c>
      <c r="E5973" s="1">
        <v>44964.611851851849</v>
      </c>
      <c r="F5973" s="1">
        <v>44964.611851851849</v>
      </c>
    </row>
    <row r="5974" spans="1:6" x14ac:dyDescent="0.2">
      <c r="A5974">
        <v>5973</v>
      </c>
      <c r="B5974" t="s">
        <v>15160</v>
      </c>
      <c r="C5974" t="s">
        <v>15161</v>
      </c>
      <c r="D5974" t="s">
        <v>15162</v>
      </c>
      <c r="E5974" s="1">
        <v>44964.611851851849</v>
      </c>
      <c r="F5974" s="1">
        <v>44964.611851851849</v>
      </c>
    </row>
    <row r="5975" spans="1:6" x14ac:dyDescent="0.2">
      <c r="A5975">
        <v>5974</v>
      </c>
      <c r="B5975" t="s">
        <v>15163</v>
      </c>
      <c r="C5975" t="s">
        <v>15164</v>
      </c>
      <c r="D5975">
        <f>1-216-918-1725</f>
        <v>-2858</v>
      </c>
      <c r="E5975" s="1">
        <v>44964.611851851849</v>
      </c>
      <c r="F5975" s="1">
        <v>44964.611851851849</v>
      </c>
    </row>
    <row r="5976" spans="1:6" x14ac:dyDescent="0.2">
      <c r="A5976">
        <v>5975</v>
      </c>
      <c r="B5976" t="s">
        <v>15165</v>
      </c>
      <c r="C5976" t="s">
        <v>15166</v>
      </c>
      <c r="D5976" s="2">
        <v>17263600102</v>
      </c>
      <c r="E5976" s="1">
        <v>44964.611851851849</v>
      </c>
      <c r="F5976" s="1">
        <v>44964.611851851849</v>
      </c>
    </row>
    <row r="5977" spans="1:6" x14ac:dyDescent="0.2">
      <c r="A5977">
        <v>5976</v>
      </c>
      <c r="B5977" t="s">
        <v>15167</v>
      </c>
      <c r="C5977" t="s">
        <v>15168</v>
      </c>
      <c r="D5977" s="2">
        <v>8207275760</v>
      </c>
      <c r="E5977" s="1">
        <v>44964.611851851849</v>
      </c>
      <c r="F5977" s="1">
        <v>44964.611851851849</v>
      </c>
    </row>
    <row r="5978" spans="1:6" x14ac:dyDescent="0.2">
      <c r="A5978">
        <v>5977</v>
      </c>
      <c r="B5978" t="s">
        <v>15169</v>
      </c>
      <c r="C5978" t="s">
        <v>15170</v>
      </c>
      <c r="D5978">
        <v>16207094883</v>
      </c>
      <c r="E5978" s="1">
        <v>44964.611851851849</v>
      </c>
      <c r="F5978" s="1">
        <v>44964.611851851849</v>
      </c>
    </row>
    <row r="5979" spans="1:6" x14ac:dyDescent="0.2">
      <c r="A5979">
        <v>5978</v>
      </c>
      <c r="B5979" t="s">
        <v>15171</v>
      </c>
      <c r="C5979" t="s">
        <v>15172</v>
      </c>
      <c r="D5979" s="2">
        <v>14802042995</v>
      </c>
      <c r="E5979" s="1">
        <v>44964.611851851849</v>
      </c>
      <c r="F5979" s="1">
        <v>44964.611851851849</v>
      </c>
    </row>
    <row r="5980" spans="1:6" x14ac:dyDescent="0.2">
      <c r="A5980">
        <v>5979</v>
      </c>
      <c r="B5980" t="s">
        <v>15173</v>
      </c>
      <c r="C5980" t="s">
        <v>15174</v>
      </c>
      <c r="D5980" t="s">
        <v>15175</v>
      </c>
      <c r="E5980" s="1">
        <v>44964.611851851849</v>
      </c>
      <c r="F5980" s="1">
        <v>44964.611851851849</v>
      </c>
    </row>
    <row r="5981" spans="1:6" x14ac:dyDescent="0.2">
      <c r="A5981">
        <v>5980</v>
      </c>
      <c r="B5981" t="s">
        <v>15176</v>
      </c>
      <c r="C5981" t="s">
        <v>15177</v>
      </c>
      <c r="D5981">
        <v>15092000592</v>
      </c>
      <c r="E5981" s="1">
        <v>44964.611851851849</v>
      </c>
      <c r="F5981" s="1">
        <v>44964.611851851849</v>
      </c>
    </row>
    <row r="5982" spans="1:6" x14ac:dyDescent="0.2">
      <c r="A5982">
        <v>5981</v>
      </c>
      <c r="B5982" t="s">
        <v>15178</v>
      </c>
      <c r="C5982" t="s">
        <v>15179</v>
      </c>
      <c r="D5982" t="s">
        <v>15180</v>
      </c>
      <c r="E5982" s="1">
        <v>44964.611851851849</v>
      </c>
      <c r="F5982" s="1">
        <v>44964.611851851849</v>
      </c>
    </row>
    <row r="5983" spans="1:6" x14ac:dyDescent="0.2">
      <c r="A5983">
        <v>5982</v>
      </c>
      <c r="B5983" t="s">
        <v>15181</v>
      </c>
      <c r="C5983" t="s">
        <v>15182</v>
      </c>
      <c r="D5983" t="s">
        <v>15183</v>
      </c>
      <c r="E5983" s="1">
        <v>44964.611851851849</v>
      </c>
      <c r="F5983" s="1">
        <v>44964.611851851849</v>
      </c>
    </row>
    <row r="5984" spans="1:6" x14ac:dyDescent="0.2">
      <c r="A5984">
        <v>5983</v>
      </c>
      <c r="B5984" t="s">
        <v>15184</v>
      </c>
      <c r="C5984" t="s">
        <v>15185</v>
      </c>
      <c r="D5984" s="2">
        <v>14805466914</v>
      </c>
      <c r="E5984" s="1">
        <v>44964.611851851849</v>
      </c>
      <c r="F5984" s="1">
        <v>44964.611851851849</v>
      </c>
    </row>
    <row r="5985" spans="1:6" x14ac:dyDescent="0.2">
      <c r="A5985">
        <v>5984</v>
      </c>
      <c r="B5985" t="s">
        <v>15186</v>
      </c>
      <c r="C5985" t="s">
        <v>15187</v>
      </c>
      <c r="D5985" t="s">
        <v>15188</v>
      </c>
      <c r="E5985" s="1">
        <v>44964.611851851849</v>
      </c>
      <c r="F5985" s="1">
        <v>44964.611851851849</v>
      </c>
    </row>
    <row r="5986" spans="1:6" x14ac:dyDescent="0.2">
      <c r="A5986">
        <v>5985</v>
      </c>
      <c r="B5986" t="s">
        <v>15189</v>
      </c>
      <c r="C5986" t="s">
        <v>15190</v>
      </c>
      <c r="D5986">
        <v>12839660528</v>
      </c>
      <c r="E5986" s="1">
        <v>44964.611851851849</v>
      </c>
      <c r="F5986" s="1">
        <v>44964.611851851849</v>
      </c>
    </row>
    <row r="5987" spans="1:6" x14ac:dyDescent="0.2">
      <c r="A5987">
        <v>5986</v>
      </c>
      <c r="B5987" t="s">
        <v>15191</v>
      </c>
      <c r="C5987" t="s">
        <v>15192</v>
      </c>
      <c r="D5987" s="2">
        <v>14453104170</v>
      </c>
      <c r="E5987" s="1">
        <v>44964.611851851849</v>
      </c>
      <c r="F5987" s="1">
        <v>44964.611851851849</v>
      </c>
    </row>
    <row r="5988" spans="1:6" x14ac:dyDescent="0.2">
      <c r="A5988">
        <v>5987</v>
      </c>
      <c r="B5988" t="s">
        <v>15193</v>
      </c>
      <c r="C5988" t="s">
        <v>15194</v>
      </c>
      <c r="D5988" s="2">
        <v>5188405457</v>
      </c>
      <c r="E5988" s="1">
        <v>44964.611851851849</v>
      </c>
      <c r="F5988" s="1">
        <v>44964.611851851849</v>
      </c>
    </row>
    <row r="5989" spans="1:6" x14ac:dyDescent="0.2">
      <c r="A5989">
        <v>5988</v>
      </c>
      <c r="B5989" t="s">
        <v>15195</v>
      </c>
      <c r="C5989" t="s">
        <v>15196</v>
      </c>
      <c r="D5989" s="2">
        <v>16316141207</v>
      </c>
      <c r="E5989" s="1">
        <v>44964.611851851849</v>
      </c>
      <c r="F5989" s="1">
        <v>44964.611851851849</v>
      </c>
    </row>
    <row r="5990" spans="1:6" x14ac:dyDescent="0.2">
      <c r="A5990">
        <v>5989</v>
      </c>
      <c r="B5990" t="s">
        <v>15197</v>
      </c>
      <c r="C5990" t="s">
        <v>15198</v>
      </c>
      <c r="D5990" t="s">
        <v>15199</v>
      </c>
      <c r="E5990" s="1">
        <v>44964.611851851849</v>
      </c>
      <c r="F5990" s="1">
        <v>44964.611851851849</v>
      </c>
    </row>
    <row r="5991" spans="1:6" x14ac:dyDescent="0.2">
      <c r="A5991">
        <v>5990</v>
      </c>
      <c r="B5991" t="s">
        <v>15200</v>
      </c>
      <c r="C5991" t="s">
        <v>15201</v>
      </c>
      <c r="D5991" t="s">
        <v>15202</v>
      </c>
      <c r="E5991" s="1">
        <v>44964.611851851849</v>
      </c>
      <c r="F5991" s="1">
        <v>44964.611851851849</v>
      </c>
    </row>
    <row r="5992" spans="1:6" x14ac:dyDescent="0.2">
      <c r="A5992">
        <v>5991</v>
      </c>
      <c r="B5992" t="s">
        <v>15203</v>
      </c>
      <c r="C5992" t="s">
        <v>15204</v>
      </c>
      <c r="D5992" t="s">
        <v>15205</v>
      </c>
      <c r="E5992" s="1">
        <v>44964.611851851849</v>
      </c>
      <c r="F5992" s="1">
        <v>44964.611851851849</v>
      </c>
    </row>
    <row r="5993" spans="1:6" x14ac:dyDescent="0.2">
      <c r="A5993">
        <v>5992</v>
      </c>
      <c r="B5993" t="s">
        <v>15206</v>
      </c>
      <c r="C5993" t="s">
        <v>15207</v>
      </c>
      <c r="D5993">
        <v>17708810387</v>
      </c>
      <c r="E5993" s="1">
        <v>44964.611851851849</v>
      </c>
      <c r="F5993" s="1">
        <v>44964.611851851849</v>
      </c>
    </row>
    <row r="5994" spans="1:6" x14ac:dyDescent="0.2">
      <c r="A5994">
        <v>5993</v>
      </c>
      <c r="B5994" t="s">
        <v>15208</v>
      </c>
      <c r="C5994" t="s">
        <v>15209</v>
      </c>
      <c r="D5994">
        <f>1-430-944-171</f>
        <v>-1544</v>
      </c>
      <c r="E5994" s="1">
        <v>44964.611851851849</v>
      </c>
      <c r="F5994" s="1">
        <v>44964.611851851849</v>
      </c>
    </row>
    <row r="5995" spans="1:6" x14ac:dyDescent="0.2">
      <c r="A5995">
        <v>5994</v>
      </c>
      <c r="B5995" t="s">
        <v>15210</v>
      </c>
      <c r="C5995" t="s">
        <v>15211</v>
      </c>
      <c r="D5995" s="2">
        <v>6825631178</v>
      </c>
      <c r="E5995" s="1">
        <v>44964.611851851849</v>
      </c>
      <c r="F5995" s="1">
        <v>44964.611851851849</v>
      </c>
    </row>
    <row r="5996" spans="1:6" x14ac:dyDescent="0.2">
      <c r="A5996">
        <v>5995</v>
      </c>
      <c r="B5996" t="s">
        <v>15212</v>
      </c>
      <c r="C5996" t="s">
        <v>15213</v>
      </c>
      <c r="D5996">
        <f>1-308-664-1289</f>
        <v>-2260</v>
      </c>
      <c r="E5996" s="1">
        <v>44964.611851851849</v>
      </c>
      <c r="F5996" s="1">
        <v>44964.611851851849</v>
      </c>
    </row>
    <row r="5997" spans="1:6" x14ac:dyDescent="0.2">
      <c r="A5997">
        <v>5996</v>
      </c>
      <c r="B5997" t="s">
        <v>15214</v>
      </c>
      <c r="C5997" t="s">
        <v>15215</v>
      </c>
      <c r="D5997" t="s">
        <v>15216</v>
      </c>
      <c r="E5997" s="1">
        <v>44964.611851851849</v>
      </c>
      <c r="F5997" s="1">
        <v>44964.611851851849</v>
      </c>
    </row>
    <row r="5998" spans="1:6" x14ac:dyDescent="0.2">
      <c r="A5998">
        <v>5997</v>
      </c>
      <c r="B5998" t="s">
        <v>15217</v>
      </c>
      <c r="C5998" t="s">
        <v>15218</v>
      </c>
      <c r="D5998" t="s">
        <v>15219</v>
      </c>
      <c r="E5998" s="1">
        <v>44964.611851851849</v>
      </c>
      <c r="F5998" s="1">
        <v>44964.611851851849</v>
      </c>
    </row>
    <row r="5999" spans="1:6" x14ac:dyDescent="0.2">
      <c r="A5999">
        <v>5998</v>
      </c>
      <c r="B5999" t="s">
        <v>15220</v>
      </c>
      <c r="C5999" t="s">
        <v>15221</v>
      </c>
      <c r="D5999" t="s">
        <v>15222</v>
      </c>
      <c r="E5999" s="1">
        <v>44964.611851851849</v>
      </c>
      <c r="F5999" s="1">
        <v>44964.611851851849</v>
      </c>
    </row>
    <row r="6000" spans="1:6" x14ac:dyDescent="0.2">
      <c r="A6000">
        <v>5999</v>
      </c>
      <c r="B6000" t="s">
        <v>15223</v>
      </c>
      <c r="C6000" t="s">
        <v>15224</v>
      </c>
      <c r="D6000">
        <v>15515539381</v>
      </c>
      <c r="E6000" s="1">
        <v>44964.611851851849</v>
      </c>
      <c r="F6000" s="1">
        <v>44964.611851851849</v>
      </c>
    </row>
    <row r="6001" spans="1:6" x14ac:dyDescent="0.2">
      <c r="A6001">
        <v>6000</v>
      </c>
      <c r="B6001" t="s">
        <v>15225</v>
      </c>
      <c r="C6001" t="s">
        <v>15226</v>
      </c>
      <c r="D6001" t="s">
        <v>15227</v>
      </c>
      <c r="E6001" s="1">
        <v>44964.611851851849</v>
      </c>
      <c r="F6001" s="1">
        <v>44964.611851851849</v>
      </c>
    </row>
    <row r="6002" spans="1:6" x14ac:dyDescent="0.2">
      <c r="A6002">
        <v>6001</v>
      </c>
      <c r="B6002" t="s">
        <v>15228</v>
      </c>
      <c r="C6002" t="s">
        <v>15229</v>
      </c>
      <c r="D6002" s="2">
        <v>2173924807</v>
      </c>
      <c r="E6002" s="1">
        <v>44964.611851851849</v>
      </c>
      <c r="F6002" s="1">
        <v>44964.611851851849</v>
      </c>
    </row>
    <row r="6003" spans="1:6" x14ac:dyDescent="0.2">
      <c r="A6003">
        <v>6002</v>
      </c>
      <c r="B6003" t="s">
        <v>15230</v>
      </c>
      <c r="C6003" t="s">
        <v>15231</v>
      </c>
      <c r="D6003" s="2">
        <v>12548624801</v>
      </c>
      <c r="E6003" s="1">
        <v>44964.611851851849</v>
      </c>
      <c r="F6003" s="1">
        <v>44964.611851851849</v>
      </c>
    </row>
    <row r="6004" spans="1:6" x14ac:dyDescent="0.2">
      <c r="A6004">
        <v>6003</v>
      </c>
      <c r="B6004" t="s">
        <v>15232</v>
      </c>
      <c r="C6004" t="s">
        <v>15233</v>
      </c>
      <c r="D6004">
        <f>1-971-266-7683</f>
        <v>-8919</v>
      </c>
      <c r="E6004" s="1">
        <v>44964.611851851849</v>
      </c>
      <c r="F6004" s="1">
        <v>44964.611851851849</v>
      </c>
    </row>
    <row r="6005" spans="1:6" x14ac:dyDescent="0.2">
      <c r="A6005">
        <v>6004</v>
      </c>
      <c r="B6005" t="s">
        <v>15234</v>
      </c>
      <c r="C6005" t="s">
        <v>15235</v>
      </c>
      <c r="D6005" s="2">
        <v>14583123297</v>
      </c>
      <c r="E6005" s="1">
        <v>44964.611851851849</v>
      </c>
      <c r="F6005" s="1">
        <v>44964.611851851849</v>
      </c>
    </row>
    <row r="6006" spans="1:6" x14ac:dyDescent="0.2">
      <c r="A6006">
        <v>6005</v>
      </c>
      <c r="B6006" t="s">
        <v>15236</v>
      </c>
      <c r="C6006" t="s">
        <v>15237</v>
      </c>
      <c r="D6006" s="2">
        <v>6084008220</v>
      </c>
      <c r="E6006" s="1">
        <v>44964.611851851849</v>
      </c>
      <c r="F6006" s="1">
        <v>44964.611851851849</v>
      </c>
    </row>
    <row r="6007" spans="1:6" x14ac:dyDescent="0.2">
      <c r="A6007">
        <v>6006</v>
      </c>
      <c r="B6007" t="s">
        <v>15238</v>
      </c>
      <c r="C6007" t="s">
        <v>15239</v>
      </c>
      <c r="D6007" s="2">
        <v>3363366610</v>
      </c>
      <c r="E6007" s="1">
        <v>44964.611851851849</v>
      </c>
      <c r="F6007" s="1">
        <v>44964.611851851849</v>
      </c>
    </row>
    <row r="6008" spans="1:6" x14ac:dyDescent="0.2">
      <c r="A6008">
        <v>6007</v>
      </c>
      <c r="B6008" t="s">
        <v>15240</v>
      </c>
      <c r="C6008" t="s">
        <v>15241</v>
      </c>
      <c r="D6008">
        <f>1-272-785-2590</f>
        <v>-3646</v>
      </c>
      <c r="E6008" s="1">
        <v>44964.611851851849</v>
      </c>
      <c r="F6008" s="1">
        <v>44964.611851851849</v>
      </c>
    </row>
    <row r="6009" spans="1:6" x14ac:dyDescent="0.2">
      <c r="A6009">
        <v>6008</v>
      </c>
      <c r="B6009" t="s">
        <v>15242</v>
      </c>
      <c r="C6009" t="s">
        <v>15243</v>
      </c>
      <c r="D6009">
        <f>1-754-377-4830</f>
        <v>-5960</v>
      </c>
      <c r="E6009" s="1">
        <v>44964.611851851849</v>
      </c>
      <c r="F6009" s="1">
        <v>44964.611851851849</v>
      </c>
    </row>
    <row r="6010" spans="1:6" x14ac:dyDescent="0.2">
      <c r="A6010">
        <v>6009</v>
      </c>
      <c r="B6010" t="s">
        <v>15244</v>
      </c>
      <c r="C6010" t="s">
        <v>15245</v>
      </c>
      <c r="D6010">
        <f>1-580-670-4113</f>
        <v>-5362</v>
      </c>
      <c r="E6010" s="1">
        <v>44964.611851851849</v>
      </c>
      <c r="F6010" s="1">
        <v>44964.611851851849</v>
      </c>
    </row>
    <row r="6011" spans="1:6" x14ac:dyDescent="0.2">
      <c r="A6011">
        <v>6010</v>
      </c>
      <c r="B6011" t="s">
        <v>15246</v>
      </c>
      <c r="C6011" t="s">
        <v>15247</v>
      </c>
      <c r="D6011" t="s">
        <v>15248</v>
      </c>
      <c r="E6011" s="1">
        <v>44964.611851851849</v>
      </c>
      <c r="F6011" s="1">
        <v>44964.611851851849</v>
      </c>
    </row>
    <row r="6012" spans="1:6" x14ac:dyDescent="0.2">
      <c r="A6012">
        <v>6011</v>
      </c>
      <c r="B6012" t="s">
        <v>15249</v>
      </c>
      <c r="C6012" t="s">
        <v>15250</v>
      </c>
      <c r="D6012">
        <v>18455645667</v>
      </c>
      <c r="E6012" s="1">
        <v>44964.611851851849</v>
      </c>
      <c r="F6012" s="1">
        <v>44964.611851851849</v>
      </c>
    </row>
    <row r="6013" spans="1:6" x14ac:dyDescent="0.2">
      <c r="A6013">
        <v>6012</v>
      </c>
      <c r="B6013" t="s">
        <v>15251</v>
      </c>
      <c r="C6013" t="s">
        <v>15252</v>
      </c>
      <c r="D6013" s="2">
        <v>3858388090</v>
      </c>
      <c r="E6013" s="1">
        <v>44964.611851851849</v>
      </c>
      <c r="F6013" s="1">
        <v>44964.611851851849</v>
      </c>
    </row>
    <row r="6014" spans="1:6" x14ac:dyDescent="0.2">
      <c r="A6014">
        <v>6013</v>
      </c>
      <c r="B6014" t="s">
        <v>15253</v>
      </c>
      <c r="C6014" t="s">
        <v>15254</v>
      </c>
      <c r="D6014">
        <f>1-806-649-9393</f>
        <v>-10847</v>
      </c>
      <c r="E6014" s="1">
        <v>44964.611851851849</v>
      </c>
      <c r="F6014" s="1">
        <v>44964.611851851849</v>
      </c>
    </row>
    <row r="6015" spans="1:6" x14ac:dyDescent="0.2">
      <c r="A6015">
        <v>6014</v>
      </c>
      <c r="B6015" t="s">
        <v>15255</v>
      </c>
      <c r="C6015" t="s">
        <v>15256</v>
      </c>
      <c r="D6015" t="s">
        <v>15257</v>
      </c>
      <c r="E6015" s="1">
        <v>44964.611851851849</v>
      </c>
      <c r="F6015" s="1">
        <v>44964.611851851849</v>
      </c>
    </row>
    <row r="6016" spans="1:6" x14ac:dyDescent="0.2">
      <c r="A6016">
        <v>6015</v>
      </c>
      <c r="B6016" t="s">
        <v>15258</v>
      </c>
      <c r="C6016" t="s">
        <v>15259</v>
      </c>
      <c r="D6016" t="s">
        <v>15260</v>
      </c>
      <c r="E6016" s="1">
        <v>44964.611851851849</v>
      </c>
      <c r="F6016" s="1">
        <v>44964.611851851849</v>
      </c>
    </row>
    <row r="6017" spans="1:6" x14ac:dyDescent="0.2">
      <c r="A6017">
        <v>6016</v>
      </c>
      <c r="B6017" t="s">
        <v>15261</v>
      </c>
      <c r="C6017" t="s">
        <v>15262</v>
      </c>
      <c r="D6017" t="s">
        <v>15263</v>
      </c>
      <c r="E6017" s="1">
        <v>44964.611851851849</v>
      </c>
      <c r="F6017" s="1">
        <v>44964.611851851849</v>
      </c>
    </row>
    <row r="6018" spans="1:6" x14ac:dyDescent="0.2">
      <c r="A6018">
        <v>6017</v>
      </c>
      <c r="B6018" t="s">
        <v>15264</v>
      </c>
      <c r="C6018" t="s">
        <v>15265</v>
      </c>
      <c r="D6018" s="2">
        <v>9702625581</v>
      </c>
      <c r="E6018" s="1">
        <v>44964.611851851849</v>
      </c>
      <c r="F6018" s="1">
        <v>44964.611851851849</v>
      </c>
    </row>
    <row r="6019" spans="1:6" x14ac:dyDescent="0.2">
      <c r="A6019">
        <v>6018</v>
      </c>
      <c r="B6019" t="s">
        <v>15266</v>
      </c>
      <c r="C6019" t="s">
        <v>15267</v>
      </c>
      <c r="D6019" s="2">
        <v>16073721361</v>
      </c>
      <c r="E6019" s="1">
        <v>44964.611851851849</v>
      </c>
      <c r="F6019" s="1">
        <v>44964.611851851849</v>
      </c>
    </row>
    <row r="6020" spans="1:6" x14ac:dyDescent="0.2">
      <c r="A6020">
        <v>6019</v>
      </c>
      <c r="B6020" t="s">
        <v>15268</v>
      </c>
      <c r="C6020" t="s">
        <v>15269</v>
      </c>
      <c r="D6020" s="2">
        <v>3396781450</v>
      </c>
      <c r="E6020" s="1">
        <v>44964.611851851849</v>
      </c>
      <c r="F6020" s="1">
        <v>44964.611851851849</v>
      </c>
    </row>
    <row r="6021" spans="1:6" x14ac:dyDescent="0.2">
      <c r="A6021">
        <v>6020</v>
      </c>
      <c r="B6021" t="s">
        <v>15270</v>
      </c>
      <c r="C6021" t="s">
        <v>15271</v>
      </c>
      <c r="D6021" t="s">
        <v>15272</v>
      </c>
      <c r="E6021" s="1">
        <v>44964.611851851849</v>
      </c>
      <c r="F6021" s="1">
        <v>44964.611851851849</v>
      </c>
    </row>
    <row r="6022" spans="1:6" x14ac:dyDescent="0.2">
      <c r="A6022">
        <v>6021</v>
      </c>
      <c r="B6022" t="s">
        <v>15273</v>
      </c>
      <c r="C6022" t="s">
        <v>15274</v>
      </c>
      <c r="D6022" t="s">
        <v>15275</v>
      </c>
      <c r="E6022" s="1">
        <v>44964.611851851849</v>
      </c>
      <c r="F6022" s="1">
        <v>44964.611851851849</v>
      </c>
    </row>
    <row r="6023" spans="1:6" x14ac:dyDescent="0.2">
      <c r="A6023">
        <v>6022</v>
      </c>
      <c r="B6023" t="s">
        <v>15276</v>
      </c>
      <c r="C6023" t="s">
        <v>15277</v>
      </c>
      <c r="D6023" t="s">
        <v>15278</v>
      </c>
      <c r="E6023" s="1">
        <v>44964.611851851849</v>
      </c>
      <c r="F6023" s="1">
        <v>44964.611851851849</v>
      </c>
    </row>
    <row r="6024" spans="1:6" x14ac:dyDescent="0.2">
      <c r="A6024">
        <v>6023</v>
      </c>
      <c r="B6024" t="s">
        <v>15279</v>
      </c>
      <c r="C6024" t="s">
        <v>15280</v>
      </c>
      <c r="D6024" t="s">
        <v>15281</v>
      </c>
      <c r="E6024" s="1">
        <v>44964.611851851849</v>
      </c>
      <c r="F6024" s="1">
        <v>44964.611851851849</v>
      </c>
    </row>
    <row r="6025" spans="1:6" x14ac:dyDescent="0.2">
      <c r="A6025">
        <v>6024</v>
      </c>
      <c r="B6025" t="s">
        <v>15282</v>
      </c>
      <c r="C6025" t="s">
        <v>15283</v>
      </c>
      <c r="D6025">
        <f>1-605-401-4203</f>
        <v>-5208</v>
      </c>
      <c r="E6025" s="1">
        <v>44964.611851851849</v>
      </c>
      <c r="F6025" s="1">
        <v>44964.611851851849</v>
      </c>
    </row>
    <row r="6026" spans="1:6" x14ac:dyDescent="0.2">
      <c r="A6026">
        <v>6025</v>
      </c>
      <c r="B6026" t="s">
        <v>15284</v>
      </c>
      <c r="C6026" t="s">
        <v>15285</v>
      </c>
      <c r="D6026" t="s">
        <v>15286</v>
      </c>
      <c r="E6026" s="1">
        <v>44964.611851851849</v>
      </c>
      <c r="F6026" s="1">
        <v>44964.611851851849</v>
      </c>
    </row>
    <row r="6027" spans="1:6" x14ac:dyDescent="0.2">
      <c r="A6027">
        <v>6026</v>
      </c>
      <c r="B6027" t="s">
        <v>15287</v>
      </c>
      <c r="C6027" t="s">
        <v>15288</v>
      </c>
      <c r="D6027" s="2">
        <v>3855602329</v>
      </c>
      <c r="E6027" s="1">
        <v>44964.611851851849</v>
      </c>
      <c r="F6027" s="1">
        <v>44964.611851851849</v>
      </c>
    </row>
    <row r="6028" spans="1:6" x14ac:dyDescent="0.2">
      <c r="A6028">
        <v>6027</v>
      </c>
      <c r="B6028" t="s">
        <v>15289</v>
      </c>
      <c r="C6028" t="s">
        <v>15290</v>
      </c>
      <c r="D6028" t="s">
        <v>15291</v>
      </c>
      <c r="E6028" s="1">
        <v>44964.611851851849</v>
      </c>
      <c r="F6028" s="1">
        <v>44964.611851851849</v>
      </c>
    </row>
    <row r="6029" spans="1:6" x14ac:dyDescent="0.2">
      <c r="A6029">
        <v>6028</v>
      </c>
      <c r="B6029" t="s">
        <v>15292</v>
      </c>
      <c r="C6029" t="s">
        <v>15293</v>
      </c>
      <c r="D6029">
        <v>15043939918</v>
      </c>
      <c r="E6029" s="1">
        <v>44964.611851851849</v>
      </c>
      <c r="F6029" s="1">
        <v>44964.611851851849</v>
      </c>
    </row>
    <row r="6030" spans="1:6" x14ac:dyDescent="0.2">
      <c r="A6030">
        <v>6029</v>
      </c>
      <c r="B6030" t="s">
        <v>15294</v>
      </c>
      <c r="C6030" t="s">
        <v>15295</v>
      </c>
      <c r="D6030" t="s">
        <v>15296</v>
      </c>
      <c r="E6030" s="1">
        <v>44964.611851851849</v>
      </c>
      <c r="F6030" s="1">
        <v>44964.611851851849</v>
      </c>
    </row>
    <row r="6031" spans="1:6" x14ac:dyDescent="0.2">
      <c r="A6031">
        <v>6030</v>
      </c>
      <c r="B6031" t="s">
        <v>15297</v>
      </c>
      <c r="C6031" t="s">
        <v>15298</v>
      </c>
      <c r="D6031" t="s">
        <v>15299</v>
      </c>
      <c r="E6031" s="1">
        <v>44964.611851851849</v>
      </c>
      <c r="F6031" s="1">
        <v>44964.611851851849</v>
      </c>
    </row>
    <row r="6032" spans="1:6" x14ac:dyDescent="0.2">
      <c r="A6032">
        <v>6031</v>
      </c>
      <c r="B6032" t="s">
        <v>15300</v>
      </c>
      <c r="C6032" t="s">
        <v>15301</v>
      </c>
      <c r="D6032" s="2">
        <v>8044805100</v>
      </c>
      <c r="E6032" s="1">
        <v>44964.611851851849</v>
      </c>
      <c r="F6032" s="1">
        <v>44964.611851851849</v>
      </c>
    </row>
    <row r="6033" spans="1:6" x14ac:dyDescent="0.2">
      <c r="A6033">
        <v>6032</v>
      </c>
      <c r="B6033" t="s">
        <v>15302</v>
      </c>
      <c r="C6033" t="s">
        <v>15303</v>
      </c>
      <c r="D6033" s="2">
        <v>17342399145</v>
      </c>
      <c r="E6033" s="1">
        <v>44964.611851851849</v>
      </c>
      <c r="F6033" s="1">
        <v>44964.611851851849</v>
      </c>
    </row>
    <row r="6034" spans="1:6" x14ac:dyDescent="0.2">
      <c r="A6034">
        <v>6033</v>
      </c>
      <c r="B6034" t="s">
        <v>15304</v>
      </c>
      <c r="C6034" t="s">
        <v>15305</v>
      </c>
      <c r="D6034" s="2">
        <v>4436154973</v>
      </c>
      <c r="E6034" s="1">
        <v>44964.611851851849</v>
      </c>
      <c r="F6034" s="1">
        <v>44964.611851851849</v>
      </c>
    </row>
    <row r="6035" spans="1:6" x14ac:dyDescent="0.2">
      <c r="A6035">
        <v>6034</v>
      </c>
      <c r="B6035" t="s">
        <v>15306</v>
      </c>
      <c r="C6035" t="s">
        <v>15307</v>
      </c>
      <c r="D6035">
        <f>1-848-205-1400</f>
        <v>-2452</v>
      </c>
      <c r="E6035" s="1">
        <v>44964.611851851849</v>
      </c>
      <c r="F6035" s="1">
        <v>44964.611851851849</v>
      </c>
    </row>
    <row r="6036" spans="1:6" x14ac:dyDescent="0.2">
      <c r="A6036">
        <v>6035</v>
      </c>
      <c r="B6036" t="s">
        <v>15308</v>
      </c>
      <c r="C6036" t="s">
        <v>15309</v>
      </c>
      <c r="D6036" t="s">
        <v>15310</v>
      </c>
      <c r="E6036" s="1">
        <v>44964.611851851849</v>
      </c>
      <c r="F6036" s="1">
        <v>44964.611851851849</v>
      </c>
    </row>
    <row r="6037" spans="1:6" x14ac:dyDescent="0.2">
      <c r="A6037">
        <v>6036</v>
      </c>
      <c r="B6037" t="s">
        <v>15311</v>
      </c>
      <c r="C6037" t="s">
        <v>15312</v>
      </c>
      <c r="D6037" t="s">
        <v>15313</v>
      </c>
      <c r="E6037" s="1">
        <v>44964.611851851849</v>
      </c>
      <c r="F6037" s="1">
        <v>44964.611851851849</v>
      </c>
    </row>
    <row r="6038" spans="1:6" x14ac:dyDescent="0.2">
      <c r="A6038">
        <v>6037</v>
      </c>
      <c r="B6038" t="s">
        <v>15314</v>
      </c>
      <c r="C6038" t="s">
        <v>15315</v>
      </c>
      <c r="D6038" t="s">
        <v>15316</v>
      </c>
      <c r="E6038" s="1">
        <v>44964.611851851849</v>
      </c>
      <c r="F6038" s="1">
        <v>44964.611851851849</v>
      </c>
    </row>
    <row r="6039" spans="1:6" x14ac:dyDescent="0.2">
      <c r="A6039">
        <v>6038</v>
      </c>
      <c r="B6039" t="s">
        <v>15317</v>
      </c>
      <c r="C6039" t="s">
        <v>15318</v>
      </c>
      <c r="D6039" t="s">
        <v>15319</v>
      </c>
      <c r="E6039" s="1">
        <v>44964.611851851849</v>
      </c>
      <c r="F6039" s="1">
        <v>44964.611851851849</v>
      </c>
    </row>
    <row r="6040" spans="1:6" x14ac:dyDescent="0.2">
      <c r="A6040">
        <v>6039</v>
      </c>
      <c r="B6040" t="s">
        <v>15320</v>
      </c>
      <c r="C6040" t="s">
        <v>15321</v>
      </c>
      <c r="D6040" t="s">
        <v>15322</v>
      </c>
      <c r="E6040" s="1">
        <v>44964.611851851849</v>
      </c>
      <c r="F6040" s="1">
        <v>44964.611851851849</v>
      </c>
    </row>
    <row r="6041" spans="1:6" x14ac:dyDescent="0.2">
      <c r="A6041">
        <v>6040</v>
      </c>
      <c r="B6041" t="s">
        <v>15323</v>
      </c>
      <c r="C6041" t="s">
        <v>15324</v>
      </c>
      <c r="D6041">
        <v>12083423021</v>
      </c>
      <c r="E6041" s="1">
        <v>44964.611851851849</v>
      </c>
      <c r="F6041" s="1">
        <v>44964.611851851849</v>
      </c>
    </row>
    <row r="6042" spans="1:6" x14ac:dyDescent="0.2">
      <c r="A6042">
        <v>6041</v>
      </c>
      <c r="B6042" t="s">
        <v>15325</v>
      </c>
      <c r="C6042" t="s">
        <v>15326</v>
      </c>
      <c r="D6042" t="s">
        <v>15327</v>
      </c>
      <c r="E6042" s="1">
        <v>44964.611851851849</v>
      </c>
      <c r="F6042" s="1">
        <v>44964.611851851849</v>
      </c>
    </row>
    <row r="6043" spans="1:6" x14ac:dyDescent="0.2">
      <c r="A6043">
        <v>6042</v>
      </c>
      <c r="B6043" t="s">
        <v>15328</v>
      </c>
      <c r="C6043" t="s">
        <v>15329</v>
      </c>
      <c r="D6043" t="s">
        <v>15330</v>
      </c>
      <c r="E6043" s="1">
        <v>44964.611851851849</v>
      </c>
      <c r="F6043" s="1">
        <v>44964.611851851849</v>
      </c>
    </row>
    <row r="6044" spans="1:6" x14ac:dyDescent="0.2">
      <c r="A6044">
        <v>6043</v>
      </c>
      <c r="B6044" t="s">
        <v>15331</v>
      </c>
      <c r="C6044" t="s">
        <v>15332</v>
      </c>
      <c r="D6044">
        <v>19292842142</v>
      </c>
      <c r="E6044" s="1">
        <v>44964.611851851849</v>
      </c>
      <c r="F6044" s="1">
        <v>44964.611851851849</v>
      </c>
    </row>
    <row r="6045" spans="1:6" x14ac:dyDescent="0.2">
      <c r="A6045">
        <v>6044</v>
      </c>
      <c r="B6045" t="s">
        <v>15333</v>
      </c>
      <c r="C6045" t="s">
        <v>15334</v>
      </c>
      <c r="D6045" t="s">
        <v>15335</v>
      </c>
      <c r="E6045" s="1">
        <v>44964.611851851849</v>
      </c>
      <c r="F6045" s="1">
        <v>44964.611851851849</v>
      </c>
    </row>
    <row r="6046" spans="1:6" x14ac:dyDescent="0.2">
      <c r="A6046">
        <v>6045</v>
      </c>
      <c r="B6046" t="s">
        <v>15336</v>
      </c>
      <c r="C6046" t="s">
        <v>15337</v>
      </c>
      <c r="D6046">
        <f>1-248-501-2203</f>
        <v>-2951</v>
      </c>
      <c r="E6046" s="1">
        <v>44964.611851851849</v>
      </c>
      <c r="F6046" s="1">
        <v>44964.611851851849</v>
      </c>
    </row>
    <row r="6047" spans="1:6" x14ac:dyDescent="0.2">
      <c r="A6047">
        <v>6046</v>
      </c>
      <c r="B6047" t="s">
        <v>15338</v>
      </c>
      <c r="C6047" t="s">
        <v>15339</v>
      </c>
      <c r="D6047" t="s">
        <v>15340</v>
      </c>
      <c r="E6047" s="1">
        <v>44964.611851851849</v>
      </c>
      <c r="F6047" s="1">
        <v>44964.611851851849</v>
      </c>
    </row>
    <row r="6048" spans="1:6" x14ac:dyDescent="0.2">
      <c r="A6048">
        <v>6047</v>
      </c>
      <c r="B6048" t="s">
        <v>15341</v>
      </c>
      <c r="C6048" t="s">
        <v>15342</v>
      </c>
      <c r="D6048" t="s">
        <v>15343</v>
      </c>
      <c r="E6048" s="1">
        <v>44964.611851851849</v>
      </c>
      <c r="F6048" s="1">
        <v>44964.611851851849</v>
      </c>
    </row>
    <row r="6049" spans="1:6" x14ac:dyDescent="0.2">
      <c r="A6049">
        <v>6048</v>
      </c>
      <c r="B6049" t="s">
        <v>15344</v>
      </c>
      <c r="C6049" t="s">
        <v>15345</v>
      </c>
      <c r="D6049">
        <f>1-336-882-59</f>
        <v>-1276</v>
      </c>
      <c r="E6049" s="1">
        <v>44964.611851851849</v>
      </c>
      <c r="F6049" s="1">
        <v>44964.611851851849</v>
      </c>
    </row>
    <row r="6050" spans="1:6" x14ac:dyDescent="0.2">
      <c r="A6050">
        <v>6049</v>
      </c>
      <c r="B6050" t="s">
        <v>15346</v>
      </c>
      <c r="C6050" t="s">
        <v>15347</v>
      </c>
      <c r="D6050">
        <v>17863404497</v>
      </c>
      <c r="E6050" s="1">
        <v>44964.611851851849</v>
      </c>
      <c r="F6050" s="1">
        <v>44964.611851851849</v>
      </c>
    </row>
    <row r="6051" spans="1:6" x14ac:dyDescent="0.2">
      <c r="A6051">
        <v>6050</v>
      </c>
      <c r="B6051" t="s">
        <v>15348</v>
      </c>
      <c r="C6051" t="s">
        <v>15349</v>
      </c>
      <c r="D6051" s="2">
        <v>6786991089</v>
      </c>
      <c r="E6051" s="1">
        <v>44964.611851851849</v>
      </c>
      <c r="F6051" s="1">
        <v>44964.611851851849</v>
      </c>
    </row>
    <row r="6052" spans="1:6" x14ac:dyDescent="0.2">
      <c r="A6052">
        <v>6051</v>
      </c>
      <c r="B6052" t="s">
        <v>15350</v>
      </c>
      <c r="C6052" t="s">
        <v>15351</v>
      </c>
      <c r="D6052" t="s">
        <v>15352</v>
      </c>
      <c r="E6052" s="1">
        <v>44964.611851851849</v>
      </c>
      <c r="F6052" s="1">
        <v>44964.611851851849</v>
      </c>
    </row>
    <row r="6053" spans="1:6" x14ac:dyDescent="0.2">
      <c r="A6053">
        <v>6052</v>
      </c>
      <c r="B6053" t="s">
        <v>15353</v>
      </c>
      <c r="C6053" t="s">
        <v>15354</v>
      </c>
      <c r="D6053" t="s">
        <v>15355</v>
      </c>
      <c r="E6053" s="1">
        <v>44964.611851851849</v>
      </c>
      <c r="F6053" s="1">
        <v>44964.611851851849</v>
      </c>
    </row>
    <row r="6054" spans="1:6" x14ac:dyDescent="0.2">
      <c r="A6054">
        <v>6053</v>
      </c>
      <c r="B6054" t="s">
        <v>15356</v>
      </c>
      <c r="C6054" t="s">
        <v>15357</v>
      </c>
      <c r="D6054" s="2">
        <v>7135793838</v>
      </c>
      <c r="E6054" s="1">
        <v>44964.611851851849</v>
      </c>
      <c r="F6054" s="1">
        <v>44964.611851851849</v>
      </c>
    </row>
    <row r="6055" spans="1:6" x14ac:dyDescent="0.2">
      <c r="A6055">
        <v>6054</v>
      </c>
      <c r="B6055" t="s">
        <v>15358</v>
      </c>
      <c r="C6055" t="s">
        <v>15359</v>
      </c>
      <c r="D6055">
        <v>18489748864</v>
      </c>
      <c r="E6055" s="1">
        <v>44964.611851851849</v>
      </c>
      <c r="F6055" s="1">
        <v>44964.611851851849</v>
      </c>
    </row>
    <row r="6056" spans="1:6" x14ac:dyDescent="0.2">
      <c r="A6056">
        <v>6055</v>
      </c>
      <c r="B6056" t="s">
        <v>15360</v>
      </c>
      <c r="C6056" t="s">
        <v>15361</v>
      </c>
      <c r="D6056" t="s">
        <v>15362</v>
      </c>
      <c r="E6056" s="1">
        <v>44964.611851851849</v>
      </c>
      <c r="F6056" s="1">
        <v>44964.611851851849</v>
      </c>
    </row>
    <row r="6057" spans="1:6" x14ac:dyDescent="0.2">
      <c r="A6057">
        <v>6056</v>
      </c>
      <c r="B6057" t="s">
        <v>15363</v>
      </c>
      <c r="C6057" t="s">
        <v>15364</v>
      </c>
      <c r="D6057">
        <f>1-270-425-9038</f>
        <v>-9732</v>
      </c>
      <c r="E6057" s="1">
        <v>44964.611851851849</v>
      </c>
      <c r="F6057" s="1">
        <v>44964.611851851849</v>
      </c>
    </row>
    <row r="6058" spans="1:6" x14ac:dyDescent="0.2">
      <c r="A6058">
        <v>6057</v>
      </c>
      <c r="B6058" t="s">
        <v>15365</v>
      </c>
      <c r="C6058" t="s">
        <v>15366</v>
      </c>
      <c r="D6058" s="2">
        <v>12153057982</v>
      </c>
      <c r="E6058" s="1">
        <v>44964.611851851849</v>
      </c>
      <c r="F6058" s="1">
        <v>44964.611851851849</v>
      </c>
    </row>
    <row r="6059" spans="1:6" x14ac:dyDescent="0.2">
      <c r="A6059">
        <v>6058</v>
      </c>
      <c r="B6059" t="s">
        <v>15367</v>
      </c>
      <c r="C6059" t="s">
        <v>15368</v>
      </c>
      <c r="D6059" t="s">
        <v>15369</v>
      </c>
      <c r="E6059" s="1">
        <v>44964.611851851849</v>
      </c>
      <c r="F6059" s="1">
        <v>44964.611851851849</v>
      </c>
    </row>
    <row r="6060" spans="1:6" x14ac:dyDescent="0.2">
      <c r="A6060">
        <v>6059</v>
      </c>
      <c r="B6060" t="s">
        <v>15370</v>
      </c>
      <c r="C6060" t="s">
        <v>15371</v>
      </c>
      <c r="D6060" t="s">
        <v>15372</v>
      </c>
      <c r="E6060" s="1">
        <v>44964.611851851849</v>
      </c>
      <c r="F6060" s="1">
        <v>44964.611851851849</v>
      </c>
    </row>
    <row r="6061" spans="1:6" x14ac:dyDescent="0.2">
      <c r="A6061">
        <v>6060</v>
      </c>
      <c r="B6061" t="s">
        <v>15373</v>
      </c>
      <c r="C6061" t="s">
        <v>15374</v>
      </c>
      <c r="D6061" t="s">
        <v>15375</v>
      </c>
      <c r="E6061" s="1">
        <v>44964.611851851849</v>
      </c>
      <c r="F6061" s="1">
        <v>44964.611851851849</v>
      </c>
    </row>
    <row r="6062" spans="1:6" x14ac:dyDescent="0.2">
      <c r="A6062">
        <v>6061</v>
      </c>
      <c r="B6062" t="s">
        <v>15376</v>
      </c>
      <c r="C6062" t="s">
        <v>15377</v>
      </c>
      <c r="D6062" t="s">
        <v>15378</v>
      </c>
      <c r="E6062" s="1">
        <v>44964.611851851849</v>
      </c>
      <c r="F6062" s="1">
        <v>44964.611851851849</v>
      </c>
    </row>
    <row r="6063" spans="1:6" x14ac:dyDescent="0.2">
      <c r="A6063">
        <v>6062</v>
      </c>
      <c r="B6063" t="s">
        <v>15379</v>
      </c>
      <c r="C6063" t="s">
        <v>15380</v>
      </c>
      <c r="D6063" t="s">
        <v>15381</v>
      </c>
      <c r="E6063" s="1">
        <v>44964.611851851849</v>
      </c>
      <c r="F6063" s="1">
        <v>44964.611851851849</v>
      </c>
    </row>
    <row r="6064" spans="1:6" x14ac:dyDescent="0.2">
      <c r="A6064">
        <v>6063</v>
      </c>
      <c r="B6064" t="s">
        <v>15382</v>
      </c>
      <c r="C6064" t="s">
        <v>15383</v>
      </c>
      <c r="D6064" t="s">
        <v>15384</v>
      </c>
      <c r="E6064" s="1">
        <v>44964.611851851849</v>
      </c>
      <c r="F6064" s="1">
        <v>44964.611851851849</v>
      </c>
    </row>
    <row r="6065" spans="1:6" x14ac:dyDescent="0.2">
      <c r="A6065">
        <v>6064</v>
      </c>
      <c r="B6065" t="s">
        <v>15385</v>
      </c>
      <c r="C6065" t="s">
        <v>15386</v>
      </c>
      <c r="D6065" s="2">
        <v>9385851448</v>
      </c>
      <c r="E6065" s="1">
        <v>44964.611851851849</v>
      </c>
      <c r="F6065" s="1">
        <v>44964.611851851849</v>
      </c>
    </row>
    <row r="6066" spans="1:6" x14ac:dyDescent="0.2">
      <c r="A6066">
        <v>6065</v>
      </c>
      <c r="B6066" t="s">
        <v>15387</v>
      </c>
      <c r="C6066" t="s">
        <v>15388</v>
      </c>
      <c r="D6066" t="s">
        <v>15389</v>
      </c>
      <c r="E6066" s="1">
        <v>44964.611851851849</v>
      </c>
      <c r="F6066" s="1">
        <v>44964.611851851849</v>
      </c>
    </row>
    <row r="6067" spans="1:6" x14ac:dyDescent="0.2">
      <c r="A6067">
        <v>6066</v>
      </c>
      <c r="B6067" t="s">
        <v>15390</v>
      </c>
      <c r="C6067" t="s">
        <v>15391</v>
      </c>
      <c r="D6067">
        <f>1-513-659-6703</f>
        <v>-7874</v>
      </c>
      <c r="E6067" s="1">
        <v>44964.611851851849</v>
      </c>
      <c r="F6067" s="1">
        <v>44964.611851851849</v>
      </c>
    </row>
    <row r="6068" spans="1:6" x14ac:dyDescent="0.2">
      <c r="A6068">
        <v>6067</v>
      </c>
      <c r="B6068" t="s">
        <v>15392</v>
      </c>
      <c r="C6068" t="s">
        <v>15393</v>
      </c>
      <c r="D6068" s="2">
        <v>8328276684</v>
      </c>
      <c r="E6068" s="1">
        <v>44964.611851851849</v>
      </c>
      <c r="F6068" s="1">
        <v>44964.611851851849</v>
      </c>
    </row>
    <row r="6069" spans="1:6" x14ac:dyDescent="0.2">
      <c r="A6069">
        <v>6068</v>
      </c>
      <c r="B6069" t="s">
        <v>15394</v>
      </c>
      <c r="C6069" t="s">
        <v>15395</v>
      </c>
      <c r="D6069">
        <f>1-872-764-6504</f>
        <v>-8139</v>
      </c>
      <c r="E6069" s="1">
        <v>44964.611851851849</v>
      </c>
      <c r="F6069" s="1">
        <v>44964.611851851849</v>
      </c>
    </row>
    <row r="6070" spans="1:6" x14ac:dyDescent="0.2">
      <c r="A6070">
        <v>6069</v>
      </c>
      <c r="B6070" t="s">
        <v>15396</v>
      </c>
      <c r="C6070" t="s">
        <v>15397</v>
      </c>
      <c r="D6070">
        <f>1-763-519-7656</f>
        <v>-8937</v>
      </c>
      <c r="E6070" s="1">
        <v>44964.611851851849</v>
      </c>
      <c r="F6070" s="1">
        <v>44964.611851851849</v>
      </c>
    </row>
    <row r="6071" spans="1:6" x14ac:dyDescent="0.2">
      <c r="A6071">
        <v>6070</v>
      </c>
      <c r="B6071" t="s">
        <v>15398</v>
      </c>
      <c r="C6071" t="s">
        <v>15399</v>
      </c>
      <c r="D6071">
        <v>19494391092</v>
      </c>
      <c r="E6071" s="1">
        <v>44964.611851851849</v>
      </c>
      <c r="F6071" s="1">
        <v>44964.611851851849</v>
      </c>
    </row>
    <row r="6072" spans="1:6" x14ac:dyDescent="0.2">
      <c r="A6072">
        <v>6071</v>
      </c>
      <c r="B6072" t="s">
        <v>15400</v>
      </c>
      <c r="C6072" t="s">
        <v>15401</v>
      </c>
      <c r="D6072">
        <f>1-434-608-8887</f>
        <v>-9928</v>
      </c>
      <c r="E6072" s="1">
        <v>44964.611851851849</v>
      </c>
      <c r="F6072" s="1">
        <v>44964.611851851849</v>
      </c>
    </row>
    <row r="6073" spans="1:6" x14ac:dyDescent="0.2">
      <c r="A6073">
        <v>6072</v>
      </c>
      <c r="B6073" t="s">
        <v>15402</v>
      </c>
      <c r="C6073" t="s">
        <v>15403</v>
      </c>
      <c r="D6073">
        <f>1-737-897-2951</f>
        <v>-4584</v>
      </c>
      <c r="E6073" s="1">
        <v>44964.611851851849</v>
      </c>
      <c r="F6073" s="1">
        <v>44964.611851851849</v>
      </c>
    </row>
    <row r="6074" spans="1:6" x14ac:dyDescent="0.2">
      <c r="A6074">
        <v>6073</v>
      </c>
      <c r="B6074" t="s">
        <v>15404</v>
      </c>
      <c r="C6074" t="s">
        <v>15405</v>
      </c>
      <c r="D6074" t="s">
        <v>15406</v>
      </c>
      <c r="E6074" s="1">
        <v>44964.611851851849</v>
      </c>
      <c r="F6074" s="1">
        <v>44964.611851851849</v>
      </c>
    </row>
    <row r="6075" spans="1:6" x14ac:dyDescent="0.2">
      <c r="A6075">
        <v>6074</v>
      </c>
      <c r="B6075" t="s">
        <v>15407</v>
      </c>
      <c r="C6075" t="s">
        <v>15408</v>
      </c>
      <c r="D6075">
        <f>1-440-982-3781</f>
        <v>-5202</v>
      </c>
      <c r="E6075" s="1">
        <v>44964.611851851849</v>
      </c>
      <c r="F6075" s="1">
        <v>44964.611851851849</v>
      </c>
    </row>
    <row r="6076" spans="1:6" x14ac:dyDescent="0.2">
      <c r="A6076">
        <v>6075</v>
      </c>
      <c r="B6076" t="s">
        <v>15409</v>
      </c>
      <c r="C6076" t="s">
        <v>15410</v>
      </c>
      <c r="D6076" s="2">
        <v>3098489717</v>
      </c>
      <c r="E6076" s="1">
        <v>44964.611851851849</v>
      </c>
      <c r="F6076" s="1">
        <v>44964.611851851849</v>
      </c>
    </row>
    <row r="6077" spans="1:6" x14ac:dyDescent="0.2">
      <c r="A6077">
        <v>6076</v>
      </c>
      <c r="B6077" t="s">
        <v>15411</v>
      </c>
      <c r="C6077" t="s">
        <v>15412</v>
      </c>
      <c r="D6077" t="s">
        <v>15413</v>
      </c>
      <c r="E6077" s="1">
        <v>44964.611851851849</v>
      </c>
      <c r="F6077" s="1">
        <v>44964.611851851849</v>
      </c>
    </row>
    <row r="6078" spans="1:6" x14ac:dyDescent="0.2">
      <c r="A6078">
        <v>6077</v>
      </c>
      <c r="B6078" t="s">
        <v>15414</v>
      </c>
      <c r="C6078" t="s">
        <v>15415</v>
      </c>
      <c r="D6078">
        <f>1-765-312-183</f>
        <v>-1259</v>
      </c>
      <c r="E6078" s="1">
        <v>44964.611851851849</v>
      </c>
      <c r="F6078" s="1">
        <v>44964.611851851849</v>
      </c>
    </row>
    <row r="6079" spans="1:6" x14ac:dyDescent="0.2">
      <c r="A6079">
        <v>6078</v>
      </c>
      <c r="B6079" t="s">
        <v>15416</v>
      </c>
      <c r="C6079" t="s">
        <v>15417</v>
      </c>
      <c r="D6079">
        <f>1-803-997-9399</f>
        <v>-11198</v>
      </c>
      <c r="E6079" s="1">
        <v>44964.611851851849</v>
      </c>
      <c r="F6079" s="1">
        <v>44964.611851851849</v>
      </c>
    </row>
    <row r="6080" spans="1:6" x14ac:dyDescent="0.2">
      <c r="A6080">
        <v>6079</v>
      </c>
      <c r="B6080" t="s">
        <v>15418</v>
      </c>
      <c r="C6080" t="s">
        <v>15419</v>
      </c>
      <c r="D6080" s="2">
        <v>13369760714</v>
      </c>
      <c r="E6080" s="1">
        <v>44964.611851851849</v>
      </c>
      <c r="F6080" s="1">
        <v>44964.611851851849</v>
      </c>
    </row>
    <row r="6081" spans="1:6" x14ac:dyDescent="0.2">
      <c r="A6081">
        <v>6080</v>
      </c>
      <c r="B6081" t="s">
        <v>15420</v>
      </c>
      <c r="C6081" t="s">
        <v>15421</v>
      </c>
      <c r="D6081" s="2">
        <v>5808022527</v>
      </c>
      <c r="E6081" s="1">
        <v>44964.611851851849</v>
      </c>
      <c r="F6081" s="1">
        <v>44964.611851851849</v>
      </c>
    </row>
    <row r="6082" spans="1:6" x14ac:dyDescent="0.2">
      <c r="A6082">
        <v>6081</v>
      </c>
      <c r="B6082" t="s">
        <v>15422</v>
      </c>
      <c r="C6082" t="s">
        <v>15423</v>
      </c>
      <c r="D6082">
        <v>12404943360</v>
      </c>
      <c r="E6082" s="1">
        <v>44964.611851851849</v>
      </c>
      <c r="F6082" s="1">
        <v>44964.611851851849</v>
      </c>
    </row>
    <row r="6083" spans="1:6" x14ac:dyDescent="0.2">
      <c r="A6083">
        <v>6082</v>
      </c>
      <c r="B6083" t="s">
        <v>15424</v>
      </c>
      <c r="C6083" t="s">
        <v>15425</v>
      </c>
      <c r="D6083" t="s">
        <v>15426</v>
      </c>
      <c r="E6083" s="1">
        <v>44964.611851851849</v>
      </c>
      <c r="F6083" s="1">
        <v>44964.611851851849</v>
      </c>
    </row>
    <row r="6084" spans="1:6" x14ac:dyDescent="0.2">
      <c r="A6084">
        <v>6083</v>
      </c>
      <c r="B6084" t="s">
        <v>15427</v>
      </c>
      <c r="C6084" t="s">
        <v>15428</v>
      </c>
      <c r="D6084" s="2">
        <v>16405728883</v>
      </c>
      <c r="E6084" s="1">
        <v>44964.611851851849</v>
      </c>
      <c r="F6084" s="1">
        <v>44964.611851851849</v>
      </c>
    </row>
    <row r="6085" spans="1:6" x14ac:dyDescent="0.2">
      <c r="A6085">
        <v>6084</v>
      </c>
      <c r="B6085" t="s">
        <v>15429</v>
      </c>
      <c r="C6085" t="s">
        <v>15430</v>
      </c>
      <c r="D6085">
        <f>1-930-618-880</f>
        <v>-2427</v>
      </c>
      <c r="E6085" s="1">
        <v>44964.611851851849</v>
      </c>
      <c r="F6085" s="1">
        <v>44964.611851851849</v>
      </c>
    </row>
    <row r="6086" spans="1:6" x14ac:dyDescent="0.2">
      <c r="A6086">
        <v>6085</v>
      </c>
      <c r="B6086" t="s">
        <v>15431</v>
      </c>
      <c r="C6086" t="s">
        <v>15432</v>
      </c>
      <c r="D6086" t="s">
        <v>15433</v>
      </c>
      <c r="E6086" s="1">
        <v>44964.611851851849</v>
      </c>
      <c r="F6086" s="1">
        <v>44964.611851851849</v>
      </c>
    </row>
    <row r="6087" spans="1:6" x14ac:dyDescent="0.2">
      <c r="A6087">
        <v>6086</v>
      </c>
      <c r="B6087" t="s">
        <v>15434</v>
      </c>
      <c r="C6087" t="s">
        <v>15435</v>
      </c>
      <c r="D6087" t="s">
        <v>15436</v>
      </c>
      <c r="E6087" s="1">
        <v>44964.611851851849</v>
      </c>
      <c r="F6087" s="1">
        <v>44964.611851851849</v>
      </c>
    </row>
    <row r="6088" spans="1:6" x14ac:dyDescent="0.2">
      <c r="A6088">
        <v>6087</v>
      </c>
      <c r="B6088" t="s">
        <v>15437</v>
      </c>
      <c r="C6088" t="s">
        <v>15438</v>
      </c>
      <c r="D6088" s="2">
        <v>15349590695</v>
      </c>
      <c r="E6088" s="1">
        <v>44964.611851851849</v>
      </c>
      <c r="F6088" s="1">
        <v>44964.611851851849</v>
      </c>
    </row>
    <row r="6089" spans="1:6" x14ac:dyDescent="0.2">
      <c r="A6089">
        <v>6088</v>
      </c>
      <c r="B6089" t="s">
        <v>15439</v>
      </c>
      <c r="C6089" t="s">
        <v>15440</v>
      </c>
      <c r="D6089" t="s">
        <v>15441</v>
      </c>
      <c r="E6089" s="1">
        <v>44964.611851851849</v>
      </c>
      <c r="F6089" s="1">
        <v>44964.611851851849</v>
      </c>
    </row>
    <row r="6090" spans="1:6" x14ac:dyDescent="0.2">
      <c r="A6090">
        <v>6089</v>
      </c>
      <c r="B6090" t="s">
        <v>15442</v>
      </c>
      <c r="C6090" t="s">
        <v>15443</v>
      </c>
      <c r="D6090" t="s">
        <v>15444</v>
      </c>
      <c r="E6090" s="1">
        <v>44964.611851851849</v>
      </c>
      <c r="F6090" s="1">
        <v>44964.611851851849</v>
      </c>
    </row>
    <row r="6091" spans="1:6" x14ac:dyDescent="0.2">
      <c r="A6091">
        <v>6090</v>
      </c>
      <c r="B6091" t="s">
        <v>15445</v>
      </c>
      <c r="C6091" t="s">
        <v>15446</v>
      </c>
      <c r="D6091" t="s">
        <v>15447</v>
      </c>
      <c r="E6091" s="1">
        <v>44964.611851851849</v>
      </c>
      <c r="F6091" s="1">
        <v>44964.611851851849</v>
      </c>
    </row>
    <row r="6092" spans="1:6" x14ac:dyDescent="0.2">
      <c r="A6092">
        <v>6091</v>
      </c>
      <c r="B6092" t="s">
        <v>15448</v>
      </c>
      <c r="C6092" t="s">
        <v>15449</v>
      </c>
      <c r="D6092" t="s">
        <v>15450</v>
      </c>
      <c r="E6092" s="1">
        <v>44964.611851851849</v>
      </c>
      <c r="F6092" s="1">
        <v>44964.611851851849</v>
      </c>
    </row>
    <row r="6093" spans="1:6" x14ac:dyDescent="0.2">
      <c r="A6093">
        <v>6092</v>
      </c>
      <c r="B6093" t="s">
        <v>15451</v>
      </c>
      <c r="C6093" t="s">
        <v>15452</v>
      </c>
      <c r="D6093" t="s">
        <v>15453</v>
      </c>
      <c r="E6093" s="1">
        <v>44964.611851851849</v>
      </c>
      <c r="F6093" s="1">
        <v>44964.611851851849</v>
      </c>
    </row>
    <row r="6094" spans="1:6" x14ac:dyDescent="0.2">
      <c r="A6094">
        <v>6093</v>
      </c>
      <c r="B6094" t="s">
        <v>15454</v>
      </c>
      <c r="C6094" t="s">
        <v>15455</v>
      </c>
      <c r="D6094" t="s">
        <v>15456</v>
      </c>
      <c r="E6094" s="1">
        <v>44964.611851851849</v>
      </c>
      <c r="F6094" s="1">
        <v>44964.611851851849</v>
      </c>
    </row>
    <row r="6095" spans="1:6" x14ac:dyDescent="0.2">
      <c r="A6095">
        <v>6094</v>
      </c>
      <c r="B6095" t="s">
        <v>15457</v>
      </c>
      <c r="C6095" t="s">
        <v>15458</v>
      </c>
      <c r="D6095" t="s">
        <v>15459</v>
      </c>
      <c r="E6095" s="1">
        <v>44964.611851851849</v>
      </c>
      <c r="F6095" s="1">
        <v>44964.611851851849</v>
      </c>
    </row>
    <row r="6096" spans="1:6" x14ac:dyDescent="0.2">
      <c r="A6096">
        <v>6095</v>
      </c>
      <c r="B6096" t="s">
        <v>15460</v>
      </c>
      <c r="C6096" t="s">
        <v>15461</v>
      </c>
      <c r="D6096">
        <v>15393336635</v>
      </c>
      <c r="E6096" s="1">
        <v>44964.611851851849</v>
      </c>
      <c r="F6096" s="1">
        <v>44964.611851851849</v>
      </c>
    </row>
    <row r="6097" spans="1:6" x14ac:dyDescent="0.2">
      <c r="A6097">
        <v>6096</v>
      </c>
      <c r="B6097" t="s">
        <v>15462</v>
      </c>
      <c r="C6097" t="s">
        <v>15463</v>
      </c>
      <c r="D6097" t="s">
        <v>15464</v>
      </c>
      <c r="E6097" s="1">
        <v>44964.611851851849</v>
      </c>
      <c r="F6097" s="1">
        <v>44964.611851851849</v>
      </c>
    </row>
    <row r="6098" spans="1:6" x14ac:dyDescent="0.2">
      <c r="A6098">
        <v>6097</v>
      </c>
      <c r="B6098" t="s">
        <v>15465</v>
      </c>
      <c r="C6098" t="s">
        <v>15466</v>
      </c>
      <c r="D6098" s="2">
        <v>4752005198</v>
      </c>
      <c r="E6098" s="1">
        <v>44964.611851851849</v>
      </c>
      <c r="F6098" s="1">
        <v>44964.611851851849</v>
      </c>
    </row>
    <row r="6099" spans="1:6" x14ac:dyDescent="0.2">
      <c r="A6099">
        <v>6098</v>
      </c>
      <c r="B6099" t="s">
        <v>15467</v>
      </c>
      <c r="C6099" t="s">
        <v>15468</v>
      </c>
      <c r="D6099" t="s">
        <v>15469</v>
      </c>
      <c r="E6099" s="1">
        <v>44964.611851851849</v>
      </c>
      <c r="F6099" s="1">
        <v>44964.611851851849</v>
      </c>
    </row>
    <row r="6100" spans="1:6" x14ac:dyDescent="0.2">
      <c r="A6100">
        <v>6099</v>
      </c>
      <c r="B6100" t="s">
        <v>15470</v>
      </c>
      <c r="C6100" t="s">
        <v>15471</v>
      </c>
      <c r="D6100" s="2">
        <v>4403481643</v>
      </c>
      <c r="E6100" s="1">
        <v>44964.611851851849</v>
      </c>
      <c r="F6100" s="1">
        <v>44964.611851851849</v>
      </c>
    </row>
    <row r="6101" spans="1:6" x14ac:dyDescent="0.2">
      <c r="A6101">
        <v>6100</v>
      </c>
      <c r="B6101" t="s">
        <v>15472</v>
      </c>
      <c r="C6101" t="s">
        <v>15473</v>
      </c>
      <c r="D6101">
        <f>1-561-836-206</f>
        <v>-1602</v>
      </c>
      <c r="E6101" s="1">
        <v>44964.611851851849</v>
      </c>
      <c r="F6101" s="1">
        <v>44964.611851851849</v>
      </c>
    </row>
    <row r="6102" spans="1:6" x14ac:dyDescent="0.2">
      <c r="A6102">
        <v>6101</v>
      </c>
      <c r="B6102" t="s">
        <v>15474</v>
      </c>
      <c r="C6102" t="s">
        <v>15475</v>
      </c>
      <c r="D6102">
        <f>1-678-529-9121</f>
        <v>-10327</v>
      </c>
      <c r="E6102" s="1">
        <v>44964.611851851849</v>
      </c>
      <c r="F6102" s="1">
        <v>44964.611851851849</v>
      </c>
    </row>
    <row r="6103" spans="1:6" x14ac:dyDescent="0.2">
      <c r="A6103">
        <v>6102</v>
      </c>
      <c r="B6103" t="s">
        <v>15476</v>
      </c>
      <c r="C6103" t="s">
        <v>15477</v>
      </c>
      <c r="D6103" s="2">
        <v>6504226306</v>
      </c>
      <c r="E6103" s="1">
        <v>44964.611851851849</v>
      </c>
      <c r="F6103" s="1">
        <v>44964.611851851849</v>
      </c>
    </row>
    <row r="6104" spans="1:6" x14ac:dyDescent="0.2">
      <c r="A6104">
        <v>6103</v>
      </c>
      <c r="B6104" t="s">
        <v>15478</v>
      </c>
      <c r="C6104" t="s">
        <v>15479</v>
      </c>
      <c r="D6104" t="s">
        <v>15480</v>
      </c>
      <c r="E6104" s="1">
        <v>44964.611851851849</v>
      </c>
      <c r="F6104" s="1">
        <v>44964.611851851849</v>
      </c>
    </row>
    <row r="6105" spans="1:6" x14ac:dyDescent="0.2">
      <c r="A6105">
        <v>6104</v>
      </c>
      <c r="B6105" t="s">
        <v>15481</v>
      </c>
      <c r="C6105" t="s">
        <v>15482</v>
      </c>
      <c r="D6105">
        <f>1-747-986-9734</f>
        <v>-11466</v>
      </c>
      <c r="E6105" s="1">
        <v>44964.611851851849</v>
      </c>
      <c r="F6105" s="1">
        <v>44964.611851851849</v>
      </c>
    </row>
    <row r="6106" spans="1:6" x14ac:dyDescent="0.2">
      <c r="A6106">
        <v>6105</v>
      </c>
      <c r="B6106" t="s">
        <v>15483</v>
      </c>
      <c r="C6106" t="s">
        <v>15484</v>
      </c>
      <c r="D6106" t="s">
        <v>15485</v>
      </c>
      <c r="E6106" s="1">
        <v>44964.611851851849</v>
      </c>
      <c r="F6106" s="1">
        <v>44964.611851851849</v>
      </c>
    </row>
    <row r="6107" spans="1:6" x14ac:dyDescent="0.2">
      <c r="A6107">
        <v>6106</v>
      </c>
      <c r="B6107" t="s">
        <v>15486</v>
      </c>
      <c r="C6107" t="s">
        <v>15487</v>
      </c>
      <c r="D6107">
        <f>1-940-543-329</f>
        <v>-1811</v>
      </c>
      <c r="E6107" s="1">
        <v>44964.611851851849</v>
      </c>
      <c r="F6107" s="1">
        <v>44964.611851851849</v>
      </c>
    </row>
    <row r="6108" spans="1:6" x14ac:dyDescent="0.2">
      <c r="A6108">
        <v>6107</v>
      </c>
      <c r="B6108" t="s">
        <v>15488</v>
      </c>
      <c r="C6108" t="s">
        <v>15489</v>
      </c>
      <c r="D6108" t="s">
        <v>15490</v>
      </c>
      <c r="E6108" s="1">
        <v>44964.611851851849</v>
      </c>
      <c r="F6108" s="1">
        <v>44964.611851851849</v>
      </c>
    </row>
    <row r="6109" spans="1:6" x14ac:dyDescent="0.2">
      <c r="A6109">
        <v>6108</v>
      </c>
      <c r="B6109" t="s">
        <v>8644</v>
      </c>
      <c r="C6109" t="s">
        <v>15491</v>
      </c>
      <c r="D6109" t="s">
        <v>15492</v>
      </c>
      <c r="E6109" s="1">
        <v>44964.611851851849</v>
      </c>
      <c r="F6109" s="1">
        <v>44964.611851851849</v>
      </c>
    </row>
    <row r="6110" spans="1:6" x14ac:dyDescent="0.2">
      <c r="A6110">
        <v>6109</v>
      </c>
      <c r="B6110" t="s">
        <v>15493</v>
      </c>
      <c r="C6110" t="s">
        <v>15494</v>
      </c>
      <c r="D6110" t="s">
        <v>15495</v>
      </c>
      <c r="E6110" s="1">
        <v>44964.611851851849</v>
      </c>
      <c r="F6110" s="1">
        <v>44964.611851851849</v>
      </c>
    </row>
    <row r="6111" spans="1:6" x14ac:dyDescent="0.2">
      <c r="A6111">
        <v>6110</v>
      </c>
      <c r="B6111" t="s">
        <v>15496</v>
      </c>
      <c r="C6111" t="s">
        <v>15497</v>
      </c>
      <c r="D6111" t="s">
        <v>15498</v>
      </c>
      <c r="E6111" s="1">
        <v>44964.611851851849</v>
      </c>
      <c r="F6111" s="1">
        <v>44964.611851851849</v>
      </c>
    </row>
    <row r="6112" spans="1:6" x14ac:dyDescent="0.2">
      <c r="A6112">
        <v>6111</v>
      </c>
      <c r="B6112" t="s">
        <v>15499</v>
      </c>
      <c r="C6112" t="s">
        <v>15500</v>
      </c>
      <c r="D6112" t="s">
        <v>15501</v>
      </c>
      <c r="E6112" s="1">
        <v>44964.611851851849</v>
      </c>
      <c r="F6112" s="1">
        <v>44964.611851851849</v>
      </c>
    </row>
    <row r="6113" spans="1:6" x14ac:dyDescent="0.2">
      <c r="A6113">
        <v>6112</v>
      </c>
      <c r="B6113" t="s">
        <v>15502</v>
      </c>
      <c r="C6113" t="s">
        <v>15503</v>
      </c>
      <c r="D6113">
        <f>1-707-326-9198</f>
        <v>-10230</v>
      </c>
      <c r="E6113" s="1">
        <v>44964.611851851849</v>
      </c>
      <c r="F6113" s="1">
        <v>44964.611851851849</v>
      </c>
    </row>
    <row r="6114" spans="1:6" x14ac:dyDescent="0.2">
      <c r="A6114">
        <v>6113</v>
      </c>
      <c r="B6114" t="s">
        <v>15504</v>
      </c>
      <c r="C6114" t="s">
        <v>15505</v>
      </c>
      <c r="D6114">
        <f>1-938-736-9623</f>
        <v>-11296</v>
      </c>
      <c r="E6114" s="1">
        <v>44964.611851851849</v>
      </c>
      <c r="F6114" s="1">
        <v>44964.611851851849</v>
      </c>
    </row>
    <row r="6115" spans="1:6" x14ac:dyDescent="0.2">
      <c r="A6115">
        <v>6114</v>
      </c>
      <c r="B6115" t="s">
        <v>15506</v>
      </c>
      <c r="C6115" t="s">
        <v>15507</v>
      </c>
      <c r="D6115" s="2">
        <v>18504965326</v>
      </c>
      <c r="E6115" s="1">
        <v>44964.611851851849</v>
      </c>
      <c r="F6115" s="1">
        <v>44964.611851851849</v>
      </c>
    </row>
    <row r="6116" spans="1:6" x14ac:dyDescent="0.2">
      <c r="A6116">
        <v>6115</v>
      </c>
      <c r="B6116" t="s">
        <v>15508</v>
      </c>
      <c r="C6116" t="s">
        <v>15509</v>
      </c>
      <c r="D6116">
        <f>1-346-217-3663</f>
        <v>-4225</v>
      </c>
      <c r="E6116" s="1">
        <v>44964.611851851849</v>
      </c>
      <c r="F6116" s="1">
        <v>44964.611851851849</v>
      </c>
    </row>
    <row r="6117" spans="1:6" x14ac:dyDescent="0.2">
      <c r="A6117">
        <v>6116</v>
      </c>
      <c r="B6117" t="s">
        <v>15510</v>
      </c>
      <c r="C6117" t="s">
        <v>15511</v>
      </c>
      <c r="D6117" s="2">
        <v>16514921696</v>
      </c>
      <c r="E6117" s="1">
        <v>44964.611851851849</v>
      </c>
      <c r="F6117" s="1">
        <v>44964.611851851849</v>
      </c>
    </row>
    <row r="6118" spans="1:6" x14ac:dyDescent="0.2">
      <c r="A6118">
        <v>6117</v>
      </c>
      <c r="B6118" t="s">
        <v>15512</v>
      </c>
      <c r="C6118" t="s">
        <v>15513</v>
      </c>
      <c r="D6118">
        <f>1-757-637-7897</f>
        <v>-9290</v>
      </c>
      <c r="E6118" s="1">
        <v>44964.611851851849</v>
      </c>
      <c r="F6118" s="1">
        <v>44964.611851851849</v>
      </c>
    </row>
    <row r="6119" spans="1:6" x14ac:dyDescent="0.2">
      <c r="A6119">
        <v>6118</v>
      </c>
      <c r="B6119" t="s">
        <v>15514</v>
      </c>
      <c r="C6119" t="s">
        <v>15515</v>
      </c>
      <c r="D6119" s="2">
        <v>3516643756</v>
      </c>
      <c r="E6119" s="1">
        <v>44964.611851851849</v>
      </c>
      <c r="F6119" s="1">
        <v>44964.611851851849</v>
      </c>
    </row>
    <row r="6120" spans="1:6" x14ac:dyDescent="0.2">
      <c r="A6120">
        <v>6119</v>
      </c>
      <c r="B6120" t="s">
        <v>15516</v>
      </c>
      <c r="C6120" t="s">
        <v>15517</v>
      </c>
      <c r="D6120" s="2">
        <v>15303507339</v>
      </c>
      <c r="E6120" s="1">
        <v>44964.611851851849</v>
      </c>
      <c r="F6120" s="1">
        <v>44964.611851851849</v>
      </c>
    </row>
    <row r="6121" spans="1:6" x14ac:dyDescent="0.2">
      <c r="A6121">
        <v>6120</v>
      </c>
      <c r="B6121" t="s">
        <v>15518</v>
      </c>
      <c r="C6121" t="s">
        <v>15519</v>
      </c>
      <c r="D6121" t="s">
        <v>15520</v>
      </c>
      <c r="E6121" s="1">
        <v>44964.611851851849</v>
      </c>
      <c r="F6121" s="1">
        <v>44964.611851851849</v>
      </c>
    </row>
    <row r="6122" spans="1:6" x14ac:dyDescent="0.2">
      <c r="A6122">
        <v>6121</v>
      </c>
      <c r="B6122" t="s">
        <v>15521</v>
      </c>
      <c r="C6122" t="s">
        <v>15522</v>
      </c>
      <c r="D6122" s="2">
        <v>7033546646</v>
      </c>
      <c r="E6122" s="1">
        <v>44964.611851851849</v>
      </c>
      <c r="F6122" s="1">
        <v>44964.611851851849</v>
      </c>
    </row>
    <row r="6123" spans="1:6" x14ac:dyDescent="0.2">
      <c r="A6123">
        <v>6122</v>
      </c>
      <c r="B6123" t="s">
        <v>15523</v>
      </c>
      <c r="C6123" t="s">
        <v>15524</v>
      </c>
      <c r="D6123" t="s">
        <v>15525</v>
      </c>
      <c r="E6123" s="1">
        <v>44964.611851851849</v>
      </c>
      <c r="F6123" s="1">
        <v>44964.611851851849</v>
      </c>
    </row>
    <row r="6124" spans="1:6" x14ac:dyDescent="0.2">
      <c r="A6124">
        <v>6123</v>
      </c>
      <c r="B6124" t="s">
        <v>15526</v>
      </c>
      <c r="C6124" t="s">
        <v>15527</v>
      </c>
      <c r="D6124" t="s">
        <v>15528</v>
      </c>
      <c r="E6124" s="1">
        <v>44964.611851851849</v>
      </c>
      <c r="F6124" s="1">
        <v>44964.611851851849</v>
      </c>
    </row>
    <row r="6125" spans="1:6" x14ac:dyDescent="0.2">
      <c r="A6125">
        <v>6124</v>
      </c>
      <c r="B6125" t="s">
        <v>15529</v>
      </c>
      <c r="C6125" t="s">
        <v>15530</v>
      </c>
      <c r="D6125" t="s">
        <v>15531</v>
      </c>
      <c r="E6125" s="1">
        <v>44964.611851851849</v>
      </c>
      <c r="F6125" s="1">
        <v>44964.611851851849</v>
      </c>
    </row>
    <row r="6126" spans="1:6" x14ac:dyDescent="0.2">
      <c r="A6126">
        <v>6125</v>
      </c>
      <c r="B6126" t="s">
        <v>15532</v>
      </c>
      <c r="C6126" t="s">
        <v>15533</v>
      </c>
      <c r="D6126">
        <f>1-838-218-1902</f>
        <v>-2957</v>
      </c>
      <c r="E6126" s="1">
        <v>44964.611851851849</v>
      </c>
      <c r="F6126" s="1">
        <v>44964.611851851849</v>
      </c>
    </row>
    <row r="6127" spans="1:6" x14ac:dyDescent="0.2">
      <c r="A6127">
        <v>6126</v>
      </c>
      <c r="B6127" t="s">
        <v>15534</v>
      </c>
      <c r="C6127" t="s">
        <v>15535</v>
      </c>
      <c r="D6127" t="s">
        <v>15536</v>
      </c>
      <c r="E6127" s="1">
        <v>44964.611851851849</v>
      </c>
      <c r="F6127" s="1">
        <v>44964.611851851849</v>
      </c>
    </row>
    <row r="6128" spans="1:6" x14ac:dyDescent="0.2">
      <c r="A6128">
        <v>6127</v>
      </c>
      <c r="B6128" t="s">
        <v>15537</v>
      </c>
      <c r="C6128" t="s">
        <v>15538</v>
      </c>
      <c r="D6128" t="s">
        <v>15539</v>
      </c>
      <c r="E6128" s="1">
        <v>44964.611851851849</v>
      </c>
      <c r="F6128" s="1">
        <v>44964.611851851849</v>
      </c>
    </row>
    <row r="6129" spans="1:6" x14ac:dyDescent="0.2">
      <c r="A6129">
        <v>6128</v>
      </c>
      <c r="B6129" t="s">
        <v>15540</v>
      </c>
      <c r="C6129" t="s">
        <v>15541</v>
      </c>
      <c r="D6129">
        <f>1-443-210-3793</f>
        <v>-4445</v>
      </c>
      <c r="E6129" s="1">
        <v>44964.611851851849</v>
      </c>
      <c r="F6129" s="1">
        <v>44964.611851851849</v>
      </c>
    </row>
    <row r="6130" spans="1:6" x14ac:dyDescent="0.2">
      <c r="A6130">
        <v>6129</v>
      </c>
      <c r="B6130" t="s">
        <v>15542</v>
      </c>
      <c r="C6130" t="s">
        <v>15543</v>
      </c>
      <c r="D6130" t="s">
        <v>15544</v>
      </c>
      <c r="E6130" s="1">
        <v>44964.611851851849</v>
      </c>
      <c r="F6130" s="1">
        <v>44964.611851851849</v>
      </c>
    </row>
    <row r="6131" spans="1:6" x14ac:dyDescent="0.2">
      <c r="A6131">
        <v>6130</v>
      </c>
      <c r="B6131" t="s">
        <v>15545</v>
      </c>
      <c r="C6131" t="s">
        <v>15546</v>
      </c>
      <c r="D6131" t="s">
        <v>15547</v>
      </c>
      <c r="E6131" s="1">
        <v>44964.611851851849</v>
      </c>
      <c r="F6131" s="1">
        <v>44964.611851851849</v>
      </c>
    </row>
    <row r="6132" spans="1:6" x14ac:dyDescent="0.2">
      <c r="A6132">
        <v>6131</v>
      </c>
      <c r="B6132" t="s">
        <v>15548</v>
      </c>
      <c r="C6132" t="s">
        <v>15549</v>
      </c>
      <c r="D6132" t="s">
        <v>15550</v>
      </c>
      <c r="E6132" s="1">
        <v>44964.611851851849</v>
      </c>
      <c r="F6132" s="1">
        <v>44964.611851851849</v>
      </c>
    </row>
    <row r="6133" spans="1:6" x14ac:dyDescent="0.2">
      <c r="A6133">
        <v>6132</v>
      </c>
      <c r="B6133" t="s">
        <v>15551</v>
      </c>
      <c r="C6133" t="s">
        <v>15552</v>
      </c>
      <c r="D6133" s="2">
        <v>8139804905</v>
      </c>
      <c r="E6133" s="1">
        <v>44964.611851851849</v>
      </c>
      <c r="F6133" s="1">
        <v>44964.611851851849</v>
      </c>
    </row>
    <row r="6134" spans="1:6" x14ac:dyDescent="0.2">
      <c r="A6134">
        <v>6133</v>
      </c>
      <c r="B6134" t="s">
        <v>15553</v>
      </c>
      <c r="C6134" t="s">
        <v>15554</v>
      </c>
      <c r="D6134" t="s">
        <v>15555</v>
      </c>
      <c r="E6134" s="1">
        <v>44964.611851851849</v>
      </c>
      <c r="F6134" s="1">
        <v>44964.611851851849</v>
      </c>
    </row>
    <row r="6135" spans="1:6" x14ac:dyDescent="0.2">
      <c r="A6135">
        <v>6134</v>
      </c>
      <c r="B6135" t="s">
        <v>15556</v>
      </c>
      <c r="C6135" t="s">
        <v>15557</v>
      </c>
      <c r="D6135" t="s">
        <v>15558</v>
      </c>
      <c r="E6135" s="1">
        <v>44964.611851851849</v>
      </c>
      <c r="F6135" s="1">
        <v>44964.611851851849</v>
      </c>
    </row>
    <row r="6136" spans="1:6" x14ac:dyDescent="0.2">
      <c r="A6136">
        <v>6135</v>
      </c>
      <c r="B6136" t="s">
        <v>15559</v>
      </c>
      <c r="C6136" t="s">
        <v>15560</v>
      </c>
      <c r="D6136">
        <v>12316594901</v>
      </c>
      <c r="E6136" s="1">
        <v>44964.611851851849</v>
      </c>
      <c r="F6136" s="1">
        <v>44964.611851851849</v>
      </c>
    </row>
    <row r="6137" spans="1:6" x14ac:dyDescent="0.2">
      <c r="A6137">
        <v>6136</v>
      </c>
      <c r="B6137" t="s">
        <v>15561</v>
      </c>
      <c r="C6137" t="s">
        <v>15562</v>
      </c>
      <c r="D6137">
        <f>1-276-954-9371</f>
        <v>-10600</v>
      </c>
      <c r="E6137" s="1">
        <v>44964.611851851849</v>
      </c>
      <c r="F6137" s="1">
        <v>44964.611851851849</v>
      </c>
    </row>
    <row r="6138" spans="1:6" x14ac:dyDescent="0.2">
      <c r="A6138">
        <v>6137</v>
      </c>
      <c r="B6138" t="s">
        <v>15563</v>
      </c>
      <c r="C6138" t="s">
        <v>15564</v>
      </c>
      <c r="D6138" s="2">
        <v>3029757816</v>
      </c>
      <c r="E6138" s="1">
        <v>44964.611851851849</v>
      </c>
      <c r="F6138" s="1">
        <v>44964.611851851849</v>
      </c>
    </row>
    <row r="6139" spans="1:6" x14ac:dyDescent="0.2">
      <c r="A6139">
        <v>6138</v>
      </c>
      <c r="B6139" t="s">
        <v>15565</v>
      </c>
      <c r="C6139" t="s">
        <v>15566</v>
      </c>
      <c r="D6139" t="s">
        <v>15567</v>
      </c>
      <c r="E6139" s="1">
        <v>44964.611851851849</v>
      </c>
      <c r="F6139" s="1">
        <v>44964.611851851849</v>
      </c>
    </row>
    <row r="6140" spans="1:6" x14ac:dyDescent="0.2">
      <c r="A6140">
        <v>6139</v>
      </c>
      <c r="B6140" t="s">
        <v>15568</v>
      </c>
      <c r="C6140" t="s">
        <v>15569</v>
      </c>
      <c r="D6140" s="2">
        <v>16699644739</v>
      </c>
      <c r="E6140" s="1">
        <v>44964.611851851849</v>
      </c>
      <c r="F6140" s="1">
        <v>44964.611851851849</v>
      </c>
    </row>
    <row r="6141" spans="1:6" x14ac:dyDescent="0.2">
      <c r="A6141">
        <v>6140</v>
      </c>
      <c r="B6141" t="s">
        <v>15570</v>
      </c>
      <c r="C6141" t="s">
        <v>15571</v>
      </c>
      <c r="D6141" t="s">
        <v>15572</v>
      </c>
      <c r="E6141" s="1">
        <v>44964.611851851849</v>
      </c>
      <c r="F6141" s="1">
        <v>44964.611851851849</v>
      </c>
    </row>
    <row r="6142" spans="1:6" x14ac:dyDescent="0.2">
      <c r="A6142">
        <v>6141</v>
      </c>
      <c r="B6142" t="s">
        <v>15573</v>
      </c>
      <c r="C6142" t="s">
        <v>15574</v>
      </c>
      <c r="D6142" t="s">
        <v>15575</v>
      </c>
      <c r="E6142" s="1">
        <v>44964.611851851849</v>
      </c>
      <c r="F6142" s="1">
        <v>44964.611851851849</v>
      </c>
    </row>
    <row r="6143" spans="1:6" x14ac:dyDescent="0.2">
      <c r="A6143">
        <v>6142</v>
      </c>
      <c r="B6143" t="s">
        <v>15576</v>
      </c>
      <c r="C6143" t="s">
        <v>15577</v>
      </c>
      <c r="D6143" t="s">
        <v>15578</v>
      </c>
      <c r="E6143" s="1">
        <v>44964.611851851849</v>
      </c>
      <c r="F6143" s="1">
        <v>44964.611851851849</v>
      </c>
    </row>
    <row r="6144" spans="1:6" x14ac:dyDescent="0.2">
      <c r="A6144">
        <v>6143</v>
      </c>
      <c r="B6144" t="s">
        <v>15579</v>
      </c>
      <c r="C6144" t="s">
        <v>15580</v>
      </c>
      <c r="D6144" t="s">
        <v>15581</v>
      </c>
      <c r="E6144" s="1">
        <v>44964.611851851849</v>
      </c>
      <c r="F6144" s="1">
        <v>44964.611851851849</v>
      </c>
    </row>
    <row r="6145" spans="1:6" x14ac:dyDescent="0.2">
      <c r="A6145">
        <v>6144</v>
      </c>
      <c r="B6145" t="s">
        <v>15582</v>
      </c>
      <c r="C6145" t="s">
        <v>15583</v>
      </c>
      <c r="D6145" s="2">
        <v>3472692830</v>
      </c>
      <c r="E6145" s="1">
        <v>44964.611851851849</v>
      </c>
      <c r="F6145" s="1">
        <v>44964.611851851849</v>
      </c>
    </row>
    <row r="6146" spans="1:6" x14ac:dyDescent="0.2">
      <c r="A6146">
        <v>6145</v>
      </c>
      <c r="B6146" t="s">
        <v>3969</v>
      </c>
      <c r="C6146" t="s">
        <v>15584</v>
      </c>
      <c r="D6146" t="s">
        <v>15585</v>
      </c>
      <c r="E6146" s="1">
        <v>44964.611851851849</v>
      </c>
      <c r="F6146" s="1">
        <v>44964.611851851849</v>
      </c>
    </row>
    <row r="6147" spans="1:6" x14ac:dyDescent="0.2">
      <c r="A6147">
        <v>6146</v>
      </c>
      <c r="B6147" t="s">
        <v>15586</v>
      </c>
      <c r="C6147" t="s">
        <v>15587</v>
      </c>
      <c r="D6147" t="s">
        <v>15588</v>
      </c>
      <c r="E6147" s="1">
        <v>44964.611851851849</v>
      </c>
      <c r="F6147" s="1">
        <v>44964.611851851849</v>
      </c>
    </row>
    <row r="6148" spans="1:6" x14ac:dyDescent="0.2">
      <c r="A6148">
        <v>6147</v>
      </c>
      <c r="B6148" t="s">
        <v>15589</v>
      </c>
      <c r="C6148" t="s">
        <v>15590</v>
      </c>
      <c r="D6148" t="s">
        <v>15591</v>
      </c>
      <c r="E6148" s="1">
        <v>44964.611851851849</v>
      </c>
      <c r="F6148" s="1">
        <v>44964.611851851849</v>
      </c>
    </row>
    <row r="6149" spans="1:6" x14ac:dyDescent="0.2">
      <c r="A6149">
        <v>6148</v>
      </c>
      <c r="B6149" t="s">
        <v>15592</v>
      </c>
      <c r="C6149" t="s">
        <v>15593</v>
      </c>
      <c r="D6149" t="s">
        <v>15594</v>
      </c>
      <c r="E6149" s="1">
        <v>44964.611851851849</v>
      </c>
      <c r="F6149" s="1">
        <v>44964.611851851849</v>
      </c>
    </row>
    <row r="6150" spans="1:6" x14ac:dyDescent="0.2">
      <c r="A6150">
        <v>6149</v>
      </c>
      <c r="B6150" t="s">
        <v>15595</v>
      </c>
      <c r="C6150" t="s">
        <v>15596</v>
      </c>
      <c r="D6150" s="2">
        <v>4143252928</v>
      </c>
      <c r="E6150" s="1">
        <v>44964.611851851849</v>
      </c>
      <c r="F6150" s="1">
        <v>44964.611851851849</v>
      </c>
    </row>
    <row r="6151" spans="1:6" x14ac:dyDescent="0.2">
      <c r="A6151">
        <v>6150</v>
      </c>
      <c r="B6151" t="s">
        <v>15597</v>
      </c>
      <c r="C6151" t="s">
        <v>15598</v>
      </c>
      <c r="D6151">
        <v>17315768129</v>
      </c>
      <c r="E6151" s="1">
        <v>44964.611851851849</v>
      </c>
      <c r="F6151" s="1">
        <v>44964.611851851849</v>
      </c>
    </row>
    <row r="6152" spans="1:6" x14ac:dyDescent="0.2">
      <c r="A6152">
        <v>6151</v>
      </c>
      <c r="B6152" t="s">
        <v>15599</v>
      </c>
      <c r="C6152" t="s">
        <v>15600</v>
      </c>
      <c r="D6152" t="s">
        <v>15601</v>
      </c>
      <c r="E6152" s="1">
        <v>44964.611851851849</v>
      </c>
      <c r="F6152" s="1">
        <v>44964.611851851849</v>
      </c>
    </row>
    <row r="6153" spans="1:6" x14ac:dyDescent="0.2">
      <c r="A6153">
        <v>6152</v>
      </c>
      <c r="B6153" t="s">
        <v>15602</v>
      </c>
      <c r="C6153" t="s">
        <v>15603</v>
      </c>
      <c r="D6153" t="s">
        <v>15604</v>
      </c>
      <c r="E6153" s="1">
        <v>44964.611851851849</v>
      </c>
      <c r="F6153" s="1">
        <v>44964.611851851849</v>
      </c>
    </row>
    <row r="6154" spans="1:6" x14ac:dyDescent="0.2">
      <c r="A6154">
        <v>6153</v>
      </c>
      <c r="B6154" t="s">
        <v>15605</v>
      </c>
      <c r="C6154" t="s">
        <v>15606</v>
      </c>
      <c r="D6154" t="s">
        <v>15607</v>
      </c>
      <c r="E6154" s="1">
        <v>44964.611851851849</v>
      </c>
      <c r="F6154" s="1">
        <v>44964.611851851849</v>
      </c>
    </row>
    <row r="6155" spans="1:6" x14ac:dyDescent="0.2">
      <c r="A6155">
        <v>6154</v>
      </c>
      <c r="B6155" t="s">
        <v>15608</v>
      </c>
      <c r="C6155" t="s">
        <v>15609</v>
      </c>
      <c r="D6155" s="2">
        <v>3518241594</v>
      </c>
      <c r="E6155" s="1">
        <v>44964.611851851849</v>
      </c>
      <c r="F6155" s="1">
        <v>44964.611851851849</v>
      </c>
    </row>
    <row r="6156" spans="1:6" x14ac:dyDescent="0.2">
      <c r="A6156">
        <v>6155</v>
      </c>
      <c r="B6156" t="s">
        <v>15610</v>
      </c>
      <c r="C6156" t="s">
        <v>15611</v>
      </c>
      <c r="D6156" t="s">
        <v>15612</v>
      </c>
      <c r="E6156" s="1">
        <v>44964.611851851849</v>
      </c>
      <c r="F6156" s="1">
        <v>44964.611851851849</v>
      </c>
    </row>
    <row r="6157" spans="1:6" x14ac:dyDescent="0.2">
      <c r="A6157">
        <v>6156</v>
      </c>
      <c r="B6157" t="s">
        <v>15613</v>
      </c>
      <c r="C6157" t="s">
        <v>15614</v>
      </c>
      <c r="D6157" t="s">
        <v>15615</v>
      </c>
      <c r="E6157" s="1">
        <v>44964.611851851849</v>
      </c>
      <c r="F6157" s="1">
        <v>44964.611851851849</v>
      </c>
    </row>
    <row r="6158" spans="1:6" x14ac:dyDescent="0.2">
      <c r="A6158">
        <v>6157</v>
      </c>
      <c r="B6158" t="s">
        <v>15616</v>
      </c>
      <c r="C6158" t="s">
        <v>15617</v>
      </c>
      <c r="D6158" t="s">
        <v>15618</v>
      </c>
      <c r="E6158" s="1">
        <v>44964.611851851849</v>
      </c>
      <c r="F6158" s="1">
        <v>44964.611851851849</v>
      </c>
    </row>
    <row r="6159" spans="1:6" x14ac:dyDescent="0.2">
      <c r="A6159">
        <v>6158</v>
      </c>
      <c r="B6159" t="s">
        <v>15619</v>
      </c>
      <c r="C6159" t="s">
        <v>15620</v>
      </c>
      <c r="D6159" t="s">
        <v>15621</v>
      </c>
      <c r="E6159" s="1">
        <v>44964.611851851849</v>
      </c>
      <c r="F6159" s="1">
        <v>44964.611851851849</v>
      </c>
    </row>
    <row r="6160" spans="1:6" x14ac:dyDescent="0.2">
      <c r="A6160">
        <v>6159</v>
      </c>
      <c r="B6160" t="s">
        <v>15622</v>
      </c>
      <c r="C6160" t="s">
        <v>15623</v>
      </c>
      <c r="D6160">
        <v>16678814571</v>
      </c>
      <c r="E6160" s="1">
        <v>44964.611851851849</v>
      </c>
      <c r="F6160" s="1">
        <v>44964.611851851849</v>
      </c>
    </row>
    <row r="6161" spans="1:6" x14ac:dyDescent="0.2">
      <c r="A6161">
        <v>6160</v>
      </c>
      <c r="B6161" t="s">
        <v>15624</v>
      </c>
      <c r="C6161" t="s">
        <v>15625</v>
      </c>
      <c r="D6161" s="2">
        <v>4808584180</v>
      </c>
      <c r="E6161" s="1">
        <v>44964.611851851849</v>
      </c>
      <c r="F6161" s="1">
        <v>44964.611851851849</v>
      </c>
    </row>
    <row r="6162" spans="1:6" x14ac:dyDescent="0.2">
      <c r="A6162">
        <v>6161</v>
      </c>
      <c r="B6162" t="s">
        <v>15626</v>
      </c>
      <c r="C6162" t="s">
        <v>15627</v>
      </c>
      <c r="D6162">
        <f>1-973-244-206</f>
        <v>-1422</v>
      </c>
      <c r="E6162" s="1">
        <v>44964.611851851849</v>
      </c>
      <c r="F6162" s="1">
        <v>44964.611851851849</v>
      </c>
    </row>
    <row r="6163" spans="1:6" x14ac:dyDescent="0.2">
      <c r="A6163">
        <v>6162</v>
      </c>
      <c r="B6163" t="s">
        <v>15628</v>
      </c>
      <c r="C6163" t="s">
        <v>15629</v>
      </c>
      <c r="D6163" t="s">
        <v>15630</v>
      </c>
      <c r="E6163" s="1">
        <v>44964.611851851849</v>
      </c>
      <c r="F6163" s="1">
        <v>44964.611851851849</v>
      </c>
    </row>
    <row r="6164" spans="1:6" x14ac:dyDescent="0.2">
      <c r="A6164">
        <v>6163</v>
      </c>
      <c r="B6164" t="s">
        <v>15631</v>
      </c>
      <c r="C6164" t="s">
        <v>15632</v>
      </c>
      <c r="D6164" s="2">
        <v>18593231614</v>
      </c>
      <c r="E6164" s="1">
        <v>44964.611851851849</v>
      </c>
      <c r="F6164" s="1">
        <v>44964.611851851849</v>
      </c>
    </row>
    <row r="6165" spans="1:6" x14ac:dyDescent="0.2">
      <c r="A6165">
        <v>6164</v>
      </c>
      <c r="B6165" t="s">
        <v>15633</v>
      </c>
      <c r="C6165" t="s">
        <v>15634</v>
      </c>
      <c r="D6165" t="s">
        <v>15635</v>
      </c>
      <c r="E6165" s="1">
        <v>44964.611851851849</v>
      </c>
      <c r="F6165" s="1">
        <v>44964.611851851849</v>
      </c>
    </row>
    <row r="6166" spans="1:6" x14ac:dyDescent="0.2">
      <c r="A6166">
        <v>6165</v>
      </c>
      <c r="B6166" t="s">
        <v>15636</v>
      </c>
      <c r="C6166" t="s">
        <v>15637</v>
      </c>
      <c r="D6166">
        <f>1-508-547-1052</f>
        <v>-2106</v>
      </c>
      <c r="E6166" s="1">
        <v>44964.611851851849</v>
      </c>
      <c r="F6166" s="1">
        <v>44964.611851851849</v>
      </c>
    </row>
    <row r="6167" spans="1:6" x14ac:dyDescent="0.2">
      <c r="A6167">
        <v>6166</v>
      </c>
      <c r="B6167" t="s">
        <v>15638</v>
      </c>
      <c r="C6167" t="s">
        <v>15639</v>
      </c>
      <c r="D6167">
        <f>1-615-482-831</f>
        <v>-1927</v>
      </c>
      <c r="E6167" s="1">
        <v>44964.611851851849</v>
      </c>
      <c r="F6167" s="1">
        <v>44964.611851851849</v>
      </c>
    </row>
    <row r="6168" spans="1:6" x14ac:dyDescent="0.2">
      <c r="A6168">
        <v>6167</v>
      </c>
      <c r="B6168" t="s">
        <v>15640</v>
      </c>
      <c r="C6168" t="s">
        <v>15641</v>
      </c>
      <c r="D6168" t="s">
        <v>15642</v>
      </c>
      <c r="E6168" s="1">
        <v>44964.611851851849</v>
      </c>
      <c r="F6168" s="1">
        <v>44964.611851851849</v>
      </c>
    </row>
    <row r="6169" spans="1:6" x14ac:dyDescent="0.2">
      <c r="A6169">
        <v>6168</v>
      </c>
      <c r="B6169" t="s">
        <v>15643</v>
      </c>
      <c r="C6169" t="s">
        <v>15644</v>
      </c>
      <c r="D6169" t="s">
        <v>15645</v>
      </c>
      <c r="E6169" s="1">
        <v>44964.611851851849</v>
      </c>
      <c r="F6169" s="1">
        <v>44964.611851851849</v>
      </c>
    </row>
    <row r="6170" spans="1:6" x14ac:dyDescent="0.2">
      <c r="A6170">
        <v>6169</v>
      </c>
      <c r="B6170" t="s">
        <v>15646</v>
      </c>
      <c r="C6170" t="s">
        <v>15647</v>
      </c>
      <c r="D6170" t="s">
        <v>15648</v>
      </c>
      <c r="E6170" s="1">
        <v>44964.611851851849</v>
      </c>
      <c r="F6170" s="1">
        <v>44964.611851851849</v>
      </c>
    </row>
    <row r="6171" spans="1:6" x14ac:dyDescent="0.2">
      <c r="A6171">
        <v>6170</v>
      </c>
      <c r="B6171" t="s">
        <v>15649</v>
      </c>
      <c r="C6171" t="s">
        <v>15650</v>
      </c>
      <c r="D6171">
        <f>1-929-563-7925</f>
        <v>-9416</v>
      </c>
      <c r="E6171" s="1">
        <v>44964.611851851849</v>
      </c>
      <c r="F6171" s="1">
        <v>44964.611851851849</v>
      </c>
    </row>
    <row r="6172" spans="1:6" x14ac:dyDescent="0.2">
      <c r="A6172">
        <v>6171</v>
      </c>
      <c r="B6172" t="s">
        <v>15651</v>
      </c>
      <c r="C6172" t="s">
        <v>15652</v>
      </c>
      <c r="D6172" t="s">
        <v>15653</v>
      </c>
      <c r="E6172" s="1">
        <v>44964.611851851849</v>
      </c>
      <c r="F6172" s="1">
        <v>44964.611851851849</v>
      </c>
    </row>
    <row r="6173" spans="1:6" x14ac:dyDescent="0.2">
      <c r="A6173">
        <v>6172</v>
      </c>
      <c r="B6173" t="s">
        <v>15654</v>
      </c>
      <c r="C6173" t="s">
        <v>15655</v>
      </c>
      <c r="D6173">
        <v>18166399699</v>
      </c>
      <c r="E6173" s="1">
        <v>44964.611851851849</v>
      </c>
      <c r="F6173" s="1">
        <v>44964.611851851849</v>
      </c>
    </row>
    <row r="6174" spans="1:6" x14ac:dyDescent="0.2">
      <c r="A6174">
        <v>6173</v>
      </c>
      <c r="B6174" t="s">
        <v>15656</v>
      </c>
      <c r="C6174" t="s">
        <v>15657</v>
      </c>
      <c r="D6174" s="2">
        <v>7734957545</v>
      </c>
      <c r="E6174" s="1">
        <v>44964.611851851849</v>
      </c>
      <c r="F6174" s="1">
        <v>44964.611851851849</v>
      </c>
    </row>
    <row r="6175" spans="1:6" x14ac:dyDescent="0.2">
      <c r="A6175">
        <v>6174</v>
      </c>
      <c r="B6175" t="s">
        <v>15658</v>
      </c>
      <c r="C6175" t="s">
        <v>15659</v>
      </c>
      <c r="D6175" s="2">
        <v>7024476007</v>
      </c>
      <c r="E6175" s="1">
        <v>44964.611851851849</v>
      </c>
      <c r="F6175" s="1">
        <v>44964.611851851849</v>
      </c>
    </row>
    <row r="6176" spans="1:6" x14ac:dyDescent="0.2">
      <c r="A6176">
        <v>6175</v>
      </c>
      <c r="B6176" t="s">
        <v>15660</v>
      </c>
      <c r="C6176" t="s">
        <v>15661</v>
      </c>
      <c r="D6176" s="2">
        <v>19862512496</v>
      </c>
      <c r="E6176" s="1">
        <v>44964.611851851849</v>
      </c>
      <c r="F6176" s="1">
        <v>44964.611851851849</v>
      </c>
    </row>
    <row r="6177" spans="1:6" x14ac:dyDescent="0.2">
      <c r="A6177">
        <v>6176</v>
      </c>
      <c r="B6177" t="s">
        <v>15662</v>
      </c>
      <c r="C6177" t="s">
        <v>15663</v>
      </c>
      <c r="D6177" t="s">
        <v>15664</v>
      </c>
      <c r="E6177" s="1">
        <v>44964.611851851849</v>
      </c>
      <c r="F6177" s="1">
        <v>44964.611851851849</v>
      </c>
    </row>
    <row r="6178" spans="1:6" x14ac:dyDescent="0.2">
      <c r="A6178">
        <v>6177</v>
      </c>
      <c r="B6178" t="s">
        <v>15665</v>
      </c>
      <c r="C6178" t="s">
        <v>15666</v>
      </c>
      <c r="D6178" t="s">
        <v>15667</v>
      </c>
      <c r="E6178" s="1">
        <v>44964.611851851849</v>
      </c>
      <c r="F6178" s="1">
        <v>44964.611851851849</v>
      </c>
    </row>
    <row r="6179" spans="1:6" x14ac:dyDescent="0.2">
      <c r="A6179">
        <v>6178</v>
      </c>
      <c r="B6179" t="s">
        <v>15668</v>
      </c>
      <c r="C6179" t="s">
        <v>15669</v>
      </c>
      <c r="D6179" t="s">
        <v>15670</v>
      </c>
      <c r="E6179" s="1">
        <v>44964.611851851849</v>
      </c>
      <c r="F6179" s="1">
        <v>44964.611851851849</v>
      </c>
    </row>
    <row r="6180" spans="1:6" x14ac:dyDescent="0.2">
      <c r="A6180">
        <v>6179</v>
      </c>
      <c r="B6180" t="s">
        <v>15671</v>
      </c>
      <c r="C6180" t="s">
        <v>15672</v>
      </c>
      <c r="D6180" s="2">
        <v>9014578343</v>
      </c>
      <c r="E6180" s="1">
        <v>44964.611851851849</v>
      </c>
      <c r="F6180" s="1">
        <v>44964.611851851849</v>
      </c>
    </row>
    <row r="6181" spans="1:6" x14ac:dyDescent="0.2">
      <c r="A6181">
        <v>6180</v>
      </c>
      <c r="B6181" t="s">
        <v>15673</v>
      </c>
      <c r="C6181" t="s">
        <v>15674</v>
      </c>
      <c r="D6181" s="2">
        <v>6815534383</v>
      </c>
      <c r="E6181" s="1">
        <v>44964.611851851849</v>
      </c>
      <c r="F6181" s="1">
        <v>44964.611851851849</v>
      </c>
    </row>
    <row r="6182" spans="1:6" x14ac:dyDescent="0.2">
      <c r="A6182">
        <v>6181</v>
      </c>
      <c r="B6182" t="s">
        <v>15675</v>
      </c>
      <c r="C6182" t="s">
        <v>15676</v>
      </c>
      <c r="D6182" t="s">
        <v>15677</v>
      </c>
      <c r="E6182" s="1">
        <v>44964.611851851849</v>
      </c>
      <c r="F6182" s="1">
        <v>44964.611851851849</v>
      </c>
    </row>
    <row r="6183" spans="1:6" x14ac:dyDescent="0.2">
      <c r="A6183">
        <v>6182</v>
      </c>
      <c r="B6183" t="s">
        <v>15678</v>
      </c>
      <c r="C6183" t="s">
        <v>15679</v>
      </c>
      <c r="D6183" t="s">
        <v>15680</v>
      </c>
      <c r="E6183" s="1">
        <v>44964.611851851849</v>
      </c>
      <c r="F6183" s="1">
        <v>44964.611851851849</v>
      </c>
    </row>
    <row r="6184" spans="1:6" x14ac:dyDescent="0.2">
      <c r="A6184">
        <v>6183</v>
      </c>
      <c r="B6184" t="s">
        <v>15681</v>
      </c>
      <c r="C6184" t="s">
        <v>15682</v>
      </c>
      <c r="D6184" t="s">
        <v>15683</v>
      </c>
      <c r="E6184" s="1">
        <v>44964.611851851849</v>
      </c>
      <c r="F6184" s="1">
        <v>44964.611851851849</v>
      </c>
    </row>
    <row r="6185" spans="1:6" x14ac:dyDescent="0.2">
      <c r="A6185">
        <v>6184</v>
      </c>
      <c r="B6185" t="s">
        <v>15684</v>
      </c>
      <c r="C6185" t="s">
        <v>15685</v>
      </c>
      <c r="D6185" t="s">
        <v>15686</v>
      </c>
      <c r="E6185" s="1">
        <v>44964.611851851849</v>
      </c>
      <c r="F6185" s="1">
        <v>44964.611851851849</v>
      </c>
    </row>
    <row r="6186" spans="1:6" x14ac:dyDescent="0.2">
      <c r="A6186">
        <v>6185</v>
      </c>
      <c r="B6186" t="s">
        <v>15687</v>
      </c>
      <c r="C6186" t="s">
        <v>15688</v>
      </c>
      <c r="D6186" s="2">
        <v>9856613751</v>
      </c>
      <c r="E6186" s="1">
        <v>44964.611851851849</v>
      </c>
      <c r="F6186" s="1">
        <v>44964.611851851849</v>
      </c>
    </row>
    <row r="6187" spans="1:6" x14ac:dyDescent="0.2">
      <c r="A6187">
        <v>6186</v>
      </c>
      <c r="B6187" t="s">
        <v>15689</v>
      </c>
      <c r="C6187" t="s">
        <v>15690</v>
      </c>
      <c r="D6187" t="s">
        <v>15691</v>
      </c>
      <c r="E6187" s="1">
        <v>44964.611851851849</v>
      </c>
      <c r="F6187" s="1">
        <v>44964.611851851849</v>
      </c>
    </row>
    <row r="6188" spans="1:6" x14ac:dyDescent="0.2">
      <c r="A6188">
        <v>6187</v>
      </c>
      <c r="B6188" t="s">
        <v>15692</v>
      </c>
      <c r="C6188" t="s">
        <v>15693</v>
      </c>
      <c r="D6188" t="s">
        <v>15694</v>
      </c>
      <c r="E6188" s="1">
        <v>44964.611851851849</v>
      </c>
      <c r="F6188" s="1">
        <v>44964.611851851849</v>
      </c>
    </row>
    <row r="6189" spans="1:6" x14ac:dyDescent="0.2">
      <c r="A6189">
        <v>6188</v>
      </c>
      <c r="B6189" t="s">
        <v>15695</v>
      </c>
      <c r="C6189" t="s">
        <v>15696</v>
      </c>
      <c r="D6189" t="s">
        <v>15697</v>
      </c>
      <c r="E6189" s="1">
        <v>44964.611851851849</v>
      </c>
      <c r="F6189" s="1">
        <v>44964.611851851849</v>
      </c>
    </row>
    <row r="6190" spans="1:6" x14ac:dyDescent="0.2">
      <c r="A6190">
        <v>6189</v>
      </c>
      <c r="B6190" t="s">
        <v>15698</v>
      </c>
      <c r="C6190" t="s">
        <v>15699</v>
      </c>
      <c r="D6190" s="2">
        <v>15635426468</v>
      </c>
      <c r="E6190" s="1">
        <v>44964.611851851849</v>
      </c>
      <c r="F6190" s="1">
        <v>44964.611851851849</v>
      </c>
    </row>
    <row r="6191" spans="1:6" x14ac:dyDescent="0.2">
      <c r="A6191">
        <v>6190</v>
      </c>
      <c r="B6191" t="s">
        <v>15700</v>
      </c>
      <c r="C6191" t="s">
        <v>15701</v>
      </c>
      <c r="D6191" s="2">
        <v>16158449460</v>
      </c>
      <c r="E6191" s="1">
        <v>44964.611851851849</v>
      </c>
      <c r="F6191" s="1">
        <v>44964.611851851849</v>
      </c>
    </row>
    <row r="6192" spans="1:6" x14ac:dyDescent="0.2">
      <c r="A6192">
        <v>6191</v>
      </c>
      <c r="B6192" t="s">
        <v>15702</v>
      </c>
      <c r="C6192" t="s">
        <v>15703</v>
      </c>
      <c r="D6192" t="s">
        <v>15704</v>
      </c>
      <c r="E6192" s="1">
        <v>44964.611851851849</v>
      </c>
      <c r="F6192" s="1">
        <v>44964.611851851849</v>
      </c>
    </row>
    <row r="6193" spans="1:6" x14ac:dyDescent="0.2">
      <c r="A6193">
        <v>6192</v>
      </c>
      <c r="B6193" t="s">
        <v>15705</v>
      </c>
      <c r="C6193" t="s">
        <v>15706</v>
      </c>
      <c r="D6193" t="s">
        <v>15707</v>
      </c>
      <c r="E6193" s="1">
        <v>44964.611851851849</v>
      </c>
      <c r="F6193" s="1">
        <v>44964.611851851849</v>
      </c>
    </row>
    <row r="6194" spans="1:6" x14ac:dyDescent="0.2">
      <c r="A6194">
        <v>6193</v>
      </c>
      <c r="B6194" t="s">
        <v>15708</v>
      </c>
      <c r="C6194" t="s">
        <v>15709</v>
      </c>
      <c r="D6194" t="s">
        <v>15710</v>
      </c>
      <c r="E6194" s="1">
        <v>44964.611851851849</v>
      </c>
      <c r="F6194" s="1">
        <v>44964.611851851849</v>
      </c>
    </row>
    <row r="6195" spans="1:6" x14ac:dyDescent="0.2">
      <c r="A6195">
        <v>6194</v>
      </c>
      <c r="B6195" t="s">
        <v>15711</v>
      </c>
      <c r="C6195" t="s">
        <v>15712</v>
      </c>
      <c r="D6195">
        <v>14707838175</v>
      </c>
      <c r="E6195" s="1">
        <v>44964.611851851849</v>
      </c>
      <c r="F6195" s="1">
        <v>44964.611851851849</v>
      </c>
    </row>
    <row r="6196" spans="1:6" x14ac:dyDescent="0.2">
      <c r="A6196">
        <v>6195</v>
      </c>
      <c r="B6196" t="s">
        <v>15713</v>
      </c>
      <c r="C6196" t="s">
        <v>15714</v>
      </c>
      <c r="D6196">
        <v>14759042060</v>
      </c>
      <c r="E6196" s="1">
        <v>44964.611851851849</v>
      </c>
      <c r="F6196" s="1">
        <v>44964.611851851849</v>
      </c>
    </row>
    <row r="6197" spans="1:6" x14ac:dyDescent="0.2">
      <c r="A6197">
        <v>6196</v>
      </c>
      <c r="B6197" t="s">
        <v>15715</v>
      </c>
      <c r="C6197" t="s">
        <v>15716</v>
      </c>
      <c r="D6197">
        <v>13465386007</v>
      </c>
      <c r="E6197" s="1">
        <v>44964.611851851849</v>
      </c>
      <c r="F6197" s="1">
        <v>44964.611851851849</v>
      </c>
    </row>
    <row r="6198" spans="1:6" x14ac:dyDescent="0.2">
      <c r="A6198">
        <v>6197</v>
      </c>
      <c r="B6198" t="s">
        <v>15717</v>
      </c>
      <c r="C6198" t="s">
        <v>15718</v>
      </c>
      <c r="D6198" t="s">
        <v>15719</v>
      </c>
      <c r="E6198" s="1">
        <v>44964.611851851849</v>
      </c>
      <c r="F6198" s="1">
        <v>44964.611851851849</v>
      </c>
    </row>
    <row r="6199" spans="1:6" x14ac:dyDescent="0.2">
      <c r="A6199">
        <v>6198</v>
      </c>
      <c r="B6199" t="s">
        <v>15720</v>
      </c>
      <c r="C6199" t="s">
        <v>15721</v>
      </c>
      <c r="D6199" t="s">
        <v>15722</v>
      </c>
      <c r="E6199" s="1">
        <v>44964.611851851849</v>
      </c>
      <c r="F6199" s="1">
        <v>44964.611851851849</v>
      </c>
    </row>
    <row r="6200" spans="1:6" x14ac:dyDescent="0.2">
      <c r="A6200">
        <v>6199</v>
      </c>
      <c r="B6200" t="s">
        <v>15723</v>
      </c>
      <c r="C6200" t="s">
        <v>15724</v>
      </c>
      <c r="D6200">
        <v>16146088709</v>
      </c>
      <c r="E6200" s="1">
        <v>44964.611851851849</v>
      </c>
      <c r="F6200" s="1">
        <v>44964.611851851849</v>
      </c>
    </row>
    <row r="6201" spans="1:6" x14ac:dyDescent="0.2">
      <c r="A6201">
        <v>6200</v>
      </c>
      <c r="B6201" t="s">
        <v>15725</v>
      </c>
      <c r="C6201" t="s">
        <v>15726</v>
      </c>
      <c r="D6201" s="2">
        <v>14324124004</v>
      </c>
      <c r="E6201" s="1">
        <v>44964.611851851849</v>
      </c>
      <c r="F6201" s="1">
        <v>44964.611851851849</v>
      </c>
    </row>
    <row r="6202" spans="1:6" x14ac:dyDescent="0.2">
      <c r="A6202">
        <v>6201</v>
      </c>
      <c r="B6202" t="s">
        <v>15727</v>
      </c>
      <c r="C6202" t="s">
        <v>15728</v>
      </c>
      <c r="D6202">
        <v>14057413892</v>
      </c>
      <c r="E6202" s="1">
        <v>44964.611851851849</v>
      </c>
      <c r="F6202" s="1">
        <v>44964.611851851849</v>
      </c>
    </row>
    <row r="6203" spans="1:6" x14ac:dyDescent="0.2">
      <c r="A6203">
        <v>6202</v>
      </c>
      <c r="B6203" t="s">
        <v>15729</v>
      </c>
      <c r="C6203" t="s">
        <v>15730</v>
      </c>
      <c r="D6203" t="s">
        <v>15731</v>
      </c>
      <c r="E6203" s="1">
        <v>44964.611851851849</v>
      </c>
      <c r="F6203" s="1">
        <v>44964.611851851849</v>
      </c>
    </row>
    <row r="6204" spans="1:6" x14ac:dyDescent="0.2">
      <c r="A6204">
        <v>6203</v>
      </c>
      <c r="B6204" t="s">
        <v>15732</v>
      </c>
      <c r="C6204" t="s">
        <v>15733</v>
      </c>
      <c r="D6204">
        <f>1-651-441-8296</f>
        <v>-9387</v>
      </c>
      <c r="E6204" s="1">
        <v>44964.611851851849</v>
      </c>
      <c r="F6204" s="1">
        <v>44964.611851851849</v>
      </c>
    </row>
    <row r="6205" spans="1:6" x14ac:dyDescent="0.2">
      <c r="A6205">
        <v>6204</v>
      </c>
      <c r="B6205" t="s">
        <v>15734</v>
      </c>
      <c r="C6205" t="s">
        <v>15735</v>
      </c>
      <c r="D6205" t="s">
        <v>15736</v>
      </c>
      <c r="E6205" s="1">
        <v>44964.611851851849</v>
      </c>
      <c r="F6205" s="1">
        <v>44964.611851851849</v>
      </c>
    </row>
    <row r="6206" spans="1:6" x14ac:dyDescent="0.2">
      <c r="A6206">
        <v>6205</v>
      </c>
      <c r="B6206" t="s">
        <v>15737</v>
      </c>
      <c r="C6206" t="s">
        <v>15738</v>
      </c>
      <c r="D6206" s="2">
        <v>8564166239</v>
      </c>
      <c r="E6206" s="1">
        <v>44964.611851851849</v>
      </c>
      <c r="F6206" s="1">
        <v>44964.611851851849</v>
      </c>
    </row>
    <row r="6207" spans="1:6" x14ac:dyDescent="0.2">
      <c r="A6207">
        <v>6206</v>
      </c>
      <c r="B6207" t="s">
        <v>15739</v>
      </c>
      <c r="C6207" t="s">
        <v>15740</v>
      </c>
      <c r="D6207">
        <v>16304415927</v>
      </c>
      <c r="E6207" s="1">
        <v>44964.611851851849</v>
      </c>
      <c r="F6207" s="1">
        <v>44964.611851851849</v>
      </c>
    </row>
    <row r="6208" spans="1:6" x14ac:dyDescent="0.2">
      <c r="A6208">
        <v>6207</v>
      </c>
      <c r="B6208" t="s">
        <v>15741</v>
      </c>
      <c r="C6208" t="s">
        <v>15742</v>
      </c>
      <c r="D6208" t="s">
        <v>15743</v>
      </c>
      <c r="E6208" s="1">
        <v>44964.611851851849</v>
      </c>
      <c r="F6208" s="1">
        <v>44964.611851851849</v>
      </c>
    </row>
    <row r="6209" spans="1:6" x14ac:dyDescent="0.2">
      <c r="A6209">
        <v>6208</v>
      </c>
      <c r="B6209" t="s">
        <v>15744</v>
      </c>
      <c r="C6209" t="s">
        <v>15745</v>
      </c>
      <c r="D6209" t="s">
        <v>15746</v>
      </c>
      <c r="E6209" s="1">
        <v>44964.611851851849</v>
      </c>
      <c r="F6209" s="1">
        <v>44964.611851851849</v>
      </c>
    </row>
    <row r="6210" spans="1:6" x14ac:dyDescent="0.2">
      <c r="A6210">
        <v>6209</v>
      </c>
      <c r="B6210" t="s">
        <v>15747</v>
      </c>
      <c r="C6210" t="s">
        <v>15748</v>
      </c>
      <c r="D6210" t="s">
        <v>15749</v>
      </c>
      <c r="E6210" s="1">
        <v>44964.611851851849</v>
      </c>
      <c r="F6210" s="1">
        <v>44964.611851851849</v>
      </c>
    </row>
    <row r="6211" spans="1:6" x14ac:dyDescent="0.2">
      <c r="A6211">
        <v>6210</v>
      </c>
      <c r="B6211" t="s">
        <v>15750</v>
      </c>
      <c r="C6211" t="s">
        <v>15751</v>
      </c>
      <c r="D6211" t="s">
        <v>15752</v>
      </c>
      <c r="E6211" s="1">
        <v>44964.611851851849</v>
      </c>
      <c r="F6211" s="1">
        <v>44964.611851851849</v>
      </c>
    </row>
    <row r="6212" spans="1:6" x14ac:dyDescent="0.2">
      <c r="A6212">
        <v>6211</v>
      </c>
      <c r="B6212" t="s">
        <v>15753</v>
      </c>
      <c r="C6212" t="s">
        <v>15754</v>
      </c>
      <c r="D6212">
        <f>1-410-389-8747</f>
        <v>-9545</v>
      </c>
      <c r="E6212" s="1">
        <v>44964.611851851849</v>
      </c>
      <c r="F6212" s="1">
        <v>44964.611851851849</v>
      </c>
    </row>
    <row r="6213" spans="1:6" x14ac:dyDescent="0.2">
      <c r="A6213">
        <v>6212</v>
      </c>
      <c r="B6213" t="s">
        <v>15755</v>
      </c>
      <c r="C6213" t="s">
        <v>15756</v>
      </c>
      <c r="D6213">
        <v>16787860899</v>
      </c>
      <c r="E6213" s="1">
        <v>44964.611851851849</v>
      </c>
      <c r="F6213" s="1">
        <v>44964.611851851849</v>
      </c>
    </row>
    <row r="6214" spans="1:6" x14ac:dyDescent="0.2">
      <c r="A6214">
        <v>6213</v>
      </c>
      <c r="B6214" t="s">
        <v>15757</v>
      </c>
      <c r="C6214" t="s">
        <v>15758</v>
      </c>
      <c r="D6214" t="s">
        <v>15759</v>
      </c>
      <c r="E6214" s="1">
        <v>44964.611851851849</v>
      </c>
      <c r="F6214" s="1">
        <v>44964.611851851849</v>
      </c>
    </row>
    <row r="6215" spans="1:6" x14ac:dyDescent="0.2">
      <c r="A6215">
        <v>6214</v>
      </c>
      <c r="B6215" t="s">
        <v>15760</v>
      </c>
      <c r="C6215" t="s">
        <v>15761</v>
      </c>
      <c r="D6215">
        <v>13645172894</v>
      </c>
      <c r="E6215" s="1">
        <v>44964.611851851849</v>
      </c>
      <c r="F6215" s="1">
        <v>44964.611851851849</v>
      </c>
    </row>
    <row r="6216" spans="1:6" x14ac:dyDescent="0.2">
      <c r="A6216">
        <v>6215</v>
      </c>
      <c r="B6216" t="s">
        <v>15762</v>
      </c>
      <c r="C6216" t="s">
        <v>15763</v>
      </c>
      <c r="D6216" t="s">
        <v>15764</v>
      </c>
      <c r="E6216" s="1">
        <v>44964.611851851849</v>
      </c>
      <c r="F6216" s="1">
        <v>44964.611851851849</v>
      </c>
    </row>
    <row r="6217" spans="1:6" x14ac:dyDescent="0.2">
      <c r="A6217">
        <v>6216</v>
      </c>
      <c r="B6217" t="s">
        <v>15765</v>
      </c>
      <c r="C6217" t="s">
        <v>15766</v>
      </c>
      <c r="D6217" t="s">
        <v>15767</v>
      </c>
      <c r="E6217" s="1">
        <v>44964.611851851849</v>
      </c>
      <c r="F6217" s="1">
        <v>44964.611851851849</v>
      </c>
    </row>
    <row r="6218" spans="1:6" x14ac:dyDescent="0.2">
      <c r="A6218">
        <v>6217</v>
      </c>
      <c r="B6218" t="s">
        <v>15768</v>
      </c>
      <c r="C6218" t="s">
        <v>15769</v>
      </c>
      <c r="D6218">
        <f>1-989-691-8229</f>
        <v>-9908</v>
      </c>
      <c r="E6218" s="1">
        <v>44964.611851851849</v>
      </c>
      <c r="F6218" s="1">
        <v>44964.611851851849</v>
      </c>
    </row>
    <row r="6219" spans="1:6" x14ac:dyDescent="0.2">
      <c r="A6219">
        <v>6218</v>
      </c>
      <c r="B6219" t="s">
        <v>15770</v>
      </c>
      <c r="C6219" t="s">
        <v>15771</v>
      </c>
      <c r="D6219" t="s">
        <v>15772</v>
      </c>
      <c r="E6219" s="1">
        <v>44964.611851851849</v>
      </c>
      <c r="F6219" s="1">
        <v>44964.611851851849</v>
      </c>
    </row>
    <row r="6220" spans="1:6" x14ac:dyDescent="0.2">
      <c r="A6220">
        <v>6219</v>
      </c>
      <c r="B6220" t="s">
        <v>15773</v>
      </c>
      <c r="C6220" t="s">
        <v>15774</v>
      </c>
      <c r="D6220" t="s">
        <v>15775</v>
      </c>
      <c r="E6220" s="1">
        <v>44964.611851851849</v>
      </c>
      <c r="F6220" s="1">
        <v>44964.611851851849</v>
      </c>
    </row>
    <row r="6221" spans="1:6" x14ac:dyDescent="0.2">
      <c r="A6221">
        <v>6220</v>
      </c>
      <c r="B6221" t="s">
        <v>15776</v>
      </c>
      <c r="C6221" t="s">
        <v>15777</v>
      </c>
      <c r="D6221">
        <v>19707612878</v>
      </c>
      <c r="E6221" s="1">
        <v>44964.611851851849</v>
      </c>
      <c r="F6221" s="1">
        <v>44964.611851851849</v>
      </c>
    </row>
    <row r="6222" spans="1:6" x14ac:dyDescent="0.2">
      <c r="A6222">
        <v>6221</v>
      </c>
      <c r="B6222" t="s">
        <v>15778</v>
      </c>
      <c r="C6222" t="s">
        <v>15779</v>
      </c>
      <c r="D6222" s="2">
        <v>17324166664</v>
      </c>
      <c r="E6222" s="1">
        <v>44964.611851851849</v>
      </c>
      <c r="F6222" s="1">
        <v>44964.611851851849</v>
      </c>
    </row>
    <row r="6223" spans="1:6" x14ac:dyDescent="0.2">
      <c r="A6223">
        <v>6222</v>
      </c>
      <c r="B6223" t="s">
        <v>15780</v>
      </c>
      <c r="C6223" t="s">
        <v>15781</v>
      </c>
      <c r="D6223" t="s">
        <v>15782</v>
      </c>
      <c r="E6223" s="1">
        <v>44964.611851851849</v>
      </c>
      <c r="F6223" s="1">
        <v>44964.611851851849</v>
      </c>
    </row>
    <row r="6224" spans="1:6" x14ac:dyDescent="0.2">
      <c r="A6224">
        <v>6223</v>
      </c>
      <c r="B6224" t="s">
        <v>15783</v>
      </c>
      <c r="C6224" t="s">
        <v>15784</v>
      </c>
      <c r="D6224" t="s">
        <v>15785</v>
      </c>
      <c r="E6224" s="1">
        <v>44964.611851851849</v>
      </c>
      <c r="F6224" s="1">
        <v>44964.611851851849</v>
      </c>
    </row>
    <row r="6225" spans="1:6" x14ac:dyDescent="0.2">
      <c r="A6225">
        <v>6224</v>
      </c>
      <c r="B6225" t="s">
        <v>15786</v>
      </c>
      <c r="C6225" t="s">
        <v>15787</v>
      </c>
      <c r="D6225">
        <v>19498281464</v>
      </c>
      <c r="E6225" s="1">
        <v>44964.611851851849</v>
      </c>
      <c r="F6225" s="1">
        <v>44964.611851851849</v>
      </c>
    </row>
    <row r="6226" spans="1:6" x14ac:dyDescent="0.2">
      <c r="A6226">
        <v>6225</v>
      </c>
      <c r="B6226" t="s">
        <v>15788</v>
      </c>
      <c r="C6226" t="s">
        <v>15789</v>
      </c>
      <c r="D6226" t="s">
        <v>15790</v>
      </c>
      <c r="E6226" s="1">
        <v>44964.611851851849</v>
      </c>
      <c r="F6226" s="1">
        <v>44964.611851851849</v>
      </c>
    </row>
    <row r="6227" spans="1:6" x14ac:dyDescent="0.2">
      <c r="A6227">
        <v>6226</v>
      </c>
      <c r="B6227" t="s">
        <v>15791</v>
      </c>
      <c r="C6227" t="s">
        <v>15792</v>
      </c>
      <c r="D6227" t="s">
        <v>15793</v>
      </c>
      <c r="E6227" s="1">
        <v>44964.611851851849</v>
      </c>
      <c r="F6227" s="1">
        <v>44964.611851851849</v>
      </c>
    </row>
    <row r="6228" spans="1:6" x14ac:dyDescent="0.2">
      <c r="A6228">
        <v>6227</v>
      </c>
      <c r="B6228" t="s">
        <v>15794</v>
      </c>
      <c r="C6228" t="s">
        <v>15795</v>
      </c>
      <c r="D6228">
        <f>1-954-282-6888</f>
        <v>-8123</v>
      </c>
      <c r="E6228" s="1">
        <v>44964.611851851849</v>
      </c>
      <c r="F6228" s="1">
        <v>44964.611851851849</v>
      </c>
    </row>
    <row r="6229" spans="1:6" x14ac:dyDescent="0.2">
      <c r="A6229">
        <v>6228</v>
      </c>
      <c r="B6229" t="s">
        <v>15796</v>
      </c>
      <c r="C6229" t="s">
        <v>15797</v>
      </c>
      <c r="D6229" t="s">
        <v>15798</v>
      </c>
      <c r="E6229" s="1">
        <v>44964.611851851849</v>
      </c>
      <c r="F6229" s="1">
        <v>44964.611851851849</v>
      </c>
    </row>
    <row r="6230" spans="1:6" x14ac:dyDescent="0.2">
      <c r="A6230">
        <v>6229</v>
      </c>
      <c r="B6230" t="s">
        <v>15799</v>
      </c>
      <c r="C6230" t="s">
        <v>15800</v>
      </c>
      <c r="D6230" t="s">
        <v>15801</v>
      </c>
      <c r="E6230" s="1">
        <v>44964.611851851849</v>
      </c>
      <c r="F6230" s="1">
        <v>44964.611851851849</v>
      </c>
    </row>
    <row r="6231" spans="1:6" x14ac:dyDescent="0.2">
      <c r="A6231">
        <v>6230</v>
      </c>
      <c r="B6231" t="s">
        <v>15802</v>
      </c>
      <c r="C6231" t="s">
        <v>15803</v>
      </c>
      <c r="D6231">
        <f>1-865-872-5591</f>
        <v>-7327</v>
      </c>
      <c r="E6231" s="1">
        <v>44964.611851851849</v>
      </c>
      <c r="F6231" s="1">
        <v>44964.611851851849</v>
      </c>
    </row>
    <row r="6232" spans="1:6" x14ac:dyDescent="0.2">
      <c r="A6232">
        <v>6231</v>
      </c>
      <c r="B6232" t="s">
        <v>15804</v>
      </c>
      <c r="C6232" t="s">
        <v>15805</v>
      </c>
      <c r="D6232" s="2">
        <v>5646417514</v>
      </c>
      <c r="E6232" s="1">
        <v>44964.611851851849</v>
      </c>
      <c r="F6232" s="1">
        <v>44964.611851851849</v>
      </c>
    </row>
    <row r="6233" spans="1:6" x14ac:dyDescent="0.2">
      <c r="A6233">
        <v>6232</v>
      </c>
      <c r="B6233" t="s">
        <v>15806</v>
      </c>
      <c r="C6233" t="s">
        <v>15807</v>
      </c>
      <c r="D6233" t="s">
        <v>15808</v>
      </c>
      <c r="E6233" s="1">
        <v>44964.611851851849</v>
      </c>
      <c r="F6233" s="1">
        <v>44964.611851851849</v>
      </c>
    </row>
    <row r="6234" spans="1:6" x14ac:dyDescent="0.2">
      <c r="A6234">
        <v>6233</v>
      </c>
      <c r="B6234" t="s">
        <v>15809</v>
      </c>
      <c r="C6234" t="s">
        <v>15810</v>
      </c>
      <c r="D6234" t="s">
        <v>15811</v>
      </c>
      <c r="E6234" s="1">
        <v>44964.611851851849</v>
      </c>
      <c r="F6234" s="1">
        <v>44964.611851851849</v>
      </c>
    </row>
    <row r="6235" spans="1:6" x14ac:dyDescent="0.2">
      <c r="A6235">
        <v>6234</v>
      </c>
      <c r="B6235" t="s">
        <v>15812</v>
      </c>
      <c r="C6235" t="s">
        <v>15813</v>
      </c>
      <c r="D6235" t="s">
        <v>15814</v>
      </c>
      <c r="E6235" s="1">
        <v>44964.611851851849</v>
      </c>
      <c r="F6235" s="1">
        <v>44964.611851851849</v>
      </c>
    </row>
    <row r="6236" spans="1:6" x14ac:dyDescent="0.2">
      <c r="A6236">
        <v>6235</v>
      </c>
      <c r="B6236" t="s">
        <v>15815</v>
      </c>
      <c r="C6236" t="s">
        <v>15816</v>
      </c>
      <c r="D6236" s="2">
        <v>3238492868</v>
      </c>
      <c r="E6236" s="1">
        <v>44964.611851851849</v>
      </c>
      <c r="F6236" s="1">
        <v>44964.611851851849</v>
      </c>
    </row>
    <row r="6237" spans="1:6" x14ac:dyDescent="0.2">
      <c r="A6237">
        <v>6236</v>
      </c>
      <c r="B6237" t="s">
        <v>15817</v>
      </c>
      <c r="C6237" t="s">
        <v>15818</v>
      </c>
      <c r="D6237">
        <f>1-541-730-6706</f>
        <v>-7976</v>
      </c>
      <c r="E6237" s="1">
        <v>44964.611851851849</v>
      </c>
      <c r="F6237" s="1">
        <v>44964.611851851849</v>
      </c>
    </row>
    <row r="6238" spans="1:6" x14ac:dyDescent="0.2">
      <c r="A6238">
        <v>6237</v>
      </c>
      <c r="B6238" t="s">
        <v>15819</v>
      </c>
      <c r="C6238" t="s">
        <v>15820</v>
      </c>
      <c r="D6238">
        <f>1-984-381-3649</f>
        <v>-5013</v>
      </c>
      <c r="E6238" s="1">
        <v>44964.611851851849</v>
      </c>
      <c r="F6238" s="1">
        <v>44964.611851851849</v>
      </c>
    </row>
    <row r="6239" spans="1:6" x14ac:dyDescent="0.2">
      <c r="A6239">
        <v>6238</v>
      </c>
      <c r="B6239" t="s">
        <v>15821</v>
      </c>
      <c r="C6239" t="s">
        <v>15822</v>
      </c>
      <c r="D6239" s="2">
        <v>6786329976</v>
      </c>
      <c r="E6239" s="1">
        <v>44964.611851851849</v>
      </c>
      <c r="F6239" s="1">
        <v>44964.611851851849</v>
      </c>
    </row>
    <row r="6240" spans="1:6" x14ac:dyDescent="0.2">
      <c r="A6240">
        <v>6239</v>
      </c>
      <c r="B6240" t="s">
        <v>15823</v>
      </c>
      <c r="C6240" t="s">
        <v>15824</v>
      </c>
      <c r="D6240" t="s">
        <v>15825</v>
      </c>
      <c r="E6240" s="1">
        <v>44964.611851851849</v>
      </c>
      <c r="F6240" s="1">
        <v>44964.611851851849</v>
      </c>
    </row>
    <row r="6241" spans="1:6" x14ac:dyDescent="0.2">
      <c r="A6241">
        <v>6240</v>
      </c>
      <c r="B6241" t="s">
        <v>15826</v>
      </c>
      <c r="C6241" t="s">
        <v>15827</v>
      </c>
      <c r="D6241" t="s">
        <v>15828</v>
      </c>
      <c r="E6241" s="1">
        <v>44964.611851851849</v>
      </c>
      <c r="F6241" s="1">
        <v>44964.611851851849</v>
      </c>
    </row>
    <row r="6242" spans="1:6" x14ac:dyDescent="0.2">
      <c r="A6242">
        <v>6241</v>
      </c>
      <c r="B6242" t="s">
        <v>15829</v>
      </c>
      <c r="C6242" t="s">
        <v>15830</v>
      </c>
      <c r="D6242" s="2">
        <v>8542817833</v>
      </c>
      <c r="E6242" s="1">
        <v>44964.611851851849</v>
      </c>
      <c r="F6242" s="1">
        <v>44964.611851851849</v>
      </c>
    </row>
    <row r="6243" spans="1:6" x14ac:dyDescent="0.2">
      <c r="A6243">
        <v>6242</v>
      </c>
      <c r="B6243" t="s">
        <v>15831</v>
      </c>
      <c r="C6243" t="s">
        <v>15832</v>
      </c>
      <c r="D6243" t="s">
        <v>15833</v>
      </c>
      <c r="E6243" s="1">
        <v>44964.611851851849</v>
      </c>
      <c r="F6243" s="1">
        <v>44964.611851851849</v>
      </c>
    </row>
    <row r="6244" spans="1:6" x14ac:dyDescent="0.2">
      <c r="A6244">
        <v>6243</v>
      </c>
      <c r="B6244" t="s">
        <v>15834</v>
      </c>
      <c r="C6244" t="s">
        <v>15835</v>
      </c>
      <c r="D6244">
        <f>1-551-486-2524</f>
        <v>-3560</v>
      </c>
      <c r="E6244" s="1">
        <v>44964.611851851849</v>
      </c>
      <c r="F6244" s="1">
        <v>44964.611851851849</v>
      </c>
    </row>
    <row r="6245" spans="1:6" x14ac:dyDescent="0.2">
      <c r="A6245">
        <v>6244</v>
      </c>
      <c r="B6245" t="s">
        <v>15836</v>
      </c>
      <c r="C6245" t="s">
        <v>15837</v>
      </c>
      <c r="D6245" t="s">
        <v>15838</v>
      </c>
      <c r="E6245" s="1">
        <v>44964.611851851849</v>
      </c>
      <c r="F6245" s="1">
        <v>44964.611851851849</v>
      </c>
    </row>
    <row r="6246" spans="1:6" x14ac:dyDescent="0.2">
      <c r="A6246">
        <v>6245</v>
      </c>
      <c r="B6246" t="s">
        <v>15839</v>
      </c>
      <c r="C6246" t="s">
        <v>15840</v>
      </c>
      <c r="D6246" t="s">
        <v>15841</v>
      </c>
      <c r="E6246" s="1">
        <v>44964.611851851849</v>
      </c>
      <c r="F6246" s="1">
        <v>44964.611851851849</v>
      </c>
    </row>
    <row r="6247" spans="1:6" x14ac:dyDescent="0.2">
      <c r="A6247">
        <v>6246</v>
      </c>
      <c r="B6247" t="s">
        <v>15842</v>
      </c>
      <c r="C6247" t="s">
        <v>15843</v>
      </c>
      <c r="D6247">
        <f>1-224-882-5854</f>
        <v>-6959</v>
      </c>
      <c r="E6247" s="1">
        <v>44964.611851851849</v>
      </c>
      <c r="F6247" s="1">
        <v>44964.611851851849</v>
      </c>
    </row>
    <row r="6248" spans="1:6" x14ac:dyDescent="0.2">
      <c r="A6248">
        <v>6247</v>
      </c>
      <c r="B6248" t="s">
        <v>15844</v>
      </c>
      <c r="C6248" t="s">
        <v>15845</v>
      </c>
      <c r="D6248" t="s">
        <v>15846</v>
      </c>
      <c r="E6248" s="1">
        <v>44964.611851851849</v>
      </c>
      <c r="F6248" s="1">
        <v>44964.611851851849</v>
      </c>
    </row>
    <row r="6249" spans="1:6" x14ac:dyDescent="0.2">
      <c r="A6249">
        <v>6248</v>
      </c>
      <c r="B6249" t="s">
        <v>15847</v>
      </c>
      <c r="C6249" t="s">
        <v>15848</v>
      </c>
      <c r="D6249" s="2">
        <v>9867619074</v>
      </c>
      <c r="E6249" s="1">
        <v>44964.611851851849</v>
      </c>
      <c r="F6249" s="1">
        <v>44964.611851851849</v>
      </c>
    </row>
    <row r="6250" spans="1:6" x14ac:dyDescent="0.2">
      <c r="A6250">
        <v>6249</v>
      </c>
      <c r="B6250" t="s">
        <v>15849</v>
      </c>
      <c r="C6250" t="s">
        <v>15850</v>
      </c>
      <c r="D6250" t="s">
        <v>15851</v>
      </c>
      <c r="E6250" s="1">
        <v>44964.611851851849</v>
      </c>
      <c r="F6250" s="1">
        <v>44964.611851851849</v>
      </c>
    </row>
    <row r="6251" spans="1:6" x14ac:dyDescent="0.2">
      <c r="A6251">
        <v>6250</v>
      </c>
      <c r="B6251" t="s">
        <v>15852</v>
      </c>
      <c r="C6251" t="s">
        <v>15853</v>
      </c>
      <c r="D6251" t="s">
        <v>15854</v>
      </c>
      <c r="E6251" s="1">
        <v>44964.611851851849</v>
      </c>
      <c r="F6251" s="1">
        <v>44964.611851851849</v>
      </c>
    </row>
    <row r="6252" spans="1:6" x14ac:dyDescent="0.2">
      <c r="A6252">
        <v>6251</v>
      </c>
      <c r="B6252" t="s">
        <v>15855</v>
      </c>
      <c r="C6252" t="s">
        <v>15856</v>
      </c>
      <c r="D6252" t="s">
        <v>15857</v>
      </c>
      <c r="E6252" s="1">
        <v>44964.611851851849</v>
      </c>
      <c r="F6252" s="1">
        <v>44964.611851851849</v>
      </c>
    </row>
    <row r="6253" spans="1:6" x14ac:dyDescent="0.2">
      <c r="A6253">
        <v>6252</v>
      </c>
      <c r="B6253" t="s">
        <v>15858</v>
      </c>
      <c r="C6253" t="s">
        <v>15859</v>
      </c>
      <c r="D6253" t="s">
        <v>15860</v>
      </c>
      <c r="E6253" s="1">
        <v>44964.611851851849</v>
      </c>
      <c r="F6253" s="1">
        <v>44964.611851851849</v>
      </c>
    </row>
    <row r="6254" spans="1:6" x14ac:dyDescent="0.2">
      <c r="A6254">
        <v>6253</v>
      </c>
      <c r="B6254" t="s">
        <v>15861</v>
      </c>
      <c r="C6254" t="s">
        <v>15862</v>
      </c>
      <c r="D6254">
        <f>1-586-309-1013</f>
        <v>-1907</v>
      </c>
      <c r="E6254" s="1">
        <v>44964.611851851849</v>
      </c>
      <c r="F6254" s="1">
        <v>44964.611851851849</v>
      </c>
    </row>
    <row r="6255" spans="1:6" x14ac:dyDescent="0.2">
      <c r="A6255">
        <v>6254</v>
      </c>
      <c r="B6255" t="s">
        <v>15863</v>
      </c>
      <c r="C6255" t="s">
        <v>15864</v>
      </c>
      <c r="D6255">
        <f>1-629-216-3895</f>
        <v>-4739</v>
      </c>
      <c r="E6255" s="1">
        <v>44964.611851851849</v>
      </c>
      <c r="F6255" s="1">
        <v>44964.611851851849</v>
      </c>
    </row>
    <row r="6256" spans="1:6" x14ac:dyDescent="0.2">
      <c r="A6256">
        <v>6255</v>
      </c>
      <c r="B6256" t="s">
        <v>15865</v>
      </c>
      <c r="C6256" t="s">
        <v>15866</v>
      </c>
      <c r="D6256" t="s">
        <v>15867</v>
      </c>
      <c r="E6256" s="1">
        <v>44964.611851851849</v>
      </c>
      <c r="F6256" s="1">
        <v>44964.611851851849</v>
      </c>
    </row>
    <row r="6257" spans="1:6" x14ac:dyDescent="0.2">
      <c r="A6257">
        <v>6256</v>
      </c>
      <c r="B6257" t="s">
        <v>15868</v>
      </c>
      <c r="C6257" t="s">
        <v>15869</v>
      </c>
      <c r="D6257" s="2">
        <v>17317006834</v>
      </c>
      <c r="E6257" s="1">
        <v>44964.611851851849</v>
      </c>
      <c r="F6257" s="1">
        <v>44964.611851851849</v>
      </c>
    </row>
    <row r="6258" spans="1:6" x14ac:dyDescent="0.2">
      <c r="A6258">
        <v>6257</v>
      </c>
      <c r="B6258" t="s">
        <v>15870</v>
      </c>
      <c r="C6258" t="s">
        <v>15871</v>
      </c>
      <c r="D6258" t="s">
        <v>15872</v>
      </c>
      <c r="E6258" s="1">
        <v>44964.611851851849</v>
      </c>
      <c r="F6258" s="1">
        <v>44964.611851851849</v>
      </c>
    </row>
    <row r="6259" spans="1:6" x14ac:dyDescent="0.2">
      <c r="A6259">
        <v>6258</v>
      </c>
      <c r="B6259" t="s">
        <v>15873</v>
      </c>
      <c r="C6259" t="s">
        <v>15874</v>
      </c>
      <c r="D6259">
        <f>1-269-866-5332</f>
        <v>-6466</v>
      </c>
      <c r="E6259" s="1">
        <v>44964.611851851849</v>
      </c>
      <c r="F6259" s="1">
        <v>44964.611851851849</v>
      </c>
    </row>
    <row r="6260" spans="1:6" x14ac:dyDescent="0.2">
      <c r="A6260">
        <v>6259</v>
      </c>
      <c r="B6260" t="s">
        <v>15875</v>
      </c>
      <c r="C6260" t="s">
        <v>15876</v>
      </c>
      <c r="D6260" t="s">
        <v>15877</v>
      </c>
      <c r="E6260" s="1">
        <v>44964.611851851849</v>
      </c>
      <c r="F6260" s="1">
        <v>44964.611851851849</v>
      </c>
    </row>
    <row r="6261" spans="1:6" x14ac:dyDescent="0.2">
      <c r="A6261">
        <v>6260</v>
      </c>
      <c r="B6261" t="s">
        <v>15878</v>
      </c>
      <c r="C6261" t="s">
        <v>15879</v>
      </c>
      <c r="D6261" t="s">
        <v>15880</v>
      </c>
      <c r="E6261" s="1">
        <v>44964.611851851849</v>
      </c>
      <c r="F6261" s="1">
        <v>44964.611851851849</v>
      </c>
    </row>
    <row r="6262" spans="1:6" x14ac:dyDescent="0.2">
      <c r="A6262">
        <v>6261</v>
      </c>
      <c r="B6262" t="s">
        <v>15881</v>
      </c>
      <c r="C6262" t="s">
        <v>15882</v>
      </c>
      <c r="D6262" s="2">
        <v>5857030937</v>
      </c>
      <c r="E6262" s="1">
        <v>44964.611851851849</v>
      </c>
      <c r="F6262" s="1">
        <v>44964.611851851849</v>
      </c>
    </row>
    <row r="6263" spans="1:6" x14ac:dyDescent="0.2">
      <c r="A6263">
        <v>6262</v>
      </c>
      <c r="B6263" t="s">
        <v>15883</v>
      </c>
      <c r="C6263" t="s">
        <v>15884</v>
      </c>
      <c r="D6263" s="2">
        <v>2624052700</v>
      </c>
      <c r="E6263" s="1">
        <v>44964.611851851849</v>
      </c>
      <c r="F6263" s="1">
        <v>44964.611851851849</v>
      </c>
    </row>
    <row r="6264" spans="1:6" x14ac:dyDescent="0.2">
      <c r="A6264">
        <v>6263</v>
      </c>
      <c r="B6264" t="s">
        <v>15885</v>
      </c>
      <c r="C6264" t="s">
        <v>15886</v>
      </c>
      <c r="D6264" s="2">
        <v>16782692287</v>
      </c>
      <c r="E6264" s="1">
        <v>44964.611851851849</v>
      </c>
      <c r="F6264" s="1">
        <v>44964.611851851849</v>
      </c>
    </row>
    <row r="6265" spans="1:6" x14ac:dyDescent="0.2">
      <c r="A6265">
        <v>6264</v>
      </c>
      <c r="B6265" t="s">
        <v>15887</v>
      </c>
      <c r="C6265" t="s">
        <v>15888</v>
      </c>
      <c r="D6265" s="2">
        <v>3329545012</v>
      </c>
      <c r="E6265" s="1">
        <v>44964.611851851849</v>
      </c>
      <c r="F6265" s="1">
        <v>44964.611851851849</v>
      </c>
    </row>
    <row r="6266" spans="1:6" x14ac:dyDescent="0.2">
      <c r="A6266">
        <v>6265</v>
      </c>
      <c r="B6266" t="s">
        <v>15889</v>
      </c>
      <c r="C6266" t="s">
        <v>15890</v>
      </c>
      <c r="D6266" t="s">
        <v>15891</v>
      </c>
      <c r="E6266" s="1">
        <v>44964.611851851849</v>
      </c>
      <c r="F6266" s="1">
        <v>44964.611851851849</v>
      </c>
    </row>
    <row r="6267" spans="1:6" x14ac:dyDescent="0.2">
      <c r="A6267">
        <v>6266</v>
      </c>
      <c r="B6267" t="s">
        <v>15892</v>
      </c>
      <c r="C6267" t="s">
        <v>15893</v>
      </c>
      <c r="D6267" t="s">
        <v>15894</v>
      </c>
      <c r="E6267" s="1">
        <v>44964.611851851849</v>
      </c>
      <c r="F6267" s="1">
        <v>44964.611851851849</v>
      </c>
    </row>
    <row r="6268" spans="1:6" x14ac:dyDescent="0.2">
      <c r="A6268">
        <v>6267</v>
      </c>
      <c r="B6268" t="s">
        <v>15895</v>
      </c>
      <c r="C6268" t="s">
        <v>15896</v>
      </c>
      <c r="D6268">
        <v>12165024510</v>
      </c>
      <c r="E6268" s="1">
        <v>44964.611851851849</v>
      </c>
      <c r="F6268" s="1">
        <v>44964.611851851849</v>
      </c>
    </row>
    <row r="6269" spans="1:6" x14ac:dyDescent="0.2">
      <c r="A6269">
        <v>6268</v>
      </c>
      <c r="B6269" t="s">
        <v>15897</v>
      </c>
      <c r="C6269" t="s">
        <v>15898</v>
      </c>
      <c r="D6269" t="s">
        <v>15899</v>
      </c>
      <c r="E6269" s="1">
        <v>44964.611851851849</v>
      </c>
      <c r="F6269" s="1">
        <v>44964.611851851849</v>
      </c>
    </row>
    <row r="6270" spans="1:6" x14ac:dyDescent="0.2">
      <c r="A6270">
        <v>6269</v>
      </c>
      <c r="B6270" t="s">
        <v>15900</v>
      </c>
      <c r="C6270" t="s">
        <v>15901</v>
      </c>
      <c r="D6270" t="s">
        <v>15902</v>
      </c>
      <c r="E6270" s="1">
        <v>44964.611851851849</v>
      </c>
      <c r="F6270" s="1">
        <v>44964.611851851849</v>
      </c>
    </row>
    <row r="6271" spans="1:6" x14ac:dyDescent="0.2">
      <c r="A6271">
        <v>6270</v>
      </c>
      <c r="B6271" t="s">
        <v>15903</v>
      </c>
      <c r="C6271" t="s">
        <v>15904</v>
      </c>
      <c r="D6271" t="s">
        <v>15905</v>
      </c>
      <c r="E6271" s="1">
        <v>44964.611851851849</v>
      </c>
      <c r="F6271" s="1">
        <v>44964.611851851849</v>
      </c>
    </row>
    <row r="6272" spans="1:6" x14ac:dyDescent="0.2">
      <c r="A6272">
        <v>6271</v>
      </c>
      <c r="B6272" t="s">
        <v>15906</v>
      </c>
      <c r="C6272" t="s">
        <v>15907</v>
      </c>
      <c r="D6272" s="2">
        <v>7173519757</v>
      </c>
      <c r="E6272" s="1">
        <v>44964.611851851849</v>
      </c>
      <c r="F6272" s="1">
        <v>44964.611851851849</v>
      </c>
    </row>
    <row r="6273" spans="1:6" x14ac:dyDescent="0.2">
      <c r="A6273">
        <v>6272</v>
      </c>
      <c r="B6273" t="s">
        <v>15908</v>
      </c>
      <c r="C6273" t="s">
        <v>15909</v>
      </c>
      <c r="D6273" s="2">
        <v>17012464220</v>
      </c>
      <c r="E6273" s="1">
        <v>44964.611851851849</v>
      </c>
      <c r="F6273" s="1">
        <v>44964.611851851849</v>
      </c>
    </row>
    <row r="6274" spans="1:6" x14ac:dyDescent="0.2">
      <c r="A6274">
        <v>6273</v>
      </c>
      <c r="B6274" t="s">
        <v>15910</v>
      </c>
      <c r="C6274" t="s">
        <v>15911</v>
      </c>
      <c r="D6274" s="2">
        <v>12397859831</v>
      </c>
      <c r="E6274" s="1">
        <v>44964.611851851849</v>
      </c>
      <c r="F6274" s="1">
        <v>44964.611851851849</v>
      </c>
    </row>
    <row r="6275" spans="1:6" x14ac:dyDescent="0.2">
      <c r="A6275">
        <v>6274</v>
      </c>
      <c r="B6275" t="s">
        <v>15912</v>
      </c>
      <c r="C6275" t="s">
        <v>15913</v>
      </c>
      <c r="D6275" s="2">
        <v>12298959679</v>
      </c>
      <c r="E6275" s="1">
        <v>44964.611851851849</v>
      </c>
      <c r="F6275" s="1">
        <v>44964.611851851849</v>
      </c>
    </row>
    <row r="6276" spans="1:6" x14ac:dyDescent="0.2">
      <c r="A6276">
        <v>6275</v>
      </c>
      <c r="B6276" t="s">
        <v>15914</v>
      </c>
      <c r="C6276" t="s">
        <v>15915</v>
      </c>
      <c r="D6276" t="s">
        <v>15916</v>
      </c>
      <c r="E6276" s="1">
        <v>44964.611851851849</v>
      </c>
      <c r="F6276" s="1">
        <v>44964.611851851849</v>
      </c>
    </row>
    <row r="6277" spans="1:6" x14ac:dyDescent="0.2">
      <c r="A6277">
        <v>6276</v>
      </c>
      <c r="B6277" t="s">
        <v>15917</v>
      </c>
      <c r="C6277" t="s">
        <v>15918</v>
      </c>
      <c r="D6277" t="s">
        <v>15919</v>
      </c>
      <c r="E6277" s="1">
        <v>44964.611851851849</v>
      </c>
      <c r="F6277" s="1">
        <v>44964.611851851849</v>
      </c>
    </row>
    <row r="6278" spans="1:6" x14ac:dyDescent="0.2">
      <c r="A6278">
        <v>6277</v>
      </c>
      <c r="B6278" t="s">
        <v>15920</v>
      </c>
      <c r="C6278" t="s">
        <v>15921</v>
      </c>
      <c r="D6278" t="s">
        <v>15922</v>
      </c>
      <c r="E6278" s="1">
        <v>44964.611851851849</v>
      </c>
      <c r="F6278" s="1">
        <v>44964.611851851849</v>
      </c>
    </row>
    <row r="6279" spans="1:6" x14ac:dyDescent="0.2">
      <c r="A6279">
        <v>6278</v>
      </c>
      <c r="B6279" t="s">
        <v>15923</v>
      </c>
      <c r="C6279" t="s">
        <v>15924</v>
      </c>
      <c r="D6279" t="s">
        <v>15925</v>
      </c>
      <c r="E6279" s="1">
        <v>44964.611851851849</v>
      </c>
      <c r="F6279" s="1">
        <v>44964.611851851849</v>
      </c>
    </row>
    <row r="6280" spans="1:6" x14ac:dyDescent="0.2">
      <c r="A6280">
        <v>6279</v>
      </c>
      <c r="B6280" t="s">
        <v>15926</v>
      </c>
      <c r="C6280" t="s">
        <v>15927</v>
      </c>
      <c r="D6280" t="s">
        <v>15928</v>
      </c>
      <c r="E6280" s="1">
        <v>44964.611851851849</v>
      </c>
      <c r="F6280" s="1">
        <v>44964.611851851849</v>
      </c>
    </row>
    <row r="6281" spans="1:6" x14ac:dyDescent="0.2">
      <c r="A6281">
        <v>6280</v>
      </c>
      <c r="B6281" t="s">
        <v>15929</v>
      </c>
      <c r="C6281" t="s">
        <v>15930</v>
      </c>
      <c r="D6281">
        <v>15084862961</v>
      </c>
      <c r="E6281" s="1">
        <v>44964.611851851849</v>
      </c>
      <c r="F6281" s="1">
        <v>44964.611851851849</v>
      </c>
    </row>
    <row r="6282" spans="1:6" x14ac:dyDescent="0.2">
      <c r="A6282">
        <v>6281</v>
      </c>
      <c r="B6282" t="s">
        <v>15931</v>
      </c>
      <c r="C6282" t="s">
        <v>15932</v>
      </c>
      <c r="D6282" s="2">
        <v>17244109268</v>
      </c>
      <c r="E6282" s="1">
        <v>44964.611851851849</v>
      </c>
      <c r="F6282" s="1">
        <v>44964.611851851849</v>
      </c>
    </row>
    <row r="6283" spans="1:6" x14ac:dyDescent="0.2">
      <c r="A6283">
        <v>6282</v>
      </c>
      <c r="B6283" t="s">
        <v>15933</v>
      </c>
      <c r="C6283" t="s">
        <v>15934</v>
      </c>
      <c r="D6283" s="2">
        <v>15204829175</v>
      </c>
      <c r="E6283" s="1">
        <v>44964.611851851849</v>
      </c>
      <c r="F6283" s="1">
        <v>44964.611851851849</v>
      </c>
    </row>
    <row r="6284" spans="1:6" x14ac:dyDescent="0.2">
      <c r="A6284">
        <v>6283</v>
      </c>
      <c r="B6284" t="s">
        <v>15935</v>
      </c>
      <c r="C6284" t="s">
        <v>15936</v>
      </c>
      <c r="D6284">
        <f>1-740-491-2788</f>
        <v>-4018</v>
      </c>
      <c r="E6284" s="1">
        <v>44964.611851851849</v>
      </c>
      <c r="F6284" s="1">
        <v>44964.611851851849</v>
      </c>
    </row>
    <row r="6285" spans="1:6" x14ac:dyDescent="0.2">
      <c r="A6285">
        <v>6284</v>
      </c>
      <c r="B6285" t="s">
        <v>15937</v>
      </c>
      <c r="C6285" t="s">
        <v>15938</v>
      </c>
      <c r="D6285" t="s">
        <v>15939</v>
      </c>
      <c r="E6285" s="1">
        <v>44964.611851851849</v>
      </c>
      <c r="F6285" s="1">
        <v>44964.611851851849</v>
      </c>
    </row>
    <row r="6286" spans="1:6" x14ac:dyDescent="0.2">
      <c r="A6286">
        <v>6285</v>
      </c>
      <c r="B6286" t="s">
        <v>15940</v>
      </c>
      <c r="C6286" t="s">
        <v>15941</v>
      </c>
      <c r="D6286">
        <f>1-458-642-833</f>
        <v>-1932</v>
      </c>
      <c r="E6286" s="1">
        <v>44964.611851851849</v>
      </c>
      <c r="F6286" s="1">
        <v>44964.611851851849</v>
      </c>
    </row>
    <row r="6287" spans="1:6" x14ac:dyDescent="0.2">
      <c r="A6287">
        <v>6286</v>
      </c>
      <c r="B6287" t="s">
        <v>15942</v>
      </c>
      <c r="C6287" t="s">
        <v>15943</v>
      </c>
      <c r="D6287" t="s">
        <v>15944</v>
      </c>
      <c r="E6287" s="1">
        <v>44964.611851851849</v>
      </c>
      <c r="F6287" s="1">
        <v>44964.611851851849</v>
      </c>
    </row>
    <row r="6288" spans="1:6" x14ac:dyDescent="0.2">
      <c r="A6288">
        <v>6287</v>
      </c>
      <c r="B6288" t="s">
        <v>15945</v>
      </c>
      <c r="C6288" t="s">
        <v>15946</v>
      </c>
      <c r="D6288" t="s">
        <v>15947</v>
      </c>
      <c r="E6288" s="1">
        <v>44964.611851851849</v>
      </c>
      <c r="F6288" s="1">
        <v>44964.611851851849</v>
      </c>
    </row>
    <row r="6289" spans="1:6" x14ac:dyDescent="0.2">
      <c r="A6289">
        <v>6288</v>
      </c>
      <c r="B6289" t="s">
        <v>15948</v>
      </c>
      <c r="C6289" t="s">
        <v>15949</v>
      </c>
      <c r="D6289" t="s">
        <v>15950</v>
      </c>
      <c r="E6289" s="1">
        <v>44964.611851851849</v>
      </c>
      <c r="F6289" s="1">
        <v>44964.611851851849</v>
      </c>
    </row>
    <row r="6290" spans="1:6" x14ac:dyDescent="0.2">
      <c r="A6290">
        <v>6289</v>
      </c>
      <c r="B6290" t="s">
        <v>15951</v>
      </c>
      <c r="C6290" t="s">
        <v>15952</v>
      </c>
      <c r="D6290" t="s">
        <v>15953</v>
      </c>
      <c r="E6290" s="1">
        <v>44964.611851851849</v>
      </c>
      <c r="F6290" s="1">
        <v>44964.611851851849</v>
      </c>
    </row>
    <row r="6291" spans="1:6" x14ac:dyDescent="0.2">
      <c r="A6291">
        <v>6290</v>
      </c>
      <c r="B6291" t="s">
        <v>15954</v>
      </c>
      <c r="C6291" t="s">
        <v>15955</v>
      </c>
      <c r="D6291" t="s">
        <v>15956</v>
      </c>
      <c r="E6291" s="1">
        <v>44964.611851851849</v>
      </c>
      <c r="F6291" s="1">
        <v>44964.611851851849</v>
      </c>
    </row>
    <row r="6292" spans="1:6" x14ac:dyDescent="0.2">
      <c r="A6292">
        <v>6291</v>
      </c>
      <c r="B6292" t="s">
        <v>15957</v>
      </c>
      <c r="C6292" t="s">
        <v>15958</v>
      </c>
      <c r="D6292">
        <f>1-440-200-4349</f>
        <v>-4988</v>
      </c>
      <c r="E6292" s="1">
        <v>44964.611851851849</v>
      </c>
      <c r="F6292" s="1">
        <v>44964.611851851849</v>
      </c>
    </row>
    <row r="6293" spans="1:6" x14ac:dyDescent="0.2">
      <c r="A6293">
        <v>6292</v>
      </c>
      <c r="B6293" t="s">
        <v>15959</v>
      </c>
      <c r="C6293" t="s">
        <v>15960</v>
      </c>
      <c r="D6293" t="s">
        <v>15961</v>
      </c>
      <c r="E6293" s="1">
        <v>44964.611851851849</v>
      </c>
      <c r="F6293" s="1">
        <v>44964.611851851849</v>
      </c>
    </row>
    <row r="6294" spans="1:6" x14ac:dyDescent="0.2">
      <c r="A6294">
        <v>6293</v>
      </c>
      <c r="B6294" t="s">
        <v>15962</v>
      </c>
      <c r="C6294" t="s">
        <v>15963</v>
      </c>
      <c r="D6294" s="2">
        <v>12316158660</v>
      </c>
      <c r="E6294" s="1">
        <v>44964.611851851849</v>
      </c>
      <c r="F6294" s="1">
        <v>44964.611851851849</v>
      </c>
    </row>
    <row r="6295" spans="1:6" x14ac:dyDescent="0.2">
      <c r="A6295">
        <v>6294</v>
      </c>
      <c r="B6295" t="s">
        <v>15964</v>
      </c>
      <c r="C6295" t="s">
        <v>15965</v>
      </c>
      <c r="D6295" t="s">
        <v>15966</v>
      </c>
      <c r="E6295" s="1">
        <v>44964.611851851849</v>
      </c>
      <c r="F6295" s="1">
        <v>44964.611851851849</v>
      </c>
    </row>
    <row r="6296" spans="1:6" x14ac:dyDescent="0.2">
      <c r="A6296">
        <v>6295</v>
      </c>
      <c r="B6296" t="s">
        <v>15967</v>
      </c>
      <c r="C6296" t="s">
        <v>15968</v>
      </c>
      <c r="D6296" t="s">
        <v>15969</v>
      </c>
      <c r="E6296" s="1">
        <v>44964.611851851849</v>
      </c>
      <c r="F6296" s="1">
        <v>44964.611851851849</v>
      </c>
    </row>
    <row r="6297" spans="1:6" x14ac:dyDescent="0.2">
      <c r="A6297">
        <v>6296</v>
      </c>
      <c r="B6297" t="s">
        <v>15970</v>
      </c>
      <c r="C6297" t="s">
        <v>15971</v>
      </c>
      <c r="D6297" t="s">
        <v>15972</v>
      </c>
      <c r="E6297" s="1">
        <v>44964.611851851849</v>
      </c>
      <c r="F6297" s="1">
        <v>44964.611851851849</v>
      </c>
    </row>
    <row r="6298" spans="1:6" x14ac:dyDescent="0.2">
      <c r="A6298">
        <v>6297</v>
      </c>
      <c r="B6298" t="s">
        <v>15973</v>
      </c>
      <c r="C6298" t="s">
        <v>15974</v>
      </c>
      <c r="D6298" t="s">
        <v>15975</v>
      </c>
      <c r="E6298" s="1">
        <v>44964.611851851849</v>
      </c>
      <c r="F6298" s="1">
        <v>44964.611851851849</v>
      </c>
    </row>
    <row r="6299" spans="1:6" x14ac:dyDescent="0.2">
      <c r="A6299">
        <v>6298</v>
      </c>
      <c r="B6299" t="s">
        <v>15976</v>
      </c>
      <c r="C6299" t="s">
        <v>15977</v>
      </c>
      <c r="D6299" t="s">
        <v>15978</v>
      </c>
      <c r="E6299" s="1">
        <v>44964.611851851849</v>
      </c>
      <c r="F6299" s="1">
        <v>44964.611851851849</v>
      </c>
    </row>
    <row r="6300" spans="1:6" x14ac:dyDescent="0.2">
      <c r="A6300">
        <v>6299</v>
      </c>
      <c r="B6300" t="s">
        <v>15979</v>
      </c>
      <c r="C6300" t="s">
        <v>15980</v>
      </c>
      <c r="D6300" t="s">
        <v>15981</v>
      </c>
      <c r="E6300" s="1">
        <v>44964.611851851849</v>
      </c>
      <c r="F6300" s="1">
        <v>44964.611851851849</v>
      </c>
    </row>
    <row r="6301" spans="1:6" x14ac:dyDescent="0.2">
      <c r="A6301">
        <v>6300</v>
      </c>
      <c r="B6301" t="s">
        <v>15982</v>
      </c>
      <c r="C6301" t="s">
        <v>15983</v>
      </c>
      <c r="D6301" s="2">
        <v>2393869734</v>
      </c>
      <c r="E6301" s="1">
        <v>44964.611851851849</v>
      </c>
      <c r="F6301" s="1">
        <v>44964.611851851849</v>
      </c>
    </row>
    <row r="6302" spans="1:6" x14ac:dyDescent="0.2">
      <c r="A6302">
        <v>6301</v>
      </c>
      <c r="B6302" t="s">
        <v>15984</v>
      </c>
      <c r="C6302" t="s">
        <v>15985</v>
      </c>
      <c r="D6302" t="s">
        <v>15986</v>
      </c>
      <c r="E6302" s="1">
        <v>44964.611851851849</v>
      </c>
      <c r="F6302" s="1">
        <v>44964.611851851849</v>
      </c>
    </row>
    <row r="6303" spans="1:6" x14ac:dyDescent="0.2">
      <c r="A6303">
        <v>6302</v>
      </c>
      <c r="B6303" t="s">
        <v>15987</v>
      </c>
      <c r="C6303" t="s">
        <v>15988</v>
      </c>
      <c r="D6303" t="s">
        <v>15989</v>
      </c>
      <c r="E6303" s="1">
        <v>44964.611851851849</v>
      </c>
      <c r="F6303" s="1">
        <v>44964.611851851849</v>
      </c>
    </row>
    <row r="6304" spans="1:6" x14ac:dyDescent="0.2">
      <c r="A6304">
        <v>6303</v>
      </c>
      <c r="B6304" t="s">
        <v>15990</v>
      </c>
      <c r="C6304" t="s">
        <v>15991</v>
      </c>
      <c r="D6304" t="s">
        <v>15992</v>
      </c>
      <c r="E6304" s="1">
        <v>44964.611851851849</v>
      </c>
      <c r="F6304" s="1">
        <v>44964.611851851849</v>
      </c>
    </row>
    <row r="6305" spans="1:6" x14ac:dyDescent="0.2">
      <c r="A6305">
        <v>6304</v>
      </c>
      <c r="B6305" t="s">
        <v>15993</v>
      </c>
      <c r="C6305" t="s">
        <v>15994</v>
      </c>
      <c r="D6305">
        <v>19292892874</v>
      </c>
      <c r="E6305" s="1">
        <v>44964.611851851849</v>
      </c>
      <c r="F6305" s="1">
        <v>44964.611851851849</v>
      </c>
    </row>
    <row r="6306" spans="1:6" x14ac:dyDescent="0.2">
      <c r="A6306">
        <v>6305</v>
      </c>
      <c r="B6306" t="s">
        <v>15995</v>
      </c>
      <c r="C6306" t="s">
        <v>15996</v>
      </c>
      <c r="D6306" t="s">
        <v>15997</v>
      </c>
      <c r="E6306" s="1">
        <v>44964.611851851849</v>
      </c>
      <c r="F6306" s="1">
        <v>44964.611851851849</v>
      </c>
    </row>
    <row r="6307" spans="1:6" x14ac:dyDescent="0.2">
      <c r="A6307">
        <v>6306</v>
      </c>
      <c r="B6307" t="s">
        <v>15998</v>
      </c>
      <c r="C6307" t="s">
        <v>15999</v>
      </c>
      <c r="D6307">
        <f>1-409-993-9178</f>
        <v>-10579</v>
      </c>
      <c r="E6307" s="1">
        <v>44964.611851851849</v>
      </c>
      <c r="F6307" s="1">
        <v>44964.611851851849</v>
      </c>
    </row>
    <row r="6308" spans="1:6" x14ac:dyDescent="0.2">
      <c r="A6308">
        <v>6307</v>
      </c>
      <c r="B6308" t="s">
        <v>16000</v>
      </c>
      <c r="C6308" t="s">
        <v>16001</v>
      </c>
      <c r="D6308" t="s">
        <v>16002</v>
      </c>
      <c r="E6308" s="1">
        <v>44964.611851851849</v>
      </c>
      <c r="F6308" s="1">
        <v>44964.611851851849</v>
      </c>
    </row>
    <row r="6309" spans="1:6" x14ac:dyDescent="0.2">
      <c r="A6309">
        <v>6308</v>
      </c>
      <c r="B6309" t="s">
        <v>16003</v>
      </c>
      <c r="C6309" t="s">
        <v>16004</v>
      </c>
      <c r="D6309" t="s">
        <v>16005</v>
      </c>
      <c r="E6309" s="1">
        <v>44964.611851851849</v>
      </c>
      <c r="F6309" s="1">
        <v>44964.611851851849</v>
      </c>
    </row>
    <row r="6310" spans="1:6" x14ac:dyDescent="0.2">
      <c r="A6310">
        <v>6309</v>
      </c>
      <c r="B6310" t="s">
        <v>16006</v>
      </c>
      <c r="C6310" t="s">
        <v>16007</v>
      </c>
      <c r="D6310" t="s">
        <v>16008</v>
      </c>
      <c r="E6310" s="1">
        <v>44964.611851851849</v>
      </c>
      <c r="F6310" s="1">
        <v>44964.611851851849</v>
      </c>
    </row>
    <row r="6311" spans="1:6" x14ac:dyDescent="0.2">
      <c r="A6311">
        <v>6310</v>
      </c>
      <c r="B6311" t="s">
        <v>16009</v>
      </c>
      <c r="C6311" t="s">
        <v>16010</v>
      </c>
      <c r="D6311" s="2">
        <v>5757007056</v>
      </c>
      <c r="E6311" s="1">
        <v>44964.611851851849</v>
      </c>
      <c r="F6311" s="1">
        <v>44964.611851851849</v>
      </c>
    </row>
    <row r="6312" spans="1:6" x14ac:dyDescent="0.2">
      <c r="A6312">
        <v>6311</v>
      </c>
      <c r="B6312" t="s">
        <v>16011</v>
      </c>
      <c r="C6312" t="s">
        <v>16012</v>
      </c>
      <c r="D6312">
        <v>15513034889</v>
      </c>
      <c r="E6312" s="1">
        <v>44964.611851851849</v>
      </c>
      <c r="F6312" s="1">
        <v>44964.611851851849</v>
      </c>
    </row>
    <row r="6313" spans="1:6" x14ac:dyDescent="0.2">
      <c r="A6313">
        <v>6312</v>
      </c>
      <c r="B6313" t="s">
        <v>16013</v>
      </c>
      <c r="C6313" t="s">
        <v>16014</v>
      </c>
      <c r="D6313" t="s">
        <v>16015</v>
      </c>
      <c r="E6313" s="1">
        <v>44964.611851851849</v>
      </c>
      <c r="F6313" s="1">
        <v>44964.611851851849</v>
      </c>
    </row>
    <row r="6314" spans="1:6" x14ac:dyDescent="0.2">
      <c r="A6314">
        <v>6313</v>
      </c>
      <c r="B6314" t="s">
        <v>16016</v>
      </c>
      <c r="C6314" t="s">
        <v>16017</v>
      </c>
      <c r="D6314" t="s">
        <v>16018</v>
      </c>
      <c r="E6314" s="1">
        <v>44964.611851851849</v>
      </c>
      <c r="F6314" s="1">
        <v>44964.611851851849</v>
      </c>
    </row>
    <row r="6315" spans="1:6" x14ac:dyDescent="0.2">
      <c r="A6315">
        <v>6314</v>
      </c>
      <c r="B6315" t="s">
        <v>16019</v>
      </c>
      <c r="C6315" t="s">
        <v>16020</v>
      </c>
      <c r="D6315" s="2">
        <v>17543772640</v>
      </c>
      <c r="E6315" s="1">
        <v>44964.611851851849</v>
      </c>
      <c r="F6315" s="1">
        <v>44964.611851851849</v>
      </c>
    </row>
    <row r="6316" spans="1:6" x14ac:dyDescent="0.2">
      <c r="A6316">
        <v>6315</v>
      </c>
      <c r="B6316" t="s">
        <v>16021</v>
      </c>
      <c r="C6316" t="s">
        <v>16022</v>
      </c>
      <c r="D6316">
        <v>18724605285</v>
      </c>
      <c r="E6316" s="1">
        <v>44964.611851851849</v>
      </c>
      <c r="F6316" s="1">
        <v>44964.611851851849</v>
      </c>
    </row>
    <row r="6317" spans="1:6" x14ac:dyDescent="0.2">
      <c r="A6317">
        <v>6316</v>
      </c>
      <c r="B6317" t="s">
        <v>16023</v>
      </c>
      <c r="C6317" t="s">
        <v>16024</v>
      </c>
      <c r="D6317" t="s">
        <v>16025</v>
      </c>
      <c r="E6317" s="1">
        <v>44964.611851851849</v>
      </c>
      <c r="F6317" s="1">
        <v>44964.611851851849</v>
      </c>
    </row>
    <row r="6318" spans="1:6" x14ac:dyDescent="0.2">
      <c r="A6318">
        <v>6317</v>
      </c>
      <c r="B6318" t="s">
        <v>16026</v>
      </c>
      <c r="C6318" t="s">
        <v>16027</v>
      </c>
      <c r="D6318">
        <f>1-740-720-9046</f>
        <v>-10505</v>
      </c>
      <c r="E6318" s="1">
        <v>44964.611851851849</v>
      </c>
      <c r="F6318" s="1">
        <v>44964.611851851849</v>
      </c>
    </row>
    <row r="6319" spans="1:6" x14ac:dyDescent="0.2">
      <c r="A6319">
        <v>6318</v>
      </c>
      <c r="B6319" t="s">
        <v>16028</v>
      </c>
      <c r="C6319" t="s">
        <v>16029</v>
      </c>
      <c r="D6319" t="s">
        <v>16030</v>
      </c>
      <c r="E6319" s="1">
        <v>44964.611851851849</v>
      </c>
      <c r="F6319" s="1">
        <v>44964.611851851849</v>
      </c>
    </row>
    <row r="6320" spans="1:6" x14ac:dyDescent="0.2">
      <c r="A6320">
        <v>6319</v>
      </c>
      <c r="B6320" t="s">
        <v>16031</v>
      </c>
      <c r="C6320" t="s">
        <v>16032</v>
      </c>
      <c r="D6320">
        <f>1-904-759-5559</f>
        <v>-7221</v>
      </c>
      <c r="E6320" s="1">
        <v>44964.611851851849</v>
      </c>
      <c r="F6320" s="1">
        <v>44964.611851851849</v>
      </c>
    </row>
    <row r="6321" spans="1:6" x14ac:dyDescent="0.2">
      <c r="A6321">
        <v>6320</v>
      </c>
      <c r="B6321" t="s">
        <v>16033</v>
      </c>
      <c r="C6321" t="s">
        <v>16034</v>
      </c>
      <c r="D6321" t="s">
        <v>16035</v>
      </c>
      <c r="E6321" s="1">
        <v>44964.611851851849</v>
      </c>
      <c r="F6321" s="1">
        <v>44964.611851851849</v>
      </c>
    </row>
    <row r="6322" spans="1:6" x14ac:dyDescent="0.2">
      <c r="A6322">
        <v>6321</v>
      </c>
      <c r="B6322" t="s">
        <v>16036</v>
      </c>
      <c r="C6322" t="s">
        <v>16037</v>
      </c>
      <c r="D6322" t="s">
        <v>16038</v>
      </c>
      <c r="E6322" s="1">
        <v>44964.611851851849</v>
      </c>
      <c r="F6322" s="1">
        <v>44964.611851851849</v>
      </c>
    </row>
    <row r="6323" spans="1:6" x14ac:dyDescent="0.2">
      <c r="A6323">
        <v>6322</v>
      </c>
      <c r="B6323" t="s">
        <v>16039</v>
      </c>
      <c r="C6323" t="s">
        <v>16040</v>
      </c>
      <c r="D6323" s="2">
        <v>3859971465</v>
      </c>
      <c r="E6323" s="1">
        <v>44964.611851851849</v>
      </c>
      <c r="F6323" s="1">
        <v>44964.611851851849</v>
      </c>
    </row>
    <row r="6324" spans="1:6" x14ac:dyDescent="0.2">
      <c r="A6324">
        <v>6323</v>
      </c>
      <c r="B6324" t="s">
        <v>16041</v>
      </c>
      <c r="C6324" t="s">
        <v>16042</v>
      </c>
      <c r="D6324" s="2">
        <v>15593293939</v>
      </c>
      <c r="E6324" s="1">
        <v>44964.611851851849</v>
      </c>
      <c r="F6324" s="1">
        <v>44964.611851851849</v>
      </c>
    </row>
    <row r="6325" spans="1:6" x14ac:dyDescent="0.2">
      <c r="A6325">
        <v>6324</v>
      </c>
      <c r="B6325" t="s">
        <v>16043</v>
      </c>
      <c r="C6325" t="s">
        <v>16044</v>
      </c>
      <c r="D6325">
        <f>1-708-503-8510</f>
        <v>-9720</v>
      </c>
      <c r="E6325" s="1">
        <v>44964.611851851849</v>
      </c>
      <c r="F6325" s="1">
        <v>44964.611851851849</v>
      </c>
    </row>
    <row r="6326" spans="1:6" x14ac:dyDescent="0.2">
      <c r="A6326">
        <v>6325</v>
      </c>
      <c r="B6326" t="s">
        <v>16045</v>
      </c>
      <c r="C6326" t="s">
        <v>16046</v>
      </c>
      <c r="D6326" t="s">
        <v>16047</v>
      </c>
      <c r="E6326" s="1">
        <v>44964.611851851849</v>
      </c>
      <c r="F6326" s="1">
        <v>44964.611851851849</v>
      </c>
    </row>
    <row r="6327" spans="1:6" x14ac:dyDescent="0.2">
      <c r="A6327">
        <v>6326</v>
      </c>
      <c r="B6327" t="s">
        <v>16048</v>
      </c>
      <c r="C6327" t="s">
        <v>16049</v>
      </c>
      <c r="D6327" s="2">
        <v>15803608051</v>
      </c>
      <c r="E6327" s="1">
        <v>44964.611851851849</v>
      </c>
      <c r="F6327" s="1">
        <v>44964.611851851849</v>
      </c>
    </row>
    <row r="6328" spans="1:6" x14ac:dyDescent="0.2">
      <c r="A6328">
        <v>6327</v>
      </c>
      <c r="B6328" t="s">
        <v>16050</v>
      </c>
      <c r="C6328" t="s">
        <v>16051</v>
      </c>
      <c r="D6328" t="s">
        <v>16052</v>
      </c>
      <c r="E6328" s="1">
        <v>44964.611851851849</v>
      </c>
      <c r="F6328" s="1">
        <v>44964.611851851849</v>
      </c>
    </row>
    <row r="6329" spans="1:6" x14ac:dyDescent="0.2">
      <c r="A6329">
        <v>6328</v>
      </c>
      <c r="B6329" t="s">
        <v>16053</v>
      </c>
      <c r="C6329" t="s">
        <v>16054</v>
      </c>
      <c r="D6329" t="s">
        <v>16055</v>
      </c>
      <c r="E6329" s="1">
        <v>44964.611851851849</v>
      </c>
      <c r="F6329" s="1">
        <v>44964.611851851849</v>
      </c>
    </row>
    <row r="6330" spans="1:6" x14ac:dyDescent="0.2">
      <c r="A6330">
        <v>6329</v>
      </c>
      <c r="B6330" t="s">
        <v>16056</v>
      </c>
      <c r="C6330" t="s">
        <v>16057</v>
      </c>
      <c r="D6330" s="2">
        <v>17659747749</v>
      </c>
      <c r="E6330" s="1">
        <v>44964.611851851849</v>
      </c>
      <c r="F6330" s="1">
        <v>44964.611851851849</v>
      </c>
    </row>
    <row r="6331" spans="1:6" x14ac:dyDescent="0.2">
      <c r="A6331">
        <v>6330</v>
      </c>
      <c r="B6331" t="s">
        <v>16058</v>
      </c>
      <c r="C6331" t="s">
        <v>16059</v>
      </c>
      <c r="D6331">
        <f>1-562-800-6581</f>
        <v>-7942</v>
      </c>
      <c r="E6331" s="1">
        <v>44964.611851851849</v>
      </c>
      <c r="F6331" s="1">
        <v>44964.611851851849</v>
      </c>
    </row>
    <row r="6332" spans="1:6" x14ac:dyDescent="0.2">
      <c r="A6332">
        <v>6331</v>
      </c>
      <c r="B6332" t="s">
        <v>16060</v>
      </c>
      <c r="C6332" t="s">
        <v>16061</v>
      </c>
      <c r="D6332">
        <v>17403469282</v>
      </c>
      <c r="E6332" s="1">
        <v>44964.611851851849</v>
      </c>
      <c r="F6332" s="1">
        <v>44964.611851851849</v>
      </c>
    </row>
    <row r="6333" spans="1:6" x14ac:dyDescent="0.2">
      <c r="A6333">
        <v>6332</v>
      </c>
      <c r="B6333" t="s">
        <v>16062</v>
      </c>
      <c r="C6333" t="s">
        <v>16063</v>
      </c>
      <c r="D6333">
        <f>1-678-545-5215</f>
        <v>-6437</v>
      </c>
      <c r="E6333" s="1">
        <v>44964.611851851849</v>
      </c>
      <c r="F6333" s="1">
        <v>44964.611851851849</v>
      </c>
    </row>
    <row r="6334" spans="1:6" x14ac:dyDescent="0.2">
      <c r="A6334">
        <v>6333</v>
      </c>
      <c r="B6334" t="s">
        <v>16064</v>
      </c>
      <c r="C6334" t="s">
        <v>16065</v>
      </c>
      <c r="D6334">
        <f>1-574-370-8931</f>
        <v>-9874</v>
      </c>
      <c r="E6334" s="1">
        <v>44964.611851851849</v>
      </c>
      <c r="F6334" s="1">
        <v>44964.611851851849</v>
      </c>
    </row>
    <row r="6335" spans="1:6" x14ac:dyDescent="0.2">
      <c r="A6335">
        <v>6334</v>
      </c>
      <c r="B6335" t="s">
        <v>16066</v>
      </c>
      <c r="C6335" t="s">
        <v>16067</v>
      </c>
      <c r="D6335" s="2">
        <v>14584375954</v>
      </c>
      <c r="E6335" s="1">
        <v>44964.611851851849</v>
      </c>
      <c r="F6335" s="1">
        <v>44964.611851851849</v>
      </c>
    </row>
    <row r="6336" spans="1:6" x14ac:dyDescent="0.2">
      <c r="A6336">
        <v>6335</v>
      </c>
      <c r="B6336" t="s">
        <v>16068</v>
      </c>
      <c r="C6336" t="s">
        <v>16069</v>
      </c>
      <c r="D6336" s="2">
        <v>2296309381</v>
      </c>
      <c r="E6336" s="1">
        <v>44964.611851851849</v>
      </c>
      <c r="F6336" s="1">
        <v>44964.611851851849</v>
      </c>
    </row>
    <row r="6337" spans="1:6" x14ac:dyDescent="0.2">
      <c r="A6337">
        <v>6336</v>
      </c>
      <c r="B6337" t="s">
        <v>16070</v>
      </c>
      <c r="C6337" t="s">
        <v>16071</v>
      </c>
      <c r="D6337" t="s">
        <v>16072</v>
      </c>
      <c r="E6337" s="1">
        <v>44964.611851851849</v>
      </c>
      <c r="F6337" s="1">
        <v>44964.611851851849</v>
      </c>
    </row>
    <row r="6338" spans="1:6" x14ac:dyDescent="0.2">
      <c r="A6338">
        <v>6337</v>
      </c>
      <c r="B6338" t="s">
        <v>16073</v>
      </c>
      <c r="C6338" t="s">
        <v>16074</v>
      </c>
      <c r="D6338">
        <f>1-279-819-1146</f>
        <v>-2243</v>
      </c>
      <c r="E6338" s="1">
        <v>44964.611851851849</v>
      </c>
      <c r="F6338" s="1">
        <v>44964.611851851849</v>
      </c>
    </row>
    <row r="6339" spans="1:6" x14ac:dyDescent="0.2">
      <c r="A6339">
        <v>6338</v>
      </c>
      <c r="B6339" t="s">
        <v>16075</v>
      </c>
      <c r="C6339" t="s">
        <v>16076</v>
      </c>
      <c r="D6339" t="s">
        <v>16077</v>
      </c>
      <c r="E6339" s="1">
        <v>44964.611851851849</v>
      </c>
      <c r="F6339" s="1">
        <v>44964.611851851849</v>
      </c>
    </row>
    <row r="6340" spans="1:6" x14ac:dyDescent="0.2">
      <c r="A6340">
        <v>6339</v>
      </c>
      <c r="B6340" t="s">
        <v>16078</v>
      </c>
      <c r="C6340" t="s">
        <v>16079</v>
      </c>
      <c r="D6340" t="s">
        <v>16080</v>
      </c>
      <c r="E6340" s="1">
        <v>44964.611851851849</v>
      </c>
      <c r="F6340" s="1">
        <v>44964.611851851849</v>
      </c>
    </row>
    <row r="6341" spans="1:6" x14ac:dyDescent="0.2">
      <c r="A6341">
        <v>6340</v>
      </c>
      <c r="B6341" t="s">
        <v>16081</v>
      </c>
      <c r="C6341" t="s">
        <v>16082</v>
      </c>
      <c r="D6341" t="s">
        <v>16083</v>
      </c>
      <c r="E6341" s="1">
        <v>44964.611851851849</v>
      </c>
      <c r="F6341" s="1">
        <v>44964.611851851849</v>
      </c>
    </row>
    <row r="6342" spans="1:6" x14ac:dyDescent="0.2">
      <c r="A6342">
        <v>6341</v>
      </c>
      <c r="B6342" t="s">
        <v>16084</v>
      </c>
      <c r="C6342" t="s">
        <v>16085</v>
      </c>
      <c r="D6342">
        <v>12812958829</v>
      </c>
      <c r="E6342" s="1">
        <v>44964.611851851849</v>
      </c>
      <c r="F6342" s="1">
        <v>44964.611851851849</v>
      </c>
    </row>
    <row r="6343" spans="1:6" x14ac:dyDescent="0.2">
      <c r="A6343">
        <v>6342</v>
      </c>
      <c r="B6343" t="s">
        <v>16086</v>
      </c>
      <c r="C6343" t="s">
        <v>16087</v>
      </c>
      <c r="D6343" t="s">
        <v>16088</v>
      </c>
      <c r="E6343" s="1">
        <v>44964.611851851849</v>
      </c>
      <c r="F6343" s="1">
        <v>44964.611851851849</v>
      </c>
    </row>
    <row r="6344" spans="1:6" x14ac:dyDescent="0.2">
      <c r="A6344">
        <v>6343</v>
      </c>
      <c r="B6344" t="s">
        <v>16089</v>
      </c>
      <c r="C6344" t="s">
        <v>16090</v>
      </c>
      <c r="D6344" t="s">
        <v>16091</v>
      </c>
      <c r="E6344" s="1">
        <v>44964.611851851849</v>
      </c>
      <c r="F6344" s="1">
        <v>44964.611851851849</v>
      </c>
    </row>
    <row r="6345" spans="1:6" x14ac:dyDescent="0.2">
      <c r="A6345">
        <v>6344</v>
      </c>
      <c r="B6345" t="s">
        <v>16092</v>
      </c>
      <c r="C6345" t="s">
        <v>16093</v>
      </c>
      <c r="D6345" t="s">
        <v>16094</v>
      </c>
      <c r="E6345" s="1">
        <v>44964.611851851849</v>
      </c>
      <c r="F6345" s="1">
        <v>44964.611851851849</v>
      </c>
    </row>
    <row r="6346" spans="1:6" x14ac:dyDescent="0.2">
      <c r="A6346">
        <v>6345</v>
      </c>
      <c r="B6346" t="s">
        <v>16095</v>
      </c>
      <c r="C6346" t="s">
        <v>16096</v>
      </c>
      <c r="D6346" s="2">
        <v>9099032051</v>
      </c>
      <c r="E6346" s="1">
        <v>44964.611851851849</v>
      </c>
      <c r="F6346" s="1">
        <v>44964.611851851849</v>
      </c>
    </row>
    <row r="6347" spans="1:6" x14ac:dyDescent="0.2">
      <c r="A6347">
        <v>6346</v>
      </c>
      <c r="B6347" t="s">
        <v>16097</v>
      </c>
      <c r="C6347" t="s">
        <v>16098</v>
      </c>
      <c r="D6347" t="s">
        <v>16099</v>
      </c>
      <c r="E6347" s="1">
        <v>44964.611851851849</v>
      </c>
      <c r="F6347" s="1">
        <v>44964.611851851849</v>
      </c>
    </row>
    <row r="6348" spans="1:6" x14ac:dyDescent="0.2">
      <c r="A6348">
        <v>6347</v>
      </c>
      <c r="B6348" t="s">
        <v>16100</v>
      </c>
      <c r="C6348" t="s">
        <v>16101</v>
      </c>
      <c r="D6348" t="s">
        <v>16102</v>
      </c>
      <c r="E6348" s="1">
        <v>44964.611851851849</v>
      </c>
      <c r="F6348" s="1">
        <v>44964.611851851849</v>
      </c>
    </row>
    <row r="6349" spans="1:6" x14ac:dyDescent="0.2">
      <c r="A6349">
        <v>6348</v>
      </c>
      <c r="B6349" t="s">
        <v>16103</v>
      </c>
      <c r="C6349" t="s">
        <v>16104</v>
      </c>
      <c r="D6349">
        <v>13868090836</v>
      </c>
      <c r="E6349" s="1">
        <v>44964.611851851849</v>
      </c>
      <c r="F6349" s="1">
        <v>44964.611851851849</v>
      </c>
    </row>
    <row r="6350" spans="1:6" x14ac:dyDescent="0.2">
      <c r="A6350">
        <v>6349</v>
      </c>
      <c r="B6350" t="s">
        <v>16105</v>
      </c>
      <c r="C6350" t="s">
        <v>16106</v>
      </c>
      <c r="D6350" t="s">
        <v>16107</v>
      </c>
      <c r="E6350" s="1">
        <v>44964.611851851849</v>
      </c>
      <c r="F6350" s="1">
        <v>44964.611851851849</v>
      </c>
    </row>
    <row r="6351" spans="1:6" x14ac:dyDescent="0.2">
      <c r="A6351">
        <v>6350</v>
      </c>
      <c r="B6351" t="s">
        <v>16108</v>
      </c>
      <c r="C6351" t="s">
        <v>16109</v>
      </c>
      <c r="D6351" s="2">
        <v>14355291061</v>
      </c>
      <c r="E6351" s="1">
        <v>44964.611851851849</v>
      </c>
      <c r="F6351" s="1">
        <v>44964.611851851849</v>
      </c>
    </row>
    <row r="6352" spans="1:6" x14ac:dyDescent="0.2">
      <c r="A6352">
        <v>6351</v>
      </c>
      <c r="B6352" t="s">
        <v>16110</v>
      </c>
      <c r="C6352" t="s">
        <v>16111</v>
      </c>
      <c r="D6352">
        <v>12183172669</v>
      </c>
      <c r="E6352" s="1">
        <v>44964.611851851849</v>
      </c>
      <c r="F6352" s="1">
        <v>44964.611851851849</v>
      </c>
    </row>
    <row r="6353" spans="1:6" x14ac:dyDescent="0.2">
      <c r="A6353">
        <v>6352</v>
      </c>
      <c r="B6353" t="s">
        <v>16112</v>
      </c>
      <c r="C6353" t="s">
        <v>16113</v>
      </c>
      <c r="D6353" t="s">
        <v>16114</v>
      </c>
      <c r="E6353" s="1">
        <v>44964.611851851849</v>
      </c>
      <c r="F6353" s="1">
        <v>44964.611851851849</v>
      </c>
    </row>
    <row r="6354" spans="1:6" x14ac:dyDescent="0.2">
      <c r="A6354">
        <v>6353</v>
      </c>
      <c r="B6354" t="s">
        <v>16115</v>
      </c>
      <c r="C6354" t="s">
        <v>16116</v>
      </c>
      <c r="D6354" t="s">
        <v>16117</v>
      </c>
      <c r="E6354" s="1">
        <v>44964.611851851849</v>
      </c>
      <c r="F6354" s="1">
        <v>44964.611851851849</v>
      </c>
    </row>
    <row r="6355" spans="1:6" x14ac:dyDescent="0.2">
      <c r="A6355">
        <v>6354</v>
      </c>
      <c r="B6355" t="s">
        <v>16118</v>
      </c>
      <c r="C6355" t="s">
        <v>16119</v>
      </c>
      <c r="D6355">
        <v>13059757977</v>
      </c>
      <c r="E6355" s="1">
        <v>44964.611851851849</v>
      </c>
      <c r="F6355" s="1">
        <v>44964.611851851849</v>
      </c>
    </row>
    <row r="6356" spans="1:6" x14ac:dyDescent="0.2">
      <c r="A6356">
        <v>6355</v>
      </c>
      <c r="B6356" t="s">
        <v>16120</v>
      </c>
      <c r="C6356" t="s">
        <v>16121</v>
      </c>
      <c r="D6356">
        <f>1-435-388-4546</f>
        <v>-5368</v>
      </c>
      <c r="E6356" s="1">
        <v>44964.611851851849</v>
      </c>
      <c r="F6356" s="1">
        <v>44964.611851851849</v>
      </c>
    </row>
    <row r="6357" spans="1:6" x14ac:dyDescent="0.2">
      <c r="A6357">
        <v>6356</v>
      </c>
      <c r="B6357" t="s">
        <v>16122</v>
      </c>
      <c r="C6357" t="s">
        <v>16123</v>
      </c>
      <c r="D6357" t="s">
        <v>16124</v>
      </c>
      <c r="E6357" s="1">
        <v>44964.611851851849</v>
      </c>
      <c r="F6357" s="1">
        <v>44964.611851851849</v>
      </c>
    </row>
    <row r="6358" spans="1:6" x14ac:dyDescent="0.2">
      <c r="A6358">
        <v>6357</v>
      </c>
      <c r="B6358" t="s">
        <v>16125</v>
      </c>
      <c r="C6358" t="s">
        <v>16126</v>
      </c>
      <c r="D6358" s="2">
        <v>7072003211</v>
      </c>
      <c r="E6358" s="1">
        <v>44964.611851851849</v>
      </c>
      <c r="F6358" s="1">
        <v>44964.611851851849</v>
      </c>
    </row>
    <row r="6359" spans="1:6" x14ac:dyDescent="0.2">
      <c r="A6359">
        <v>6358</v>
      </c>
      <c r="B6359" t="s">
        <v>16127</v>
      </c>
      <c r="C6359" t="s">
        <v>16128</v>
      </c>
      <c r="D6359" t="s">
        <v>16129</v>
      </c>
      <c r="E6359" s="1">
        <v>44964.611851851849</v>
      </c>
      <c r="F6359" s="1">
        <v>44964.611851851849</v>
      </c>
    </row>
    <row r="6360" spans="1:6" x14ac:dyDescent="0.2">
      <c r="A6360">
        <v>6359</v>
      </c>
      <c r="B6360" t="s">
        <v>16130</v>
      </c>
      <c r="C6360" t="s">
        <v>16131</v>
      </c>
      <c r="D6360" t="s">
        <v>16132</v>
      </c>
      <c r="E6360" s="1">
        <v>44964.611851851849</v>
      </c>
      <c r="F6360" s="1">
        <v>44964.611851851849</v>
      </c>
    </row>
    <row r="6361" spans="1:6" x14ac:dyDescent="0.2">
      <c r="A6361">
        <v>6360</v>
      </c>
      <c r="B6361" t="s">
        <v>16133</v>
      </c>
      <c r="C6361" t="s">
        <v>16134</v>
      </c>
      <c r="D6361" t="s">
        <v>16135</v>
      </c>
      <c r="E6361" s="1">
        <v>44964.611851851849</v>
      </c>
      <c r="F6361" s="1">
        <v>44964.611851851849</v>
      </c>
    </row>
    <row r="6362" spans="1:6" x14ac:dyDescent="0.2">
      <c r="A6362">
        <v>6361</v>
      </c>
      <c r="B6362" t="s">
        <v>16136</v>
      </c>
      <c r="C6362" t="s">
        <v>16137</v>
      </c>
      <c r="D6362">
        <v>19142282341</v>
      </c>
      <c r="E6362" s="1">
        <v>44964.611851851849</v>
      </c>
      <c r="F6362" s="1">
        <v>44964.611851851849</v>
      </c>
    </row>
    <row r="6363" spans="1:6" x14ac:dyDescent="0.2">
      <c r="A6363">
        <v>6362</v>
      </c>
      <c r="B6363" t="s">
        <v>16138</v>
      </c>
      <c r="C6363" t="s">
        <v>16139</v>
      </c>
      <c r="D6363" t="s">
        <v>16140</v>
      </c>
      <c r="E6363" s="1">
        <v>44964.611851851849</v>
      </c>
      <c r="F6363" s="1">
        <v>44964.611851851849</v>
      </c>
    </row>
    <row r="6364" spans="1:6" x14ac:dyDescent="0.2">
      <c r="A6364">
        <v>6363</v>
      </c>
      <c r="B6364" t="s">
        <v>16141</v>
      </c>
      <c r="C6364" t="s">
        <v>16142</v>
      </c>
      <c r="D6364">
        <f>1-708-332-7156</f>
        <v>-8195</v>
      </c>
      <c r="E6364" s="1">
        <v>44964.611851851849</v>
      </c>
      <c r="F6364" s="1">
        <v>44964.611851851849</v>
      </c>
    </row>
    <row r="6365" spans="1:6" x14ac:dyDescent="0.2">
      <c r="A6365">
        <v>6364</v>
      </c>
      <c r="B6365" t="s">
        <v>16143</v>
      </c>
      <c r="C6365" t="s">
        <v>16144</v>
      </c>
      <c r="D6365" t="s">
        <v>16145</v>
      </c>
      <c r="E6365" s="1">
        <v>44964.611851851849</v>
      </c>
      <c r="F6365" s="1">
        <v>44964.611851851849</v>
      </c>
    </row>
    <row r="6366" spans="1:6" x14ac:dyDescent="0.2">
      <c r="A6366">
        <v>6365</v>
      </c>
      <c r="B6366" t="s">
        <v>16146</v>
      </c>
      <c r="C6366" t="s">
        <v>16147</v>
      </c>
      <c r="D6366" t="s">
        <v>16148</v>
      </c>
      <c r="E6366" s="1">
        <v>44964.611851851849</v>
      </c>
      <c r="F6366" s="1">
        <v>44964.611851851849</v>
      </c>
    </row>
    <row r="6367" spans="1:6" x14ac:dyDescent="0.2">
      <c r="A6367">
        <v>6366</v>
      </c>
      <c r="B6367" t="s">
        <v>16149</v>
      </c>
      <c r="C6367" t="s">
        <v>16150</v>
      </c>
      <c r="D6367" t="s">
        <v>16151</v>
      </c>
      <c r="E6367" s="1">
        <v>44964.611851851849</v>
      </c>
      <c r="F6367" s="1">
        <v>44964.611851851849</v>
      </c>
    </row>
    <row r="6368" spans="1:6" x14ac:dyDescent="0.2">
      <c r="A6368">
        <v>6367</v>
      </c>
      <c r="B6368" t="s">
        <v>16152</v>
      </c>
      <c r="C6368" t="s">
        <v>16153</v>
      </c>
      <c r="D6368">
        <f>1-814-227-9440</f>
        <v>-10480</v>
      </c>
      <c r="E6368" s="1">
        <v>44964.611851851849</v>
      </c>
      <c r="F6368" s="1">
        <v>44964.611851851849</v>
      </c>
    </row>
    <row r="6369" spans="1:6" x14ac:dyDescent="0.2">
      <c r="A6369">
        <v>6368</v>
      </c>
      <c r="B6369" t="s">
        <v>16154</v>
      </c>
      <c r="C6369" t="s">
        <v>16155</v>
      </c>
      <c r="D6369">
        <v>19563306115</v>
      </c>
      <c r="E6369" s="1">
        <v>44964.611851851849</v>
      </c>
      <c r="F6369" s="1">
        <v>44964.611851851849</v>
      </c>
    </row>
    <row r="6370" spans="1:6" x14ac:dyDescent="0.2">
      <c r="A6370">
        <v>6369</v>
      </c>
      <c r="B6370" t="s">
        <v>16156</v>
      </c>
      <c r="C6370" t="s">
        <v>16157</v>
      </c>
      <c r="D6370" t="s">
        <v>16158</v>
      </c>
      <c r="E6370" s="1">
        <v>44964.611851851849</v>
      </c>
      <c r="F6370" s="1">
        <v>44964.611851851849</v>
      </c>
    </row>
    <row r="6371" spans="1:6" x14ac:dyDescent="0.2">
      <c r="A6371">
        <v>6370</v>
      </c>
      <c r="B6371" t="s">
        <v>16159</v>
      </c>
      <c r="C6371" t="s">
        <v>16160</v>
      </c>
      <c r="D6371" s="2">
        <v>18604957820</v>
      </c>
      <c r="E6371" s="1">
        <v>44964.611851851849</v>
      </c>
      <c r="F6371" s="1">
        <v>44964.611851851849</v>
      </c>
    </row>
    <row r="6372" spans="1:6" x14ac:dyDescent="0.2">
      <c r="A6372">
        <v>6371</v>
      </c>
      <c r="B6372" t="s">
        <v>16161</v>
      </c>
      <c r="C6372" t="s">
        <v>16162</v>
      </c>
      <c r="D6372">
        <f>1-520-324-601</f>
        <v>-1444</v>
      </c>
      <c r="E6372" s="1">
        <v>44964.611851851849</v>
      </c>
      <c r="F6372" s="1">
        <v>44964.611851851849</v>
      </c>
    </row>
    <row r="6373" spans="1:6" x14ac:dyDescent="0.2">
      <c r="A6373">
        <v>6372</v>
      </c>
      <c r="B6373" t="s">
        <v>16163</v>
      </c>
      <c r="C6373" t="s">
        <v>16164</v>
      </c>
      <c r="D6373" t="s">
        <v>16165</v>
      </c>
      <c r="E6373" s="1">
        <v>44964.611851851849</v>
      </c>
      <c r="F6373" s="1">
        <v>44964.611851851849</v>
      </c>
    </row>
    <row r="6374" spans="1:6" x14ac:dyDescent="0.2">
      <c r="A6374">
        <v>6373</v>
      </c>
      <c r="B6374" t="s">
        <v>16166</v>
      </c>
      <c r="C6374" t="s">
        <v>16167</v>
      </c>
      <c r="D6374" t="s">
        <v>16168</v>
      </c>
      <c r="E6374" s="1">
        <v>44964.611851851849</v>
      </c>
      <c r="F6374" s="1">
        <v>44964.611851851849</v>
      </c>
    </row>
    <row r="6375" spans="1:6" x14ac:dyDescent="0.2">
      <c r="A6375">
        <v>6374</v>
      </c>
      <c r="B6375" t="s">
        <v>16169</v>
      </c>
      <c r="C6375" t="s">
        <v>16170</v>
      </c>
      <c r="D6375">
        <f>1-484-322-5514</f>
        <v>-6319</v>
      </c>
      <c r="E6375" s="1">
        <v>44964.611851851849</v>
      </c>
      <c r="F6375" s="1">
        <v>44964.611851851849</v>
      </c>
    </row>
    <row r="6376" spans="1:6" x14ac:dyDescent="0.2">
      <c r="A6376">
        <v>6375</v>
      </c>
      <c r="B6376" t="s">
        <v>16171</v>
      </c>
      <c r="C6376" t="s">
        <v>16172</v>
      </c>
      <c r="D6376" t="s">
        <v>16173</v>
      </c>
      <c r="E6376" s="1">
        <v>44964.611851851849</v>
      </c>
      <c r="F6376" s="1">
        <v>44964.611851851849</v>
      </c>
    </row>
    <row r="6377" spans="1:6" x14ac:dyDescent="0.2">
      <c r="A6377">
        <v>6376</v>
      </c>
      <c r="B6377" t="s">
        <v>16174</v>
      </c>
      <c r="C6377" t="s">
        <v>16175</v>
      </c>
      <c r="D6377" t="s">
        <v>16176</v>
      </c>
      <c r="E6377" s="1">
        <v>44964.611851851849</v>
      </c>
      <c r="F6377" s="1">
        <v>44964.611851851849</v>
      </c>
    </row>
    <row r="6378" spans="1:6" x14ac:dyDescent="0.2">
      <c r="A6378">
        <v>6377</v>
      </c>
      <c r="B6378" t="s">
        <v>16177</v>
      </c>
      <c r="C6378" t="s">
        <v>16178</v>
      </c>
      <c r="D6378" s="2">
        <v>8203253636</v>
      </c>
      <c r="E6378" s="1">
        <v>44964.611851851849</v>
      </c>
      <c r="F6378" s="1">
        <v>44964.611851851849</v>
      </c>
    </row>
    <row r="6379" spans="1:6" x14ac:dyDescent="0.2">
      <c r="A6379">
        <v>6378</v>
      </c>
      <c r="B6379" t="s">
        <v>16179</v>
      </c>
      <c r="C6379" t="s">
        <v>16180</v>
      </c>
      <c r="D6379" t="s">
        <v>16181</v>
      </c>
      <c r="E6379" s="1">
        <v>44964.611851851849</v>
      </c>
      <c r="F6379" s="1">
        <v>44964.611851851849</v>
      </c>
    </row>
    <row r="6380" spans="1:6" x14ac:dyDescent="0.2">
      <c r="A6380">
        <v>6379</v>
      </c>
      <c r="B6380" t="s">
        <v>16182</v>
      </c>
      <c r="C6380" t="s">
        <v>16183</v>
      </c>
      <c r="D6380" t="s">
        <v>16184</v>
      </c>
      <c r="E6380" s="1">
        <v>44964.611851851849</v>
      </c>
      <c r="F6380" s="1">
        <v>44964.611851851849</v>
      </c>
    </row>
    <row r="6381" spans="1:6" x14ac:dyDescent="0.2">
      <c r="A6381">
        <v>6380</v>
      </c>
      <c r="B6381" t="s">
        <v>16185</v>
      </c>
      <c r="C6381" t="s">
        <v>16186</v>
      </c>
      <c r="D6381" t="s">
        <v>16187</v>
      </c>
      <c r="E6381" s="1">
        <v>44964.611851851849</v>
      </c>
      <c r="F6381" s="1">
        <v>44964.611851851849</v>
      </c>
    </row>
    <row r="6382" spans="1:6" x14ac:dyDescent="0.2">
      <c r="A6382">
        <v>6381</v>
      </c>
      <c r="B6382" t="s">
        <v>16188</v>
      </c>
      <c r="C6382" t="s">
        <v>16189</v>
      </c>
      <c r="D6382" s="2">
        <v>4456914681</v>
      </c>
      <c r="E6382" s="1">
        <v>44964.611851851849</v>
      </c>
      <c r="F6382" s="1">
        <v>44964.611851851849</v>
      </c>
    </row>
    <row r="6383" spans="1:6" x14ac:dyDescent="0.2">
      <c r="A6383">
        <v>6382</v>
      </c>
      <c r="B6383" t="s">
        <v>16190</v>
      </c>
      <c r="C6383" t="s">
        <v>16191</v>
      </c>
      <c r="D6383" s="2">
        <v>5394809027</v>
      </c>
      <c r="E6383" s="1">
        <v>44964.611851851849</v>
      </c>
      <c r="F6383" s="1">
        <v>44964.611851851849</v>
      </c>
    </row>
    <row r="6384" spans="1:6" x14ac:dyDescent="0.2">
      <c r="A6384">
        <v>6383</v>
      </c>
      <c r="B6384" t="s">
        <v>16192</v>
      </c>
      <c r="C6384" t="s">
        <v>16193</v>
      </c>
      <c r="D6384" s="2">
        <v>14358915065</v>
      </c>
      <c r="E6384" s="1">
        <v>44964.611851851849</v>
      </c>
      <c r="F6384" s="1">
        <v>44964.611851851849</v>
      </c>
    </row>
    <row r="6385" spans="1:6" x14ac:dyDescent="0.2">
      <c r="A6385">
        <v>6384</v>
      </c>
      <c r="B6385" t="s">
        <v>16194</v>
      </c>
      <c r="C6385" t="s">
        <v>16195</v>
      </c>
      <c r="D6385" t="s">
        <v>16196</v>
      </c>
      <c r="E6385" s="1">
        <v>44964.611851851849</v>
      </c>
      <c r="F6385" s="1">
        <v>44964.611851851849</v>
      </c>
    </row>
    <row r="6386" spans="1:6" x14ac:dyDescent="0.2">
      <c r="A6386">
        <v>6385</v>
      </c>
      <c r="B6386" t="s">
        <v>16197</v>
      </c>
      <c r="C6386" t="s">
        <v>16198</v>
      </c>
      <c r="D6386">
        <v>16829065952</v>
      </c>
      <c r="E6386" s="1">
        <v>44964.611851851849</v>
      </c>
      <c r="F6386" s="1">
        <v>44964.611851851849</v>
      </c>
    </row>
    <row r="6387" spans="1:6" x14ac:dyDescent="0.2">
      <c r="A6387">
        <v>6386</v>
      </c>
      <c r="B6387" t="s">
        <v>16199</v>
      </c>
      <c r="C6387" t="s">
        <v>16200</v>
      </c>
      <c r="D6387">
        <v>19495039151</v>
      </c>
      <c r="E6387" s="1">
        <v>44964.611851851849</v>
      </c>
      <c r="F6387" s="1">
        <v>44964.611851851849</v>
      </c>
    </row>
    <row r="6388" spans="1:6" x14ac:dyDescent="0.2">
      <c r="A6388">
        <v>6387</v>
      </c>
      <c r="B6388" t="s">
        <v>16201</v>
      </c>
      <c r="C6388" t="s">
        <v>16202</v>
      </c>
      <c r="D6388" s="2">
        <v>9497157262</v>
      </c>
      <c r="E6388" s="1">
        <v>44964.611851851849</v>
      </c>
      <c r="F6388" s="1">
        <v>44964.611851851849</v>
      </c>
    </row>
    <row r="6389" spans="1:6" x14ac:dyDescent="0.2">
      <c r="A6389">
        <v>6388</v>
      </c>
      <c r="B6389" t="s">
        <v>16203</v>
      </c>
      <c r="C6389" t="s">
        <v>16204</v>
      </c>
      <c r="D6389" t="s">
        <v>16205</v>
      </c>
      <c r="E6389" s="1">
        <v>44964.611851851849</v>
      </c>
      <c r="F6389" s="1">
        <v>44964.611851851849</v>
      </c>
    </row>
    <row r="6390" spans="1:6" x14ac:dyDescent="0.2">
      <c r="A6390">
        <v>6389</v>
      </c>
      <c r="B6390" t="s">
        <v>16206</v>
      </c>
      <c r="C6390" t="s">
        <v>16207</v>
      </c>
      <c r="D6390">
        <f>1-817-706-6890</f>
        <v>-8412</v>
      </c>
      <c r="E6390" s="1">
        <v>44964.611851851849</v>
      </c>
      <c r="F6390" s="1">
        <v>44964.611851851849</v>
      </c>
    </row>
    <row r="6391" spans="1:6" x14ac:dyDescent="0.2">
      <c r="A6391">
        <v>6390</v>
      </c>
      <c r="B6391" t="s">
        <v>16208</v>
      </c>
      <c r="C6391" t="s">
        <v>16209</v>
      </c>
      <c r="D6391">
        <f>1-201-716-3316</f>
        <v>-4232</v>
      </c>
      <c r="E6391" s="1">
        <v>44964.611851851849</v>
      </c>
      <c r="F6391" s="1">
        <v>44964.611851851849</v>
      </c>
    </row>
    <row r="6392" spans="1:6" x14ac:dyDescent="0.2">
      <c r="A6392">
        <v>6391</v>
      </c>
      <c r="B6392" t="s">
        <v>16210</v>
      </c>
      <c r="C6392" t="s">
        <v>16211</v>
      </c>
      <c r="D6392" t="s">
        <v>16212</v>
      </c>
      <c r="E6392" s="1">
        <v>44964.611851851849</v>
      </c>
      <c r="F6392" s="1">
        <v>44964.611851851849</v>
      </c>
    </row>
    <row r="6393" spans="1:6" x14ac:dyDescent="0.2">
      <c r="A6393">
        <v>6392</v>
      </c>
      <c r="B6393" t="s">
        <v>16213</v>
      </c>
      <c r="C6393" t="s">
        <v>16214</v>
      </c>
      <c r="D6393">
        <f>1-727-873-8401</f>
        <v>-10000</v>
      </c>
      <c r="E6393" s="1">
        <v>44964.611851851849</v>
      </c>
      <c r="F6393" s="1">
        <v>44964.611851851849</v>
      </c>
    </row>
    <row r="6394" spans="1:6" x14ac:dyDescent="0.2">
      <c r="A6394">
        <v>6393</v>
      </c>
      <c r="B6394" t="s">
        <v>16215</v>
      </c>
      <c r="C6394" t="s">
        <v>16216</v>
      </c>
      <c r="D6394">
        <f>1-820-704-5343</f>
        <v>-6866</v>
      </c>
      <c r="E6394" s="1">
        <v>44964.611851851849</v>
      </c>
      <c r="F6394" s="1">
        <v>44964.611851851849</v>
      </c>
    </row>
    <row r="6395" spans="1:6" x14ac:dyDescent="0.2">
      <c r="A6395">
        <v>6394</v>
      </c>
      <c r="B6395" t="s">
        <v>16217</v>
      </c>
      <c r="C6395" t="s">
        <v>16218</v>
      </c>
      <c r="D6395" t="s">
        <v>16219</v>
      </c>
      <c r="E6395" s="1">
        <v>44964.611851851849</v>
      </c>
      <c r="F6395" s="1">
        <v>44964.611851851849</v>
      </c>
    </row>
    <row r="6396" spans="1:6" x14ac:dyDescent="0.2">
      <c r="A6396">
        <v>6395</v>
      </c>
      <c r="B6396" t="s">
        <v>16220</v>
      </c>
      <c r="C6396" t="s">
        <v>16221</v>
      </c>
      <c r="D6396" t="s">
        <v>16222</v>
      </c>
      <c r="E6396" s="1">
        <v>44964.611851851849</v>
      </c>
      <c r="F6396" s="1">
        <v>44964.611851851849</v>
      </c>
    </row>
    <row r="6397" spans="1:6" x14ac:dyDescent="0.2">
      <c r="A6397">
        <v>6396</v>
      </c>
      <c r="B6397" t="s">
        <v>16223</v>
      </c>
      <c r="C6397" t="s">
        <v>16224</v>
      </c>
      <c r="D6397" t="s">
        <v>16225</v>
      </c>
      <c r="E6397" s="1">
        <v>44964.611851851849</v>
      </c>
      <c r="F6397" s="1">
        <v>44964.611851851849</v>
      </c>
    </row>
    <row r="6398" spans="1:6" x14ac:dyDescent="0.2">
      <c r="A6398">
        <v>6397</v>
      </c>
      <c r="B6398" t="s">
        <v>16226</v>
      </c>
      <c r="C6398" t="s">
        <v>16227</v>
      </c>
      <c r="D6398">
        <f>1-616-466-3384</f>
        <v>-4465</v>
      </c>
      <c r="E6398" s="1">
        <v>44964.611851851849</v>
      </c>
      <c r="F6398" s="1">
        <v>44964.611851851849</v>
      </c>
    </row>
    <row r="6399" spans="1:6" x14ac:dyDescent="0.2">
      <c r="A6399">
        <v>6398</v>
      </c>
      <c r="B6399" t="s">
        <v>16228</v>
      </c>
      <c r="C6399" t="s">
        <v>16229</v>
      </c>
      <c r="D6399" t="s">
        <v>16230</v>
      </c>
      <c r="E6399" s="1">
        <v>44964.611851851849</v>
      </c>
      <c r="F6399" s="1">
        <v>44964.611851851849</v>
      </c>
    </row>
    <row r="6400" spans="1:6" x14ac:dyDescent="0.2">
      <c r="A6400">
        <v>6399</v>
      </c>
      <c r="B6400" t="s">
        <v>16231</v>
      </c>
      <c r="C6400" t="s">
        <v>16232</v>
      </c>
      <c r="D6400" t="s">
        <v>16233</v>
      </c>
      <c r="E6400" s="1">
        <v>44964.611851851849</v>
      </c>
      <c r="F6400" s="1">
        <v>44964.611851851849</v>
      </c>
    </row>
    <row r="6401" spans="1:6" x14ac:dyDescent="0.2">
      <c r="A6401">
        <v>6400</v>
      </c>
      <c r="B6401" t="s">
        <v>16234</v>
      </c>
      <c r="C6401" t="s">
        <v>16235</v>
      </c>
      <c r="D6401" s="2">
        <v>12796477538</v>
      </c>
      <c r="E6401" s="1">
        <v>44964.611851851849</v>
      </c>
      <c r="F6401" s="1">
        <v>44964.611851851849</v>
      </c>
    </row>
    <row r="6402" spans="1:6" x14ac:dyDescent="0.2">
      <c r="A6402">
        <v>6401</v>
      </c>
      <c r="B6402" t="s">
        <v>16236</v>
      </c>
      <c r="C6402" t="s">
        <v>16237</v>
      </c>
      <c r="D6402">
        <f>1-820-687-5402</f>
        <v>-6908</v>
      </c>
      <c r="E6402" s="1">
        <v>44964.611851851849</v>
      </c>
      <c r="F6402" s="1">
        <v>44964.611851851849</v>
      </c>
    </row>
    <row r="6403" spans="1:6" x14ac:dyDescent="0.2">
      <c r="A6403">
        <v>6402</v>
      </c>
      <c r="B6403" t="s">
        <v>16238</v>
      </c>
      <c r="C6403" t="s">
        <v>16239</v>
      </c>
      <c r="D6403" t="s">
        <v>16240</v>
      </c>
      <c r="E6403" s="1">
        <v>44964.611851851849</v>
      </c>
      <c r="F6403" s="1">
        <v>44964.611851851849</v>
      </c>
    </row>
    <row r="6404" spans="1:6" x14ac:dyDescent="0.2">
      <c r="A6404">
        <v>6403</v>
      </c>
      <c r="B6404" t="s">
        <v>16241</v>
      </c>
      <c r="C6404" t="s">
        <v>16242</v>
      </c>
      <c r="D6404" s="2">
        <v>7818445499</v>
      </c>
      <c r="E6404" s="1">
        <v>44964.611851851849</v>
      </c>
      <c r="F6404" s="1">
        <v>44964.611851851849</v>
      </c>
    </row>
    <row r="6405" spans="1:6" x14ac:dyDescent="0.2">
      <c r="A6405">
        <v>6404</v>
      </c>
      <c r="B6405" t="s">
        <v>16243</v>
      </c>
      <c r="C6405" t="s">
        <v>16244</v>
      </c>
      <c r="D6405" s="2">
        <v>19088584086</v>
      </c>
      <c r="E6405" s="1">
        <v>44964.611851851849</v>
      </c>
      <c r="F6405" s="1">
        <v>44964.611851851849</v>
      </c>
    </row>
    <row r="6406" spans="1:6" x14ac:dyDescent="0.2">
      <c r="A6406">
        <v>6405</v>
      </c>
      <c r="B6406" t="s">
        <v>16245</v>
      </c>
      <c r="C6406" t="s">
        <v>16246</v>
      </c>
      <c r="D6406" s="2">
        <v>5315769143</v>
      </c>
      <c r="E6406" s="1">
        <v>44964.611851851849</v>
      </c>
      <c r="F6406" s="1">
        <v>44964.611851851849</v>
      </c>
    </row>
    <row r="6407" spans="1:6" x14ac:dyDescent="0.2">
      <c r="A6407">
        <v>6406</v>
      </c>
      <c r="B6407" t="s">
        <v>16247</v>
      </c>
      <c r="C6407" t="s">
        <v>16248</v>
      </c>
      <c r="D6407" t="s">
        <v>16249</v>
      </c>
      <c r="E6407" s="1">
        <v>44964.611851851849</v>
      </c>
      <c r="F6407" s="1">
        <v>44964.611851851849</v>
      </c>
    </row>
    <row r="6408" spans="1:6" x14ac:dyDescent="0.2">
      <c r="A6408">
        <v>6407</v>
      </c>
      <c r="B6408" t="s">
        <v>16250</v>
      </c>
      <c r="C6408" t="s">
        <v>16251</v>
      </c>
      <c r="D6408" t="s">
        <v>16252</v>
      </c>
      <c r="E6408" s="1">
        <v>44964.611851851849</v>
      </c>
      <c r="F6408" s="1">
        <v>44964.611851851849</v>
      </c>
    </row>
    <row r="6409" spans="1:6" x14ac:dyDescent="0.2">
      <c r="A6409">
        <v>6408</v>
      </c>
      <c r="B6409" t="s">
        <v>16253</v>
      </c>
      <c r="C6409" t="s">
        <v>16254</v>
      </c>
      <c r="D6409">
        <v>12832021188</v>
      </c>
      <c r="E6409" s="1">
        <v>44964.611851851849</v>
      </c>
      <c r="F6409" s="1">
        <v>44964.611851851849</v>
      </c>
    </row>
    <row r="6410" spans="1:6" x14ac:dyDescent="0.2">
      <c r="A6410">
        <v>6409</v>
      </c>
      <c r="B6410" t="s">
        <v>16255</v>
      </c>
      <c r="C6410" t="s">
        <v>16256</v>
      </c>
      <c r="D6410">
        <f>1-501-436-9272</f>
        <v>-10208</v>
      </c>
      <c r="E6410" s="1">
        <v>44964.611851851849</v>
      </c>
      <c r="F6410" s="1">
        <v>44964.611851851849</v>
      </c>
    </row>
    <row r="6411" spans="1:6" x14ac:dyDescent="0.2">
      <c r="A6411">
        <v>6410</v>
      </c>
      <c r="B6411" t="s">
        <v>16257</v>
      </c>
      <c r="C6411" t="s">
        <v>16258</v>
      </c>
      <c r="D6411" t="s">
        <v>16259</v>
      </c>
      <c r="E6411" s="1">
        <v>44964.611851851849</v>
      </c>
      <c r="F6411" s="1">
        <v>44964.611851851849</v>
      </c>
    </row>
    <row r="6412" spans="1:6" x14ac:dyDescent="0.2">
      <c r="A6412">
        <v>6411</v>
      </c>
      <c r="B6412" t="s">
        <v>16260</v>
      </c>
      <c r="C6412" t="s">
        <v>16261</v>
      </c>
      <c r="D6412">
        <f>1-304-893-5967</f>
        <v>-7163</v>
      </c>
      <c r="E6412" s="1">
        <v>44964.611851851849</v>
      </c>
      <c r="F6412" s="1">
        <v>44964.611851851849</v>
      </c>
    </row>
    <row r="6413" spans="1:6" x14ac:dyDescent="0.2">
      <c r="A6413">
        <v>6412</v>
      </c>
      <c r="B6413" t="s">
        <v>16262</v>
      </c>
      <c r="C6413" t="s">
        <v>16263</v>
      </c>
      <c r="D6413" t="s">
        <v>16264</v>
      </c>
      <c r="E6413" s="1">
        <v>44964.611851851849</v>
      </c>
      <c r="F6413" s="1">
        <v>44964.611851851849</v>
      </c>
    </row>
    <row r="6414" spans="1:6" x14ac:dyDescent="0.2">
      <c r="A6414">
        <v>6413</v>
      </c>
      <c r="B6414" t="s">
        <v>16265</v>
      </c>
      <c r="C6414" t="s">
        <v>16266</v>
      </c>
      <c r="D6414" s="2">
        <v>19289507646</v>
      </c>
      <c r="E6414" s="1">
        <v>44964.611851851849</v>
      </c>
      <c r="F6414" s="1">
        <v>44964.611851851849</v>
      </c>
    </row>
    <row r="6415" spans="1:6" x14ac:dyDescent="0.2">
      <c r="A6415">
        <v>6414</v>
      </c>
      <c r="B6415" t="s">
        <v>16267</v>
      </c>
      <c r="C6415" t="s">
        <v>16268</v>
      </c>
      <c r="D6415" s="2">
        <v>7728301741</v>
      </c>
      <c r="E6415" s="1">
        <v>44964.611851851849</v>
      </c>
      <c r="F6415" s="1">
        <v>44964.611851851849</v>
      </c>
    </row>
    <row r="6416" spans="1:6" x14ac:dyDescent="0.2">
      <c r="A6416">
        <v>6415</v>
      </c>
      <c r="B6416" t="s">
        <v>16269</v>
      </c>
      <c r="C6416" t="s">
        <v>16270</v>
      </c>
      <c r="D6416" t="s">
        <v>16271</v>
      </c>
      <c r="E6416" s="1">
        <v>44964.611851851849</v>
      </c>
      <c r="F6416" s="1">
        <v>44964.611851851849</v>
      </c>
    </row>
    <row r="6417" spans="1:6" x14ac:dyDescent="0.2">
      <c r="A6417">
        <v>6416</v>
      </c>
      <c r="B6417" t="s">
        <v>16272</v>
      </c>
      <c r="C6417" t="s">
        <v>16273</v>
      </c>
      <c r="D6417" t="s">
        <v>16274</v>
      </c>
      <c r="E6417" s="1">
        <v>44964.611851851849</v>
      </c>
      <c r="F6417" s="1">
        <v>44964.611851851849</v>
      </c>
    </row>
    <row r="6418" spans="1:6" x14ac:dyDescent="0.2">
      <c r="A6418">
        <v>6417</v>
      </c>
      <c r="B6418" t="s">
        <v>16275</v>
      </c>
      <c r="C6418" t="s">
        <v>16276</v>
      </c>
      <c r="D6418" t="s">
        <v>16277</v>
      </c>
      <c r="E6418" s="1">
        <v>44964.611851851849</v>
      </c>
      <c r="F6418" s="1">
        <v>44964.611851851849</v>
      </c>
    </row>
    <row r="6419" spans="1:6" x14ac:dyDescent="0.2">
      <c r="A6419">
        <v>6418</v>
      </c>
      <c r="B6419" t="s">
        <v>16278</v>
      </c>
      <c r="C6419" t="s">
        <v>16279</v>
      </c>
      <c r="D6419" t="s">
        <v>16280</v>
      </c>
      <c r="E6419" s="1">
        <v>44964.611851851849</v>
      </c>
      <c r="F6419" s="1">
        <v>44964.611851851849</v>
      </c>
    </row>
    <row r="6420" spans="1:6" x14ac:dyDescent="0.2">
      <c r="A6420">
        <v>6419</v>
      </c>
      <c r="B6420" t="s">
        <v>16281</v>
      </c>
      <c r="C6420" t="s">
        <v>16282</v>
      </c>
      <c r="D6420" t="s">
        <v>16283</v>
      </c>
      <c r="E6420" s="1">
        <v>44964.611851851849</v>
      </c>
      <c r="F6420" s="1">
        <v>44964.611851851849</v>
      </c>
    </row>
    <row r="6421" spans="1:6" x14ac:dyDescent="0.2">
      <c r="A6421">
        <v>6420</v>
      </c>
      <c r="B6421" t="s">
        <v>16284</v>
      </c>
      <c r="C6421" t="s">
        <v>16285</v>
      </c>
      <c r="D6421">
        <f>1-256-865-8929</f>
        <v>-10049</v>
      </c>
      <c r="E6421" s="1">
        <v>44964.611851851849</v>
      </c>
      <c r="F6421" s="1">
        <v>44964.611851851849</v>
      </c>
    </row>
    <row r="6422" spans="1:6" x14ac:dyDescent="0.2">
      <c r="A6422">
        <v>6421</v>
      </c>
      <c r="B6422" t="s">
        <v>16286</v>
      </c>
      <c r="C6422" t="s">
        <v>16287</v>
      </c>
      <c r="D6422" t="s">
        <v>16288</v>
      </c>
      <c r="E6422" s="1">
        <v>44964.611851851849</v>
      </c>
      <c r="F6422" s="1">
        <v>44964.611851851849</v>
      </c>
    </row>
    <row r="6423" spans="1:6" x14ac:dyDescent="0.2">
      <c r="A6423">
        <v>6422</v>
      </c>
      <c r="B6423" t="s">
        <v>16289</v>
      </c>
      <c r="C6423" t="s">
        <v>16290</v>
      </c>
      <c r="D6423" t="s">
        <v>16291</v>
      </c>
      <c r="E6423" s="1">
        <v>44964.611851851849</v>
      </c>
      <c r="F6423" s="1">
        <v>44964.611851851849</v>
      </c>
    </row>
    <row r="6424" spans="1:6" x14ac:dyDescent="0.2">
      <c r="A6424">
        <v>6423</v>
      </c>
      <c r="B6424" t="s">
        <v>16292</v>
      </c>
      <c r="C6424" t="s">
        <v>16293</v>
      </c>
      <c r="D6424" t="s">
        <v>16294</v>
      </c>
      <c r="E6424" s="1">
        <v>44964.611851851849</v>
      </c>
      <c r="F6424" s="1">
        <v>44964.611851851849</v>
      </c>
    </row>
    <row r="6425" spans="1:6" x14ac:dyDescent="0.2">
      <c r="A6425">
        <v>6424</v>
      </c>
      <c r="B6425" t="s">
        <v>16295</v>
      </c>
      <c r="C6425" t="s">
        <v>16296</v>
      </c>
      <c r="D6425" t="s">
        <v>16297</v>
      </c>
      <c r="E6425" s="1">
        <v>44964.611851851849</v>
      </c>
      <c r="F6425" s="1">
        <v>44964.611851851849</v>
      </c>
    </row>
    <row r="6426" spans="1:6" x14ac:dyDescent="0.2">
      <c r="A6426">
        <v>6425</v>
      </c>
      <c r="B6426" t="s">
        <v>16298</v>
      </c>
      <c r="C6426" t="s">
        <v>16299</v>
      </c>
      <c r="D6426" s="2">
        <v>18047221352</v>
      </c>
      <c r="E6426" s="1">
        <v>44964.611851851849</v>
      </c>
      <c r="F6426" s="1">
        <v>44964.611851851849</v>
      </c>
    </row>
    <row r="6427" spans="1:6" x14ac:dyDescent="0.2">
      <c r="A6427">
        <v>6426</v>
      </c>
      <c r="B6427" t="s">
        <v>16300</v>
      </c>
      <c r="C6427" t="s">
        <v>16301</v>
      </c>
      <c r="D6427">
        <f>1-646-792-6767</f>
        <v>-8204</v>
      </c>
      <c r="E6427" s="1">
        <v>44964.611851851849</v>
      </c>
      <c r="F6427" s="1">
        <v>44964.611851851849</v>
      </c>
    </row>
    <row r="6428" spans="1:6" x14ac:dyDescent="0.2">
      <c r="A6428">
        <v>6427</v>
      </c>
      <c r="B6428" t="s">
        <v>16302</v>
      </c>
      <c r="C6428" t="s">
        <v>16303</v>
      </c>
      <c r="D6428" t="s">
        <v>16304</v>
      </c>
      <c r="E6428" s="1">
        <v>44964.611851851849</v>
      </c>
      <c r="F6428" s="1">
        <v>44964.611851851849</v>
      </c>
    </row>
    <row r="6429" spans="1:6" x14ac:dyDescent="0.2">
      <c r="A6429">
        <v>6428</v>
      </c>
      <c r="B6429" t="s">
        <v>16305</v>
      </c>
      <c r="C6429" t="s">
        <v>16306</v>
      </c>
      <c r="D6429" s="2">
        <v>4588425677</v>
      </c>
      <c r="E6429" s="1">
        <v>44964.611851851849</v>
      </c>
      <c r="F6429" s="1">
        <v>44964.611851851849</v>
      </c>
    </row>
    <row r="6430" spans="1:6" x14ac:dyDescent="0.2">
      <c r="A6430">
        <v>6429</v>
      </c>
      <c r="B6430" t="s">
        <v>16307</v>
      </c>
      <c r="C6430" t="s">
        <v>16308</v>
      </c>
      <c r="D6430" t="s">
        <v>16309</v>
      </c>
      <c r="E6430" s="1">
        <v>44964.611851851849</v>
      </c>
      <c r="F6430" s="1">
        <v>44964.611851851849</v>
      </c>
    </row>
    <row r="6431" spans="1:6" x14ac:dyDescent="0.2">
      <c r="A6431">
        <v>6430</v>
      </c>
      <c r="B6431" t="s">
        <v>16310</v>
      </c>
      <c r="C6431" t="s">
        <v>16311</v>
      </c>
      <c r="D6431">
        <f>1-316-524-5323</f>
        <v>-6162</v>
      </c>
      <c r="E6431" s="1">
        <v>44964.611851851849</v>
      </c>
      <c r="F6431" s="1">
        <v>44964.611851851849</v>
      </c>
    </row>
    <row r="6432" spans="1:6" x14ac:dyDescent="0.2">
      <c r="A6432">
        <v>6431</v>
      </c>
      <c r="B6432" t="s">
        <v>16312</v>
      </c>
      <c r="C6432" t="s">
        <v>16313</v>
      </c>
      <c r="D6432">
        <v>12678162948</v>
      </c>
      <c r="E6432" s="1">
        <v>44964.611851851849</v>
      </c>
      <c r="F6432" s="1">
        <v>44964.611851851849</v>
      </c>
    </row>
    <row r="6433" spans="1:6" x14ac:dyDescent="0.2">
      <c r="A6433">
        <v>6432</v>
      </c>
      <c r="B6433" t="s">
        <v>16314</v>
      </c>
      <c r="C6433" t="s">
        <v>16315</v>
      </c>
      <c r="D6433" s="2">
        <v>17084178861</v>
      </c>
      <c r="E6433" s="1">
        <v>44964.611851851849</v>
      </c>
      <c r="F6433" s="1">
        <v>44964.611851851849</v>
      </c>
    </row>
    <row r="6434" spans="1:6" x14ac:dyDescent="0.2">
      <c r="A6434">
        <v>6433</v>
      </c>
      <c r="B6434" t="s">
        <v>16316</v>
      </c>
      <c r="C6434" t="s">
        <v>16317</v>
      </c>
      <c r="D6434" t="s">
        <v>16318</v>
      </c>
      <c r="E6434" s="1">
        <v>44964.611851851849</v>
      </c>
      <c r="F6434" s="1">
        <v>44964.611851851849</v>
      </c>
    </row>
    <row r="6435" spans="1:6" x14ac:dyDescent="0.2">
      <c r="A6435">
        <v>6434</v>
      </c>
      <c r="B6435" t="s">
        <v>16319</v>
      </c>
      <c r="C6435" t="s">
        <v>16320</v>
      </c>
      <c r="D6435">
        <f>1-640-535-9389</f>
        <v>-10563</v>
      </c>
      <c r="E6435" s="1">
        <v>44964.611851851849</v>
      </c>
      <c r="F6435" s="1">
        <v>44964.611851851849</v>
      </c>
    </row>
    <row r="6436" spans="1:6" x14ac:dyDescent="0.2">
      <c r="A6436">
        <v>6435</v>
      </c>
      <c r="B6436" t="s">
        <v>16321</v>
      </c>
      <c r="C6436" t="s">
        <v>16322</v>
      </c>
      <c r="D6436" s="2">
        <v>3529608365</v>
      </c>
      <c r="E6436" s="1">
        <v>44964.611851851849</v>
      </c>
      <c r="F6436" s="1">
        <v>44964.611851851849</v>
      </c>
    </row>
    <row r="6437" spans="1:6" x14ac:dyDescent="0.2">
      <c r="A6437">
        <v>6436</v>
      </c>
      <c r="B6437" t="s">
        <v>16323</v>
      </c>
      <c r="C6437" t="s">
        <v>16324</v>
      </c>
      <c r="D6437" t="s">
        <v>16325</v>
      </c>
      <c r="E6437" s="1">
        <v>44964.611851851849</v>
      </c>
      <c r="F6437" s="1">
        <v>44964.611851851849</v>
      </c>
    </row>
    <row r="6438" spans="1:6" x14ac:dyDescent="0.2">
      <c r="A6438">
        <v>6437</v>
      </c>
      <c r="B6438" t="s">
        <v>16326</v>
      </c>
      <c r="C6438" t="s">
        <v>16327</v>
      </c>
      <c r="D6438" t="s">
        <v>16328</v>
      </c>
      <c r="E6438" s="1">
        <v>44964.611851851849</v>
      </c>
      <c r="F6438" s="1">
        <v>44964.611851851849</v>
      </c>
    </row>
    <row r="6439" spans="1:6" x14ac:dyDescent="0.2">
      <c r="A6439">
        <v>6438</v>
      </c>
      <c r="B6439" t="s">
        <v>16329</v>
      </c>
      <c r="C6439" t="s">
        <v>16330</v>
      </c>
      <c r="D6439" t="s">
        <v>16331</v>
      </c>
      <c r="E6439" s="1">
        <v>44964.611851851849</v>
      </c>
      <c r="F6439" s="1">
        <v>44964.611851851849</v>
      </c>
    </row>
    <row r="6440" spans="1:6" x14ac:dyDescent="0.2">
      <c r="A6440">
        <v>6439</v>
      </c>
      <c r="B6440" t="s">
        <v>16332</v>
      </c>
      <c r="C6440" t="s">
        <v>16333</v>
      </c>
      <c r="D6440" s="2">
        <v>7017740929</v>
      </c>
      <c r="E6440" s="1">
        <v>44964.611851851849</v>
      </c>
      <c r="F6440" s="1">
        <v>44964.611851851849</v>
      </c>
    </row>
    <row r="6441" spans="1:6" x14ac:dyDescent="0.2">
      <c r="A6441">
        <v>6440</v>
      </c>
      <c r="B6441" t="s">
        <v>16334</v>
      </c>
      <c r="C6441" t="s">
        <v>16335</v>
      </c>
      <c r="D6441" t="s">
        <v>16336</v>
      </c>
      <c r="E6441" s="1">
        <v>44964.611851851849</v>
      </c>
      <c r="F6441" s="1">
        <v>44964.611851851849</v>
      </c>
    </row>
    <row r="6442" spans="1:6" x14ac:dyDescent="0.2">
      <c r="A6442">
        <v>6441</v>
      </c>
      <c r="B6442" t="s">
        <v>16337</v>
      </c>
      <c r="C6442" t="s">
        <v>16338</v>
      </c>
      <c r="D6442">
        <f>1-689-517-7019</f>
        <v>-8224</v>
      </c>
      <c r="E6442" s="1">
        <v>44964.611851851849</v>
      </c>
      <c r="F6442" s="1">
        <v>44964.611851851849</v>
      </c>
    </row>
    <row r="6443" spans="1:6" x14ac:dyDescent="0.2">
      <c r="A6443">
        <v>6442</v>
      </c>
      <c r="B6443" t="s">
        <v>16339</v>
      </c>
      <c r="C6443" t="s">
        <v>16340</v>
      </c>
      <c r="D6443">
        <f>1-208-261-8758</f>
        <v>-9226</v>
      </c>
      <c r="E6443" s="1">
        <v>44964.611851851849</v>
      </c>
      <c r="F6443" s="1">
        <v>44964.611851851849</v>
      </c>
    </row>
    <row r="6444" spans="1:6" x14ac:dyDescent="0.2">
      <c r="A6444">
        <v>6443</v>
      </c>
      <c r="B6444" t="s">
        <v>16341</v>
      </c>
      <c r="C6444" t="s">
        <v>16342</v>
      </c>
      <c r="D6444" s="2">
        <v>8434096839</v>
      </c>
      <c r="E6444" s="1">
        <v>44964.611851851849</v>
      </c>
      <c r="F6444" s="1">
        <v>44964.611851851849</v>
      </c>
    </row>
    <row r="6445" spans="1:6" x14ac:dyDescent="0.2">
      <c r="A6445">
        <v>6444</v>
      </c>
      <c r="B6445" t="s">
        <v>16343</v>
      </c>
      <c r="C6445" t="s">
        <v>16344</v>
      </c>
      <c r="D6445" s="2">
        <v>14787135806</v>
      </c>
      <c r="E6445" s="1">
        <v>44964.611851851849</v>
      </c>
      <c r="F6445" s="1">
        <v>44964.611851851849</v>
      </c>
    </row>
    <row r="6446" spans="1:6" x14ac:dyDescent="0.2">
      <c r="A6446">
        <v>6445</v>
      </c>
      <c r="B6446" t="s">
        <v>16345</v>
      </c>
      <c r="C6446" t="s">
        <v>16346</v>
      </c>
      <c r="D6446" t="s">
        <v>16347</v>
      </c>
      <c r="E6446" s="1">
        <v>44964.611851851849</v>
      </c>
      <c r="F6446" s="1">
        <v>44964.611851851849</v>
      </c>
    </row>
    <row r="6447" spans="1:6" x14ac:dyDescent="0.2">
      <c r="A6447">
        <v>6446</v>
      </c>
      <c r="B6447" t="s">
        <v>16348</v>
      </c>
      <c r="C6447" t="s">
        <v>16349</v>
      </c>
      <c r="D6447" t="s">
        <v>16350</v>
      </c>
      <c r="E6447" s="1">
        <v>44964.611851851849</v>
      </c>
      <c r="F6447" s="1">
        <v>44964.611851851849</v>
      </c>
    </row>
    <row r="6448" spans="1:6" x14ac:dyDescent="0.2">
      <c r="A6448">
        <v>6447</v>
      </c>
      <c r="B6448" t="s">
        <v>16351</v>
      </c>
      <c r="C6448" t="s">
        <v>16352</v>
      </c>
      <c r="D6448" t="s">
        <v>16353</v>
      </c>
      <c r="E6448" s="1">
        <v>44964.611851851849</v>
      </c>
      <c r="F6448" s="1">
        <v>44964.611851851849</v>
      </c>
    </row>
    <row r="6449" spans="1:6" x14ac:dyDescent="0.2">
      <c r="A6449">
        <v>6448</v>
      </c>
      <c r="B6449" t="s">
        <v>16354</v>
      </c>
      <c r="C6449" t="s">
        <v>16355</v>
      </c>
      <c r="D6449" t="s">
        <v>16356</v>
      </c>
      <c r="E6449" s="1">
        <v>44964.611851851849</v>
      </c>
      <c r="F6449" s="1">
        <v>44964.611851851849</v>
      </c>
    </row>
    <row r="6450" spans="1:6" x14ac:dyDescent="0.2">
      <c r="A6450">
        <v>6449</v>
      </c>
      <c r="B6450" t="s">
        <v>16357</v>
      </c>
      <c r="C6450" t="s">
        <v>16358</v>
      </c>
      <c r="D6450" s="2">
        <v>5032958318</v>
      </c>
      <c r="E6450" s="1">
        <v>44964.611851851849</v>
      </c>
      <c r="F6450" s="1">
        <v>44964.611851851849</v>
      </c>
    </row>
    <row r="6451" spans="1:6" x14ac:dyDescent="0.2">
      <c r="A6451">
        <v>6450</v>
      </c>
      <c r="B6451" t="s">
        <v>16359</v>
      </c>
      <c r="C6451" t="s">
        <v>16360</v>
      </c>
      <c r="D6451" t="s">
        <v>16361</v>
      </c>
      <c r="E6451" s="1">
        <v>44964.611851851849</v>
      </c>
      <c r="F6451" s="1">
        <v>44964.611851851849</v>
      </c>
    </row>
    <row r="6452" spans="1:6" x14ac:dyDescent="0.2">
      <c r="A6452">
        <v>6451</v>
      </c>
      <c r="B6452" t="s">
        <v>16362</v>
      </c>
      <c r="C6452" t="s">
        <v>16363</v>
      </c>
      <c r="D6452">
        <f>1-364-325-464</f>
        <v>-1152</v>
      </c>
      <c r="E6452" s="1">
        <v>44964.611851851849</v>
      </c>
      <c r="F6452" s="1">
        <v>44964.611851851849</v>
      </c>
    </row>
    <row r="6453" spans="1:6" x14ac:dyDescent="0.2">
      <c r="A6453">
        <v>6452</v>
      </c>
      <c r="B6453" t="s">
        <v>16364</v>
      </c>
      <c r="C6453" t="s">
        <v>16365</v>
      </c>
      <c r="D6453">
        <v>18629002130</v>
      </c>
      <c r="E6453" s="1">
        <v>44964.611851851849</v>
      </c>
      <c r="F6453" s="1">
        <v>44964.611851851849</v>
      </c>
    </row>
    <row r="6454" spans="1:6" x14ac:dyDescent="0.2">
      <c r="A6454">
        <v>6453</v>
      </c>
      <c r="B6454" t="s">
        <v>16366</v>
      </c>
      <c r="C6454" t="s">
        <v>16367</v>
      </c>
      <c r="D6454">
        <f>1-434-958-8230</f>
        <v>-9621</v>
      </c>
      <c r="E6454" s="1">
        <v>44964.611851851849</v>
      </c>
      <c r="F6454" s="1">
        <v>44964.611851851849</v>
      </c>
    </row>
    <row r="6455" spans="1:6" x14ac:dyDescent="0.2">
      <c r="A6455">
        <v>6454</v>
      </c>
      <c r="B6455" t="s">
        <v>16368</v>
      </c>
      <c r="C6455" t="s">
        <v>16369</v>
      </c>
      <c r="D6455" t="s">
        <v>16370</v>
      </c>
      <c r="E6455" s="1">
        <v>44964.611851851849</v>
      </c>
      <c r="F6455" s="1">
        <v>44964.611851851849</v>
      </c>
    </row>
    <row r="6456" spans="1:6" x14ac:dyDescent="0.2">
      <c r="A6456">
        <v>6455</v>
      </c>
      <c r="B6456" t="s">
        <v>16371</v>
      </c>
      <c r="C6456" t="s">
        <v>16372</v>
      </c>
      <c r="D6456" t="s">
        <v>16373</v>
      </c>
      <c r="E6456" s="1">
        <v>44964.611851851849</v>
      </c>
      <c r="F6456" s="1">
        <v>44964.611851851849</v>
      </c>
    </row>
    <row r="6457" spans="1:6" x14ac:dyDescent="0.2">
      <c r="A6457">
        <v>6456</v>
      </c>
      <c r="B6457" t="s">
        <v>16374</v>
      </c>
      <c r="C6457" t="s">
        <v>16375</v>
      </c>
      <c r="D6457">
        <f>1-918-879-2787</f>
        <v>-4583</v>
      </c>
      <c r="E6457" s="1">
        <v>44964.611851851849</v>
      </c>
      <c r="F6457" s="1">
        <v>44964.611851851849</v>
      </c>
    </row>
    <row r="6458" spans="1:6" x14ac:dyDescent="0.2">
      <c r="A6458">
        <v>6457</v>
      </c>
      <c r="B6458" t="s">
        <v>16376</v>
      </c>
      <c r="C6458" t="s">
        <v>16377</v>
      </c>
      <c r="D6458" t="s">
        <v>16378</v>
      </c>
      <c r="E6458" s="1">
        <v>44964.611851851849</v>
      </c>
      <c r="F6458" s="1">
        <v>44964.611851851849</v>
      </c>
    </row>
    <row r="6459" spans="1:6" x14ac:dyDescent="0.2">
      <c r="A6459">
        <v>6458</v>
      </c>
      <c r="B6459" t="s">
        <v>16379</v>
      </c>
      <c r="C6459" t="s">
        <v>16380</v>
      </c>
      <c r="D6459">
        <v>19794579316</v>
      </c>
      <c r="E6459" s="1">
        <v>44964.611851851849</v>
      </c>
      <c r="F6459" s="1">
        <v>44964.611851851849</v>
      </c>
    </row>
    <row r="6460" spans="1:6" x14ac:dyDescent="0.2">
      <c r="A6460">
        <v>6459</v>
      </c>
      <c r="B6460" t="s">
        <v>16381</v>
      </c>
      <c r="C6460" t="s">
        <v>16382</v>
      </c>
      <c r="D6460" t="s">
        <v>16383</v>
      </c>
      <c r="E6460" s="1">
        <v>44964.611851851849</v>
      </c>
      <c r="F6460" s="1">
        <v>44964.611851851849</v>
      </c>
    </row>
    <row r="6461" spans="1:6" x14ac:dyDescent="0.2">
      <c r="A6461">
        <v>6460</v>
      </c>
      <c r="B6461" t="s">
        <v>16384</v>
      </c>
      <c r="C6461" t="s">
        <v>16385</v>
      </c>
      <c r="D6461" t="s">
        <v>16386</v>
      </c>
      <c r="E6461" s="1">
        <v>44964.611851851849</v>
      </c>
      <c r="F6461" s="1">
        <v>44964.611851851849</v>
      </c>
    </row>
    <row r="6462" spans="1:6" x14ac:dyDescent="0.2">
      <c r="A6462">
        <v>6461</v>
      </c>
      <c r="B6462" t="s">
        <v>16387</v>
      </c>
      <c r="C6462" t="s">
        <v>16388</v>
      </c>
      <c r="D6462" t="s">
        <v>16389</v>
      </c>
      <c r="E6462" s="1">
        <v>44964.611851851849</v>
      </c>
      <c r="F6462" s="1">
        <v>44964.611851851849</v>
      </c>
    </row>
    <row r="6463" spans="1:6" x14ac:dyDescent="0.2">
      <c r="A6463">
        <v>6462</v>
      </c>
      <c r="B6463" t="s">
        <v>16390</v>
      </c>
      <c r="C6463" t="s">
        <v>16391</v>
      </c>
      <c r="D6463" t="s">
        <v>16392</v>
      </c>
      <c r="E6463" s="1">
        <v>44964.611851851849</v>
      </c>
      <c r="F6463" s="1">
        <v>44964.611851851849</v>
      </c>
    </row>
    <row r="6464" spans="1:6" x14ac:dyDescent="0.2">
      <c r="A6464">
        <v>6463</v>
      </c>
      <c r="B6464" t="s">
        <v>16393</v>
      </c>
      <c r="C6464" t="s">
        <v>16394</v>
      </c>
      <c r="D6464" t="s">
        <v>16395</v>
      </c>
      <c r="E6464" s="1">
        <v>44964.611851851849</v>
      </c>
      <c r="F6464" s="1">
        <v>44964.611851851849</v>
      </c>
    </row>
    <row r="6465" spans="1:6" x14ac:dyDescent="0.2">
      <c r="A6465">
        <v>6464</v>
      </c>
      <c r="B6465" t="s">
        <v>16396</v>
      </c>
      <c r="C6465" t="s">
        <v>16397</v>
      </c>
      <c r="D6465" s="2">
        <v>3393786627</v>
      </c>
      <c r="E6465" s="1">
        <v>44964.611851851849</v>
      </c>
      <c r="F6465" s="1">
        <v>44964.611851851849</v>
      </c>
    </row>
    <row r="6466" spans="1:6" x14ac:dyDescent="0.2">
      <c r="A6466">
        <v>6465</v>
      </c>
      <c r="B6466" t="s">
        <v>16398</v>
      </c>
      <c r="C6466" t="s">
        <v>16399</v>
      </c>
      <c r="D6466">
        <v>19797194953</v>
      </c>
      <c r="E6466" s="1">
        <v>44964.611851851849</v>
      </c>
      <c r="F6466" s="1">
        <v>44964.611851851849</v>
      </c>
    </row>
    <row r="6467" spans="1:6" x14ac:dyDescent="0.2">
      <c r="A6467">
        <v>6466</v>
      </c>
      <c r="B6467" t="s">
        <v>16400</v>
      </c>
      <c r="C6467" t="s">
        <v>16401</v>
      </c>
      <c r="D6467" t="s">
        <v>16402</v>
      </c>
      <c r="E6467" s="1">
        <v>44964.611851851849</v>
      </c>
      <c r="F6467" s="1">
        <v>44964.611851851849</v>
      </c>
    </row>
    <row r="6468" spans="1:6" x14ac:dyDescent="0.2">
      <c r="A6468">
        <v>6467</v>
      </c>
      <c r="B6468" t="s">
        <v>16403</v>
      </c>
      <c r="C6468" t="s">
        <v>16404</v>
      </c>
      <c r="D6468" s="2">
        <v>13463663369</v>
      </c>
      <c r="E6468" s="1">
        <v>44964.611851851849</v>
      </c>
      <c r="F6468" s="1">
        <v>44964.611851851849</v>
      </c>
    </row>
    <row r="6469" spans="1:6" x14ac:dyDescent="0.2">
      <c r="A6469">
        <v>6468</v>
      </c>
      <c r="B6469" t="s">
        <v>16405</v>
      </c>
      <c r="C6469" t="s">
        <v>16406</v>
      </c>
      <c r="D6469" t="s">
        <v>16407</v>
      </c>
      <c r="E6469" s="1">
        <v>44964.611851851849</v>
      </c>
      <c r="F6469" s="1">
        <v>44964.611851851849</v>
      </c>
    </row>
    <row r="6470" spans="1:6" x14ac:dyDescent="0.2">
      <c r="A6470">
        <v>6469</v>
      </c>
      <c r="B6470" t="s">
        <v>16408</v>
      </c>
      <c r="C6470" t="s">
        <v>16409</v>
      </c>
      <c r="D6470" t="s">
        <v>16410</v>
      </c>
      <c r="E6470" s="1">
        <v>44964.611851851849</v>
      </c>
      <c r="F6470" s="1">
        <v>44964.611851851849</v>
      </c>
    </row>
    <row r="6471" spans="1:6" x14ac:dyDescent="0.2">
      <c r="A6471">
        <v>6470</v>
      </c>
      <c r="B6471" t="s">
        <v>16411</v>
      </c>
      <c r="C6471" t="s">
        <v>16412</v>
      </c>
      <c r="D6471" s="2">
        <v>8167494245</v>
      </c>
      <c r="E6471" s="1">
        <v>44964.611851851849</v>
      </c>
      <c r="F6471" s="1">
        <v>44964.611851851849</v>
      </c>
    </row>
    <row r="6472" spans="1:6" x14ac:dyDescent="0.2">
      <c r="A6472">
        <v>6471</v>
      </c>
      <c r="B6472" t="s">
        <v>16413</v>
      </c>
      <c r="C6472" t="s">
        <v>16414</v>
      </c>
      <c r="D6472" t="s">
        <v>16415</v>
      </c>
      <c r="E6472" s="1">
        <v>44964.611851851849</v>
      </c>
      <c r="F6472" s="1">
        <v>44964.611851851849</v>
      </c>
    </row>
    <row r="6473" spans="1:6" x14ac:dyDescent="0.2">
      <c r="A6473">
        <v>6472</v>
      </c>
      <c r="B6473" t="s">
        <v>16416</v>
      </c>
      <c r="C6473" t="s">
        <v>16417</v>
      </c>
      <c r="D6473" s="2">
        <v>6152874090</v>
      </c>
      <c r="E6473" s="1">
        <v>44964.611851851849</v>
      </c>
      <c r="F6473" s="1">
        <v>44964.611851851849</v>
      </c>
    </row>
    <row r="6474" spans="1:6" x14ac:dyDescent="0.2">
      <c r="A6474">
        <v>6473</v>
      </c>
      <c r="B6474" t="s">
        <v>16418</v>
      </c>
      <c r="C6474" t="s">
        <v>16419</v>
      </c>
      <c r="D6474">
        <f>1-570-292-7788</f>
        <v>-8649</v>
      </c>
      <c r="E6474" s="1">
        <v>44964.611851851849</v>
      </c>
      <c r="F6474" s="1">
        <v>44964.611851851849</v>
      </c>
    </row>
    <row r="6475" spans="1:6" x14ac:dyDescent="0.2">
      <c r="A6475">
        <v>6474</v>
      </c>
      <c r="B6475" t="s">
        <v>16420</v>
      </c>
      <c r="C6475" t="s">
        <v>16421</v>
      </c>
      <c r="D6475">
        <f>1-551-468-1263</f>
        <v>-2281</v>
      </c>
      <c r="E6475" s="1">
        <v>44964.611851851849</v>
      </c>
      <c r="F6475" s="1">
        <v>44964.611851851849</v>
      </c>
    </row>
    <row r="6476" spans="1:6" x14ac:dyDescent="0.2">
      <c r="A6476">
        <v>6475</v>
      </c>
      <c r="B6476" t="s">
        <v>16422</v>
      </c>
      <c r="C6476" t="s">
        <v>16423</v>
      </c>
      <c r="D6476">
        <v>16178318137</v>
      </c>
      <c r="E6476" s="1">
        <v>44964.611851851849</v>
      </c>
      <c r="F6476" s="1">
        <v>44964.611851851849</v>
      </c>
    </row>
    <row r="6477" spans="1:6" x14ac:dyDescent="0.2">
      <c r="A6477">
        <v>6476</v>
      </c>
      <c r="B6477" t="s">
        <v>16424</v>
      </c>
      <c r="C6477" t="s">
        <v>16425</v>
      </c>
      <c r="D6477">
        <v>19475107747</v>
      </c>
      <c r="E6477" s="1">
        <v>44964.611851851849</v>
      </c>
      <c r="F6477" s="1">
        <v>44964.611851851849</v>
      </c>
    </row>
    <row r="6478" spans="1:6" x14ac:dyDescent="0.2">
      <c r="A6478">
        <v>6477</v>
      </c>
      <c r="B6478" t="s">
        <v>16426</v>
      </c>
      <c r="C6478" t="s">
        <v>16427</v>
      </c>
      <c r="D6478" s="2">
        <v>5095092391</v>
      </c>
      <c r="E6478" s="1">
        <v>44964.611851851849</v>
      </c>
      <c r="F6478" s="1">
        <v>44964.611851851849</v>
      </c>
    </row>
    <row r="6479" spans="1:6" x14ac:dyDescent="0.2">
      <c r="A6479">
        <v>6478</v>
      </c>
      <c r="B6479" t="s">
        <v>16428</v>
      </c>
      <c r="C6479" t="s">
        <v>16429</v>
      </c>
      <c r="D6479" t="s">
        <v>16430</v>
      </c>
      <c r="E6479" s="1">
        <v>44964.611851851849</v>
      </c>
      <c r="F6479" s="1">
        <v>44964.611851851849</v>
      </c>
    </row>
    <row r="6480" spans="1:6" x14ac:dyDescent="0.2">
      <c r="A6480">
        <v>6479</v>
      </c>
      <c r="B6480" t="s">
        <v>16431</v>
      </c>
      <c r="C6480" t="s">
        <v>16432</v>
      </c>
      <c r="D6480" s="2">
        <v>16409146818</v>
      </c>
      <c r="E6480" s="1">
        <v>44964.611851851849</v>
      </c>
      <c r="F6480" s="1">
        <v>44964.611851851849</v>
      </c>
    </row>
    <row r="6481" spans="1:6" x14ac:dyDescent="0.2">
      <c r="A6481">
        <v>6480</v>
      </c>
      <c r="B6481" t="s">
        <v>16433</v>
      </c>
      <c r="C6481" t="s">
        <v>16434</v>
      </c>
      <c r="D6481" t="s">
        <v>16435</v>
      </c>
      <c r="E6481" s="1">
        <v>44964.611851851849</v>
      </c>
      <c r="F6481" s="1">
        <v>44964.611851851849</v>
      </c>
    </row>
    <row r="6482" spans="1:6" x14ac:dyDescent="0.2">
      <c r="A6482">
        <v>6481</v>
      </c>
      <c r="B6482" t="s">
        <v>16436</v>
      </c>
      <c r="C6482" t="s">
        <v>16437</v>
      </c>
      <c r="D6482" t="s">
        <v>16438</v>
      </c>
      <c r="E6482" s="1">
        <v>44964.611851851849</v>
      </c>
      <c r="F6482" s="1">
        <v>44964.611851851849</v>
      </c>
    </row>
    <row r="6483" spans="1:6" x14ac:dyDescent="0.2">
      <c r="A6483">
        <v>6482</v>
      </c>
      <c r="B6483" t="s">
        <v>16439</v>
      </c>
      <c r="C6483" t="s">
        <v>16440</v>
      </c>
      <c r="D6483" t="s">
        <v>16441</v>
      </c>
      <c r="E6483" s="1">
        <v>44964.611851851849</v>
      </c>
      <c r="F6483" s="1">
        <v>44964.611851851849</v>
      </c>
    </row>
    <row r="6484" spans="1:6" x14ac:dyDescent="0.2">
      <c r="A6484">
        <v>6483</v>
      </c>
      <c r="B6484" t="s">
        <v>16442</v>
      </c>
      <c r="C6484" t="s">
        <v>16443</v>
      </c>
      <c r="D6484" t="s">
        <v>16444</v>
      </c>
      <c r="E6484" s="1">
        <v>44964.611851851849</v>
      </c>
      <c r="F6484" s="1">
        <v>44964.611851851849</v>
      </c>
    </row>
    <row r="6485" spans="1:6" x14ac:dyDescent="0.2">
      <c r="A6485">
        <v>6484</v>
      </c>
      <c r="B6485" t="s">
        <v>16445</v>
      </c>
      <c r="C6485" t="s">
        <v>16446</v>
      </c>
      <c r="D6485" s="2">
        <v>19304187393</v>
      </c>
      <c r="E6485" s="1">
        <v>44964.611851851849</v>
      </c>
      <c r="F6485" s="1">
        <v>44964.611851851849</v>
      </c>
    </row>
    <row r="6486" spans="1:6" x14ac:dyDescent="0.2">
      <c r="A6486">
        <v>6485</v>
      </c>
      <c r="B6486" t="s">
        <v>16447</v>
      </c>
      <c r="C6486" t="s">
        <v>16448</v>
      </c>
      <c r="D6486" t="s">
        <v>16449</v>
      </c>
      <c r="E6486" s="1">
        <v>44964.611851851849</v>
      </c>
      <c r="F6486" s="1">
        <v>44964.611851851849</v>
      </c>
    </row>
    <row r="6487" spans="1:6" x14ac:dyDescent="0.2">
      <c r="A6487">
        <v>6486</v>
      </c>
      <c r="B6487" t="s">
        <v>16450</v>
      </c>
      <c r="C6487" t="s">
        <v>16451</v>
      </c>
      <c r="D6487" t="s">
        <v>16452</v>
      </c>
      <c r="E6487" s="1">
        <v>44964.611851851849</v>
      </c>
      <c r="F6487" s="1">
        <v>44964.611851851849</v>
      </c>
    </row>
    <row r="6488" spans="1:6" x14ac:dyDescent="0.2">
      <c r="A6488">
        <v>6487</v>
      </c>
      <c r="B6488" t="s">
        <v>16453</v>
      </c>
      <c r="C6488" t="s">
        <v>16454</v>
      </c>
      <c r="D6488" t="s">
        <v>16455</v>
      </c>
      <c r="E6488" s="1">
        <v>44964.611851851849</v>
      </c>
      <c r="F6488" s="1">
        <v>44964.611851851849</v>
      </c>
    </row>
    <row r="6489" spans="1:6" x14ac:dyDescent="0.2">
      <c r="A6489">
        <v>6488</v>
      </c>
      <c r="B6489" t="s">
        <v>16456</v>
      </c>
      <c r="C6489" t="s">
        <v>16457</v>
      </c>
      <c r="D6489" s="2">
        <v>7815197646</v>
      </c>
      <c r="E6489" s="1">
        <v>44964.611851851849</v>
      </c>
      <c r="F6489" s="1">
        <v>44964.611851851849</v>
      </c>
    </row>
    <row r="6490" spans="1:6" x14ac:dyDescent="0.2">
      <c r="A6490">
        <v>6489</v>
      </c>
      <c r="B6490" t="s">
        <v>16458</v>
      </c>
      <c r="C6490" t="s">
        <v>16459</v>
      </c>
      <c r="D6490" t="s">
        <v>16460</v>
      </c>
      <c r="E6490" s="1">
        <v>44964.611851851849</v>
      </c>
      <c r="F6490" s="1">
        <v>44964.611851851849</v>
      </c>
    </row>
    <row r="6491" spans="1:6" x14ac:dyDescent="0.2">
      <c r="A6491">
        <v>6490</v>
      </c>
      <c r="B6491" t="s">
        <v>16461</v>
      </c>
      <c r="C6491" t="s">
        <v>16462</v>
      </c>
      <c r="D6491">
        <f>1-458-289-2518</f>
        <v>-3264</v>
      </c>
      <c r="E6491" s="1">
        <v>44964.611851851849</v>
      </c>
      <c r="F6491" s="1">
        <v>44964.611851851849</v>
      </c>
    </row>
    <row r="6492" spans="1:6" x14ac:dyDescent="0.2">
      <c r="A6492">
        <v>6491</v>
      </c>
      <c r="B6492" t="s">
        <v>16463</v>
      </c>
      <c r="C6492" t="s">
        <v>16464</v>
      </c>
      <c r="D6492">
        <f>1-608-233-8139</f>
        <v>-8979</v>
      </c>
      <c r="E6492" s="1">
        <v>44964.611851851849</v>
      </c>
      <c r="F6492" s="1">
        <v>44964.611851851849</v>
      </c>
    </row>
    <row r="6493" spans="1:6" x14ac:dyDescent="0.2">
      <c r="A6493">
        <v>6492</v>
      </c>
      <c r="B6493" t="s">
        <v>16465</v>
      </c>
      <c r="C6493" t="s">
        <v>16466</v>
      </c>
      <c r="D6493">
        <f>1-631-443-7704</f>
        <v>-8777</v>
      </c>
      <c r="E6493" s="1">
        <v>44964.611851851849</v>
      </c>
      <c r="F6493" s="1">
        <v>44964.611851851849</v>
      </c>
    </row>
    <row r="6494" spans="1:6" x14ac:dyDescent="0.2">
      <c r="A6494">
        <v>6493</v>
      </c>
      <c r="B6494" t="s">
        <v>16467</v>
      </c>
      <c r="C6494" t="s">
        <v>16468</v>
      </c>
      <c r="D6494" t="s">
        <v>16469</v>
      </c>
      <c r="E6494" s="1">
        <v>44964.611851851849</v>
      </c>
      <c r="F6494" s="1">
        <v>44964.611851851849</v>
      </c>
    </row>
    <row r="6495" spans="1:6" x14ac:dyDescent="0.2">
      <c r="A6495">
        <v>6494</v>
      </c>
      <c r="B6495" t="s">
        <v>16470</v>
      </c>
      <c r="C6495" t="s">
        <v>16471</v>
      </c>
      <c r="D6495" t="s">
        <v>16472</v>
      </c>
      <c r="E6495" s="1">
        <v>44964.611851851849</v>
      </c>
      <c r="F6495" s="1">
        <v>44964.611851851849</v>
      </c>
    </row>
    <row r="6496" spans="1:6" x14ac:dyDescent="0.2">
      <c r="A6496">
        <v>6495</v>
      </c>
      <c r="B6496" t="s">
        <v>16473</v>
      </c>
      <c r="C6496" t="s">
        <v>16474</v>
      </c>
      <c r="D6496">
        <f>1-719-965-5520</f>
        <v>-7203</v>
      </c>
      <c r="E6496" s="1">
        <v>44964.611851851849</v>
      </c>
      <c r="F6496" s="1">
        <v>44964.611851851849</v>
      </c>
    </row>
    <row r="6497" spans="1:6" x14ac:dyDescent="0.2">
      <c r="A6497">
        <v>6496</v>
      </c>
      <c r="B6497" t="s">
        <v>16475</v>
      </c>
      <c r="C6497" t="s">
        <v>16476</v>
      </c>
      <c r="D6497" t="s">
        <v>16477</v>
      </c>
      <c r="E6497" s="1">
        <v>44964.611851851849</v>
      </c>
      <c r="F6497" s="1">
        <v>44964.611851851849</v>
      </c>
    </row>
    <row r="6498" spans="1:6" x14ac:dyDescent="0.2">
      <c r="A6498">
        <v>6497</v>
      </c>
      <c r="B6498" t="s">
        <v>16478</v>
      </c>
      <c r="C6498" t="s">
        <v>16479</v>
      </c>
      <c r="D6498" s="2">
        <v>15705275312</v>
      </c>
      <c r="E6498" s="1">
        <v>44964.611851851849</v>
      </c>
      <c r="F6498" s="1">
        <v>44964.611851851849</v>
      </c>
    </row>
    <row r="6499" spans="1:6" x14ac:dyDescent="0.2">
      <c r="A6499">
        <v>6498</v>
      </c>
      <c r="B6499" t="s">
        <v>16480</v>
      </c>
      <c r="C6499" t="s">
        <v>16481</v>
      </c>
      <c r="D6499" t="s">
        <v>16482</v>
      </c>
      <c r="E6499" s="1">
        <v>44964.611851851849</v>
      </c>
      <c r="F6499" s="1">
        <v>44964.611851851849</v>
      </c>
    </row>
    <row r="6500" spans="1:6" x14ac:dyDescent="0.2">
      <c r="A6500">
        <v>6499</v>
      </c>
      <c r="B6500" t="s">
        <v>16483</v>
      </c>
      <c r="C6500" t="s">
        <v>16484</v>
      </c>
      <c r="D6500" s="2">
        <v>16028096106</v>
      </c>
      <c r="E6500" s="1">
        <v>44964.611851851849</v>
      </c>
      <c r="F6500" s="1">
        <v>44964.611851851849</v>
      </c>
    </row>
    <row r="6501" spans="1:6" x14ac:dyDescent="0.2">
      <c r="A6501">
        <v>6500</v>
      </c>
      <c r="B6501" t="s">
        <v>16485</v>
      </c>
      <c r="C6501" t="s">
        <v>16486</v>
      </c>
      <c r="D6501">
        <f>1-575-216-9862</f>
        <v>-10652</v>
      </c>
      <c r="E6501" s="1">
        <v>44964.611851851849</v>
      </c>
      <c r="F6501" s="1">
        <v>44964.611851851849</v>
      </c>
    </row>
    <row r="6502" spans="1:6" x14ac:dyDescent="0.2">
      <c r="A6502">
        <v>6501</v>
      </c>
      <c r="B6502" t="s">
        <v>16487</v>
      </c>
      <c r="C6502" t="s">
        <v>16488</v>
      </c>
      <c r="D6502">
        <f>1-346-446-2626</f>
        <v>-3417</v>
      </c>
      <c r="E6502" s="1">
        <v>44964.611851851849</v>
      </c>
      <c r="F6502" s="1">
        <v>44964.611851851849</v>
      </c>
    </row>
    <row r="6503" spans="1:6" x14ac:dyDescent="0.2">
      <c r="A6503">
        <v>6502</v>
      </c>
      <c r="B6503" t="s">
        <v>16489</v>
      </c>
      <c r="C6503" t="s">
        <v>16490</v>
      </c>
      <c r="D6503" t="s">
        <v>16491</v>
      </c>
      <c r="E6503" s="1">
        <v>44964.611851851849</v>
      </c>
      <c r="F6503" s="1">
        <v>44964.611851851849</v>
      </c>
    </row>
    <row r="6504" spans="1:6" x14ac:dyDescent="0.2">
      <c r="A6504">
        <v>6503</v>
      </c>
      <c r="B6504" t="s">
        <v>16492</v>
      </c>
      <c r="C6504" t="s">
        <v>16493</v>
      </c>
      <c r="D6504">
        <f>1-703-270-5201</f>
        <v>-6173</v>
      </c>
      <c r="E6504" s="1">
        <v>44964.611851851849</v>
      </c>
      <c r="F6504" s="1">
        <v>44964.611851851849</v>
      </c>
    </row>
    <row r="6505" spans="1:6" x14ac:dyDescent="0.2">
      <c r="A6505">
        <v>6504</v>
      </c>
      <c r="B6505" t="s">
        <v>16494</v>
      </c>
      <c r="C6505" t="s">
        <v>16495</v>
      </c>
      <c r="D6505" t="s">
        <v>16496</v>
      </c>
      <c r="E6505" s="1">
        <v>44964.611851851849</v>
      </c>
      <c r="F6505" s="1">
        <v>44964.611851851849</v>
      </c>
    </row>
    <row r="6506" spans="1:6" x14ac:dyDescent="0.2">
      <c r="A6506">
        <v>6505</v>
      </c>
      <c r="B6506" t="s">
        <v>16497</v>
      </c>
      <c r="C6506" t="s">
        <v>16498</v>
      </c>
      <c r="D6506" t="s">
        <v>16499</v>
      </c>
      <c r="E6506" s="1">
        <v>44964.611851851849</v>
      </c>
      <c r="F6506" s="1">
        <v>44964.611851851849</v>
      </c>
    </row>
    <row r="6507" spans="1:6" x14ac:dyDescent="0.2">
      <c r="A6507">
        <v>6506</v>
      </c>
      <c r="B6507" t="s">
        <v>16500</v>
      </c>
      <c r="C6507" t="s">
        <v>16501</v>
      </c>
      <c r="D6507" t="s">
        <v>16502</v>
      </c>
      <c r="E6507" s="1">
        <v>44964.611851851849</v>
      </c>
      <c r="F6507" s="1">
        <v>44964.611851851849</v>
      </c>
    </row>
    <row r="6508" spans="1:6" x14ac:dyDescent="0.2">
      <c r="A6508">
        <v>6507</v>
      </c>
      <c r="B6508" t="s">
        <v>16503</v>
      </c>
      <c r="C6508" t="s">
        <v>16504</v>
      </c>
      <c r="D6508" t="s">
        <v>16505</v>
      </c>
      <c r="E6508" s="1">
        <v>44964.611851851849</v>
      </c>
      <c r="F6508" s="1">
        <v>44964.611851851849</v>
      </c>
    </row>
    <row r="6509" spans="1:6" x14ac:dyDescent="0.2">
      <c r="A6509">
        <v>6508</v>
      </c>
      <c r="B6509" t="s">
        <v>16506</v>
      </c>
      <c r="C6509" t="s">
        <v>16507</v>
      </c>
      <c r="D6509" s="2">
        <v>2344166830</v>
      </c>
      <c r="E6509" s="1">
        <v>44964.611851851849</v>
      </c>
      <c r="F6509" s="1">
        <v>44964.611851851849</v>
      </c>
    </row>
    <row r="6510" spans="1:6" x14ac:dyDescent="0.2">
      <c r="A6510">
        <v>6509</v>
      </c>
      <c r="B6510" t="s">
        <v>16508</v>
      </c>
      <c r="C6510" t="s">
        <v>16509</v>
      </c>
      <c r="D6510" t="s">
        <v>16510</v>
      </c>
      <c r="E6510" s="1">
        <v>44964.611851851849</v>
      </c>
      <c r="F6510" s="1">
        <v>44964.611851851849</v>
      </c>
    </row>
    <row r="6511" spans="1:6" x14ac:dyDescent="0.2">
      <c r="A6511">
        <v>6510</v>
      </c>
      <c r="B6511" t="s">
        <v>16511</v>
      </c>
      <c r="C6511" t="s">
        <v>16512</v>
      </c>
      <c r="D6511" t="s">
        <v>16513</v>
      </c>
      <c r="E6511" s="1">
        <v>44964.611851851849</v>
      </c>
      <c r="F6511" s="1">
        <v>44964.611851851849</v>
      </c>
    </row>
    <row r="6512" spans="1:6" x14ac:dyDescent="0.2">
      <c r="A6512">
        <v>6511</v>
      </c>
      <c r="B6512" t="s">
        <v>16514</v>
      </c>
      <c r="C6512" t="s">
        <v>16515</v>
      </c>
      <c r="D6512" s="2">
        <v>16788972776</v>
      </c>
      <c r="E6512" s="1">
        <v>44964.611851851849</v>
      </c>
      <c r="F6512" s="1">
        <v>44964.611851851849</v>
      </c>
    </row>
    <row r="6513" spans="1:6" x14ac:dyDescent="0.2">
      <c r="A6513">
        <v>6512</v>
      </c>
      <c r="B6513" t="s">
        <v>16516</v>
      </c>
      <c r="C6513" t="s">
        <v>16517</v>
      </c>
      <c r="D6513">
        <f>1-734-578-4835</f>
        <v>-6146</v>
      </c>
      <c r="E6513" s="1">
        <v>44964.611851851849</v>
      </c>
      <c r="F6513" s="1">
        <v>44964.611851851849</v>
      </c>
    </row>
    <row r="6514" spans="1:6" x14ac:dyDescent="0.2">
      <c r="A6514">
        <v>6513</v>
      </c>
      <c r="B6514" t="s">
        <v>16518</v>
      </c>
      <c r="C6514" t="s">
        <v>16519</v>
      </c>
      <c r="D6514" t="s">
        <v>16520</v>
      </c>
      <c r="E6514" s="1">
        <v>44964.611851851849</v>
      </c>
      <c r="F6514" s="1">
        <v>44964.611851851849</v>
      </c>
    </row>
    <row r="6515" spans="1:6" x14ac:dyDescent="0.2">
      <c r="A6515">
        <v>6514</v>
      </c>
      <c r="B6515" t="s">
        <v>16521</v>
      </c>
      <c r="C6515" t="s">
        <v>16522</v>
      </c>
      <c r="D6515">
        <v>18573032577</v>
      </c>
      <c r="E6515" s="1">
        <v>44964.611851851849</v>
      </c>
      <c r="F6515" s="1">
        <v>44964.611851851849</v>
      </c>
    </row>
    <row r="6516" spans="1:6" x14ac:dyDescent="0.2">
      <c r="A6516">
        <v>6515</v>
      </c>
      <c r="B6516" t="s">
        <v>16523</v>
      </c>
      <c r="C6516" t="s">
        <v>16524</v>
      </c>
      <c r="D6516" s="2">
        <v>9737482280</v>
      </c>
      <c r="E6516" s="1">
        <v>44964.611851851849</v>
      </c>
      <c r="F6516" s="1">
        <v>44964.611851851849</v>
      </c>
    </row>
    <row r="6517" spans="1:6" x14ac:dyDescent="0.2">
      <c r="A6517">
        <v>6516</v>
      </c>
      <c r="B6517" t="s">
        <v>16525</v>
      </c>
      <c r="C6517" t="s">
        <v>16526</v>
      </c>
      <c r="D6517" t="s">
        <v>16527</v>
      </c>
      <c r="E6517" s="1">
        <v>44964.611851851849</v>
      </c>
      <c r="F6517" s="1">
        <v>44964.611851851849</v>
      </c>
    </row>
    <row r="6518" spans="1:6" x14ac:dyDescent="0.2">
      <c r="A6518">
        <v>6517</v>
      </c>
      <c r="B6518" t="s">
        <v>16528</v>
      </c>
      <c r="C6518" t="s">
        <v>16529</v>
      </c>
      <c r="D6518" s="2">
        <v>8633615910</v>
      </c>
      <c r="E6518" s="1">
        <v>44964.611851851849</v>
      </c>
      <c r="F6518" s="1">
        <v>44964.611851851849</v>
      </c>
    </row>
    <row r="6519" spans="1:6" x14ac:dyDescent="0.2">
      <c r="A6519">
        <v>6518</v>
      </c>
      <c r="B6519" t="s">
        <v>16530</v>
      </c>
      <c r="C6519" t="s">
        <v>16531</v>
      </c>
      <c r="D6519" t="s">
        <v>16532</v>
      </c>
      <c r="E6519" s="1">
        <v>44964.611851851849</v>
      </c>
      <c r="F6519" s="1">
        <v>44964.611851851849</v>
      </c>
    </row>
    <row r="6520" spans="1:6" x14ac:dyDescent="0.2">
      <c r="A6520">
        <v>6519</v>
      </c>
      <c r="B6520" t="s">
        <v>16533</v>
      </c>
      <c r="C6520" t="s">
        <v>16534</v>
      </c>
      <c r="D6520" t="s">
        <v>16535</v>
      </c>
      <c r="E6520" s="1">
        <v>44964.611851851849</v>
      </c>
      <c r="F6520" s="1">
        <v>44964.611851851849</v>
      </c>
    </row>
    <row r="6521" spans="1:6" x14ac:dyDescent="0.2">
      <c r="A6521">
        <v>6520</v>
      </c>
      <c r="B6521" t="s">
        <v>16536</v>
      </c>
      <c r="C6521" t="s">
        <v>16537</v>
      </c>
      <c r="D6521" s="2">
        <v>6267999798</v>
      </c>
      <c r="E6521" s="1">
        <v>44964.611851851849</v>
      </c>
      <c r="F6521" s="1">
        <v>44964.611851851849</v>
      </c>
    </row>
    <row r="6522" spans="1:6" x14ac:dyDescent="0.2">
      <c r="A6522">
        <v>6521</v>
      </c>
      <c r="B6522" t="s">
        <v>16538</v>
      </c>
      <c r="C6522" t="s">
        <v>16539</v>
      </c>
      <c r="D6522" t="s">
        <v>16540</v>
      </c>
      <c r="E6522" s="1">
        <v>44964.611851851849</v>
      </c>
      <c r="F6522" s="1">
        <v>44964.611851851849</v>
      </c>
    </row>
    <row r="6523" spans="1:6" x14ac:dyDescent="0.2">
      <c r="A6523">
        <v>6522</v>
      </c>
      <c r="B6523" t="s">
        <v>16541</v>
      </c>
      <c r="C6523" t="s">
        <v>16542</v>
      </c>
      <c r="D6523">
        <f>1-551-917-2820</f>
        <v>-4287</v>
      </c>
      <c r="E6523" s="1">
        <v>44964.611851851849</v>
      </c>
      <c r="F6523" s="1">
        <v>44964.611851851849</v>
      </c>
    </row>
    <row r="6524" spans="1:6" x14ac:dyDescent="0.2">
      <c r="A6524">
        <v>6523</v>
      </c>
      <c r="B6524" t="s">
        <v>16543</v>
      </c>
      <c r="C6524" t="s">
        <v>16544</v>
      </c>
      <c r="D6524" s="2">
        <v>2285258921</v>
      </c>
      <c r="E6524" s="1">
        <v>44964.611851851849</v>
      </c>
      <c r="F6524" s="1">
        <v>44964.611851851849</v>
      </c>
    </row>
    <row r="6525" spans="1:6" x14ac:dyDescent="0.2">
      <c r="A6525">
        <v>6524</v>
      </c>
      <c r="B6525" t="s">
        <v>16545</v>
      </c>
      <c r="C6525" t="s">
        <v>16546</v>
      </c>
      <c r="D6525" t="s">
        <v>16547</v>
      </c>
      <c r="E6525" s="1">
        <v>44964.611851851849</v>
      </c>
      <c r="F6525" s="1">
        <v>44964.611851851849</v>
      </c>
    </row>
    <row r="6526" spans="1:6" x14ac:dyDescent="0.2">
      <c r="A6526">
        <v>6525</v>
      </c>
      <c r="B6526" t="s">
        <v>16548</v>
      </c>
      <c r="C6526" t="s">
        <v>16549</v>
      </c>
      <c r="D6526" t="s">
        <v>16550</v>
      </c>
      <c r="E6526" s="1">
        <v>44964.611851851849</v>
      </c>
      <c r="F6526" s="1">
        <v>44964.611851851849</v>
      </c>
    </row>
    <row r="6527" spans="1:6" x14ac:dyDescent="0.2">
      <c r="A6527">
        <v>6526</v>
      </c>
      <c r="B6527" t="s">
        <v>16551</v>
      </c>
      <c r="C6527" t="s">
        <v>16552</v>
      </c>
      <c r="D6527">
        <f>1-720-220-3023</f>
        <v>-3962</v>
      </c>
      <c r="E6527" s="1">
        <v>44964.611851851849</v>
      </c>
      <c r="F6527" s="1">
        <v>44964.611851851849</v>
      </c>
    </row>
    <row r="6528" spans="1:6" x14ac:dyDescent="0.2">
      <c r="A6528">
        <v>6527</v>
      </c>
      <c r="B6528" t="s">
        <v>16553</v>
      </c>
      <c r="C6528" t="s">
        <v>16554</v>
      </c>
      <c r="D6528" s="2">
        <v>15394734660</v>
      </c>
      <c r="E6528" s="1">
        <v>44964.611851851849</v>
      </c>
      <c r="F6528" s="1">
        <v>44964.611851851849</v>
      </c>
    </row>
    <row r="6529" spans="1:6" x14ac:dyDescent="0.2">
      <c r="A6529">
        <v>6528</v>
      </c>
      <c r="B6529" t="s">
        <v>16555</v>
      </c>
      <c r="C6529" t="s">
        <v>16556</v>
      </c>
      <c r="D6529" t="s">
        <v>16557</v>
      </c>
      <c r="E6529" s="1">
        <v>44964.611851851849</v>
      </c>
      <c r="F6529" s="1">
        <v>44964.611851851849</v>
      </c>
    </row>
    <row r="6530" spans="1:6" x14ac:dyDescent="0.2">
      <c r="A6530">
        <v>6529</v>
      </c>
      <c r="B6530" t="s">
        <v>16558</v>
      </c>
      <c r="C6530" t="s">
        <v>16559</v>
      </c>
      <c r="D6530" t="s">
        <v>16560</v>
      </c>
      <c r="E6530" s="1">
        <v>44964.611851851849</v>
      </c>
      <c r="F6530" s="1">
        <v>44964.611851851849</v>
      </c>
    </row>
    <row r="6531" spans="1:6" x14ac:dyDescent="0.2">
      <c r="A6531">
        <v>6530</v>
      </c>
      <c r="B6531" t="s">
        <v>16561</v>
      </c>
      <c r="C6531" t="s">
        <v>16562</v>
      </c>
      <c r="D6531" s="2">
        <v>7375316909</v>
      </c>
      <c r="E6531" s="1">
        <v>44964.611851851849</v>
      </c>
      <c r="F6531" s="1">
        <v>44964.611851851849</v>
      </c>
    </row>
    <row r="6532" spans="1:6" x14ac:dyDescent="0.2">
      <c r="A6532">
        <v>6531</v>
      </c>
      <c r="B6532" t="s">
        <v>16563</v>
      </c>
      <c r="C6532" t="s">
        <v>16564</v>
      </c>
      <c r="D6532">
        <f>1-940-621-7682</f>
        <v>-9242</v>
      </c>
      <c r="E6532" s="1">
        <v>44964.611851851849</v>
      </c>
      <c r="F6532" s="1">
        <v>44964.611851851849</v>
      </c>
    </row>
    <row r="6533" spans="1:6" x14ac:dyDescent="0.2">
      <c r="A6533">
        <v>6532</v>
      </c>
      <c r="B6533" t="s">
        <v>16565</v>
      </c>
      <c r="C6533" t="s">
        <v>16566</v>
      </c>
      <c r="D6533" t="s">
        <v>16567</v>
      </c>
      <c r="E6533" s="1">
        <v>44964.611851851849</v>
      </c>
      <c r="F6533" s="1">
        <v>44964.611851851849</v>
      </c>
    </row>
    <row r="6534" spans="1:6" x14ac:dyDescent="0.2">
      <c r="A6534">
        <v>6533</v>
      </c>
      <c r="B6534" t="s">
        <v>16568</v>
      </c>
      <c r="C6534" t="s">
        <v>16569</v>
      </c>
      <c r="D6534">
        <f>1-318-893-236</f>
        <v>-1446</v>
      </c>
      <c r="E6534" s="1">
        <v>44964.611851851849</v>
      </c>
      <c r="F6534" s="1">
        <v>44964.611851851849</v>
      </c>
    </row>
    <row r="6535" spans="1:6" x14ac:dyDescent="0.2">
      <c r="A6535">
        <v>6534</v>
      </c>
      <c r="B6535" t="s">
        <v>16570</v>
      </c>
      <c r="C6535" t="s">
        <v>16571</v>
      </c>
      <c r="D6535" s="2">
        <v>4695599856</v>
      </c>
      <c r="E6535" s="1">
        <v>44964.611851851849</v>
      </c>
      <c r="F6535" s="1">
        <v>44964.611851851849</v>
      </c>
    </row>
    <row r="6536" spans="1:6" x14ac:dyDescent="0.2">
      <c r="A6536">
        <v>6535</v>
      </c>
      <c r="B6536" t="s">
        <v>16572</v>
      </c>
      <c r="C6536" t="s">
        <v>16573</v>
      </c>
      <c r="D6536" s="2">
        <v>9476893538</v>
      </c>
      <c r="E6536" s="1">
        <v>44964.611851851849</v>
      </c>
      <c r="F6536" s="1">
        <v>44964.611851851849</v>
      </c>
    </row>
    <row r="6537" spans="1:6" x14ac:dyDescent="0.2">
      <c r="A6537">
        <v>6536</v>
      </c>
      <c r="B6537" t="s">
        <v>16574</v>
      </c>
      <c r="C6537" t="s">
        <v>16575</v>
      </c>
      <c r="D6537">
        <f>1-360-419-6848</f>
        <v>-7626</v>
      </c>
      <c r="E6537" s="1">
        <v>44964.611851851849</v>
      </c>
      <c r="F6537" s="1">
        <v>44964.611851851849</v>
      </c>
    </row>
    <row r="6538" spans="1:6" x14ac:dyDescent="0.2">
      <c r="A6538">
        <v>6537</v>
      </c>
      <c r="B6538" t="s">
        <v>16576</v>
      </c>
      <c r="C6538" t="s">
        <v>16577</v>
      </c>
      <c r="D6538" t="s">
        <v>16578</v>
      </c>
      <c r="E6538" s="1">
        <v>44964.611851851849</v>
      </c>
      <c r="F6538" s="1">
        <v>44964.611851851849</v>
      </c>
    </row>
    <row r="6539" spans="1:6" x14ac:dyDescent="0.2">
      <c r="A6539">
        <v>6538</v>
      </c>
      <c r="B6539" t="s">
        <v>16579</v>
      </c>
      <c r="C6539" t="s">
        <v>16580</v>
      </c>
      <c r="D6539">
        <v>18639036137</v>
      </c>
      <c r="E6539" s="1">
        <v>44964.611851851849</v>
      </c>
      <c r="F6539" s="1">
        <v>44964.611851851849</v>
      </c>
    </row>
    <row r="6540" spans="1:6" x14ac:dyDescent="0.2">
      <c r="A6540">
        <v>6539</v>
      </c>
      <c r="B6540" t="s">
        <v>16581</v>
      </c>
      <c r="C6540" t="s">
        <v>16582</v>
      </c>
      <c r="D6540">
        <f>1-959-668-5602</f>
        <v>-7228</v>
      </c>
      <c r="E6540" s="1">
        <v>44964.611851851849</v>
      </c>
      <c r="F6540" s="1">
        <v>44964.611851851849</v>
      </c>
    </row>
    <row r="6541" spans="1:6" x14ac:dyDescent="0.2">
      <c r="A6541">
        <v>6540</v>
      </c>
      <c r="B6541" t="s">
        <v>16583</v>
      </c>
      <c r="C6541" t="s">
        <v>16584</v>
      </c>
      <c r="D6541" s="2">
        <v>12298459065</v>
      </c>
      <c r="E6541" s="1">
        <v>44964.611851851849</v>
      </c>
      <c r="F6541" s="1">
        <v>44964.611851851849</v>
      </c>
    </row>
    <row r="6542" spans="1:6" x14ac:dyDescent="0.2">
      <c r="A6542">
        <v>6541</v>
      </c>
      <c r="B6542" t="s">
        <v>16585</v>
      </c>
      <c r="C6542" t="s">
        <v>16586</v>
      </c>
      <c r="D6542" s="2">
        <v>6786837774</v>
      </c>
      <c r="E6542" s="1">
        <v>44964.611851851849</v>
      </c>
      <c r="F6542" s="1">
        <v>44964.611851851849</v>
      </c>
    </row>
    <row r="6543" spans="1:6" x14ac:dyDescent="0.2">
      <c r="A6543">
        <v>6542</v>
      </c>
      <c r="B6543" t="s">
        <v>16587</v>
      </c>
      <c r="C6543" t="s">
        <v>16588</v>
      </c>
      <c r="D6543" t="s">
        <v>16589</v>
      </c>
      <c r="E6543" s="1">
        <v>44964.611851851849</v>
      </c>
      <c r="F6543" s="1">
        <v>44964.611851851849</v>
      </c>
    </row>
    <row r="6544" spans="1:6" x14ac:dyDescent="0.2">
      <c r="A6544">
        <v>6543</v>
      </c>
      <c r="B6544" t="s">
        <v>16590</v>
      </c>
      <c r="C6544" t="s">
        <v>16591</v>
      </c>
      <c r="D6544" t="s">
        <v>16592</v>
      </c>
      <c r="E6544" s="1">
        <v>44964.611851851849</v>
      </c>
      <c r="F6544" s="1">
        <v>44964.611851851849</v>
      </c>
    </row>
    <row r="6545" spans="1:6" x14ac:dyDescent="0.2">
      <c r="A6545">
        <v>6544</v>
      </c>
      <c r="B6545" t="s">
        <v>16593</v>
      </c>
      <c r="C6545" t="s">
        <v>16594</v>
      </c>
      <c r="D6545" t="s">
        <v>16595</v>
      </c>
      <c r="E6545" s="1">
        <v>44964.611851851849</v>
      </c>
      <c r="F6545" s="1">
        <v>44964.611851851849</v>
      </c>
    </row>
    <row r="6546" spans="1:6" x14ac:dyDescent="0.2">
      <c r="A6546">
        <v>6545</v>
      </c>
      <c r="B6546" t="s">
        <v>16596</v>
      </c>
      <c r="C6546" t="s">
        <v>16597</v>
      </c>
      <c r="D6546" t="s">
        <v>16598</v>
      </c>
      <c r="E6546" s="1">
        <v>44964.611851851849</v>
      </c>
      <c r="F6546" s="1">
        <v>44964.611851851849</v>
      </c>
    </row>
    <row r="6547" spans="1:6" x14ac:dyDescent="0.2">
      <c r="A6547">
        <v>6546</v>
      </c>
      <c r="B6547" t="s">
        <v>16599</v>
      </c>
      <c r="C6547" t="s">
        <v>16600</v>
      </c>
      <c r="D6547" t="s">
        <v>16601</v>
      </c>
      <c r="E6547" s="1">
        <v>44964.611851851849</v>
      </c>
      <c r="F6547" s="1">
        <v>44964.611851851849</v>
      </c>
    </row>
    <row r="6548" spans="1:6" x14ac:dyDescent="0.2">
      <c r="A6548">
        <v>6547</v>
      </c>
      <c r="B6548" t="s">
        <v>16602</v>
      </c>
      <c r="C6548" t="s">
        <v>16603</v>
      </c>
      <c r="D6548">
        <v>14234693264</v>
      </c>
      <c r="E6548" s="1">
        <v>44964.611851851849</v>
      </c>
      <c r="F6548" s="1">
        <v>44964.611851851849</v>
      </c>
    </row>
    <row r="6549" spans="1:6" x14ac:dyDescent="0.2">
      <c r="A6549">
        <v>6548</v>
      </c>
      <c r="B6549" t="s">
        <v>16604</v>
      </c>
      <c r="C6549" t="s">
        <v>16605</v>
      </c>
      <c r="D6549">
        <f>1-310-837-7731</f>
        <v>-8877</v>
      </c>
      <c r="E6549" s="1">
        <v>44964.611851851849</v>
      </c>
      <c r="F6549" s="1">
        <v>44964.611851851849</v>
      </c>
    </row>
    <row r="6550" spans="1:6" x14ac:dyDescent="0.2">
      <c r="A6550">
        <v>6549</v>
      </c>
      <c r="B6550" t="s">
        <v>16606</v>
      </c>
      <c r="C6550" t="s">
        <v>16607</v>
      </c>
      <c r="D6550" t="s">
        <v>16608</v>
      </c>
      <c r="E6550" s="1">
        <v>44964.611851851849</v>
      </c>
      <c r="F6550" s="1">
        <v>44964.611851851849</v>
      </c>
    </row>
    <row r="6551" spans="1:6" x14ac:dyDescent="0.2">
      <c r="A6551">
        <v>6550</v>
      </c>
      <c r="B6551" t="s">
        <v>16609</v>
      </c>
      <c r="C6551" t="s">
        <v>16610</v>
      </c>
      <c r="D6551" t="s">
        <v>16611</v>
      </c>
      <c r="E6551" s="1">
        <v>44964.611851851849</v>
      </c>
      <c r="F6551" s="1">
        <v>44964.611851851849</v>
      </c>
    </row>
    <row r="6552" spans="1:6" x14ac:dyDescent="0.2">
      <c r="A6552">
        <v>6551</v>
      </c>
      <c r="B6552" t="s">
        <v>16612</v>
      </c>
      <c r="C6552" t="s">
        <v>16613</v>
      </c>
      <c r="D6552">
        <f>1-712-694-3290</f>
        <v>-4695</v>
      </c>
      <c r="E6552" s="1">
        <v>44964.611851851849</v>
      </c>
      <c r="F6552" s="1">
        <v>44964.611851851849</v>
      </c>
    </row>
    <row r="6553" spans="1:6" x14ac:dyDescent="0.2">
      <c r="A6553">
        <v>6552</v>
      </c>
      <c r="B6553" t="s">
        <v>16614</v>
      </c>
      <c r="C6553" t="s">
        <v>16615</v>
      </c>
      <c r="D6553">
        <f>1-240-686-2082</f>
        <v>-3007</v>
      </c>
      <c r="E6553" s="1">
        <v>44964.611851851849</v>
      </c>
      <c r="F6553" s="1">
        <v>44964.611851851849</v>
      </c>
    </row>
    <row r="6554" spans="1:6" x14ac:dyDescent="0.2">
      <c r="A6554">
        <v>6553</v>
      </c>
      <c r="B6554" t="s">
        <v>16616</v>
      </c>
      <c r="C6554" t="s">
        <v>16617</v>
      </c>
      <c r="D6554" s="2">
        <v>17706690873</v>
      </c>
      <c r="E6554" s="1">
        <v>44964.611851851849</v>
      </c>
      <c r="F6554" s="1">
        <v>44964.611851851849</v>
      </c>
    </row>
    <row r="6555" spans="1:6" x14ac:dyDescent="0.2">
      <c r="A6555">
        <v>6554</v>
      </c>
      <c r="B6555" t="s">
        <v>16618</v>
      </c>
      <c r="C6555" t="s">
        <v>16619</v>
      </c>
      <c r="D6555" t="s">
        <v>16620</v>
      </c>
      <c r="E6555" s="1">
        <v>44964.611851851849</v>
      </c>
      <c r="F6555" s="1">
        <v>44964.611851851849</v>
      </c>
    </row>
    <row r="6556" spans="1:6" x14ac:dyDescent="0.2">
      <c r="A6556">
        <v>6555</v>
      </c>
      <c r="B6556" t="s">
        <v>16621</v>
      </c>
      <c r="C6556" t="s">
        <v>16622</v>
      </c>
      <c r="D6556" s="2">
        <v>15402764715</v>
      </c>
      <c r="E6556" s="1">
        <v>44964.611851851849</v>
      </c>
      <c r="F6556" s="1">
        <v>44964.611851851849</v>
      </c>
    </row>
    <row r="6557" spans="1:6" x14ac:dyDescent="0.2">
      <c r="A6557">
        <v>6556</v>
      </c>
      <c r="B6557" t="s">
        <v>16623</v>
      </c>
      <c r="C6557" t="s">
        <v>16624</v>
      </c>
      <c r="D6557" t="s">
        <v>16625</v>
      </c>
      <c r="E6557" s="1">
        <v>44964.611851851849</v>
      </c>
      <c r="F6557" s="1">
        <v>44964.611851851849</v>
      </c>
    </row>
    <row r="6558" spans="1:6" x14ac:dyDescent="0.2">
      <c r="A6558">
        <v>6557</v>
      </c>
      <c r="B6558" t="s">
        <v>16626</v>
      </c>
      <c r="C6558" t="s">
        <v>16627</v>
      </c>
      <c r="D6558" t="s">
        <v>16628</v>
      </c>
      <c r="E6558" s="1">
        <v>44964.611851851849</v>
      </c>
      <c r="F6558" s="1">
        <v>44964.611851851849</v>
      </c>
    </row>
    <row r="6559" spans="1:6" x14ac:dyDescent="0.2">
      <c r="A6559">
        <v>6558</v>
      </c>
      <c r="B6559" t="s">
        <v>16629</v>
      </c>
      <c r="C6559" t="s">
        <v>16630</v>
      </c>
      <c r="D6559" t="s">
        <v>16631</v>
      </c>
      <c r="E6559" s="1">
        <v>44964.611851851849</v>
      </c>
      <c r="F6559" s="1">
        <v>44964.611851851849</v>
      </c>
    </row>
    <row r="6560" spans="1:6" x14ac:dyDescent="0.2">
      <c r="A6560">
        <v>6559</v>
      </c>
      <c r="B6560" t="s">
        <v>16632</v>
      </c>
      <c r="C6560" t="s">
        <v>16633</v>
      </c>
      <c r="D6560">
        <f>1-726-201-482</f>
        <v>-1408</v>
      </c>
      <c r="E6560" s="1">
        <v>44964.611851851849</v>
      </c>
      <c r="F6560" s="1">
        <v>44964.611851851849</v>
      </c>
    </row>
    <row r="6561" spans="1:6" x14ac:dyDescent="0.2">
      <c r="A6561">
        <v>6560</v>
      </c>
      <c r="B6561" t="s">
        <v>16634</v>
      </c>
      <c r="C6561" t="s">
        <v>16635</v>
      </c>
      <c r="D6561">
        <f>1-763-204-361</f>
        <v>-1327</v>
      </c>
      <c r="E6561" s="1">
        <v>44964.611851851849</v>
      </c>
      <c r="F6561" s="1">
        <v>44964.611851851849</v>
      </c>
    </row>
    <row r="6562" spans="1:6" x14ac:dyDescent="0.2">
      <c r="A6562">
        <v>6561</v>
      </c>
      <c r="B6562" t="s">
        <v>16636</v>
      </c>
      <c r="C6562" t="s">
        <v>16637</v>
      </c>
      <c r="D6562" t="s">
        <v>16638</v>
      </c>
      <c r="E6562" s="1">
        <v>44964.611851851849</v>
      </c>
      <c r="F6562" s="1">
        <v>44964.611851851849</v>
      </c>
    </row>
    <row r="6563" spans="1:6" x14ac:dyDescent="0.2">
      <c r="A6563">
        <v>6562</v>
      </c>
      <c r="B6563" t="s">
        <v>16639</v>
      </c>
      <c r="C6563" t="s">
        <v>16640</v>
      </c>
      <c r="D6563">
        <f>1-269-783-4177</f>
        <v>-5228</v>
      </c>
      <c r="E6563" s="1">
        <v>44964.611851851849</v>
      </c>
      <c r="F6563" s="1">
        <v>44964.611851851849</v>
      </c>
    </row>
    <row r="6564" spans="1:6" x14ac:dyDescent="0.2">
      <c r="A6564">
        <v>6563</v>
      </c>
      <c r="B6564" t="s">
        <v>16641</v>
      </c>
      <c r="C6564" t="s">
        <v>16642</v>
      </c>
      <c r="D6564">
        <f>1-770-909-500</f>
        <v>-2178</v>
      </c>
      <c r="E6564" s="1">
        <v>44964.611851851849</v>
      </c>
      <c r="F6564" s="1">
        <v>44964.611851851849</v>
      </c>
    </row>
    <row r="6565" spans="1:6" x14ac:dyDescent="0.2">
      <c r="A6565">
        <v>6564</v>
      </c>
      <c r="B6565" t="s">
        <v>16643</v>
      </c>
      <c r="C6565" t="s">
        <v>16644</v>
      </c>
      <c r="D6565" s="2">
        <v>3415891153</v>
      </c>
      <c r="E6565" s="1">
        <v>44964.611851851849</v>
      </c>
      <c r="F6565" s="1">
        <v>44964.611851851849</v>
      </c>
    </row>
    <row r="6566" spans="1:6" x14ac:dyDescent="0.2">
      <c r="A6566">
        <v>6565</v>
      </c>
      <c r="B6566" t="s">
        <v>16645</v>
      </c>
      <c r="C6566" t="s">
        <v>16646</v>
      </c>
      <c r="D6566">
        <v>13468281624</v>
      </c>
      <c r="E6566" s="1">
        <v>44964.611851851849</v>
      </c>
      <c r="F6566" s="1">
        <v>44964.611851851849</v>
      </c>
    </row>
    <row r="6567" spans="1:6" x14ac:dyDescent="0.2">
      <c r="A6567">
        <v>6566</v>
      </c>
      <c r="B6567" t="s">
        <v>16647</v>
      </c>
      <c r="C6567" t="s">
        <v>16648</v>
      </c>
      <c r="D6567" t="s">
        <v>16649</v>
      </c>
      <c r="E6567" s="1">
        <v>44964.611851851849</v>
      </c>
      <c r="F6567" s="1">
        <v>44964.611851851849</v>
      </c>
    </row>
    <row r="6568" spans="1:6" x14ac:dyDescent="0.2">
      <c r="A6568">
        <v>6567</v>
      </c>
      <c r="B6568" t="s">
        <v>16650</v>
      </c>
      <c r="C6568" t="s">
        <v>16651</v>
      </c>
      <c r="D6568" t="s">
        <v>16652</v>
      </c>
      <c r="E6568" s="1">
        <v>44964.611851851849</v>
      </c>
      <c r="F6568" s="1">
        <v>44964.611851851849</v>
      </c>
    </row>
    <row r="6569" spans="1:6" x14ac:dyDescent="0.2">
      <c r="A6569">
        <v>6568</v>
      </c>
      <c r="B6569" t="s">
        <v>16653</v>
      </c>
      <c r="C6569" t="s">
        <v>16654</v>
      </c>
      <c r="D6569" t="s">
        <v>16655</v>
      </c>
      <c r="E6569" s="1">
        <v>44964.611851851849</v>
      </c>
      <c r="F6569" s="1">
        <v>44964.611851851849</v>
      </c>
    </row>
    <row r="6570" spans="1:6" x14ac:dyDescent="0.2">
      <c r="A6570">
        <v>6569</v>
      </c>
      <c r="B6570" t="s">
        <v>16656</v>
      </c>
      <c r="C6570" t="s">
        <v>16657</v>
      </c>
      <c r="D6570" t="s">
        <v>16658</v>
      </c>
      <c r="E6570" s="1">
        <v>44964.611851851849</v>
      </c>
      <c r="F6570" s="1">
        <v>44964.611851851849</v>
      </c>
    </row>
    <row r="6571" spans="1:6" x14ac:dyDescent="0.2">
      <c r="A6571">
        <v>6570</v>
      </c>
      <c r="B6571" t="s">
        <v>16659</v>
      </c>
      <c r="C6571" t="s">
        <v>16660</v>
      </c>
      <c r="D6571" t="s">
        <v>16661</v>
      </c>
      <c r="E6571" s="1">
        <v>44964.611851851849</v>
      </c>
      <c r="F6571" s="1">
        <v>44964.611851851849</v>
      </c>
    </row>
    <row r="6572" spans="1:6" x14ac:dyDescent="0.2">
      <c r="A6572">
        <v>6571</v>
      </c>
      <c r="B6572" t="s">
        <v>16662</v>
      </c>
      <c r="C6572" t="s">
        <v>16663</v>
      </c>
      <c r="D6572" s="2">
        <v>19377323994</v>
      </c>
      <c r="E6572" s="1">
        <v>44964.611851851849</v>
      </c>
      <c r="F6572" s="1">
        <v>44964.611851851849</v>
      </c>
    </row>
    <row r="6573" spans="1:6" x14ac:dyDescent="0.2">
      <c r="A6573">
        <v>6572</v>
      </c>
      <c r="B6573" t="s">
        <v>16664</v>
      </c>
      <c r="C6573" t="s">
        <v>16665</v>
      </c>
      <c r="D6573">
        <v>18506260288</v>
      </c>
      <c r="E6573" s="1">
        <v>44964.611851851849</v>
      </c>
      <c r="F6573" s="1">
        <v>44964.611851851849</v>
      </c>
    </row>
    <row r="6574" spans="1:6" x14ac:dyDescent="0.2">
      <c r="A6574">
        <v>6573</v>
      </c>
      <c r="B6574" t="s">
        <v>16666</v>
      </c>
      <c r="C6574" t="s">
        <v>16667</v>
      </c>
      <c r="D6574">
        <f>1-262-515-5553</f>
        <v>-6329</v>
      </c>
      <c r="E6574" s="1">
        <v>44964.611851851849</v>
      </c>
      <c r="F6574" s="1">
        <v>44964.611851851849</v>
      </c>
    </row>
    <row r="6575" spans="1:6" x14ac:dyDescent="0.2">
      <c r="A6575">
        <v>6574</v>
      </c>
      <c r="B6575" t="s">
        <v>16668</v>
      </c>
      <c r="C6575" t="s">
        <v>16669</v>
      </c>
      <c r="D6575" t="s">
        <v>16670</v>
      </c>
      <c r="E6575" s="1">
        <v>44964.611851851849</v>
      </c>
      <c r="F6575" s="1">
        <v>44964.611851851849</v>
      </c>
    </row>
    <row r="6576" spans="1:6" x14ac:dyDescent="0.2">
      <c r="A6576">
        <v>6575</v>
      </c>
      <c r="B6576" t="s">
        <v>16671</v>
      </c>
      <c r="C6576" t="s">
        <v>16672</v>
      </c>
      <c r="D6576">
        <f>1-769-735-596</f>
        <v>-2099</v>
      </c>
      <c r="E6576" s="1">
        <v>44964.611851851849</v>
      </c>
      <c r="F6576" s="1">
        <v>44964.611851851849</v>
      </c>
    </row>
    <row r="6577" spans="1:6" x14ac:dyDescent="0.2">
      <c r="A6577">
        <v>6576</v>
      </c>
      <c r="B6577" t="s">
        <v>16673</v>
      </c>
      <c r="C6577" t="s">
        <v>16674</v>
      </c>
      <c r="D6577">
        <v>12798122083</v>
      </c>
      <c r="E6577" s="1">
        <v>44964.611851851849</v>
      </c>
      <c r="F6577" s="1">
        <v>44964.611851851849</v>
      </c>
    </row>
    <row r="6578" spans="1:6" x14ac:dyDescent="0.2">
      <c r="A6578">
        <v>6577</v>
      </c>
      <c r="B6578" t="s">
        <v>16675</v>
      </c>
      <c r="C6578" t="s">
        <v>16676</v>
      </c>
      <c r="D6578">
        <f>1-480-857-7593</f>
        <v>-8929</v>
      </c>
      <c r="E6578" s="1">
        <v>44964.611851851849</v>
      </c>
      <c r="F6578" s="1">
        <v>44964.611851851849</v>
      </c>
    </row>
    <row r="6579" spans="1:6" x14ac:dyDescent="0.2">
      <c r="A6579">
        <v>6578</v>
      </c>
      <c r="B6579" t="s">
        <v>16677</v>
      </c>
      <c r="C6579" t="s">
        <v>16678</v>
      </c>
      <c r="D6579" s="2">
        <v>3462684255</v>
      </c>
      <c r="E6579" s="1">
        <v>44964.611851851849</v>
      </c>
      <c r="F6579" s="1">
        <v>44964.611851851849</v>
      </c>
    </row>
    <row r="6580" spans="1:6" x14ac:dyDescent="0.2">
      <c r="A6580">
        <v>6579</v>
      </c>
      <c r="B6580" t="s">
        <v>16679</v>
      </c>
      <c r="C6580" t="s">
        <v>16680</v>
      </c>
      <c r="D6580" s="2">
        <v>5403010749</v>
      </c>
      <c r="E6580" s="1">
        <v>44964.611851851849</v>
      </c>
      <c r="F6580" s="1">
        <v>44964.611851851849</v>
      </c>
    </row>
    <row r="6581" spans="1:6" x14ac:dyDescent="0.2">
      <c r="A6581">
        <v>6580</v>
      </c>
      <c r="B6581" t="s">
        <v>16681</v>
      </c>
      <c r="C6581" t="s">
        <v>16682</v>
      </c>
      <c r="D6581">
        <f>1-667-573-8398</f>
        <v>-9637</v>
      </c>
      <c r="E6581" s="1">
        <v>44964.611851851849</v>
      </c>
      <c r="F6581" s="1">
        <v>44964.611851851849</v>
      </c>
    </row>
    <row r="6582" spans="1:6" x14ac:dyDescent="0.2">
      <c r="A6582">
        <v>6581</v>
      </c>
      <c r="B6582" t="s">
        <v>16683</v>
      </c>
      <c r="C6582" t="s">
        <v>16684</v>
      </c>
      <c r="D6582" t="s">
        <v>16685</v>
      </c>
      <c r="E6582" s="1">
        <v>44964.611851851849</v>
      </c>
      <c r="F6582" s="1">
        <v>44964.611851851849</v>
      </c>
    </row>
    <row r="6583" spans="1:6" x14ac:dyDescent="0.2">
      <c r="A6583">
        <v>6582</v>
      </c>
      <c r="B6583" t="s">
        <v>16686</v>
      </c>
      <c r="C6583" t="s">
        <v>16687</v>
      </c>
      <c r="D6583">
        <f>1-786-360-1510</f>
        <v>-2655</v>
      </c>
      <c r="E6583" s="1">
        <v>44964.611851851849</v>
      </c>
      <c r="F6583" s="1">
        <v>44964.611851851849</v>
      </c>
    </row>
    <row r="6584" spans="1:6" x14ac:dyDescent="0.2">
      <c r="A6584">
        <v>6583</v>
      </c>
      <c r="B6584" t="s">
        <v>16688</v>
      </c>
      <c r="C6584" t="s">
        <v>16689</v>
      </c>
      <c r="D6584">
        <v>16829418552</v>
      </c>
      <c r="E6584" s="1">
        <v>44964.611851851849</v>
      </c>
      <c r="F6584" s="1">
        <v>44964.611851851849</v>
      </c>
    </row>
    <row r="6585" spans="1:6" x14ac:dyDescent="0.2">
      <c r="A6585">
        <v>6584</v>
      </c>
      <c r="B6585" t="s">
        <v>16690</v>
      </c>
      <c r="C6585" t="s">
        <v>16691</v>
      </c>
      <c r="D6585" s="2">
        <v>12319547756</v>
      </c>
      <c r="E6585" s="1">
        <v>44964.611851851849</v>
      </c>
      <c r="F6585" s="1">
        <v>44964.611851851849</v>
      </c>
    </row>
    <row r="6586" spans="1:6" x14ac:dyDescent="0.2">
      <c r="A6586">
        <v>6585</v>
      </c>
      <c r="B6586" t="s">
        <v>16692</v>
      </c>
      <c r="C6586" t="s">
        <v>16693</v>
      </c>
      <c r="D6586" t="s">
        <v>16694</v>
      </c>
      <c r="E6586" s="1">
        <v>44964.611851851849</v>
      </c>
      <c r="F6586" s="1">
        <v>44964.611851851849</v>
      </c>
    </row>
    <row r="6587" spans="1:6" x14ac:dyDescent="0.2">
      <c r="A6587">
        <v>6586</v>
      </c>
      <c r="B6587" t="s">
        <v>16695</v>
      </c>
      <c r="C6587" t="s">
        <v>16696</v>
      </c>
      <c r="D6587" t="s">
        <v>16697</v>
      </c>
      <c r="E6587" s="1">
        <v>44964.611851851849</v>
      </c>
      <c r="F6587" s="1">
        <v>44964.611851851849</v>
      </c>
    </row>
    <row r="6588" spans="1:6" x14ac:dyDescent="0.2">
      <c r="A6588">
        <v>6587</v>
      </c>
      <c r="B6588" t="s">
        <v>16698</v>
      </c>
      <c r="C6588" t="s">
        <v>16699</v>
      </c>
      <c r="D6588" t="s">
        <v>16700</v>
      </c>
      <c r="E6588" s="1">
        <v>44964.611851851849</v>
      </c>
      <c r="F6588" s="1">
        <v>44964.611851851849</v>
      </c>
    </row>
    <row r="6589" spans="1:6" x14ac:dyDescent="0.2">
      <c r="A6589">
        <v>6588</v>
      </c>
      <c r="B6589" t="s">
        <v>16701</v>
      </c>
      <c r="C6589" t="s">
        <v>16702</v>
      </c>
      <c r="D6589" s="2">
        <v>9289985681</v>
      </c>
      <c r="E6589" s="1">
        <v>44964.611851851849</v>
      </c>
      <c r="F6589" s="1">
        <v>44964.611851851849</v>
      </c>
    </row>
    <row r="6590" spans="1:6" x14ac:dyDescent="0.2">
      <c r="A6590">
        <v>6589</v>
      </c>
      <c r="B6590" t="s">
        <v>16703</v>
      </c>
      <c r="C6590" t="s">
        <v>16704</v>
      </c>
      <c r="D6590" t="s">
        <v>16705</v>
      </c>
      <c r="E6590" s="1">
        <v>44964.611851851849</v>
      </c>
      <c r="F6590" s="1">
        <v>44964.611851851849</v>
      </c>
    </row>
    <row r="6591" spans="1:6" x14ac:dyDescent="0.2">
      <c r="A6591">
        <v>6590</v>
      </c>
      <c r="B6591" t="s">
        <v>16706</v>
      </c>
      <c r="C6591" t="s">
        <v>16707</v>
      </c>
      <c r="D6591" t="s">
        <v>16708</v>
      </c>
      <c r="E6591" s="1">
        <v>44964.611851851849</v>
      </c>
      <c r="F6591" s="1">
        <v>44964.611851851849</v>
      </c>
    </row>
    <row r="6592" spans="1:6" x14ac:dyDescent="0.2">
      <c r="A6592">
        <v>6591</v>
      </c>
      <c r="B6592" t="s">
        <v>16709</v>
      </c>
      <c r="C6592" t="s">
        <v>16710</v>
      </c>
      <c r="D6592" t="s">
        <v>16711</v>
      </c>
      <c r="E6592" s="1">
        <v>44964.611851851849</v>
      </c>
      <c r="F6592" s="1">
        <v>44964.611851851849</v>
      </c>
    </row>
    <row r="6593" spans="1:6" x14ac:dyDescent="0.2">
      <c r="A6593">
        <v>6592</v>
      </c>
      <c r="B6593" t="s">
        <v>16712</v>
      </c>
      <c r="C6593" t="s">
        <v>16713</v>
      </c>
      <c r="D6593" t="s">
        <v>16714</v>
      </c>
      <c r="E6593" s="1">
        <v>44964.611851851849</v>
      </c>
      <c r="F6593" s="1">
        <v>44964.611851851849</v>
      </c>
    </row>
    <row r="6594" spans="1:6" x14ac:dyDescent="0.2">
      <c r="A6594">
        <v>6593</v>
      </c>
      <c r="B6594" t="s">
        <v>16715</v>
      </c>
      <c r="C6594" t="s">
        <v>16716</v>
      </c>
      <c r="D6594">
        <f>1-986-613-4548</f>
        <v>-6146</v>
      </c>
      <c r="E6594" s="1">
        <v>44964.611851851849</v>
      </c>
      <c r="F6594" s="1">
        <v>44964.611851851849</v>
      </c>
    </row>
    <row r="6595" spans="1:6" x14ac:dyDescent="0.2">
      <c r="A6595">
        <v>6594</v>
      </c>
      <c r="B6595" t="s">
        <v>16717</v>
      </c>
      <c r="C6595" t="s">
        <v>16718</v>
      </c>
      <c r="D6595" s="2">
        <v>2409269877</v>
      </c>
      <c r="E6595" s="1">
        <v>44964.611851851849</v>
      </c>
      <c r="F6595" s="1">
        <v>44964.611851851849</v>
      </c>
    </row>
    <row r="6596" spans="1:6" x14ac:dyDescent="0.2">
      <c r="A6596">
        <v>6595</v>
      </c>
      <c r="B6596" t="s">
        <v>16719</v>
      </c>
      <c r="C6596" t="s">
        <v>16720</v>
      </c>
      <c r="D6596" s="2">
        <v>2814499309</v>
      </c>
      <c r="E6596" s="1">
        <v>44964.611851851849</v>
      </c>
      <c r="F6596" s="1">
        <v>44964.611851851849</v>
      </c>
    </row>
    <row r="6597" spans="1:6" x14ac:dyDescent="0.2">
      <c r="A6597">
        <v>6596</v>
      </c>
      <c r="B6597" t="s">
        <v>16721</v>
      </c>
      <c r="C6597" t="s">
        <v>16722</v>
      </c>
      <c r="D6597" s="2">
        <v>16176134585</v>
      </c>
      <c r="E6597" s="1">
        <v>44964.611851851849</v>
      </c>
      <c r="F6597" s="1">
        <v>44964.611851851849</v>
      </c>
    </row>
    <row r="6598" spans="1:6" x14ac:dyDescent="0.2">
      <c r="A6598">
        <v>6597</v>
      </c>
      <c r="B6598" t="s">
        <v>16723</v>
      </c>
      <c r="C6598" t="s">
        <v>16724</v>
      </c>
      <c r="D6598" t="s">
        <v>16725</v>
      </c>
      <c r="E6598" s="1">
        <v>44964.611851851849</v>
      </c>
      <c r="F6598" s="1">
        <v>44964.611851851849</v>
      </c>
    </row>
    <row r="6599" spans="1:6" x14ac:dyDescent="0.2">
      <c r="A6599">
        <v>6598</v>
      </c>
      <c r="B6599" t="s">
        <v>16726</v>
      </c>
      <c r="C6599" t="s">
        <v>16727</v>
      </c>
      <c r="D6599" t="s">
        <v>16728</v>
      </c>
      <c r="E6599" s="1">
        <v>44964.611851851849</v>
      </c>
      <c r="F6599" s="1">
        <v>44964.611851851849</v>
      </c>
    </row>
    <row r="6600" spans="1:6" x14ac:dyDescent="0.2">
      <c r="A6600">
        <v>6599</v>
      </c>
      <c r="B6600" t="s">
        <v>16729</v>
      </c>
      <c r="C6600" t="s">
        <v>16730</v>
      </c>
      <c r="D6600" t="s">
        <v>16731</v>
      </c>
      <c r="E6600" s="1">
        <v>44964.611851851849</v>
      </c>
      <c r="F6600" s="1">
        <v>44964.611851851849</v>
      </c>
    </row>
    <row r="6601" spans="1:6" x14ac:dyDescent="0.2">
      <c r="A6601">
        <v>6600</v>
      </c>
      <c r="B6601" t="s">
        <v>16732</v>
      </c>
      <c r="C6601" t="s">
        <v>16733</v>
      </c>
      <c r="D6601">
        <f>1-562-224-8793</f>
        <v>-9578</v>
      </c>
      <c r="E6601" s="1">
        <v>44964.611851851849</v>
      </c>
      <c r="F6601" s="1">
        <v>44964.611851851849</v>
      </c>
    </row>
    <row r="6602" spans="1:6" x14ac:dyDescent="0.2">
      <c r="A6602">
        <v>6601</v>
      </c>
      <c r="B6602" t="s">
        <v>16734</v>
      </c>
      <c r="C6602" t="s">
        <v>16735</v>
      </c>
      <c r="D6602">
        <f>1-409-216-9663</f>
        <v>-10287</v>
      </c>
      <c r="E6602" s="1">
        <v>44964.611851851849</v>
      </c>
      <c r="F6602" s="1">
        <v>44964.611851851849</v>
      </c>
    </row>
    <row r="6603" spans="1:6" x14ac:dyDescent="0.2">
      <c r="A6603">
        <v>6602</v>
      </c>
      <c r="B6603" t="s">
        <v>16736</v>
      </c>
      <c r="C6603" t="s">
        <v>16737</v>
      </c>
      <c r="D6603" t="s">
        <v>16738</v>
      </c>
      <c r="E6603" s="1">
        <v>44964.611851851849</v>
      </c>
      <c r="F6603" s="1">
        <v>44964.611851851849</v>
      </c>
    </row>
    <row r="6604" spans="1:6" x14ac:dyDescent="0.2">
      <c r="A6604">
        <v>6603</v>
      </c>
      <c r="B6604" t="s">
        <v>16739</v>
      </c>
      <c r="C6604" t="s">
        <v>16740</v>
      </c>
      <c r="D6604" s="2">
        <v>3209709484</v>
      </c>
      <c r="E6604" s="1">
        <v>44964.611851851849</v>
      </c>
      <c r="F6604" s="1">
        <v>44964.611851851849</v>
      </c>
    </row>
    <row r="6605" spans="1:6" x14ac:dyDescent="0.2">
      <c r="A6605">
        <v>6604</v>
      </c>
      <c r="B6605" t="s">
        <v>16741</v>
      </c>
      <c r="C6605" t="s">
        <v>16742</v>
      </c>
      <c r="D6605" s="2">
        <v>5512286990</v>
      </c>
      <c r="E6605" s="1">
        <v>44964.611851851849</v>
      </c>
      <c r="F6605" s="1">
        <v>44964.611851851849</v>
      </c>
    </row>
    <row r="6606" spans="1:6" x14ac:dyDescent="0.2">
      <c r="A6606">
        <v>6605</v>
      </c>
      <c r="B6606" t="s">
        <v>16743</v>
      </c>
      <c r="C6606" t="s">
        <v>16744</v>
      </c>
      <c r="D6606" t="s">
        <v>16745</v>
      </c>
      <c r="E6606" s="1">
        <v>44964.611851851849</v>
      </c>
      <c r="F6606" s="1">
        <v>44964.611851851849</v>
      </c>
    </row>
    <row r="6607" spans="1:6" x14ac:dyDescent="0.2">
      <c r="A6607">
        <v>6606</v>
      </c>
      <c r="B6607" t="s">
        <v>16746</v>
      </c>
      <c r="C6607" t="s">
        <v>16747</v>
      </c>
      <c r="D6607">
        <v>14329055418</v>
      </c>
      <c r="E6607" s="1">
        <v>44964.611851851849</v>
      </c>
      <c r="F6607" s="1">
        <v>44964.611851851849</v>
      </c>
    </row>
    <row r="6608" spans="1:6" x14ac:dyDescent="0.2">
      <c r="A6608">
        <v>6607</v>
      </c>
      <c r="B6608" t="s">
        <v>16748</v>
      </c>
      <c r="C6608" t="s">
        <v>16749</v>
      </c>
      <c r="D6608">
        <v>13158344249</v>
      </c>
      <c r="E6608" s="1">
        <v>44964.611851851849</v>
      </c>
      <c r="F6608" s="1">
        <v>44964.611851851849</v>
      </c>
    </row>
    <row r="6609" spans="1:6" x14ac:dyDescent="0.2">
      <c r="A6609">
        <v>6608</v>
      </c>
      <c r="B6609" t="s">
        <v>16750</v>
      </c>
      <c r="C6609" t="s">
        <v>16751</v>
      </c>
      <c r="D6609" t="s">
        <v>16752</v>
      </c>
      <c r="E6609" s="1">
        <v>44964.611851851849</v>
      </c>
      <c r="F6609" s="1">
        <v>44964.611851851849</v>
      </c>
    </row>
    <row r="6610" spans="1:6" x14ac:dyDescent="0.2">
      <c r="A6610">
        <v>6609</v>
      </c>
      <c r="B6610" t="s">
        <v>16753</v>
      </c>
      <c r="C6610" t="s">
        <v>16754</v>
      </c>
      <c r="D6610">
        <f>1-240-339-4680</f>
        <v>-5258</v>
      </c>
      <c r="E6610" s="1">
        <v>44964.611851851849</v>
      </c>
      <c r="F6610" s="1">
        <v>44964.611851851849</v>
      </c>
    </row>
    <row r="6611" spans="1:6" x14ac:dyDescent="0.2">
      <c r="A6611">
        <v>6610</v>
      </c>
      <c r="B6611" t="s">
        <v>16755</v>
      </c>
      <c r="C6611" t="s">
        <v>16756</v>
      </c>
      <c r="D6611">
        <v>12318800148</v>
      </c>
      <c r="E6611" s="1">
        <v>44964.611851851849</v>
      </c>
      <c r="F6611" s="1">
        <v>44964.611851851849</v>
      </c>
    </row>
    <row r="6612" spans="1:6" x14ac:dyDescent="0.2">
      <c r="A6612">
        <v>6611</v>
      </c>
      <c r="B6612" t="s">
        <v>16757</v>
      </c>
      <c r="C6612" t="s">
        <v>16758</v>
      </c>
      <c r="D6612" t="s">
        <v>16759</v>
      </c>
      <c r="E6612" s="1">
        <v>44964.611851851849</v>
      </c>
      <c r="F6612" s="1">
        <v>44964.611851851849</v>
      </c>
    </row>
    <row r="6613" spans="1:6" x14ac:dyDescent="0.2">
      <c r="A6613">
        <v>6612</v>
      </c>
      <c r="B6613" t="s">
        <v>16760</v>
      </c>
      <c r="C6613" t="s">
        <v>16761</v>
      </c>
      <c r="D6613">
        <v>16408198842</v>
      </c>
      <c r="E6613" s="1">
        <v>44964.611851851849</v>
      </c>
      <c r="F6613" s="1">
        <v>44964.611851851849</v>
      </c>
    </row>
    <row r="6614" spans="1:6" x14ac:dyDescent="0.2">
      <c r="A6614">
        <v>6613</v>
      </c>
      <c r="B6614" t="s">
        <v>16762</v>
      </c>
      <c r="C6614" t="s">
        <v>16763</v>
      </c>
      <c r="D6614" s="2">
        <v>8789018746</v>
      </c>
      <c r="E6614" s="1">
        <v>44964.611851851849</v>
      </c>
      <c r="F6614" s="1">
        <v>44964.611851851849</v>
      </c>
    </row>
    <row r="6615" spans="1:6" x14ac:dyDescent="0.2">
      <c r="A6615">
        <v>6614</v>
      </c>
      <c r="B6615" t="s">
        <v>16764</v>
      </c>
      <c r="C6615" t="s">
        <v>16765</v>
      </c>
      <c r="D6615" t="s">
        <v>16766</v>
      </c>
      <c r="E6615" s="1">
        <v>44964.611851851849</v>
      </c>
      <c r="F6615" s="1">
        <v>44964.611851851849</v>
      </c>
    </row>
    <row r="6616" spans="1:6" x14ac:dyDescent="0.2">
      <c r="A6616">
        <v>6615</v>
      </c>
      <c r="B6616" t="s">
        <v>16767</v>
      </c>
      <c r="C6616" t="s">
        <v>16768</v>
      </c>
      <c r="D6616">
        <f>1-458-282-1981</f>
        <v>-2720</v>
      </c>
      <c r="E6616" s="1">
        <v>44964.611851851849</v>
      </c>
      <c r="F6616" s="1">
        <v>44964.611851851849</v>
      </c>
    </row>
    <row r="6617" spans="1:6" x14ac:dyDescent="0.2">
      <c r="A6617">
        <v>6616</v>
      </c>
      <c r="B6617" t="s">
        <v>16769</v>
      </c>
      <c r="C6617" t="s">
        <v>16770</v>
      </c>
      <c r="D6617">
        <f>1-731-498-3120</f>
        <v>-4348</v>
      </c>
      <c r="E6617" s="1">
        <v>44964.611851851849</v>
      </c>
      <c r="F6617" s="1">
        <v>44964.611851851849</v>
      </c>
    </row>
    <row r="6618" spans="1:6" x14ac:dyDescent="0.2">
      <c r="A6618">
        <v>6617</v>
      </c>
      <c r="B6618" t="s">
        <v>16771</v>
      </c>
      <c r="C6618" t="s">
        <v>16772</v>
      </c>
      <c r="D6618" t="s">
        <v>16773</v>
      </c>
      <c r="E6618" s="1">
        <v>44964.611851851849</v>
      </c>
      <c r="F6618" s="1">
        <v>44964.611851851849</v>
      </c>
    </row>
    <row r="6619" spans="1:6" x14ac:dyDescent="0.2">
      <c r="A6619">
        <v>6618</v>
      </c>
      <c r="B6619" t="s">
        <v>16774</v>
      </c>
      <c r="C6619" t="s">
        <v>16775</v>
      </c>
      <c r="D6619" t="s">
        <v>16776</v>
      </c>
      <c r="E6619" s="1">
        <v>44964.611851851849</v>
      </c>
      <c r="F6619" s="1">
        <v>44964.611851851849</v>
      </c>
    </row>
    <row r="6620" spans="1:6" x14ac:dyDescent="0.2">
      <c r="A6620">
        <v>6619</v>
      </c>
      <c r="B6620" t="s">
        <v>16777</v>
      </c>
      <c r="C6620" t="s">
        <v>16778</v>
      </c>
      <c r="D6620" t="s">
        <v>16779</v>
      </c>
      <c r="E6620" s="1">
        <v>44964.611851851849</v>
      </c>
      <c r="F6620" s="1">
        <v>44964.611851851849</v>
      </c>
    </row>
    <row r="6621" spans="1:6" x14ac:dyDescent="0.2">
      <c r="A6621">
        <v>6620</v>
      </c>
      <c r="B6621" t="s">
        <v>16780</v>
      </c>
      <c r="C6621" t="s">
        <v>16781</v>
      </c>
      <c r="D6621" t="s">
        <v>16782</v>
      </c>
      <c r="E6621" s="1">
        <v>44964.611851851849</v>
      </c>
      <c r="F6621" s="1">
        <v>44964.611851851849</v>
      </c>
    </row>
    <row r="6622" spans="1:6" x14ac:dyDescent="0.2">
      <c r="A6622">
        <v>6621</v>
      </c>
      <c r="B6622" t="s">
        <v>16783</v>
      </c>
      <c r="C6622" t="s">
        <v>16784</v>
      </c>
      <c r="D6622">
        <f>1-743-933-2189</f>
        <v>-3864</v>
      </c>
      <c r="E6622" s="1">
        <v>44964.611851851849</v>
      </c>
      <c r="F6622" s="1">
        <v>44964.611851851849</v>
      </c>
    </row>
    <row r="6623" spans="1:6" x14ac:dyDescent="0.2">
      <c r="A6623">
        <v>6622</v>
      </c>
      <c r="B6623" t="s">
        <v>16785</v>
      </c>
      <c r="C6623" t="s">
        <v>16786</v>
      </c>
      <c r="D6623" s="2">
        <v>4047086257</v>
      </c>
      <c r="E6623" s="1">
        <v>44964.611851851849</v>
      </c>
      <c r="F6623" s="1">
        <v>44964.611851851849</v>
      </c>
    </row>
    <row r="6624" spans="1:6" x14ac:dyDescent="0.2">
      <c r="A6624">
        <v>6623</v>
      </c>
      <c r="B6624" t="s">
        <v>16787</v>
      </c>
      <c r="C6624" t="s">
        <v>16788</v>
      </c>
      <c r="D6624">
        <f>1-803-802-8360</f>
        <v>-9964</v>
      </c>
      <c r="E6624" s="1">
        <v>44964.611851851849</v>
      </c>
      <c r="F6624" s="1">
        <v>44964.611851851849</v>
      </c>
    </row>
    <row r="6625" spans="1:6" x14ac:dyDescent="0.2">
      <c r="A6625">
        <v>6624</v>
      </c>
      <c r="B6625" t="s">
        <v>16789</v>
      </c>
      <c r="C6625" t="s">
        <v>16790</v>
      </c>
      <c r="D6625" s="2">
        <v>17254966357</v>
      </c>
      <c r="E6625" s="1">
        <v>44964.611851851849</v>
      </c>
      <c r="F6625" s="1">
        <v>44964.611851851849</v>
      </c>
    </row>
    <row r="6626" spans="1:6" x14ac:dyDescent="0.2">
      <c r="A6626">
        <v>6625</v>
      </c>
      <c r="B6626" t="s">
        <v>16791</v>
      </c>
      <c r="C6626" t="s">
        <v>16792</v>
      </c>
      <c r="D6626" t="s">
        <v>16793</v>
      </c>
      <c r="E6626" s="1">
        <v>44964.611851851849</v>
      </c>
      <c r="F6626" s="1">
        <v>44964.611851851849</v>
      </c>
    </row>
    <row r="6627" spans="1:6" x14ac:dyDescent="0.2">
      <c r="A6627">
        <v>6626</v>
      </c>
      <c r="B6627" t="s">
        <v>16794</v>
      </c>
      <c r="C6627" t="s">
        <v>16795</v>
      </c>
      <c r="D6627" s="2">
        <v>5138475915</v>
      </c>
      <c r="E6627" s="1">
        <v>44964.611851851849</v>
      </c>
      <c r="F6627" s="1">
        <v>44964.611851851849</v>
      </c>
    </row>
    <row r="6628" spans="1:6" x14ac:dyDescent="0.2">
      <c r="A6628">
        <v>6627</v>
      </c>
      <c r="B6628" t="s">
        <v>16796</v>
      </c>
      <c r="C6628" t="s">
        <v>16797</v>
      </c>
      <c r="D6628" s="2">
        <v>5806249521</v>
      </c>
      <c r="E6628" s="1">
        <v>44964.611851851849</v>
      </c>
      <c r="F6628" s="1">
        <v>44964.611851851849</v>
      </c>
    </row>
    <row r="6629" spans="1:6" x14ac:dyDescent="0.2">
      <c r="A6629">
        <v>6628</v>
      </c>
      <c r="B6629" t="s">
        <v>16798</v>
      </c>
      <c r="C6629" t="s">
        <v>16799</v>
      </c>
      <c r="D6629" t="s">
        <v>16800</v>
      </c>
      <c r="E6629" s="1">
        <v>44964.611851851849</v>
      </c>
      <c r="F6629" s="1">
        <v>44964.611851851849</v>
      </c>
    </row>
    <row r="6630" spans="1:6" x14ac:dyDescent="0.2">
      <c r="A6630">
        <v>6629</v>
      </c>
      <c r="B6630" t="s">
        <v>16801</v>
      </c>
      <c r="C6630" t="s">
        <v>16802</v>
      </c>
      <c r="D6630" t="s">
        <v>16803</v>
      </c>
      <c r="E6630" s="1">
        <v>44964.611851851849</v>
      </c>
      <c r="F6630" s="1">
        <v>44964.611851851849</v>
      </c>
    </row>
    <row r="6631" spans="1:6" x14ac:dyDescent="0.2">
      <c r="A6631">
        <v>6630</v>
      </c>
      <c r="B6631" t="s">
        <v>16804</v>
      </c>
      <c r="C6631" t="s">
        <v>16805</v>
      </c>
      <c r="D6631">
        <f>1-401-656-3309</f>
        <v>-4365</v>
      </c>
      <c r="E6631" s="1">
        <v>44964.611851851849</v>
      </c>
      <c r="F6631" s="1">
        <v>44964.611851851849</v>
      </c>
    </row>
    <row r="6632" spans="1:6" x14ac:dyDescent="0.2">
      <c r="A6632">
        <v>6631</v>
      </c>
      <c r="B6632" t="s">
        <v>16806</v>
      </c>
      <c r="C6632" t="s">
        <v>16807</v>
      </c>
      <c r="D6632" t="s">
        <v>16808</v>
      </c>
      <c r="E6632" s="1">
        <v>44964.611851851849</v>
      </c>
      <c r="F6632" s="1">
        <v>44964.611851851849</v>
      </c>
    </row>
    <row r="6633" spans="1:6" x14ac:dyDescent="0.2">
      <c r="A6633">
        <v>6632</v>
      </c>
      <c r="B6633" t="s">
        <v>16809</v>
      </c>
      <c r="C6633" t="s">
        <v>16810</v>
      </c>
      <c r="D6633" t="s">
        <v>16811</v>
      </c>
      <c r="E6633" s="1">
        <v>44964.611851851849</v>
      </c>
      <c r="F6633" s="1">
        <v>44964.611851851849</v>
      </c>
    </row>
    <row r="6634" spans="1:6" x14ac:dyDescent="0.2">
      <c r="A6634">
        <v>6633</v>
      </c>
      <c r="B6634" t="s">
        <v>16812</v>
      </c>
      <c r="C6634" t="s">
        <v>16813</v>
      </c>
      <c r="D6634" t="s">
        <v>16814</v>
      </c>
      <c r="E6634" s="1">
        <v>44964.611851851849</v>
      </c>
      <c r="F6634" s="1">
        <v>44964.611851851849</v>
      </c>
    </row>
    <row r="6635" spans="1:6" x14ac:dyDescent="0.2">
      <c r="A6635">
        <v>6634</v>
      </c>
      <c r="B6635" t="s">
        <v>16815</v>
      </c>
      <c r="C6635" t="s">
        <v>16816</v>
      </c>
      <c r="D6635" t="s">
        <v>16817</v>
      </c>
      <c r="E6635" s="1">
        <v>44964.611851851849</v>
      </c>
      <c r="F6635" s="1">
        <v>44964.611851851849</v>
      </c>
    </row>
    <row r="6636" spans="1:6" x14ac:dyDescent="0.2">
      <c r="A6636">
        <v>6635</v>
      </c>
      <c r="B6636" t="s">
        <v>16818</v>
      </c>
      <c r="C6636" t="s">
        <v>16819</v>
      </c>
      <c r="D6636" t="s">
        <v>16820</v>
      </c>
      <c r="E6636" s="1">
        <v>44964.611851851849</v>
      </c>
      <c r="F6636" s="1">
        <v>44964.611851851849</v>
      </c>
    </row>
    <row r="6637" spans="1:6" x14ac:dyDescent="0.2">
      <c r="A6637">
        <v>6636</v>
      </c>
      <c r="B6637" t="s">
        <v>16821</v>
      </c>
      <c r="C6637" t="s">
        <v>16822</v>
      </c>
      <c r="D6637" t="s">
        <v>16823</v>
      </c>
      <c r="E6637" s="1">
        <v>44964.611851851849</v>
      </c>
      <c r="F6637" s="1">
        <v>44964.611851851849</v>
      </c>
    </row>
    <row r="6638" spans="1:6" x14ac:dyDescent="0.2">
      <c r="A6638">
        <v>6637</v>
      </c>
      <c r="B6638" t="s">
        <v>16824</v>
      </c>
      <c r="C6638" t="s">
        <v>16825</v>
      </c>
      <c r="D6638" t="s">
        <v>16826</v>
      </c>
      <c r="E6638" s="1">
        <v>44964.611851851849</v>
      </c>
      <c r="F6638" s="1">
        <v>44964.611851851849</v>
      </c>
    </row>
    <row r="6639" spans="1:6" x14ac:dyDescent="0.2">
      <c r="A6639">
        <v>6638</v>
      </c>
      <c r="B6639" t="s">
        <v>16827</v>
      </c>
      <c r="C6639" t="s">
        <v>16828</v>
      </c>
      <c r="D6639" s="2">
        <v>3319862454</v>
      </c>
      <c r="E6639" s="1">
        <v>44964.611851851849</v>
      </c>
      <c r="F6639" s="1">
        <v>44964.611851851849</v>
      </c>
    </row>
    <row r="6640" spans="1:6" x14ac:dyDescent="0.2">
      <c r="A6640">
        <v>6639</v>
      </c>
      <c r="B6640" t="s">
        <v>16829</v>
      </c>
      <c r="C6640" t="s">
        <v>16830</v>
      </c>
      <c r="D6640" t="s">
        <v>16831</v>
      </c>
      <c r="E6640" s="1">
        <v>44964.611851851849</v>
      </c>
      <c r="F6640" s="1">
        <v>44964.611851851849</v>
      </c>
    </row>
    <row r="6641" spans="1:6" x14ac:dyDescent="0.2">
      <c r="A6641">
        <v>6640</v>
      </c>
      <c r="B6641" t="s">
        <v>16832</v>
      </c>
      <c r="C6641" t="s">
        <v>16833</v>
      </c>
      <c r="D6641">
        <f>1-610-957-1170</f>
        <v>-2736</v>
      </c>
      <c r="E6641" s="1">
        <v>44964.611851851849</v>
      </c>
      <c r="F6641" s="1">
        <v>44964.611851851849</v>
      </c>
    </row>
    <row r="6642" spans="1:6" x14ac:dyDescent="0.2">
      <c r="A6642">
        <v>6641</v>
      </c>
      <c r="B6642" t="s">
        <v>16834</v>
      </c>
      <c r="C6642" t="s">
        <v>16835</v>
      </c>
      <c r="D6642" t="s">
        <v>16836</v>
      </c>
      <c r="E6642" s="1">
        <v>44964.611851851849</v>
      </c>
      <c r="F6642" s="1">
        <v>44964.611851851849</v>
      </c>
    </row>
    <row r="6643" spans="1:6" x14ac:dyDescent="0.2">
      <c r="A6643">
        <v>6642</v>
      </c>
      <c r="B6643" t="s">
        <v>16837</v>
      </c>
      <c r="C6643" t="s">
        <v>16838</v>
      </c>
      <c r="D6643" t="s">
        <v>16839</v>
      </c>
      <c r="E6643" s="1">
        <v>44964.611851851849</v>
      </c>
      <c r="F6643" s="1">
        <v>44964.611851851849</v>
      </c>
    </row>
    <row r="6644" spans="1:6" x14ac:dyDescent="0.2">
      <c r="A6644">
        <v>6643</v>
      </c>
      <c r="B6644" t="s">
        <v>16840</v>
      </c>
      <c r="C6644" t="s">
        <v>16841</v>
      </c>
      <c r="D6644" s="2">
        <v>2297993721</v>
      </c>
      <c r="E6644" s="1">
        <v>44964.611851851849</v>
      </c>
      <c r="F6644" s="1">
        <v>44964.611851851849</v>
      </c>
    </row>
    <row r="6645" spans="1:6" x14ac:dyDescent="0.2">
      <c r="A6645">
        <v>6644</v>
      </c>
      <c r="B6645" t="s">
        <v>16842</v>
      </c>
      <c r="C6645" t="s">
        <v>16843</v>
      </c>
      <c r="D6645" s="2">
        <v>2298166610</v>
      </c>
      <c r="E6645" s="1">
        <v>44964.611851851849</v>
      </c>
      <c r="F6645" s="1">
        <v>44964.611851851849</v>
      </c>
    </row>
    <row r="6646" spans="1:6" x14ac:dyDescent="0.2">
      <c r="A6646">
        <v>6645</v>
      </c>
      <c r="B6646" t="s">
        <v>16844</v>
      </c>
      <c r="C6646" t="s">
        <v>16845</v>
      </c>
      <c r="D6646" t="s">
        <v>16846</v>
      </c>
      <c r="E6646" s="1">
        <v>44964.611851851849</v>
      </c>
      <c r="F6646" s="1">
        <v>44964.611851851849</v>
      </c>
    </row>
    <row r="6647" spans="1:6" x14ac:dyDescent="0.2">
      <c r="A6647">
        <v>6646</v>
      </c>
      <c r="B6647" t="s">
        <v>16715</v>
      </c>
      <c r="C6647" t="s">
        <v>16847</v>
      </c>
      <c r="D6647" t="s">
        <v>16848</v>
      </c>
      <c r="E6647" s="1">
        <v>44964.611851851849</v>
      </c>
      <c r="F6647" s="1">
        <v>44964.611851851849</v>
      </c>
    </row>
    <row r="6648" spans="1:6" x14ac:dyDescent="0.2">
      <c r="A6648">
        <v>6647</v>
      </c>
      <c r="B6648" t="s">
        <v>16849</v>
      </c>
      <c r="C6648" t="s">
        <v>16850</v>
      </c>
      <c r="D6648" t="s">
        <v>16851</v>
      </c>
      <c r="E6648" s="1">
        <v>44964.611851851849</v>
      </c>
      <c r="F6648" s="1">
        <v>44964.611851851849</v>
      </c>
    </row>
    <row r="6649" spans="1:6" x14ac:dyDescent="0.2">
      <c r="A6649">
        <v>6648</v>
      </c>
      <c r="B6649" t="s">
        <v>16852</v>
      </c>
      <c r="C6649" t="s">
        <v>16853</v>
      </c>
      <c r="D6649">
        <f>1-857-803-4416</f>
        <v>-6075</v>
      </c>
      <c r="E6649" s="1">
        <v>44964.611851851849</v>
      </c>
      <c r="F6649" s="1">
        <v>44964.611851851849</v>
      </c>
    </row>
    <row r="6650" spans="1:6" x14ac:dyDescent="0.2">
      <c r="A6650">
        <v>6649</v>
      </c>
      <c r="B6650" t="s">
        <v>16854</v>
      </c>
      <c r="C6650" t="s">
        <v>16855</v>
      </c>
      <c r="D6650" t="s">
        <v>16856</v>
      </c>
      <c r="E6650" s="1">
        <v>44964.611851851849</v>
      </c>
      <c r="F6650" s="1">
        <v>44964.611851851849</v>
      </c>
    </row>
    <row r="6651" spans="1:6" x14ac:dyDescent="0.2">
      <c r="A6651">
        <v>6650</v>
      </c>
      <c r="B6651" t="s">
        <v>16857</v>
      </c>
      <c r="C6651" t="s">
        <v>16858</v>
      </c>
      <c r="D6651" s="2">
        <v>2602943768</v>
      </c>
      <c r="E6651" s="1">
        <v>44964.611851851849</v>
      </c>
      <c r="F6651" s="1">
        <v>44964.611851851849</v>
      </c>
    </row>
    <row r="6652" spans="1:6" x14ac:dyDescent="0.2">
      <c r="A6652">
        <v>6651</v>
      </c>
      <c r="B6652" t="s">
        <v>16859</v>
      </c>
      <c r="C6652" t="s">
        <v>16860</v>
      </c>
      <c r="D6652" t="s">
        <v>16861</v>
      </c>
      <c r="E6652" s="1">
        <v>44964.611851851849</v>
      </c>
      <c r="F6652" s="1">
        <v>44964.611851851849</v>
      </c>
    </row>
    <row r="6653" spans="1:6" x14ac:dyDescent="0.2">
      <c r="A6653">
        <v>6652</v>
      </c>
      <c r="B6653" t="s">
        <v>16862</v>
      </c>
      <c r="C6653" t="s">
        <v>16863</v>
      </c>
      <c r="D6653" t="s">
        <v>16864</v>
      </c>
      <c r="E6653" s="1">
        <v>44964.611851851849</v>
      </c>
      <c r="F6653" s="1">
        <v>44964.611851851849</v>
      </c>
    </row>
    <row r="6654" spans="1:6" x14ac:dyDescent="0.2">
      <c r="A6654">
        <v>6653</v>
      </c>
      <c r="B6654" t="s">
        <v>16865</v>
      </c>
      <c r="C6654" t="s">
        <v>16866</v>
      </c>
      <c r="D6654">
        <v>19194036468</v>
      </c>
      <c r="E6654" s="1">
        <v>44964.611851851849</v>
      </c>
      <c r="F6654" s="1">
        <v>44964.611851851849</v>
      </c>
    </row>
    <row r="6655" spans="1:6" x14ac:dyDescent="0.2">
      <c r="A6655">
        <v>6654</v>
      </c>
      <c r="B6655" t="s">
        <v>16867</v>
      </c>
      <c r="C6655" t="s">
        <v>16868</v>
      </c>
      <c r="D6655" s="2">
        <v>14803851861</v>
      </c>
      <c r="E6655" s="1">
        <v>44964.611851851849</v>
      </c>
      <c r="F6655" s="1">
        <v>44964.611851851849</v>
      </c>
    </row>
    <row r="6656" spans="1:6" x14ac:dyDescent="0.2">
      <c r="A6656">
        <v>6655</v>
      </c>
      <c r="B6656" t="s">
        <v>16869</v>
      </c>
      <c r="C6656" t="s">
        <v>16870</v>
      </c>
      <c r="D6656" t="s">
        <v>16871</v>
      </c>
      <c r="E6656" s="1">
        <v>44964.611851851849</v>
      </c>
      <c r="F6656" s="1">
        <v>44964.611851851849</v>
      </c>
    </row>
    <row r="6657" spans="1:6" x14ac:dyDescent="0.2">
      <c r="A6657">
        <v>6656</v>
      </c>
      <c r="B6657" t="s">
        <v>16872</v>
      </c>
      <c r="C6657" t="s">
        <v>16873</v>
      </c>
      <c r="D6657" s="2">
        <v>15204798218</v>
      </c>
      <c r="E6657" s="1">
        <v>44964.611851851849</v>
      </c>
      <c r="F6657" s="1">
        <v>44964.611851851849</v>
      </c>
    </row>
    <row r="6658" spans="1:6" x14ac:dyDescent="0.2">
      <c r="A6658">
        <v>6657</v>
      </c>
      <c r="B6658" t="s">
        <v>16874</v>
      </c>
      <c r="C6658" t="s">
        <v>16875</v>
      </c>
      <c r="D6658" t="s">
        <v>16876</v>
      </c>
      <c r="E6658" s="1">
        <v>44964.611851851849</v>
      </c>
      <c r="F6658" s="1">
        <v>44964.611851851849</v>
      </c>
    </row>
    <row r="6659" spans="1:6" x14ac:dyDescent="0.2">
      <c r="A6659">
        <v>6658</v>
      </c>
      <c r="B6659" t="s">
        <v>16877</v>
      </c>
      <c r="C6659" t="s">
        <v>16878</v>
      </c>
      <c r="D6659" t="s">
        <v>16879</v>
      </c>
      <c r="E6659" s="1">
        <v>44964.611851851849</v>
      </c>
      <c r="F6659" s="1">
        <v>44964.611851851849</v>
      </c>
    </row>
    <row r="6660" spans="1:6" x14ac:dyDescent="0.2">
      <c r="A6660">
        <v>6659</v>
      </c>
      <c r="B6660" t="s">
        <v>16880</v>
      </c>
      <c r="C6660" t="s">
        <v>16881</v>
      </c>
      <c r="D6660" t="s">
        <v>16882</v>
      </c>
      <c r="E6660" s="1">
        <v>44964.611851851849</v>
      </c>
      <c r="F6660" s="1">
        <v>44964.611851851849</v>
      </c>
    </row>
    <row r="6661" spans="1:6" x14ac:dyDescent="0.2">
      <c r="A6661">
        <v>6660</v>
      </c>
      <c r="B6661" t="s">
        <v>16883</v>
      </c>
      <c r="C6661" t="s">
        <v>16884</v>
      </c>
      <c r="D6661">
        <f>1-786-552-3391</f>
        <v>-4728</v>
      </c>
      <c r="E6661" s="1">
        <v>44964.611851851849</v>
      </c>
      <c r="F6661" s="1">
        <v>44964.611851851849</v>
      </c>
    </row>
    <row r="6662" spans="1:6" x14ac:dyDescent="0.2">
      <c r="A6662">
        <v>6661</v>
      </c>
      <c r="B6662" t="s">
        <v>16885</v>
      </c>
      <c r="C6662" t="s">
        <v>16886</v>
      </c>
      <c r="D6662">
        <f>1-262-254-7064</f>
        <v>-7579</v>
      </c>
      <c r="E6662" s="1">
        <v>44964.611851851849</v>
      </c>
      <c r="F6662" s="1">
        <v>44964.611851851849</v>
      </c>
    </row>
    <row r="6663" spans="1:6" x14ac:dyDescent="0.2">
      <c r="A6663">
        <v>6662</v>
      </c>
      <c r="B6663" t="s">
        <v>16887</v>
      </c>
      <c r="C6663" t="s">
        <v>16888</v>
      </c>
      <c r="D6663" t="s">
        <v>16889</v>
      </c>
      <c r="E6663" s="1">
        <v>44964.611851851849</v>
      </c>
      <c r="F6663" s="1">
        <v>44964.611851851849</v>
      </c>
    </row>
    <row r="6664" spans="1:6" x14ac:dyDescent="0.2">
      <c r="A6664">
        <v>6663</v>
      </c>
      <c r="B6664" t="s">
        <v>16890</v>
      </c>
      <c r="C6664" t="s">
        <v>16891</v>
      </c>
      <c r="D6664" t="s">
        <v>16892</v>
      </c>
      <c r="E6664" s="1">
        <v>44964.611851851849</v>
      </c>
      <c r="F6664" s="1">
        <v>44964.611851851849</v>
      </c>
    </row>
    <row r="6665" spans="1:6" x14ac:dyDescent="0.2">
      <c r="A6665">
        <v>6664</v>
      </c>
      <c r="B6665" t="s">
        <v>16893</v>
      </c>
      <c r="C6665" t="s">
        <v>16894</v>
      </c>
      <c r="D6665">
        <v>18128739557</v>
      </c>
      <c r="E6665" s="1">
        <v>44964.611851851849</v>
      </c>
      <c r="F6665" s="1">
        <v>44964.611851851849</v>
      </c>
    </row>
    <row r="6666" spans="1:6" x14ac:dyDescent="0.2">
      <c r="A6666">
        <v>6665</v>
      </c>
      <c r="B6666" t="s">
        <v>16895</v>
      </c>
      <c r="C6666" t="s">
        <v>16896</v>
      </c>
      <c r="D6666">
        <v>13195542785</v>
      </c>
      <c r="E6666" s="1">
        <v>44964.611851851849</v>
      </c>
      <c r="F6666" s="1">
        <v>44964.611851851849</v>
      </c>
    </row>
    <row r="6667" spans="1:6" x14ac:dyDescent="0.2">
      <c r="A6667">
        <v>6666</v>
      </c>
      <c r="B6667" t="s">
        <v>16897</v>
      </c>
      <c r="C6667" t="s">
        <v>16898</v>
      </c>
      <c r="D6667" t="s">
        <v>16899</v>
      </c>
      <c r="E6667" s="1">
        <v>44964.611851851849</v>
      </c>
      <c r="F6667" s="1">
        <v>44964.611851851849</v>
      </c>
    </row>
    <row r="6668" spans="1:6" x14ac:dyDescent="0.2">
      <c r="A6668">
        <v>6667</v>
      </c>
      <c r="B6668" t="s">
        <v>16900</v>
      </c>
      <c r="C6668" t="s">
        <v>16901</v>
      </c>
      <c r="D6668" t="s">
        <v>16902</v>
      </c>
      <c r="E6668" s="1">
        <v>44964.611851851849</v>
      </c>
      <c r="F6668" s="1">
        <v>44964.611851851849</v>
      </c>
    </row>
    <row r="6669" spans="1:6" x14ac:dyDescent="0.2">
      <c r="A6669">
        <v>6668</v>
      </c>
      <c r="B6669" t="s">
        <v>16903</v>
      </c>
      <c r="C6669" t="s">
        <v>16904</v>
      </c>
      <c r="D6669" s="2">
        <v>6073231029</v>
      </c>
      <c r="E6669" s="1">
        <v>44964.611851851849</v>
      </c>
      <c r="F6669" s="1">
        <v>44964.611851851849</v>
      </c>
    </row>
    <row r="6670" spans="1:6" x14ac:dyDescent="0.2">
      <c r="A6670">
        <v>6669</v>
      </c>
      <c r="B6670" t="s">
        <v>16905</v>
      </c>
      <c r="C6670" t="s">
        <v>16906</v>
      </c>
      <c r="D6670">
        <v>19705393476</v>
      </c>
      <c r="E6670" s="1">
        <v>44964.611851851849</v>
      </c>
      <c r="F6670" s="1">
        <v>44964.611851851849</v>
      </c>
    </row>
    <row r="6671" spans="1:6" x14ac:dyDescent="0.2">
      <c r="A6671">
        <v>6670</v>
      </c>
      <c r="B6671" t="s">
        <v>16907</v>
      </c>
      <c r="C6671" t="s">
        <v>16908</v>
      </c>
      <c r="D6671" t="s">
        <v>16909</v>
      </c>
      <c r="E6671" s="1">
        <v>44964.611851851849</v>
      </c>
      <c r="F6671" s="1">
        <v>44964.611851851849</v>
      </c>
    </row>
    <row r="6672" spans="1:6" x14ac:dyDescent="0.2">
      <c r="A6672">
        <v>6671</v>
      </c>
      <c r="B6672" t="s">
        <v>16910</v>
      </c>
      <c r="C6672" t="s">
        <v>16911</v>
      </c>
      <c r="D6672" t="s">
        <v>16912</v>
      </c>
      <c r="E6672" s="1">
        <v>44964.611851851849</v>
      </c>
      <c r="F6672" s="1">
        <v>44964.611851851849</v>
      </c>
    </row>
    <row r="6673" spans="1:6" x14ac:dyDescent="0.2">
      <c r="A6673">
        <v>6672</v>
      </c>
      <c r="B6673" t="s">
        <v>16913</v>
      </c>
      <c r="C6673" t="s">
        <v>16914</v>
      </c>
      <c r="D6673" t="s">
        <v>16915</v>
      </c>
      <c r="E6673" s="1">
        <v>44964.611851851849</v>
      </c>
      <c r="F6673" s="1">
        <v>44964.611851851849</v>
      </c>
    </row>
    <row r="6674" spans="1:6" x14ac:dyDescent="0.2">
      <c r="A6674">
        <v>6673</v>
      </c>
      <c r="B6674" t="s">
        <v>16916</v>
      </c>
      <c r="C6674" t="s">
        <v>16917</v>
      </c>
      <c r="D6674" t="s">
        <v>16918</v>
      </c>
      <c r="E6674" s="1">
        <v>44964.611851851849</v>
      </c>
      <c r="F6674" s="1">
        <v>44964.611851851849</v>
      </c>
    </row>
    <row r="6675" spans="1:6" x14ac:dyDescent="0.2">
      <c r="A6675">
        <v>6674</v>
      </c>
      <c r="B6675" t="s">
        <v>16919</v>
      </c>
      <c r="C6675" t="s">
        <v>16920</v>
      </c>
      <c r="D6675" t="s">
        <v>16921</v>
      </c>
      <c r="E6675" s="1">
        <v>44964.611851851849</v>
      </c>
      <c r="F6675" s="1">
        <v>44964.611851851849</v>
      </c>
    </row>
    <row r="6676" spans="1:6" x14ac:dyDescent="0.2">
      <c r="A6676">
        <v>6675</v>
      </c>
      <c r="B6676" t="s">
        <v>16922</v>
      </c>
      <c r="C6676" t="s">
        <v>16923</v>
      </c>
      <c r="D6676" t="s">
        <v>16924</v>
      </c>
      <c r="E6676" s="1">
        <v>44964.611851851849</v>
      </c>
      <c r="F6676" s="1">
        <v>44964.611851851849</v>
      </c>
    </row>
    <row r="6677" spans="1:6" x14ac:dyDescent="0.2">
      <c r="A6677">
        <v>6676</v>
      </c>
      <c r="B6677" t="s">
        <v>16925</v>
      </c>
      <c r="C6677" t="s">
        <v>16926</v>
      </c>
      <c r="D6677">
        <f>1-413-591-1402</f>
        <v>-2405</v>
      </c>
      <c r="E6677" s="1">
        <v>44964.611851851849</v>
      </c>
      <c r="F6677" s="1">
        <v>44964.611851851849</v>
      </c>
    </row>
    <row r="6678" spans="1:6" x14ac:dyDescent="0.2">
      <c r="A6678">
        <v>6677</v>
      </c>
      <c r="B6678" t="s">
        <v>16927</v>
      </c>
      <c r="C6678" t="s">
        <v>16928</v>
      </c>
      <c r="D6678" s="2">
        <v>16785626731</v>
      </c>
      <c r="E6678" s="1">
        <v>44964.611851851849</v>
      </c>
      <c r="F6678" s="1">
        <v>44964.611851851849</v>
      </c>
    </row>
    <row r="6679" spans="1:6" x14ac:dyDescent="0.2">
      <c r="A6679">
        <v>6678</v>
      </c>
      <c r="B6679" t="s">
        <v>16929</v>
      </c>
      <c r="C6679" t="s">
        <v>16930</v>
      </c>
      <c r="D6679">
        <f>1-754-550-5944</f>
        <v>-7247</v>
      </c>
      <c r="E6679" s="1">
        <v>44964.611851851849</v>
      </c>
      <c r="F6679" s="1">
        <v>44964.611851851849</v>
      </c>
    </row>
    <row r="6680" spans="1:6" x14ac:dyDescent="0.2">
      <c r="A6680">
        <v>6679</v>
      </c>
      <c r="B6680" t="s">
        <v>16931</v>
      </c>
      <c r="C6680" t="s">
        <v>16932</v>
      </c>
      <c r="D6680">
        <f>1-480-355-9055</f>
        <v>-9889</v>
      </c>
      <c r="E6680" s="1">
        <v>44964.611851851849</v>
      </c>
      <c r="F6680" s="1">
        <v>44964.611851851849</v>
      </c>
    </row>
    <row r="6681" spans="1:6" x14ac:dyDescent="0.2">
      <c r="A6681">
        <v>6680</v>
      </c>
      <c r="B6681" t="s">
        <v>16933</v>
      </c>
      <c r="C6681" t="s">
        <v>16934</v>
      </c>
      <c r="D6681">
        <f>1-989-431-3656</f>
        <v>-5075</v>
      </c>
      <c r="E6681" s="1">
        <v>44964.611851851849</v>
      </c>
      <c r="F6681" s="1">
        <v>44964.611851851849</v>
      </c>
    </row>
    <row r="6682" spans="1:6" x14ac:dyDescent="0.2">
      <c r="A6682">
        <v>6681</v>
      </c>
      <c r="B6682" t="s">
        <v>16935</v>
      </c>
      <c r="C6682" t="s">
        <v>16936</v>
      </c>
      <c r="D6682">
        <f>1-629-825-220</f>
        <v>-1673</v>
      </c>
      <c r="E6682" s="1">
        <v>44964.611851851849</v>
      </c>
      <c r="F6682" s="1">
        <v>44964.611851851849</v>
      </c>
    </row>
    <row r="6683" spans="1:6" x14ac:dyDescent="0.2">
      <c r="A6683">
        <v>6682</v>
      </c>
      <c r="B6683" t="s">
        <v>16937</v>
      </c>
      <c r="C6683" t="s">
        <v>16938</v>
      </c>
      <c r="D6683">
        <f>1-724-270-592</f>
        <v>-1585</v>
      </c>
      <c r="E6683" s="1">
        <v>44964.611851851849</v>
      </c>
      <c r="F6683" s="1">
        <v>44964.611851851849</v>
      </c>
    </row>
    <row r="6684" spans="1:6" x14ac:dyDescent="0.2">
      <c r="A6684">
        <v>6683</v>
      </c>
      <c r="B6684" t="s">
        <v>16939</v>
      </c>
      <c r="C6684" t="s">
        <v>16940</v>
      </c>
      <c r="D6684" t="s">
        <v>16941</v>
      </c>
      <c r="E6684" s="1">
        <v>44964.611851851849</v>
      </c>
      <c r="F6684" s="1">
        <v>44964.611851851849</v>
      </c>
    </row>
    <row r="6685" spans="1:6" x14ac:dyDescent="0.2">
      <c r="A6685">
        <v>6684</v>
      </c>
      <c r="B6685" t="s">
        <v>16942</v>
      </c>
      <c r="C6685" t="s">
        <v>16943</v>
      </c>
      <c r="D6685" s="2">
        <v>2202237770</v>
      </c>
      <c r="E6685" s="1">
        <v>44964.611851851849</v>
      </c>
      <c r="F6685" s="1">
        <v>44964.611851851849</v>
      </c>
    </row>
    <row r="6686" spans="1:6" x14ac:dyDescent="0.2">
      <c r="A6686">
        <v>6685</v>
      </c>
      <c r="B6686" t="s">
        <v>16944</v>
      </c>
      <c r="C6686" t="s">
        <v>16945</v>
      </c>
      <c r="D6686" t="s">
        <v>16946</v>
      </c>
      <c r="E6686" s="1">
        <v>44964.611851851849</v>
      </c>
      <c r="F6686" s="1">
        <v>44964.611851851849</v>
      </c>
    </row>
    <row r="6687" spans="1:6" x14ac:dyDescent="0.2">
      <c r="A6687">
        <v>6686</v>
      </c>
      <c r="B6687" t="s">
        <v>16947</v>
      </c>
      <c r="C6687" t="s">
        <v>16948</v>
      </c>
      <c r="D6687" s="2">
        <v>2764444566</v>
      </c>
      <c r="E6687" s="1">
        <v>44964.611851851849</v>
      </c>
      <c r="F6687" s="1">
        <v>44964.611851851849</v>
      </c>
    </row>
    <row r="6688" spans="1:6" x14ac:dyDescent="0.2">
      <c r="A6688">
        <v>6687</v>
      </c>
      <c r="B6688" t="s">
        <v>16949</v>
      </c>
      <c r="C6688" t="s">
        <v>16950</v>
      </c>
      <c r="D6688" t="s">
        <v>16951</v>
      </c>
      <c r="E6688" s="1">
        <v>44964.611851851849</v>
      </c>
      <c r="F6688" s="1">
        <v>44964.611851851849</v>
      </c>
    </row>
    <row r="6689" spans="1:6" x14ac:dyDescent="0.2">
      <c r="A6689">
        <v>6688</v>
      </c>
      <c r="B6689" t="s">
        <v>16952</v>
      </c>
      <c r="C6689" t="s">
        <v>16953</v>
      </c>
      <c r="D6689" t="s">
        <v>16954</v>
      </c>
      <c r="E6689" s="1">
        <v>44964.611851851849</v>
      </c>
      <c r="F6689" s="1">
        <v>44964.611851851849</v>
      </c>
    </row>
    <row r="6690" spans="1:6" x14ac:dyDescent="0.2">
      <c r="A6690">
        <v>6689</v>
      </c>
      <c r="B6690" t="s">
        <v>16955</v>
      </c>
      <c r="C6690" t="s">
        <v>16956</v>
      </c>
      <c r="D6690" t="s">
        <v>16957</v>
      </c>
      <c r="E6690" s="1">
        <v>44964.611851851849</v>
      </c>
      <c r="F6690" s="1">
        <v>44964.611851851849</v>
      </c>
    </row>
    <row r="6691" spans="1:6" x14ac:dyDescent="0.2">
      <c r="A6691">
        <v>6690</v>
      </c>
      <c r="B6691" t="s">
        <v>16958</v>
      </c>
      <c r="C6691" t="s">
        <v>16959</v>
      </c>
      <c r="D6691">
        <f>1-760-614-1850</f>
        <v>-3223</v>
      </c>
      <c r="E6691" s="1">
        <v>44964.611851851849</v>
      </c>
      <c r="F6691" s="1">
        <v>44964.611851851849</v>
      </c>
    </row>
    <row r="6692" spans="1:6" x14ac:dyDescent="0.2">
      <c r="A6692">
        <v>6691</v>
      </c>
      <c r="B6692" t="s">
        <v>16960</v>
      </c>
      <c r="C6692" t="s">
        <v>16961</v>
      </c>
      <c r="D6692" s="2">
        <v>5084455531</v>
      </c>
      <c r="E6692" s="1">
        <v>44964.611851851849</v>
      </c>
      <c r="F6692" s="1">
        <v>44964.611851851849</v>
      </c>
    </row>
    <row r="6693" spans="1:6" x14ac:dyDescent="0.2">
      <c r="A6693">
        <v>6692</v>
      </c>
      <c r="B6693" t="s">
        <v>16962</v>
      </c>
      <c r="C6693" t="s">
        <v>16963</v>
      </c>
      <c r="D6693" s="2">
        <v>4403370847</v>
      </c>
      <c r="E6693" s="1">
        <v>44964.611851851849</v>
      </c>
      <c r="F6693" s="1">
        <v>44964.611851851849</v>
      </c>
    </row>
    <row r="6694" spans="1:6" x14ac:dyDescent="0.2">
      <c r="A6694">
        <v>6693</v>
      </c>
      <c r="B6694" t="s">
        <v>16964</v>
      </c>
      <c r="C6694" t="s">
        <v>16965</v>
      </c>
      <c r="D6694" s="2">
        <v>2252658039</v>
      </c>
      <c r="E6694" s="1">
        <v>44964.611851851849</v>
      </c>
      <c r="F6694" s="1">
        <v>44964.611851851849</v>
      </c>
    </row>
    <row r="6695" spans="1:6" x14ac:dyDescent="0.2">
      <c r="A6695">
        <v>6694</v>
      </c>
      <c r="B6695" t="s">
        <v>16966</v>
      </c>
      <c r="C6695" t="s">
        <v>16967</v>
      </c>
      <c r="D6695" t="s">
        <v>16968</v>
      </c>
      <c r="E6695" s="1">
        <v>44964.611851851849</v>
      </c>
      <c r="F6695" s="1">
        <v>44964.611851851849</v>
      </c>
    </row>
    <row r="6696" spans="1:6" x14ac:dyDescent="0.2">
      <c r="A6696">
        <v>6695</v>
      </c>
      <c r="B6696" t="s">
        <v>16969</v>
      </c>
      <c r="C6696" t="s">
        <v>16970</v>
      </c>
      <c r="D6696">
        <v>16789341343</v>
      </c>
      <c r="E6696" s="1">
        <v>44964.611851851849</v>
      </c>
      <c r="F6696" s="1">
        <v>44964.611851851849</v>
      </c>
    </row>
    <row r="6697" spans="1:6" x14ac:dyDescent="0.2">
      <c r="A6697">
        <v>6696</v>
      </c>
      <c r="B6697" t="s">
        <v>16971</v>
      </c>
      <c r="C6697" t="s">
        <v>16972</v>
      </c>
      <c r="D6697" t="s">
        <v>16973</v>
      </c>
      <c r="E6697" s="1">
        <v>44964.611851851849</v>
      </c>
      <c r="F6697" s="1">
        <v>44964.611851851849</v>
      </c>
    </row>
    <row r="6698" spans="1:6" x14ac:dyDescent="0.2">
      <c r="A6698">
        <v>6697</v>
      </c>
      <c r="B6698" t="s">
        <v>16974</v>
      </c>
      <c r="C6698" t="s">
        <v>16975</v>
      </c>
      <c r="D6698" t="s">
        <v>16976</v>
      </c>
      <c r="E6698" s="1">
        <v>44964.611851851849</v>
      </c>
      <c r="F6698" s="1">
        <v>44964.611851851849</v>
      </c>
    </row>
    <row r="6699" spans="1:6" x14ac:dyDescent="0.2">
      <c r="A6699">
        <v>6698</v>
      </c>
      <c r="B6699" t="s">
        <v>16977</v>
      </c>
      <c r="C6699" t="s">
        <v>16978</v>
      </c>
      <c r="D6699">
        <v>14355881144</v>
      </c>
      <c r="E6699" s="1">
        <v>44964.611851851849</v>
      </c>
      <c r="F6699" s="1">
        <v>44964.611851851849</v>
      </c>
    </row>
    <row r="6700" spans="1:6" x14ac:dyDescent="0.2">
      <c r="A6700">
        <v>6699</v>
      </c>
      <c r="B6700" t="s">
        <v>16979</v>
      </c>
      <c r="C6700" t="s">
        <v>16980</v>
      </c>
      <c r="D6700" s="2">
        <v>7438671625</v>
      </c>
      <c r="E6700" s="1">
        <v>44964.611851851849</v>
      </c>
      <c r="F6700" s="1">
        <v>44964.611851851849</v>
      </c>
    </row>
    <row r="6701" spans="1:6" x14ac:dyDescent="0.2">
      <c r="A6701">
        <v>6700</v>
      </c>
      <c r="B6701" t="s">
        <v>16981</v>
      </c>
      <c r="C6701" t="s">
        <v>16982</v>
      </c>
      <c r="D6701" t="s">
        <v>16983</v>
      </c>
      <c r="E6701" s="1">
        <v>44964.611851851849</v>
      </c>
      <c r="F6701" s="1">
        <v>44964.611851851849</v>
      </c>
    </row>
    <row r="6702" spans="1:6" x14ac:dyDescent="0.2">
      <c r="A6702">
        <v>6701</v>
      </c>
      <c r="B6702" t="s">
        <v>16984</v>
      </c>
      <c r="C6702" t="s">
        <v>16985</v>
      </c>
      <c r="D6702">
        <v>12489513419</v>
      </c>
      <c r="E6702" s="1">
        <v>44964.611851851849</v>
      </c>
      <c r="F6702" s="1">
        <v>44964.611851851849</v>
      </c>
    </row>
    <row r="6703" spans="1:6" x14ac:dyDescent="0.2">
      <c r="A6703">
        <v>6702</v>
      </c>
      <c r="B6703" t="s">
        <v>16986</v>
      </c>
      <c r="C6703" t="s">
        <v>16987</v>
      </c>
      <c r="D6703" t="s">
        <v>16988</v>
      </c>
      <c r="E6703" s="1">
        <v>44964.611851851849</v>
      </c>
      <c r="F6703" s="1">
        <v>44964.611851851849</v>
      </c>
    </row>
    <row r="6704" spans="1:6" x14ac:dyDescent="0.2">
      <c r="A6704">
        <v>6703</v>
      </c>
      <c r="B6704" t="s">
        <v>16989</v>
      </c>
      <c r="C6704" t="s">
        <v>16990</v>
      </c>
      <c r="D6704">
        <f>1-980-768-3249</f>
        <v>-4996</v>
      </c>
      <c r="E6704" s="1">
        <v>44964.611851851849</v>
      </c>
      <c r="F6704" s="1">
        <v>44964.611851851849</v>
      </c>
    </row>
    <row r="6705" spans="1:6" x14ac:dyDescent="0.2">
      <c r="A6705">
        <v>6704</v>
      </c>
      <c r="B6705" t="s">
        <v>16991</v>
      </c>
      <c r="C6705" t="s">
        <v>16992</v>
      </c>
      <c r="D6705" s="2">
        <v>8432317092</v>
      </c>
      <c r="E6705" s="1">
        <v>44964.611851851849</v>
      </c>
      <c r="F6705" s="1">
        <v>44964.611851851849</v>
      </c>
    </row>
    <row r="6706" spans="1:6" x14ac:dyDescent="0.2">
      <c r="A6706">
        <v>6705</v>
      </c>
      <c r="B6706" t="s">
        <v>14442</v>
      </c>
      <c r="C6706" t="s">
        <v>16993</v>
      </c>
      <c r="D6706" t="s">
        <v>16994</v>
      </c>
      <c r="E6706" s="1">
        <v>44964.611851851849</v>
      </c>
      <c r="F6706" s="1">
        <v>44964.611851851849</v>
      </c>
    </row>
    <row r="6707" spans="1:6" x14ac:dyDescent="0.2">
      <c r="A6707">
        <v>6706</v>
      </c>
      <c r="B6707" t="s">
        <v>16995</v>
      </c>
      <c r="C6707" t="s">
        <v>16996</v>
      </c>
      <c r="D6707">
        <f>1-717-234-1145</f>
        <v>-2095</v>
      </c>
      <c r="E6707" s="1">
        <v>44964.611851851849</v>
      </c>
      <c r="F6707" s="1">
        <v>44964.611851851849</v>
      </c>
    </row>
    <row r="6708" spans="1:6" x14ac:dyDescent="0.2">
      <c r="A6708">
        <v>6707</v>
      </c>
      <c r="B6708" t="s">
        <v>16997</v>
      </c>
      <c r="C6708" t="s">
        <v>16998</v>
      </c>
      <c r="D6708" t="s">
        <v>16999</v>
      </c>
      <c r="E6708" s="1">
        <v>44964.611851851849</v>
      </c>
      <c r="F6708" s="1">
        <v>44964.611851851849</v>
      </c>
    </row>
    <row r="6709" spans="1:6" x14ac:dyDescent="0.2">
      <c r="A6709">
        <v>6708</v>
      </c>
      <c r="B6709" t="s">
        <v>17000</v>
      </c>
      <c r="C6709" t="s">
        <v>17001</v>
      </c>
      <c r="D6709" t="s">
        <v>17002</v>
      </c>
      <c r="E6709" s="1">
        <v>44964.611851851849</v>
      </c>
      <c r="F6709" s="1">
        <v>44964.611851851849</v>
      </c>
    </row>
    <row r="6710" spans="1:6" x14ac:dyDescent="0.2">
      <c r="A6710">
        <v>6709</v>
      </c>
      <c r="B6710" t="s">
        <v>17003</v>
      </c>
      <c r="C6710" t="s">
        <v>17004</v>
      </c>
      <c r="D6710" s="2">
        <v>7724520642</v>
      </c>
      <c r="E6710" s="1">
        <v>44964.611851851849</v>
      </c>
      <c r="F6710" s="1">
        <v>44964.611851851849</v>
      </c>
    </row>
    <row r="6711" spans="1:6" x14ac:dyDescent="0.2">
      <c r="A6711">
        <v>6710</v>
      </c>
      <c r="B6711" t="s">
        <v>17005</v>
      </c>
      <c r="C6711" t="s">
        <v>17006</v>
      </c>
      <c r="D6711">
        <v>16109559344</v>
      </c>
      <c r="E6711" s="1">
        <v>44964.611851851849</v>
      </c>
      <c r="F6711" s="1">
        <v>44964.611851851849</v>
      </c>
    </row>
    <row r="6712" spans="1:6" x14ac:dyDescent="0.2">
      <c r="A6712">
        <v>6711</v>
      </c>
      <c r="B6712" t="s">
        <v>17007</v>
      </c>
      <c r="C6712" t="s">
        <v>17008</v>
      </c>
      <c r="D6712" t="s">
        <v>17009</v>
      </c>
      <c r="E6712" s="1">
        <v>44964.611851851849</v>
      </c>
      <c r="F6712" s="1">
        <v>44964.611851851849</v>
      </c>
    </row>
    <row r="6713" spans="1:6" x14ac:dyDescent="0.2">
      <c r="A6713">
        <v>6712</v>
      </c>
      <c r="B6713" t="s">
        <v>17010</v>
      </c>
      <c r="C6713" t="s">
        <v>17011</v>
      </c>
      <c r="D6713">
        <f>1-909-373-7058</f>
        <v>-8339</v>
      </c>
      <c r="E6713" s="1">
        <v>44964.611851851849</v>
      </c>
      <c r="F6713" s="1">
        <v>44964.611851851849</v>
      </c>
    </row>
    <row r="6714" spans="1:6" x14ac:dyDescent="0.2">
      <c r="A6714">
        <v>6713</v>
      </c>
      <c r="B6714" t="s">
        <v>17012</v>
      </c>
      <c r="C6714" t="s">
        <v>17013</v>
      </c>
      <c r="D6714" s="2">
        <v>9099793344</v>
      </c>
      <c r="E6714" s="1">
        <v>44964.611851851849</v>
      </c>
      <c r="F6714" s="1">
        <v>44964.611851851849</v>
      </c>
    </row>
    <row r="6715" spans="1:6" x14ac:dyDescent="0.2">
      <c r="A6715">
        <v>6714</v>
      </c>
      <c r="B6715" t="s">
        <v>17014</v>
      </c>
      <c r="C6715" t="s">
        <v>17015</v>
      </c>
      <c r="D6715" t="s">
        <v>17016</v>
      </c>
      <c r="E6715" s="1">
        <v>44964.611851851849</v>
      </c>
      <c r="F6715" s="1">
        <v>44964.611851851849</v>
      </c>
    </row>
    <row r="6716" spans="1:6" x14ac:dyDescent="0.2">
      <c r="A6716">
        <v>6715</v>
      </c>
      <c r="B6716" t="s">
        <v>17017</v>
      </c>
      <c r="C6716" t="s">
        <v>17018</v>
      </c>
      <c r="D6716" t="s">
        <v>17019</v>
      </c>
      <c r="E6716" s="1">
        <v>44964.611851851849</v>
      </c>
      <c r="F6716" s="1">
        <v>44964.611851851849</v>
      </c>
    </row>
    <row r="6717" spans="1:6" x14ac:dyDescent="0.2">
      <c r="A6717">
        <v>6716</v>
      </c>
      <c r="B6717" t="s">
        <v>17020</v>
      </c>
      <c r="C6717" t="s">
        <v>17021</v>
      </c>
      <c r="D6717" t="s">
        <v>17022</v>
      </c>
      <c r="E6717" s="1">
        <v>44964.611851851849</v>
      </c>
      <c r="F6717" s="1">
        <v>44964.611851851849</v>
      </c>
    </row>
    <row r="6718" spans="1:6" x14ac:dyDescent="0.2">
      <c r="A6718">
        <v>6717</v>
      </c>
      <c r="B6718" t="s">
        <v>17023</v>
      </c>
      <c r="C6718" t="s">
        <v>17024</v>
      </c>
      <c r="D6718" t="s">
        <v>17025</v>
      </c>
      <c r="E6718" s="1">
        <v>44964.611851851849</v>
      </c>
      <c r="F6718" s="1">
        <v>44964.611851851849</v>
      </c>
    </row>
    <row r="6719" spans="1:6" x14ac:dyDescent="0.2">
      <c r="A6719">
        <v>6718</v>
      </c>
      <c r="B6719" t="s">
        <v>17026</v>
      </c>
      <c r="C6719" t="s">
        <v>17027</v>
      </c>
      <c r="D6719" t="s">
        <v>17028</v>
      </c>
      <c r="E6719" s="1">
        <v>44964.611851851849</v>
      </c>
      <c r="F6719" s="1">
        <v>44964.611851851849</v>
      </c>
    </row>
    <row r="6720" spans="1:6" x14ac:dyDescent="0.2">
      <c r="A6720">
        <v>6719</v>
      </c>
      <c r="B6720" t="s">
        <v>17029</v>
      </c>
      <c r="C6720" t="s">
        <v>17030</v>
      </c>
      <c r="D6720">
        <v>17406395648</v>
      </c>
      <c r="E6720" s="1">
        <v>44964.611851851849</v>
      </c>
      <c r="F6720" s="1">
        <v>44964.611851851849</v>
      </c>
    </row>
    <row r="6721" spans="1:6" x14ac:dyDescent="0.2">
      <c r="A6721">
        <v>6720</v>
      </c>
      <c r="B6721" t="s">
        <v>17031</v>
      </c>
      <c r="C6721" t="s">
        <v>17032</v>
      </c>
      <c r="D6721" s="2">
        <v>6364773579</v>
      </c>
      <c r="E6721" s="1">
        <v>44964.611851851849</v>
      </c>
      <c r="F6721" s="1">
        <v>44964.611851851849</v>
      </c>
    </row>
    <row r="6722" spans="1:6" x14ac:dyDescent="0.2">
      <c r="A6722">
        <v>6721</v>
      </c>
      <c r="B6722" t="s">
        <v>17033</v>
      </c>
      <c r="C6722" t="s">
        <v>17034</v>
      </c>
      <c r="D6722" t="s">
        <v>17035</v>
      </c>
      <c r="E6722" s="1">
        <v>44964.611851851849</v>
      </c>
      <c r="F6722" s="1">
        <v>44964.611851851849</v>
      </c>
    </row>
    <row r="6723" spans="1:6" x14ac:dyDescent="0.2">
      <c r="A6723">
        <v>6722</v>
      </c>
      <c r="B6723" t="s">
        <v>17036</v>
      </c>
      <c r="C6723" t="s">
        <v>17037</v>
      </c>
      <c r="D6723" s="2">
        <v>8459780383</v>
      </c>
      <c r="E6723" s="1">
        <v>44964.611851851849</v>
      </c>
      <c r="F6723" s="1">
        <v>44964.611851851849</v>
      </c>
    </row>
    <row r="6724" spans="1:6" x14ac:dyDescent="0.2">
      <c r="A6724">
        <v>6723</v>
      </c>
      <c r="B6724" t="s">
        <v>17038</v>
      </c>
      <c r="C6724" t="s">
        <v>17039</v>
      </c>
      <c r="D6724" t="s">
        <v>17040</v>
      </c>
      <c r="E6724" s="1">
        <v>44964.611851851849</v>
      </c>
      <c r="F6724" s="1">
        <v>44964.611851851849</v>
      </c>
    </row>
    <row r="6725" spans="1:6" x14ac:dyDescent="0.2">
      <c r="A6725">
        <v>6724</v>
      </c>
      <c r="B6725" t="s">
        <v>17041</v>
      </c>
      <c r="C6725" t="s">
        <v>17042</v>
      </c>
      <c r="D6725" t="s">
        <v>17043</v>
      </c>
      <c r="E6725" s="1">
        <v>44964.611851851849</v>
      </c>
      <c r="F6725" s="1">
        <v>44964.611851851849</v>
      </c>
    </row>
    <row r="6726" spans="1:6" x14ac:dyDescent="0.2">
      <c r="A6726">
        <v>6725</v>
      </c>
      <c r="B6726" t="s">
        <v>17044</v>
      </c>
      <c r="C6726" t="s">
        <v>17045</v>
      </c>
      <c r="D6726" t="s">
        <v>17046</v>
      </c>
      <c r="E6726" s="1">
        <v>44964.611851851849</v>
      </c>
      <c r="F6726" s="1">
        <v>44964.611851851849</v>
      </c>
    </row>
    <row r="6727" spans="1:6" x14ac:dyDescent="0.2">
      <c r="A6727">
        <v>6726</v>
      </c>
      <c r="B6727" t="s">
        <v>17047</v>
      </c>
      <c r="C6727" t="s">
        <v>17048</v>
      </c>
      <c r="D6727">
        <v>18633796917</v>
      </c>
      <c r="E6727" s="1">
        <v>44964.611851851849</v>
      </c>
      <c r="F6727" s="1">
        <v>44964.611851851849</v>
      </c>
    </row>
    <row r="6728" spans="1:6" x14ac:dyDescent="0.2">
      <c r="A6728">
        <v>6727</v>
      </c>
      <c r="B6728" t="s">
        <v>17049</v>
      </c>
      <c r="C6728" t="s">
        <v>17050</v>
      </c>
      <c r="D6728" s="2">
        <v>15045561677</v>
      </c>
      <c r="E6728" s="1">
        <v>44964.611851851849</v>
      </c>
      <c r="F6728" s="1">
        <v>44964.611851851849</v>
      </c>
    </row>
    <row r="6729" spans="1:6" x14ac:dyDescent="0.2">
      <c r="A6729">
        <v>6728</v>
      </c>
      <c r="B6729" t="s">
        <v>17051</v>
      </c>
      <c r="C6729" t="s">
        <v>17052</v>
      </c>
      <c r="D6729" t="s">
        <v>17053</v>
      </c>
      <c r="E6729" s="1">
        <v>44964.611851851849</v>
      </c>
      <c r="F6729" s="1">
        <v>44964.611851851849</v>
      </c>
    </row>
    <row r="6730" spans="1:6" x14ac:dyDescent="0.2">
      <c r="A6730">
        <v>6729</v>
      </c>
      <c r="B6730" t="s">
        <v>17054</v>
      </c>
      <c r="C6730" t="s">
        <v>17055</v>
      </c>
      <c r="D6730" s="2">
        <v>5752263220</v>
      </c>
      <c r="E6730" s="1">
        <v>44964.611851851849</v>
      </c>
      <c r="F6730" s="1">
        <v>44964.611851851849</v>
      </c>
    </row>
    <row r="6731" spans="1:6" x14ac:dyDescent="0.2">
      <c r="A6731">
        <v>6730</v>
      </c>
      <c r="B6731" t="s">
        <v>17056</v>
      </c>
      <c r="C6731" t="s">
        <v>17057</v>
      </c>
      <c r="D6731" t="s">
        <v>17058</v>
      </c>
      <c r="E6731" s="1">
        <v>44964.611851851849</v>
      </c>
      <c r="F6731" s="1">
        <v>44964.611851851849</v>
      </c>
    </row>
    <row r="6732" spans="1:6" x14ac:dyDescent="0.2">
      <c r="A6732">
        <v>6731</v>
      </c>
      <c r="B6732" t="s">
        <v>17059</v>
      </c>
      <c r="C6732" t="s">
        <v>17060</v>
      </c>
      <c r="D6732" t="s">
        <v>17061</v>
      </c>
      <c r="E6732" s="1">
        <v>44964.611851851849</v>
      </c>
      <c r="F6732" s="1">
        <v>44964.611851851849</v>
      </c>
    </row>
    <row r="6733" spans="1:6" x14ac:dyDescent="0.2">
      <c r="A6733">
        <v>6732</v>
      </c>
      <c r="B6733" t="s">
        <v>17062</v>
      </c>
      <c r="C6733" t="s">
        <v>17063</v>
      </c>
      <c r="D6733" s="2">
        <v>6787891978</v>
      </c>
      <c r="E6733" s="1">
        <v>44964.611851851849</v>
      </c>
      <c r="F6733" s="1">
        <v>44964.611851851849</v>
      </c>
    </row>
    <row r="6734" spans="1:6" x14ac:dyDescent="0.2">
      <c r="A6734">
        <v>6733</v>
      </c>
      <c r="B6734" t="s">
        <v>17064</v>
      </c>
      <c r="C6734" t="s">
        <v>17065</v>
      </c>
      <c r="D6734">
        <v>14842034293</v>
      </c>
      <c r="E6734" s="1">
        <v>44964.611851851849</v>
      </c>
      <c r="F6734" s="1">
        <v>44964.611851851849</v>
      </c>
    </row>
    <row r="6735" spans="1:6" x14ac:dyDescent="0.2">
      <c r="A6735">
        <v>6734</v>
      </c>
      <c r="B6735" t="s">
        <v>17066</v>
      </c>
      <c r="C6735" t="s">
        <v>17067</v>
      </c>
      <c r="D6735" s="2">
        <v>12296544326</v>
      </c>
      <c r="E6735" s="1">
        <v>44964.611851851849</v>
      </c>
      <c r="F6735" s="1">
        <v>44964.611851851849</v>
      </c>
    </row>
    <row r="6736" spans="1:6" x14ac:dyDescent="0.2">
      <c r="A6736">
        <v>6735</v>
      </c>
      <c r="B6736" t="s">
        <v>17068</v>
      </c>
      <c r="C6736" t="s">
        <v>17069</v>
      </c>
      <c r="D6736" t="s">
        <v>17070</v>
      </c>
      <c r="E6736" s="1">
        <v>44964.611851851849</v>
      </c>
      <c r="F6736" s="1">
        <v>44964.611851851849</v>
      </c>
    </row>
    <row r="6737" spans="1:6" x14ac:dyDescent="0.2">
      <c r="A6737">
        <v>6736</v>
      </c>
      <c r="B6737" t="s">
        <v>17071</v>
      </c>
      <c r="C6737" t="s">
        <v>17072</v>
      </c>
      <c r="D6737" t="s">
        <v>17073</v>
      </c>
      <c r="E6737" s="1">
        <v>44964.611851851849</v>
      </c>
      <c r="F6737" s="1">
        <v>44964.611851851849</v>
      </c>
    </row>
    <row r="6738" spans="1:6" x14ac:dyDescent="0.2">
      <c r="A6738">
        <v>6737</v>
      </c>
      <c r="B6738" t="s">
        <v>17074</v>
      </c>
      <c r="C6738" t="s">
        <v>17075</v>
      </c>
      <c r="D6738" s="2">
        <v>6109942007</v>
      </c>
      <c r="E6738" s="1">
        <v>44964.611851851849</v>
      </c>
      <c r="F6738" s="1">
        <v>44964.611851851849</v>
      </c>
    </row>
    <row r="6739" spans="1:6" x14ac:dyDescent="0.2">
      <c r="A6739">
        <v>6738</v>
      </c>
      <c r="B6739" t="s">
        <v>17076</v>
      </c>
      <c r="C6739" t="s">
        <v>17077</v>
      </c>
      <c r="D6739">
        <v>12692995801</v>
      </c>
      <c r="E6739" s="1">
        <v>44964.611851851849</v>
      </c>
      <c r="F6739" s="1">
        <v>44964.611851851849</v>
      </c>
    </row>
    <row r="6740" spans="1:6" x14ac:dyDescent="0.2">
      <c r="A6740">
        <v>6739</v>
      </c>
      <c r="B6740" t="s">
        <v>17078</v>
      </c>
      <c r="C6740" t="s">
        <v>17079</v>
      </c>
      <c r="D6740" t="s">
        <v>17080</v>
      </c>
      <c r="E6740" s="1">
        <v>44964.611851851849</v>
      </c>
      <c r="F6740" s="1">
        <v>44964.611851851849</v>
      </c>
    </row>
    <row r="6741" spans="1:6" x14ac:dyDescent="0.2">
      <c r="A6741">
        <v>6740</v>
      </c>
      <c r="B6741" t="s">
        <v>17081</v>
      </c>
      <c r="C6741" t="s">
        <v>17082</v>
      </c>
      <c r="D6741" t="s">
        <v>17083</v>
      </c>
      <c r="E6741" s="1">
        <v>44964.611851851849</v>
      </c>
      <c r="F6741" s="1">
        <v>44964.611851851849</v>
      </c>
    </row>
    <row r="6742" spans="1:6" x14ac:dyDescent="0.2">
      <c r="A6742">
        <v>6741</v>
      </c>
      <c r="B6742" t="s">
        <v>17084</v>
      </c>
      <c r="C6742" t="s">
        <v>17085</v>
      </c>
      <c r="D6742">
        <f>1-713-983-3477</f>
        <v>-5172</v>
      </c>
      <c r="E6742" s="1">
        <v>44964.611851851849</v>
      </c>
      <c r="F6742" s="1">
        <v>44964.611851851849</v>
      </c>
    </row>
    <row r="6743" spans="1:6" x14ac:dyDescent="0.2">
      <c r="A6743">
        <v>6742</v>
      </c>
      <c r="B6743" t="s">
        <v>17086</v>
      </c>
      <c r="C6743" t="s">
        <v>17087</v>
      </c>
      <c r="D6743" t="s">
        <v>17088</v>
      </c>
      <c r="E6743" s="1">
        <v>44964.611851851849</v>
      </c>
      <c r="F6743" s="1">
        <v>44964.611851851849</v>
      </c>
    </row>
    <row r="6744" spans="1:6" x14ac:dyDescent="0.2">
      <c r="A6744">
        <v>6743</v>
      </c>
      <c r="B6744" t="s">
        <v>17089</v>
      </c>
      <c r="C6744" t="s">
        <v>17090</v>
      </c>
      <c r="D6744" t="s">
        <v>17091</v>
      </c>
      <c r="E6744" s="1">
        <v>44964.611851851849</v>
      </c>
      <c r="F6744" s="1">
        <v>44964.611851851849</v>
      </c>
    </row>
    <row r="6745" spans="1:6" x14ac:dyDescent="0.2">
      <c r="A6745">
        <v>6744</v>
      </c>
      <c r="B6745" t="s">
        <v>17092</v>
      </c>
      <c r="C6745" t="s">
        <v>17093</v>
      </c>
      <c r="D6745">
        <f>1-872-407-9537</f>
        <v>-10815</v>
      </c>
      <c r="E6745" s="1">
        <v>44964.611851851849</v>
      </c>
      <c r="F6745" s="1">
        <v>44964.611851851849</v>
      </c>
    </row>
    <row r="6746" spans="1:6" x14ac:dyDescent="0.2">
      <c r="A6746">
        <v>6745</v>
      </c>
      <c r="B6746" t="s">
        <v>17094</v>
      </c>
      <c r="C6746" t="s">
        <v>17095</v>
      </c>
      <c r="D6746" t="s">
        <v>17096</v>
      </c>
      <c r="E6746" s="1">
        <v>44964.611851851849</v>
      </c>
      <c r="F6746" s="1">
        <v>44964.611851851849</v>
      </c>
    </row>
    <row r="6747" spans="1:6" x14ac:dyDescent="0.2">
      <c r="A6747">
        <v>6746</v>
      </c>
      <c r="B6747" t="s">
        <v>17097</v>
      </c>
      <c r="C6747" t="s">
        <v>17098</v>
      </c>
      <c r="D6747">
        <v>12152792304</v>
      </c>
      <c r="E6747" s="1">
        <v>44964.611851851849</v>
      </c>
      <c r="F6747" s="1">
        <v>44964.611851851849</v>
      </c>
    </row>
    <row r="6748" spans="1:6" x14ac:dyDescent="0.2">
      <c r="A6748">
        <v>6747</v>
      </c>
      <c r="B6748" t="s">
        <v>17099</v>
      </c>
      <c r="C6748" t="s">
        <v>17100</v>
      </c>
      <c r="D6748" s="2">
        <v>12019633927</v>
      </c>
      <c r="E6748" s="1">
        <v>44964.611851851849</v>
      </c>
      <c r="F6748" s="1">
        <v>44964.611851851849</v>
      </c>
    </row>
    <row r="6749" spans="1:6" x14ac:dyDescent="0.2">
      <c r="A6749">
        <v>6748</v>
      </c>
      <c r="B6749" t="s">
        <v>17101</v>
      </c>
      <c r="C6749" t="s">
        <v>17102</v>
      </c>
      <c r="D6749">
        <f>1-458-505-1037</f>
        <v>-1999</v>
      </c>
      <c r="E6749" s="1">
        <v>44964.611851851849</v>
      </c>
      <c r="F6749" s="1">
        <v>44964.611851851849</v>
      </c>
    </row>
    <row r="6750" spans="1:6" x14ac:dyDescent="0.2">
      <c r="A6750">
        <v>6749</v>
      </c>
      <c r="B6750" t="s">
        <v>17103</v>
      </c>
      <c r="C6750" t="s">
        <v>17104</v>
      </c>
      <c r="D6750" t="s">
        <v>17105</v>
      </c>
      <c r="E6750" s="1">
        <v>44964.611851851849</v>
      </c>
      <c r="F6750" s="1">
        <v>44964.611851851849</v>
      </c>
    </row>
    <row r="6751" spans="1:6" x14ac:dyDescent="0.2">
      <c r="A6751">
        <v>6750</v>
      </c>
      <c r="B6751" t="s">
        <v>17106</v>
      </c>
      <c r="C6751" t="s">
        <v>17107</v>
      </c>
      <c r="D6751" t="s">
        <v>17108</v>
      </c>
      <c r="E6751" s="1">
        <v>44964.611851851849</v>
      </c>
      <c r="F6751" s="1">
        <v>44964.611851851849</v>
      </c>
    </row>
    <row r="6752" spans="1:6" x14ac:dyDescent="0.2">
      <c r="A6752">
        <v>6751</v>
      </c>
      <c r="B6752" t="s">
        <v>17109</v>
      </c>
      <c r="C6752" t="s">
        <v>17110</v>
      </c>
      <c r="D6752" s="2">
        <v>3202388682</v>
      </c>
      <c r="E6752" s="1">
        <v>44964.611851851849</v>
      </c>
      <c r="F6752" s="1">
        <v>44964.611851851849</v>
      </c>
    </row>
    <row r="6753" spans="1:6" x14ac:dyDescent="0.2">
      <c r="A6753">
        <v>6752</v>
      </c>
      <c r="B6753" t="s">
        <v>17111</v>
      </c>
      <c r="C6753" t="s">
        <v>17112</v>
      </c>
      <c r="D6753">
        <v>16288642172</v>
      </c>
      <c r="E6753" s="1">
        <v>44964.611851851849</v>
      </c>
      <c r="F6753" s="1">
        <v>44964.611851851849</v>
      </c>
    </row>
    <row r="6754" spans="1:6" x14ac:dyDescent="0.2">
      <c r="A6754">
        <v>6753</v>
      </c>
      <c r="B6754" t="s">
        <v>17113</v>
      </c>
      <c r="C6754" t="s">
        <v>17114</v>
      </c>
      <c r="D6754">
        <v>16308007049</v>
      </c>
      <c r="E6754" s="1">
        <v>44964.611851851849</v>
      </c>
      <c r="F6754" s="1">
        <v>44964.611851851849</v>
      </c>
    </row>
    <row r="6755" spans="1:6" x14ac:dyDescent="0.2">
      <c r="A6755">
        <v>6754</v>
      </c>
      <c r="B6755" t="s">
        <v>17115</v>
      </c>
      <c r="C6755" t="s">
        <v>17116</v>
      </c>
      <c r="D6755" t="s">
        <v>17117</v>
      </c>
      <c r="E6755" s="1">
        <v>44964.611851851849</v>
      </c>
      <c r="F6755" s="1">
        <v>44964.611851851849</v>
      </c>
    </row>
    <row r="6756" spans="1:6" x14ac:dyDescent="0.2">
      <c r="A6756">
        <v>6755</v>
      </c>
      <c r="B6756" t="s">
        <v>17118</v>
      </c>
      <c r="C6756" t="s">
        <v>17119</v>
      </c>
      <c r="D6756" s="2">
        <v>14636212151</v>
      </c>
      <c r="E6756" s="1">
        <v>44964.611851851849</v>
      </c>
      <c r="F6756" s="1">
        <v>44964.611851851849</v>
      </c>
    </row>
    <row r="6757" spans="1:6" x14ac:dyDescent="0.2">
      <c r="A6757">
        <v>6756</v>
      </c>
      <c r="B6757" t="s">
        <v>17120</v>
      </c>
      <c r="C6757" t="s">
        <v>17121</v>
      </c>
      <c r="D6757">
        <f>1-484-266-5203</f>
        <v>-5952</v>
      </c>
      <c r="E6757" s="1">
        <v>44964.611851851849</v>
      </c>
      <c r="F6757" s="1">
        <v>44964.611851851849</v>
      </c>
    </row>
    <row r="6758" spans="1:6" x14ac:dyDescent="0.2">
      <c r="A6758">
        <v>6757</v>
      </c>
      <c r="B6758" t="s">
        <v>17122</v>
      </c>
      <c r="C6758" t="s">
        <v>17123</v>
      </c>
      <c r="D6758" t="s">
        <v>17124</v>
      </c>
      <c r="E6758" s="1">
        <v>44964.611851851849</v>
      </c>
      <c r="F6758" s="1">
        <v>44964.611851851849</v>
      </c>
    </row>
    <row r="6759" spans="1:6" x14ac:dyDescent="0.2">
      <c r="A6759">
        <v>6758</v>
      </c>
      <c r="B6759" t="s">
        <v>17125</v>
      </c>
      <c r="C6759" t="s">
        <v>17126</v>
      </c>
      <c r="D6759" t="s">
        <v>17127</v>
      </c>
      <c r="E6759" s="1">
        <v>44964.611851851849</v>
      </c>
      <c r="F6759" s="1">
        <v>44964.611851851849</v>
      </c>
    </row>
    <row r="6760" spans="1:6" x14ac:dyDescent="0.2">
      <c r="A6760">
        <v>6759</v>
      </c>
      <c r="B6760" t="s">
        <v>17128</v>
      </c>
      <c r="C6760" t="s">
        <v>17129</v>
      </c>
      <c r="D6760">
        <v>17437211264</v>
      </c>
      <c r="E6760" s="1">
        <v>44964.611851851849</v>
      </c>
      <c r="F6760" s="1">
        <v>44964.611851851849</v>
      </c>
    </row>
    <row r="6761" spans="1:6" x14ac:dyDescent="0.2">
      <c r="A6761">
        <v>6760</v>
      </c>
      <c r="B6761" t="s">
        <v>17130</v>
      </c>
      <c r="C6761" t="s">
        <v>17131</v>
      </c>
      <c r="D6761">
        <v>19548747034</v>
      </c>
      <c r="E6761" s="1">
        <v>44964.611851851849</v>
      </c>
      <c r="F6761" s="1">
        <v>44964.611851851849</v>
      </c>
    </row>
    <row r="6762" spans="1:6" x14ac:dyDescent="0.2">
      <c r="A6762">
        <v>6761</v>
      </c>
      <c r="B6762" t="s">
        <v>17132</v>
      </c>
      <c r="C6762" t="s">
        <v>17133</v>
      </c>
      <c r="D6762" t="s">
        <v>17134</v>
      </c>
      <c r="E6762" s="1">
        <v>44964.611851851849</v>
      </c>
      <c r="F6762" s="1">
        <v>44964.611851851849</v>
      </c>
    </row>
    <row r="6763" spans="1:6" x14ac:dyDescent="0.2">
      <c r="A6763">
        <v>6762</v>
      </c>
      <c r="B6763" t="s">
        <v>17135</v>
      </c>
      <c r="C6763" t="s">
        <v>17136</v>
      </c>
      <c r="D6763" t="s">
        <v>17137</v>
      </c>
      <c r="E6763" s="1">
        <v>44964.611851851849</v>
      </c>
      <c r="F6763" s="1">
        <v>44964.611851851849</v>
      </c>
    </row>
    <row r="6764" spans="1:6" x14ac:dyDescent="0.2">
      <c r="A6764">
        <v>6763</v>
      </c>
      <c r="B6764" t="s">
        <v>17138</v>
      </c>
      <c r="C6764" t="s">
        <v>17139</v>
      </c>
      <c r="D6764">
        <v>18055757568</v>
      </c>
      <c r="E6764" s="1">
        <v>44964.611851851849</v>
      </c>
      <c r="F6764" s="1">
        <v>44964.611851851849</v>
      </c>
    </row>
    <row r="6765" spans="1:6" x14ac:dyDescent="0.2">
      <c r="A6765">
        <v>6764</v>
      </c>
      <c r="B6765" t="s">
        <v>17140</v>
      </c>
      <c r="C6765" t="s">
        <v>17141</v>
      </c>
      <c r="D6765">
        <v>16053573019</v>
      </c>
      <c r="E6765" s="1">
        <v>44964.611851851849</v>
      </c>
      <c r="F6765" s="1">
        <v>44964.611851851849</v>
      </c>
    </row>
    <row r="6766" spans="1:6" x14ac:dyDescent="0.2">
      <c r="A6766">
        <v>6765</v>
      </c>
      <c r="B6766" t="s">
        <v>17142</v>
      </c>
      <c r="C6766" t="s">
        <v>17143</v>
      </c>
      <c r="D6766" s="2">
        <v>3098513191</v>
      </c>
      <c r="E6766" s="1">
        <v>44964.611851851849</v>
      </c>
      <c r="F6766" s="1">
        <v>44964.611851851849</v>
      </c>
    </row>
    <row r="6767" spans="1:6" x14ac:dyDescent="0.2">
      <c r="A6767">
        <v>6766</v>
      </c>
      <c r="B6767" t="s">
        <v>17144</v>
      </c>
      <c r="C6767" t="s">
        <v>17145</v>
      </c>
      <c r="D6767">
        <v>18054998360</v>
      </c>
      <c r="E6767" s="1">
        <v>44964.611851851849</v>
      </c>
      <c r="F6767" s="1">
        <v>44964.611851851849</v>
      </c>
    </row>
    <row r="6768" spans="1:6" x14ac:dyDescent="0.2">
      <c r="A6768">
        <v>6767</v>
      </c>
      <c r="B6768" t="s">
        <v>17146</v>
      </c>
      <c r="C6768" t="s">
        <v>17147</v>
      </c>
      <c r="D6768" s="2">
        <v>3324209126</v>
      </c>
      <c r="E6768" s="1">
        <v>44964.611851851849</v>
      </c>
      <c r="F6768" s="1">
        <v>44964.611851851849</v>
      </c>
    </row>
    <row r="6769" spans="1:6" x14ac:dyDescent="0.2">
      <c r="A6769">
        <v>6768</v>
      </c>
      <c r="B6769" t="s">
        <v>17148</v>
      </c>
      <c r="C6769" t="s">
        <v>17149</v>
      </c>
      <c r="D6769" t="s">
        <v>17150</v>
      </c>
      <c r="E6769" s="1">
        <v>44964.611851851849</v>
      </c>
      <c r="F6769" s="1">
        <v>44964.611851851849</v>
      </c>
    </row>
    <row r="6770" spans="1:6" x14ac:dyDescent="0.2">
      <c r="A6770">
        <v>6769</v>
      </c>
      <c r="B6770" t="s">
        <v>17151</v>
      </c>
      <c r="C6770" t="s">
        <v>17152</v>
      </c>
      <c r="D6770" t="s">
        <v>17153</v>
      </c>
      <c r="E6770" s="1">
        <v>44964.611851851849</v>
      </c>
      <c r="F6770" s="1">
        <v>44964.611851851849</v>
      </c>
    </row>
    <row r="6771" spans="1:6" x14ac:dyDescent="0.2">
      <c r="A6771">
        <v>6770</v>
      </c>
      <c r="B6771" t="s">
        <v>17154</v>
      </c>
      <c r="C6771" t="s">
        <v>17155</v>
      </c>
      <c r="D6771" t="s">
        <v>17156</v>
      </c>
      <c r="E6771" s="1">
        <v>44964.611851851849</v>
      </c>
      <c r="F6771" s="1">
        <v>44964.611851851849</v>
      </c>
    </row>
    <row r="6772" spans="1:6" x14ac:dyDescent="0.2">
      <c r="A6772">
        <v>6771</v>
      </c>
      <c r="B6772" t="s">
        <v>17157</v>
      </c>
      <c r="C6772" t="s">
        <v>17158</v>
      </c>
      <c r="D6772" t="s">
        <v>17159</v>
      </c>
      <c r="E6772" s="1">
        <v>44964.611851851849</v>
      </c>
      <c r="F6772" s="1">
        <v>44964.611851851849</v>
      </c>
    </row>
    <row r="6773" spans="1:6" x14ac:dyDescent="0.2">
      <c r="A6773">
        <v>6772</v>
      </c>
      <c r="B6773" t="s">
        <v>17160</v>
      </c>
      <c r="C6773" t="s">
        <v>17161</v>
      </c>
      <c r="D6773" s="2">
        <v>2817241689</v>
      </c>
      <c r="E6773" s="1">
        <v>44964.611851851849</v>
      </c>
      <c r="F6773" s="1">
        <v>44964.611851851849</v>
      </c>
    </row>
    <row r="6774" spans="1:6" x14ac:dyDescent="0.2">
      <c r="A6774">
        <v>6773</v>
      </c>
      <c r="B6774" t="s">
        <v>17162</v>
      </c>
      <c r="C6774" t="s">
        <v>17163</v>
      </c>
      <c r="D6774">
        <f>1-520-782-7604</f>
        <v>-8905</v>
      </c>
      <c r="E6774" s="1">
        <v>44964.611851851849</v>
      </c>
      <c r="F6774" s="1">
        <v>44964.611851851849</v>
      </c>
    </row>
    <row r="6775" spans="1:6" x14ac:dyDescent="0.2">
      <c r="A6775">
        <v>6774</v>
      </c>
      <c r="B6775" t="s">
        <v>17164</v>
      </c>
      <c r="C6775" t="s">
        <v>17165</v>
      </c>
      <c r="D6775" t="s">
        <v>17166</v>
      </c>
      <c r="E6775" s="1">
        <v>44964.611851851849</v>
      </c>
      <c r="F6775" s="1">
        <v>44964.611851851849</v>
      </c>
    </row>
    <row r="6776" spans="1:6" x14ac:dyDescent="0.2">
      <c r="A6776">
        <v>6775</v>
      </c>
      <c r="B6776" t="s">
        <v>17167</v>
      </c>
      <c r="C6776" t="s">
        <v>17168</v>
      </c>
      <c r="D6776" t="s">
        <v>17169</v>
      </c>
      <c r="E6776" s="1">
        <v>44964.611851851849</v>
      </c>
      <c r="F6776" s="1">
        <v>44964.611851851849</v>
      </c>
    </row>
    <row r="6777" spans="1:6" x14ac:dyDescent="0.2">
      <c r="A6777">
        <v>6776</v>
      </c>
      <c r="B6777" t="s">
        <v>17170</v>
      </c>
      <c r="C6777" t="s">
        <v>17171</v>
      </c>
      <c r="D6777" t="s">
        <v>17172</v>
      </c>
      <c r="E6777" s="1">
        <v>44964.611851851849</v>
      </c>
      <c r="F6777" s="1">
        <v>44964.611851851849</v>
      </c>
    </row>
    <row r="6778" spans="1:6" x14ac:dyDescent="0.2">
      <c r="A6778">
        <v>6777</v>
      </c>
      <c r="B6778" t="s">
        <v>17173</v>
      </c>
      <c r="C6778" t="s">
        <v>17174</v>
      </c>
      <c r="D6778" s="2">
        <v>17548207052</v>
      </c>
      <c r="E6778" s="1">
        <v>44964.611851851849</v>
      </c>
      <c r="F6778" s="1">
        <v>44964.611851851849</v>
      </c>
    </row>
    <row r="6779" spans="1:6" x14ac:dyDescent="0.2">
      <c r="A6779">
        <v>6778</v>
      </c>
      <c r="B6779" t="s">
        <v>17175</v>
      </c>
      <c r="C6779" t="s">
        <v>17176</v>
      </c>
      <c r="D6779">
        <f>1-559-756-5201</f>
        <v>-6515</v>
      </c>
      <c r="E6779" s="1">
        <v>44964.611851851849</v>
      </c>
      <c r="F6779" s="1">
        <v>44964.611851851849</v>
      </c>
    </row>
    <row r="6780" spans="1:6" x14ac:dyDescent="0.2">
      <c r="A6780">
        <v>6779</v>
      </c>
      <c r="B6780" t="s">
        <v>17177</v>
      </c>
      <c r="C6780" t="s">
        <v>17178</v>
      </c>
      <c r="D6780">
        <f>1-269-275-1072</f>
        <v>-1615</v>
      </c>
      <c r="E6780" s="1">
        <v>44964.611851851849</v>
      </c>
      <c r="F6780" s="1">
        <v>44964.611851851849</v>
      </c>
    </row>
    <row r="6781" spans="1:6" x14ac:dyDescent="0.2">
      <c r="A6781">
        <v>6780</v>
      </c>
      <c r="B6781" t="s">
        <v>17179</v>
      </c>
      <c r="C6781" t="s">
        <v>17180</v>
      </c>
      <c r="D6781" t="s">
        <v>17181</v>
      </c>
      <c r="E6781" s="1">
        <v>44964.611851851849</v>
      </c>
      <c r="F6781" s="1">
        <v>44964.611851851849</v>
      </c>
    </row>
    <row r="6782" spans="1:6" x14ac:dyDescent="0.2">
      <c r="A6782">
        <v>6781</v>
      </c>
      <c r="B6782" t="s">
        <v>17182</v>
      </c>
      <c r="C6782" t="s">
        <v>17183</v>
      </c>
      <c r="D6782" t="s">
        <v>17184</v>
      </c>
      <c r="E6782" s="1">
        <v>44964.611851851849</v>
      </c>
      <c r="F6782" s="1">
        <v>44964.611851851849</v>
      </c>
    </row>
    <row r="6783" spans="1:6" x14ac:dyDescent="0.2">
      <c r="A6783">
        <v>6782</v>
      </c>
      <c r="B6783" t="s">
        <v>17185</v>
      </c>
      <c r="C6783" t="s">
        <v>17186</v>
      </c>
      <c r="D6783" s="2">
        <v>3466220484</v>
      </c>
      <c r="E6783" s="1">
        <v>44964.611851851849</v>
      </c>
      <c r="F6783" s="1">
        <v>44964.611851851849</v>
      </c>
    </row>
    <row r="6784" spans="1:6" x14ac:dyDescent="0.2">
      <c r="A6784">
        <v>6783</v>
      </c>
      <c r="B6784" t="s">
        <v>17187</v>
      </c>
      <c r="C6784" t="s">
        <v>17188</v>
      </c>
      <c r="D6784" t="s">
        <v>17189</v>
      </c>
      <c r="E6784" s="1">
        <v>44964.611851851849</v>
      </c>
      <c r="F6784" s="1">
        <v>44964.611851851849</v>
      </c>
    </row>
    <row r="6785" spans="1:6" x14ac:dyDescent="0.2">
      <c r="A6785">
        <v>6784</v>
      </c>
      <c r="B6785" t="s">
        <v>17190</v>
      </c>
      <c r="C6785" t="s">
        <v>17191</v>
      </c>
      <c r="D6785" t="s">
        <v>17192</v>
      </c>
      <c r="E6785" s="1">
        <v>44964.611851851849</v>
      </c>
      <c r="F6785" s="1">
        <v>44964.611851851849</v>
      </c>
    </row>
    <row r="6786" spans="1:6" x14ac:dyDescent="0.2">
      <c r="A6786">
        <v>6785</v>
      </c>
      <c r="B6786" t="s">
        <v>17193</v>
      </c>
      <c r="C6786" t="s">
        <v>17194</v>
      </c>
      <c r="D6786" t="s">
        <v>17195</v>
      </c>
      <c r="E6786" s="1">
        <v>44964.611851851849</v>
      </c>
      <c r="F6786" s="1">
        <v>44964.611851851849</v>
      </c>
    </row>
    <row r="6787" spans="1:6" x14ac:dyDescent="0.2">
      <c r="A6787">
        <v>6786</v>
      </c>
      <c r="B6787" t="s">
        <v>17196</v>
      </c>
      <c r="C6787" t="s">
        <v>17197</v>
      </c>
      <c r="D6787" t="s">
        <v>17198</v>
      </c>
      <c r="E6787" s="1">
        <v>44964.611851851849</v>
      </c>
      <c r="F6787" s="1">
        <v>44964.611851851849</v>
      </c>
    </row>
    <row r="6788" spans="1:6" x14ac:dyDescent="0.2">
      <c r="A6788">
        <v>6787</v>
      </c>
      <c r="B6788" t="s">
        <v>17199</v>
      </c>
      <c r="C6788" t="s">
        <v>17200</v>
      </c>
      <c r="D6788" t="s">
        <v>17201</v>
      </c>
      <c r="E6788" s="1">
        <v>44964.611851851849</v>
      </c>
      <c r="F6788" s="1">
        <v>44964.611851851849</v>
      </c>
    </row>
    <row r="6789" spans="1:6" x14ac:dyDescent="0.2">
      <c r="A6789">
        <v>6788</v>
      </c>
      <c r="B6789" t="s">
        <v>17202</v>
      </c>
      <c r="C6789" t="s">
        <v>17203</v>
      </c>
      <c r="D6789">
        <v>13615254041</v>
      </c>
      <c r="E6789" s="1">
        <v>44964.611851851849</v>
      </c>
      <c r="F6789" s="1">
        <v>44964.611851851849</v>
      </c>
    </row>
    <row r="6790" spans="1:6" x14ac:dyDescent="0.2">
      <c r="A6790">
        <v>6789</v>
      </c>
      <c r="B6790" t="s">
        <v>17204</v>
      </c>
      <c r="C6790" t="s">
        <v>17205</v>
      </c>
      <c r="D6790" t="s">
        <v>17206</v>
      </c>
      <c r="E6790" s="1">
        <v>44964.611851851849</v>
      </c>
      <c r="F6790" s="1">
        <v>44964.611851851849</v>
      </c>
    </row>
    <row r="6791" spans="1:6" x14ac:dyDescent="0.2">
      <c r="A6791">
        <v>6790</v>
      </c>
      <c r="B6791" t="s">
        <v>17207</v>
      </c>
      <c r="C6791" t="s">
        <v>17208</v>
      </c>
      <c r="D6791" t="s">
        <v>17209</v>
      </c>
      <c r="E6791" s="1">
        <v>44964.611851851849</v>
      </c>
      <c r="F6791" s="1">
        <v>44964.611851851849</v>
      </c>
    </row>
    <row r="6792" spans="1:6" x14ac:dyDescent="0.2">
      <c r="A6792">
        <v>6791</v>
      </c>
      <c r="B6792" t="s">
        <v>17210</v>
      </c>
      <c r="C6792" t="s">
        <v>17211</v>
      </c>
      <c r="D6792" t="s">
        <v>17212</v>
      </c>
      <c r="E6792" s="1">
        <v>44964.611851851849</v>
      </c>
      <c r="F6792" s="1">
        <v>44964.611851851849</v>
      </c>
    </row>
    <row r="6793" spans="1:6" x14ac:dyDescent="0.2">
      <c r="A6793">
        <v>6792</v>
      </c>
      <c r="B6793" t="s">
        <v>17213</v>
      </c>
      <c r="C6793" t="s">
        <v>17214</v>
      </c>
      <c r="D6793" t="s">
        <v>17215</v>
      </c>
      <c r="E6793" s="1">
        <v>44964.611851851849</v>
      </c>
      <c r="F6793" s="1">
        <v>44964.611851851849</v>
      </c>
    </row>
    <row r="6794" spans="1:6" x14ac:dyDescent="0.2">
      <c r="A6794">
        <v>6793</v>
      </c>
      <c r="B6794" t="s">
        <v>17216</v>
      </c>
      <c r="C6794" t="s">
        <v>17217</v>
      </c>
      <c r="D6794" t="s">
        <v>17218</v>
      </c>
      <c r="E6794" s="1">
        <v>44964.611851851849</v>
      </c>
      <c r="F6794" s="1">
        <v>44964.611851851849</v>
      </c>
    </row>
    <row r="6795" spans="1:6" x14ac:dyDescent="0.2">
      <c r="A6795">
        <v>6794</v>
      </c>
      <c r="B6795" t="s">
        <v>17219</v>
      </c>
      <c r="C6795" t="s">
        <v>17220</v>
      </c>
      <c r="D6795" t="s">
        <v>17221</v>
      </c>
      <c r="E6795" s="1">
        <v>44964.611851851849</v>
      </c>
      <c r="F6795" s="1">
        <v>44964.611851851849</v>
      </c>
    </row>
    <row r="6796" spans="1:6" x14ac:dyDescent="0.2">
      <c r="A6796">
        <v>6795</v>
      </c>
      <c r="B6796" t="s">
        <v>17222</v>
      </c>
      <c r="C6796" t="s">
        <v>17223</v>
      </c>
      <c r="D6796" t="s">
        <v>17224</v>
      </c>
      <c r="E6796" s="1">
        <v>44964.611851851849</v>
      </c>
      <c r="F6796" s="1">
        <v>44964.611851851849</v>
      </c>
    </row>
    <row r="6797" spans="1:6" x14ac:dyDescent="0.2">
      <c r="A6797">
        <v>6796</v>
      </c>
      <c r="B6797" t="s">
        <v>17225</v>
      </c>
      <c r="C6797" t="s">
        <v>17226</v>
      </c>
      <c r="D6797" t="s">
        <v>17227</v>
      </c>
      <c r="E6797" s="1">
        <v>44964.611851851849</v>
      </c>
      <c r="F6797" s="1">
        <v>44964.611851851849</v>
      </c>
    </row>
    <row r="6798" spans="1:6" x14ac:dyDescent="0.2">
      <c r="A6798">
        <v>6797</v>
      </c>
      <c r="B6798" t="s">
        <v>17228</v>
      </c>
      <c r="C6798" t="s">
        <v>17229</v>
      </c>
      <c r="D6798" t="s">
        <v>17230</v>
      </c>
      <c r="E6798" s="1">
        <v>44964.611851851849</v>
      </c>
      <c r="F6798" s="1">
        <v>44964.611851851849</v>
      </c>
    </row>
    <row r="6799" spans="1:6" x14ac:dyDescent="0.2">
      <c r="A6799">
        <v>6798</v>
      </c>
      <c r="B6799" t="s">
        <v>17231</v>
      </c>
      <c r="C6799" t="s">
        <v>17232</v>
      </c>
      <c r="D6799" t="s">
        <v>17233</v>
      </c>
      <c r="E6799" s="1">
        <v>44964.611851851849</v>
      </c>
      <c r="F6799" s="1">
        <v>44964.611851851849</v>
      </c>
    </row>
    <row r="6800" spans="1:6" x14ac:dyDescent="0.2">
      <c r="A6800">
        <v>6799</v>
      </c>
      <c r="B6800" t="s">
        <v>17234</v>
      </c>
      <c r="C6800" t="s">
        <v>17235</v>
      </c>
      <c r="D6800" s="2">
        <v>9376104129</v>
      </c>
      <c r="E6800" s="1">
        <v>44964.611851851849</v>
      </c>
      <c r="F6800" s="1">
        <v>44964.611851851849</v>
      </c>
    </row>
    <row r="6801" spans="1:6" x14ac:dyDescent="0.2">
      <c r="A6801">
        <v>6800</v>
      </c>
      <c r="B6801" t="s">
        <v>17236</v>
      </c>
      <c r="C6801" t="s">
        <v>17237</v>
      </c>
      <c r="D6801" t="s">
        <v>17238</v>
      </c>
      <c r="E6801" s="1">
        <v>44964.611851851849</v>
      </c>
      <c r="F6801" s="1">
        <v>44964.611851851849</v>
      </c>
    </row>
    <row r="6802" spans="1:6" x14ac:dyDescent="0.2">
      <c r="A6802">
        <v>6801</v>
      </c>
      <c r="B6802" t="s">
        <v>17239</v>
      </c>
      <c r="C6802" t="s">
        <v>17240</v>
      </c>
      <c r="D6802" s="2">
        <v>3232826592</v>
      </c>
      <c r="E6802" s="1">
        <v>44964.611851851849</v>
      </c>
      <c r="F6802" s="1">
        <v>44964.611851851849</v>
      </c>
    </row>
    <row r="6803" spans="1:6" x14ac:dyDescent="0.2">
      <c r="A6803">
        <v>6802</v>
      </c>
      <c r="B6803" t="s">
        <v>17241</v>
      </c>
      <c r="C6803" t="s">
        <v>17242</v>
      </c>
      <c r="D6803" t="s">
        <v>17243</v>
      </c>
      <c r="E6803" s="1">
        <v>44964.611851851849</v>
      </c>
      <c r="F6803" s="1">
        <v>44964.611851851849</v>
      </c>
    </row>
    <row r="6804" spans="1:6" x14ac:dyDescent="0.2">
      <c r="A6804">
        <v>6803</v>
      </c>
      <c r="B6804" t="s">
        <v>17244</v>
      </c>
      <c r="C6804" t="s">
        <v>17245</v>
      </c>
      <c r="D6804" s="2">
        <v>2549523994</v>
      </c>
      <c r="E6804" s="1">
        <v>44964.611851851849</v>
      </c>
      <c r="F6804" s="1">
        <v>44964.611851851849</v>
      </c>
    </row>
    <row r="6805" spans="1:6" x14ac:dyDescent="0.2">
      <c r="A6805">
        <v>6804</v>
      </c>
      <c r="B6805" t="s">
        <v>13389</v>
      </c>
      <c r="C6805" t="s">
        <v>17246</v>
      </c>
      <c r="D6805" s="2">
        <v>9093336914</v>
      </c>
      <c r="E6805" s="1">
        <v>44964.611851851849</v>
      </c>
      <c r="F6805" s="1">
        <v>44964.611851851849</v>
      </c>
    </row>
    <row r="6806" spans="1:6" x14ac:dyDescent="0.2">
      <c r="A6806">
        <v>6805</v>
      </c>
      <c r="B6806" t="s">
        <v>17247</v>
      </c>
      <c r="C6806" t="s">
        <v>17248</v>
      </c>
      <c r="D6806" s="2">
        <v>14639454516</v>
      </c>
      <c r="E6806" s="1">
        <v>44964.611851851849</v>
      </c>
      <c r="F6806" s="1">
        <v>44964.611851851849</v>
      </c>
    </row>
    <row r="6807" spans="1:6" x14ac:dyDescent="0.2">
      <c r="A6807">
        <v>6806</v>
      </c>
      <c r="B6807" t="s">
        <v>17249</v>
      </c>
      <c r="C6807" t="s">
        <v>17250</v>
      </c>
      <c r="D6807" t="s">
        <v>17251</v>
      </c>
      <c r="E6807" s="1">
        <v>44964.611851851849</v>
      </c>
      <c r="F6807" s="1">
        <v>44964.611851851849</v>
      </c>
    </row>
    <row r="6808" spans="1:6" x14ac:dyDescent="0.2">
      <c r="A6808">
        <v>6807</v>
      </c>
      <c r="B6808" t="s">
        <v>17252</v>
      </c>
      <c r="C6808" t="s">
        <v>17253</v>
      </c>
      <c r="D6808">
        <v>12625214562</v>
      </c>
      <c r="E6808" s="1">
        <v>44964.611851851849</v>
      </c>
      <c r="F6808" s="1">
        <v>44964.611851851849</v>
      </c>
    </row>
    <row r="6809" spans="1:6" x14ac:dyDescent="0.2">
      <c r="A6809">
        <v>6808</v>
      </c>
      <c r="B6809" t="s">
        <v>17254</v>
      </c>
      <c r="C6809" t="s">
        <v>17255</v>
      </c>
      <c r="D6809" t="s">
        <v>17256</v>
      </c>
      <c r="E6809" s="1">
        <v>44964.611851851849</v>
      </c>
      <c r="F6809" s="1">
        <v>44964.611851851849</v>
      </c>
    </row>
    <row r="6810" spans="1:6" x14ac:dyDescent="0.2">
      <c r="A6810">
        <v>6809</v>
      </c>
      <c r="B6810" t="s">
        <v>17257</v>
      </c>
      <c r="C6810" t="s">
        <v>17258</v>
      </c>
      <c r="D6810">
        <v>14012436192</v>
      </c>
      <c r="E6810" s="1">
        <v>44964.611851851849</v>
      </c>
      <c r="F6810" s="1">
        <v>44964.611851851849</v>
      </c>
    </row>
    <row r="6811" spans="1:6" x14ac:dyDescent="0.2">
      <c r="A6811">
        <v>6810</v>
      </c>
      <c r="B6811" t="s">
        <v>17259</v>
      </c>
      <c r="C6811" t="s">
        <v>17260</v>
      </c>
      <c r="D6811" s="2">
        <v>16806595004</v>
      </c>
      <c r="E6811" s="1">
        <v>44964.611851851849</v>
      </c>
      <c r="F6811" s="1">
        <v>44964.611851851849</v>
      </c>
    </row>
    <row r="6812" spans="1:6" x14ac:dyDescent="0.2">
      <c r="A6812">
        <v>6811</v>
      </c>
      <c r="B6812" t="s">
        <v>17261</v>
      </c>
      <c r="C6812" t="s">
        <v>17262</v>
      </c>
      <c r="D6812" s="2">
        <v>16109355077</v>
      </c>
      <c r="E6812" s="1">
        <v>44964.611851851849</v>
      </c>
      <c r="F6812" s="1">
        <v>44964.611851851849</v>
      </c>
    </row>
    <row r="6813" spans="1:6" x14ac:dyDescent="0.2">
      <c r="A6813">
        <v>6812</v>
      </c>
      <c r="B6813" t="s">
        <v>17263</v>
      </c>
      <c r="C6813" t="s">
        <v>17264</v>
      </c>
      <c r="D6813" s="2">
        <v>3529908471</v>
      </c>
      <c r="E6813" s="1">
        <v>44964.611851851849</v>
      </c>
      <c r="F6813" s="1">
        <v>44964.611851851849</v>
      </c>
    </row>
    <row r="6814" spans="1:6" x14ac:dyDescent="0.2">
      <c r="A6814">
        <v>6813</v>
      </c>
      <c r="B6814" t="s">
        <v>17265</v>
      </c>
      <c r="C6814" t="s">
        <v>17266</v>
      </c>
      <c r="D6814" s="2">
        <v>9035663884</v>
      </c>
      <c r="E6814" s="1">
        <v>44964.611851851849</v>
      </c>
      <c r="F6814" s="1">
        <v>44964.611851851849</v>
      </c>
    </row>
    <row r="6815" spans="1:6" x14ac:dyDescent="0.2">
      <c r="A6815">
        <v>6814</v>
      </c>
      <c r="B6815" t="s">
        <v>17267</v>
      </c>
      <c r="C6815" t="s">
        <v>17268</v>
      </c>
      <c r="D6815" s="2">
        <v>6289187712</v>
      </c>
      <c r="E6815" s="1">
        <v>44964.611851851849</v>
      </c>
      <c r="F6815" s="1">
        <v>44964.611851851849</v>
      </c>
    </row>
    <row r="6816" spans="1:6" x14ac:dyDescent="0.2">
      <c r="A6816">
        <v>6815</v>
      </c>
      <c r="B6816" t="s">
        <v>17269</v>
      </c>
      <c r="C6816" t="s">
        <v>17270</v>
      </c>
      <c r="D6816" t="s">
        <v>17271</v>
      </c>
      <c r="E6816" s="1">
        <v>44964.611851851849</v>
      </c>
      <c r="F6816" s="1">
        <v>44964.611851851849</v>
      </c>
    </row>
    <row r="6817" spans="1:6" x14ac:dyDescent="0.2">
      <c r="A6817">
        <v>6816</v>
      </c>
      <c r="B6817" t="s">
        <v>17272</v>
      </c>
      <c r="C6817" t="s">
        <v>17273</v>
      </c>
      <c r="D6817" s="2">
        <v>3868008635</v>
      </c>
      <c r="E6817" s="1">
        <v>44964.611851851849</v>
      </c>
      <c r="F6817" s="1">
        <v>44964.611851851849</v>
      </c>
    </row>
    <row r="6818" spans="1:6" x14ac:dyDescent="0.2">
      <c r="A6818">
        <v>6817</v>
      </c>
      <c r="B6818" t="s">
        <v>17274</v>
      </c>
      <c r="C6818" t="s">
        <v>17275</v>
      </c>
      <c r="D6818" t="s">
        <v>17276</v>
      </c>
      <c r="E6818" s="1">
        <v>44964.611851851849</v>
      </c>
      <c r="F6818" s="1">
        <v>44964.611851851849</v>
      </c>
    </row>
    <row r="6819" spans="1:6" x14ac:dyDescent="0.2">
      <c r="A6819">
        <v>6818</v>
      </c>
      <c r="B6819" t="s">
        <v>17277</v>
      </c>
      <c r="C6819" t="s">
        <v>17278</v>
      </c>
      <c r="D6819" s="2">
        <v>2796172123</v>
      </c>
      <c r="E6819" s="1">
        <v>44964.611851851849</v>
      </c>
      <c r="F6819" s="1">
        <v>44964.611851851849</v>
      </c>
    </row>
    <row r="6820" spans="1:6" x14ac:dyDescent="0.2">
      <c r="A6820">
        <v>6819</v>
      </c>
      <c r="B6820" t="s">
        <v>17279</v>
      </c>
      <c r="C6820" t="s">
        <v>17280</v>
      </c>
      <c r="D6820" t="s">
        <v>17281</v>
      </c>
      <c r="E6820" s="1">
        <v>44964.611851851849</v>
      </c>
      <c r="F6820" s="1">
        <v>44964.611851851849</v>
      </c>
    </row>
    <row r="6821" spans="1:6" x14ac:dyDescent="0.2">
      <c r="A6821">
        <v>6820</v>
      </c>
      <c r="B6821" t="s">
        <v>17282</v>
      </c>
      <c r="C6821" t="s">
        <v>17283</v>
      </c>
      <c r="D6821" t="s">
        <v>17284</v>
      </c>
      <c r="E6821" s="1">
        <v>44964.611851851849</v>
      </c>
      <c r="F6821" s="1">
        <v>44964.611851851849</v>
      </c>
    </row>
    <row r="6822" spans="1:6" x14ac:dyDescent="0.2">
      <c r="A6822">
        <v>6821</v>
      </c>
      <c r="B6822" t="s">
        <v>17285</v>
      </c>
      <c r="C6822" t="s">
        <v>17286</v>
      </c>
      <c r="D6822" s="2">
        <v>9342388075</v>
      </c>
      <c r="E6822" s="1">
        <v>44964.611851851849</v>
      </c>
      <c r="F6822" s="1">
        <v>44964.611851851849</v>
      </c>
    </row>
    <row r="6823" spans="1:6" x14ac:dyDescent="0.2">
      <c r="A6823">
        <v>6822</v>
      </c>
      <c r="B6823" t="s">
        <v>17287</v>
      </c>
      <c r="C6823" t="s">
        <v>17288</v>
      </c>
      <c r="D6823" t="s">
        <v>17289</v>
      </c>
      <c r="E6823" s="1">
        <v>44964.611851851849</v>
      </c>
      <c r="F6823" s="1">
        <v>44964.611851851849</v>
      </c>
    </row>
    <row r="6824" spans="1:6" x14ac:dyDescent="0.2">
      <c r="A6824">
        <v>6823</v>
      </c>
      <c r="B6824" t="s">
        <v>17290</v>
      </c>
      <c r="C6824" t="s">
        <v>17291</v>
      </c>
      <c r="D6824" s="2">
        <v>17264229871</v>
      </c>
      <c r="E6824" s="1">
        <v>44964.611851851849</v>
      </c>
      <c r="F6824" s="1">
        <v>44964.611851851849</v>
      </c>
    </row>
    <row r="6825" spans="1:6" x14ac:dyDescent="0.2">
      <c r="A6825">
        <v>6824</v>
      </c>
      <c r="B6825" t="s">
        <v>17292</v>
      </c>
      <c r="C6825" t="s">
        <v>17293</v>
      </c>
      <c r="D6825">
        <f>1-270-427-3524</f>
        <v>-4220</v>
      </c>
      <c r="E6825" s="1">
        <v>44964.611851851849</v>
      </c>
      <c r="F6825" s="1">
        <v>44964.611851851849</v>
      </c>
    </row>
    <row r="6826" spans="1:6" x14ac:dyDescent="0.2">
      <c r="A6826">
        <v>6825</v>
      </c>
      <c r="B6826" t="s">
        <v>17294</v>
      </c>
      <c r="C6826" t="s">
        <v>17295</v>
      </c>
      <c r="D6826" t="s">
        <v>17296</v>
      </c>
      <c r="E6826" s="1">
        <v>44964.611851851849</v>
      </c>
      <c r="F6826" s="1">
        <v>44964.611851851849</v>
      </c>
    </row>
    <row r="6827" spans="1:6" x14ac:dyDescent="0.2">
      <c r="A6827">
        <v>6826</v>
      </c>
      <c r="B6827" t="s">
        <v>17297</v>
      </c>
      <c r="C6827" t="s">
        <v>17298</v>
      </c>
      <c r="D6827">
        <v>13085996515</v>
      </c>
      <c r="E6827" s="1">
        <v>44964.611851851849</v>
      </c>
      <c r="F6827" s="1">
        <v>44964.611851851849</v>
      </c>
    </row>
    <row r="6828" spans="1:6" x14ac:dyDescent="0.2">
      <c r="A6828">
        <v>6827</v>
      </c>
      <c r="B6828" t="s">
        <v>17299</v>
      </c>
      <c r="C6828" t="s">
        <v>17300</v>
      </c>
      <c r="D6828" s="2">
        <v>4849145911</v>
      </c>
      <c r="E6828" s="1">
        <v>44964.611851851849</v>
      </c>
      <c r="F6828" s="1">
        <v>44964.611851851849</v>
      </c>
    </row>
    <row r="6829" spans="1:6" x14ac:dyDescent="0.2">
      <c r="A6829">
        <v>6828</v>
      </c>
      <c r="B6829" t="s">
        <v>17301</v>
      </c>
      <c r="C6829" t="s">
        <v>17302</v>
      </c>
      <c r="D6829" t="s">
        <v>17303</v>
      </c>
      <c r="E6829" s="1">
        <v>44964.611851851849</v>
      </c>
      <c r="F6829" s="1">
        <v>44964.611851851849</v>
      </c>
    </row>
    <row r="6830" spans="1:6" x14ac:dyDescent="0.2">
      <c r="A6830">
        <v>6829</v>
      </c>
      <c r="B6830" t="s">
        <v>17304</v>
      </c>
      <c r="C6830" t="s">
        <v>17305</v>
      </c>
      <c r="D6830" t="s">
        <v>17306</v>
      </c>
      <c r="E6830" s="1">
        <v>44964.611851851849</v>
      </c>
      <c r="F6830" s="1">
        <v>44964.611851851849</v>
      </c>
    </row>
    <row r="6831" spans="1:6" x14ac:dyDescent="0.2">
      <c r="A6831">
        <v>6830</v>
      </c>
      <c r="B6831" t="s">
        <v>17307</v>
      </c>
      <c r="C6831" t="s">
        <v>17308</v>
      </c>
      <c r="D6831" t="s">
        <v>17309</v>
      </c>
      <c r="E6831" s="1">
        <v>44964.611851851849</v>
      </c>
      <c r="F6831" s="1">
        <v>44964.611851851849</v>
      </c>
    </row>
    <row r="6832" spans="1:6" x14ac:dyDescent="0.2">
      <c r="A6832">
        <v>6831</v>
      </c>
      <c r="B6832" t="s">
        <v>17310</v>
      </c>
      <c r="C6832" t="s">
        <v>17311</v>
      </c>
      <c r="D6832" s="2">
        <v>4636572433</v>
      </c>
      <c r="E6832" s="1">
        <v>44964.611851851849</v>
      </c>
      <c r="F6832" s="1">
        <v>44964.611851851849</v>
      </c>
    </row>
    <row r="6833" spans="1:6" x14ac:dyDescent="0.2">
      <c r="A6833">
        <v>6832</v>
      </c>
      <c r="B6833" t="s">
        <v>17312</v>
      </c>
      <c r="C6833" t="s">
        <v>17313</v>
      </c>
      <c r="D6833" s="2">
        <v>17033224149</v>
      </c>
      <c r="E6833" s="1">
        <v>44964.611851851849</v>
      </c>
      <c r="F6833" s="1">
        <v>44964.611851851849</v>
      </c>
    </row>
    <row r="6834" spans="1:6" x14ac:dyDescent="0.2">
      <c r="A6834">
        <v>6833</v>
      </c>
      <c r="B6834" t="s">
        <v>17314</v>
      </c>
      <c r="C6834" t="s">
        <v>17315</v>
      </c>
      <c r="D6834" t="s">
        <v>17316</v>
      </c>
      <c r="E6834" s="1">
        <v>44964.611851851849</v>
      </c>
      <c r="F6834" s="1">
        <v>44964.611851851849</v>
      </c>
    </row>
    <row r="6835" spans="1:6" x14ac:dyDescent="0.2">
      <c r="A6835">
        <v>6834</v>
      </c>
      <c r="B6835" t="s">
        <v>17317</v>
      </c>
      <c r="C6835" t="s">
        <v>17318</v>
      </c>
      <c r="D6835" t="s">
        <v>17319</v>
      </c>
      <c r="E6835" s="1">
        <v>44964.611851851849</v>
      </c>
      <c r="F6835" s="1">
        <v>44964.611851851849</v>
      </c>
    </row>
    <row r="6836" spans="1:6" x14ac:dyDescent="0.2">
      <c r="A6836">
        <v>6835</v>
      </c>
      <c r="B6836" t="s">
        <v>17320</v>
      </c>
      <c r="C6836" t="s">
        <v>17321</v>
      </c>
      <c r="D6836" t="s">
        <v>17322</v>
      </c>
      <c r="E6836" s="1">
        <v>44964.611851851849</v>
      </c>
      <c r="F6836" s="1">
        <v>44964.611851851849</v>
      </c>
    </row>
    <row r="6837" spans="1:6" x14ac:dyDescent="0.2">
      <c r="A6837">
        <v>6836</v>
      </c>
      <c r="B6837" t="s">
        <v>17323</v>
      </c>
      <c r="C6837" t="s">
        <v>17324</v>
      </c>
      <c r="D6837" t="s">
        <v>17325</v>
      </c>
      <c r="E6837" s="1">
        <v>44964.611851851849</v>
      </c>
      <c r="F6837" s="1">
        <v>44964.611851851849</v>
      </c>
    </row>
    <row r="6838" spans="1:6" x14ac:dyDescent="0.2">
      <c r="A6838">
        <v>6837</v>
      </c>
      <c r="B6838" t="s">
        <v>17326</v>
      </c>
      <c r="C6838" t="s">
        <v>17327</v>
      </c>
      <c r="D6838">
        <v>15048179054</v>
      </c>
      <c r="E6838" s="1">
        <v>44964.611851851849</v>
      </c>
      <c r="F6838" s="1">
        <v>44964.611851851849</v>
      </c>
    </row>
    <row r="6839" spans="1:6" x14ac:dyDescent="0.2">
      <c r="A6839">
        <v>6838</v>
      </c>
      <c r="B6839" t="s">
        <v>17328</v>
      </c>
      <c r="C6839" t="s">
        <v>17329</v>
      </c>
      <c r="D6839" t="s">
        <v>17330</v>
      </c>
      <c r="E6839" s="1">
        <v>44964.611851851849</v>
      </c>
      <c r="F6839" s="1">
        <v>44964.611851851849</v>
      </c>
    </row>
    <row r="6840" spans="1:6" x14ac:dyDescent="0.2">
      <c r="A6840">
        <v>6839</v>
      </c>
      <c r="B6840" t="s">
        <v>17331</v>
      </c>
      <c r="C6840" t="s">
        <v>17332</v>
      </c>
      <c r="D6840" t="s">
        <v>17333</v>
      </c>
      <c r="E6840" s="1">
        <v>44964.611851851849</v>
      </c>
      <c r="F6840" s="1">
        <v>44964.611851851849</v>
      </c>
    </row>
    <row r="6841" spans="1:6" x14ac:dyDescent="0.2">
      <c r="A6841">
        <v>6840</v>
      </c>
      <c r="B6841" t="s">
        <v>17334</v>
      </c>
      <c r="C6841" t="s">
        <v>17335</v>
      </c>
      <c r="D6841" t="s">
        <v>17336</v>
      </c>
      <c r="E6841" s="1">
        <v>44964.611851851849</v>
      </c>
      <c r="F6841" s="1">
        <v>44964.611851851849</v>
      </c>
    </row>
    <row r="6842" spans="1:6" x14ac:dyDescent="0.2">
      <c r="A6842">
        <v>6841</v>
      </c>
      <c r="B6842" t="s">
        <v>17337</v>
      </c>
      <c r="C6842" t="s">
        <v>17338</v>
      </c>
      <c r="D6842" t="s">
        <v>17339</v>
      </c>
      <c r="E6842" s="1">
        <v>44964.611851851849</v>
      </c>
      <c r="F6842" s="1">
        <v>44964.611851851849</v>
      </c>
    </row>
    <row r="6843" spans="1:6" x14ac:dyDescent="0.2">
      <c r="A6843">
        <v>6842</v>
      </c>
      <c r="B6843" t="s">
        <v>17340</v>
      </c>
      <c r="C6843" t="s">
        <v>17341</v>
      </c>
      <c r="D6843" t="s">
        <v>17342</v>
      </c>
      <c r="E6843" s="1">
        <v>44964.611851851849</v>
      </c>
      <c r="F6843" s="1">
        <v>44964.611851851849</v>
      </c>
    </row>
    <row r="6844" spans="1:6" x14ac:dyDescent="0.2">
      <c r="A6844">
        <v>6843</v>
      </c>
      <c r="B6844" t="s">
        <v>17343</v>
      </c>
      <c r="C6844" t="s">
        <v>17344</v>
      </c>
      <c r="D6844" t="s">
        <v>17345</v>
      </c>
      <c r="E6844" s="1">
        <v>44964.611851851849</v>
      </c>
      <c r="F6844" s="1">
        <v>44964.611851851849</v>
      </c>
    </row>
    <row r="6845" spans="1:6" x14ac:dyDescent="0.2">
      <c r="A6845">
        <v>6844</v>
      </c>
      <c r="B6845" t="s">
        <v>17346</v>
      </c>
      <c r="C6845" t="s">
        <v>17347</v>
      </c>
      <c r="D6845" t="s">
        <v>17348</v>
      </c>
      <c r="E6845" s="1">
        <v>44964.611851851849</v>
      </c>
      <c r="F6845" s="1">
        <v>44964.611851851849</v>
      </c>
    </row>
    <row r="6846" spans="1:6" x14ac:dyDescent="0.2">
      <c r="A6846">
        <v>6845</v>
      </c>
      <c r="B6846" t="s">
        <v>17349</v>
      </c>
      <c r="C6846" t="s">
        <v>17350</v>
      </c>
      <c r="D6846" t="s">
        <v>17351</v>
      </c>
      <c r="E6846" s="1">
        <v>44964.611851851849</v>
      </c>
      <c r="F6846" s="1">
        <v>44964.611851851849</v>
      </c>
    </row>
    <row r="6847" spans="1:6" x14ac:dyDescent="0.2">
      <c r="A6847">
        <v>6846</v>
      </c>
      <c r="B6847" t="s">
        <v>17352</v>
      </c>
      <c r="C6847" t="s">
        <v>17353</v>
      </c>
      <c r="D6847" t="s">
        <v>17354</v>
      </c>
      <c r="E6847" s="1">
        <v>44964.611851851849</v>
      </c>
      <c r="F6847" s="1">
        <v>44964.611851851849</v>
      </c>
    </row>
    <row r="6848" spans="1:6" x14ac:dyDescent="0.2">
      <c r="A6848">
        <v>6847</v>
      </c>
      <c r="B6848" t="s">
        <v>17355</v>
      </c>
      <c r="C6848" t="s">
        <v>17356</v>
      </c>
      <c r="D6848" s="2">
        <v>17146711814</v>
      </c>
      <c r="E6848" s="1">
        <v>44964.611851851849</v>
      </c>
      <c r="F6848" s="1">
        <v>44964.611851851849</v>
      </c>
    </row>
    <row r="6849" spans="1:6" x14ac:dyDescent="0.2">
      <c r="A6849">
        <v>6848</v>
      </c>
      <c r="B6849" t="s">
        <v>17357</v>
      </c>
      <c r="C6849" t="s">
        <v>17358</v>
      </c>
      <c r="D6849" t="s">
        <v>17359</v>
      </c>
      <c r="E6849" s="1">
        <v>44964.611851851849</v>
      </c>
      <c r="F6849" s="1">
        <v>44964.611851851849</v>
      </c>
    </row>
    <row r="6850" spans="1:6" x14ac:dyDescent="0.2">
      <c r="A6850">
        <v>6849</v>
      </c>
      <c r="B6850" t="s">
        <v>17360</v>
      </c>
      <c r="C6850" t="s">
        <v>17361</v>
      </c>
      <c r="D6850" s="2">
        <v>15153538926</v>
      </c>
      <c r="E6850" s="1">
        <v>44964.611851851849</v>
      </c>
      <c r="F6850" s="1">
        <v>44964.611851851849</v>
      </c>
    </row>
    <row r="6851" spans="1:6" x14ac:dyDescent="0.2">
      <c r="A6851">
        <v>6850</v>
      </c>
      <c r="B6851" t="s">
        <v>17362</v>
      </c>
      <c r="C6851" t="s">
        <v>17363</v>
      </c>
      <c r="D6851" t="s">
        <v>17364</v>
      </c>
      <c r="E6851" s="1">
        <v>44964.611851851849</v>
      </c>
      <c r="F6851" s="1">
        <v>44964.611851851849</v>
      </c>
    </row>
    <row r="6852" spans="1:6" x14ac:dyDescent="0.2">
      <c r="A6852">
        <v>6851</v>
      </c>
      <c r="B6852" t="s">
        <v>17365</v>
      </c>
      <c r="C6852" t="s">
        <v>17366</v>
      </c>
      <c r="D6852">
        <f>1-360-661-9686</f>
        <v>-10706</v>
      </c>
      <c r="E6852" s="1">
        <v>44964.611851851849</v>
      </c>
      <c r="F6852" s="1">
        <v>44964.611851851849</v>
      </c>
    </row>
    <row r="6853" spans="1:6" x14ac:dyDescent="0.2">
      <c r="A6853">
        <v>6852</v>
      </c>
      <c r="B6853" t="s">
        <v>17367</v>
      </c>
      <c r="C6853" t="s">
        <v>17368</v>
      </c>
      <c r="D6853" s="2">
        <v>15129521573</v>
      </c>
      <c r="E6853" s="1">
        <v>44964.611851851849</v>
      </c>
      <c r="F6853" s="1">
        <v>44964.611851851849</v>
      </c>
    </row>
    <row r="6854" spans="1:6" x14ac:dyDescent="0.2">
      <c r="A6854">
        <v>6853</v>
      </c>
      <c r="B6854" t="s">
        <v>17369</v>
      </c>
      <c r="C6854" t="s">
        <v>17370</v>
      </c>
      <c r="D6854" t="s">
        <v>17371</v>
      </c>
      <c r="E6854" s="1">
        <v>44964.611851851849</v>
      </c>
      <c r="F6854" s="1">
        <v>44964.611851851849</v>
      </c>
    </row>
    <row r="6855" spans="1:6" x14ac:dyDescent="0.2">
      <c r="A6855">
        <v>6854</v>
      </c>
      <c r="B6855" t="s">
        <v>17372</v>
      </c>
      <c r="C6855" t="s">
        <v>17373</v>
      </c>
      <c r="D6855" t="s">
        <v>17374</v>
      </c>
      <c r="E6855" s="1">
        <v>44964.611851851849</v>
      </c>
      <c r="F6855" s="1">
        <v>44964.611851851849</v>
      </c>
    </row>
    <row r="6856" spans="1:6" x14ac:dyDescent="0.2">
      <c r="A6856">
        <v>6855</v>
      </c>
      <c r="B6856" t="s">
        <v>17375</v>
      </c>
      <c r="C6856" t="s">
        <v>17376</v>
      </c>
      <c r="D6856">
        <f>1-732-492-7732</f>
        <v>-8955</v>
      </c>
      <c r="E6856" s="1">
        <v>44964.611851851849</v>
      </c>
      <c r="F6856" s="1">
        <v>44964.611851851849</v>
      </c>
    </row>
    <row r="6857" spans="1:6" x14ac:dyDescent="0.2">
      <c r="A6857">
        <v>6856</v>
      </c>
      <c r="B6857" t="s">
        <v>17377</v>
      </c>
      <c r="C6857" t="s">
        <v>17378</v>
      </c>
      <c r="D6857">
        <f>1-754-522-6006</f>
        <v>-7281</v>
      </c>
      <c r="E6857" s="1">
        <v>44964.611851851849</v>
      </c>
      <c r="F6857" s="1">
        <v>44964.611851851849</v>
      </c>
    </row>
    <row r="6858" spans="1:6" x14ac:dyDescent="0.2">
      <c r="A6858">
        <v>6857</v>
      </c>
      <c r="B6858" t="s">
        <v>17379</v>
      </c>
      <c r="C6858" t="s">
        <v>17380</v>
      </c>
      <c r="D6858" t="s">
        <v>17381</v>
      </c>
      <c r="E6858" s="1">
        <v>44964.611851851849</v>
      </c>
      <c r="F6858" s="1">
        <v>44964.611851851849</v>
      </c>
    </row>
    <row r="6859" spans="1:6" x14ac:dyDescent="0.2">
      <c r="A6859">
        <v>6858</v>
      </c>
      <c r="B6859" t="s">
        <v>17382</v>
      </c>
      <c r="C6859" t="s">
        <v>17383</v>
      </c>
      <c r="D6859" t="s">
        <v>17384</v>
      </c>
      <c r="E6859" s="1">
        <v>44964.611851851849</v>
      </c>
      <c r="F6859" s="1">
        <v>44964.611851851849</v>
      </c>
    </row>
    <row r="6860" spans="1:6" x14ac:dyDescent="0.2">
      <c r="A6860">
        <v>6859</v>
      </c>
      <c r="B6860" t="s">
        <v>17385</v>
      </c>
      <c r="C6860" t="s">
        <v>17386</v>
      </c>
      <c r="D6860">
        <v>18472500439</v>
      </c>
      <c r="E6860" s="1">
        <v>44964.611851851849</v>
      </c>
      <c r="F6860" s="1">
        <v>44964.611851851849</v>
      </c>
    </row>
    <row r="6861" spans="1:6" x14ac:dyDescent="0.2">
      <c r="A6861">
        <v>6860</v>
      </c>
      <c r="B6861" t="s">
        <v>17387</v>
      </c>
      <c r="C6861" t="s">
        <v>17388</v>
      </c>
      <c r="D6861">
        <v>12817590831</v>
      </c>
      <c r="E6861" s="1">
        <v>44964.611851851849</v>
      </c>
      <c r="F6861" s="1">
        <v>44964.611851851849</v>
      </c>
    </row>
    <row r="6862" spans="1:6" x14ac:dyDescent="0.2">
      <c r="A6862">
        <v>6861</v>
      </c>
      <c r="B6862" t="s">
        <v>17389</v>
      </c>
      <c r="C6862" t="s">
        <v>17390</v>
      </c>
      <c r="D6862" t="s">
        <v>17391</v>
      </c>
      <c r="E6862" s="1">
        <v>44964.611851851849</v>
      </c>
      <c r="F6862" s="1">
        <v>44964.611851851849</v>
      </c>
    </row>
    <row r="6863" spans="1:6" x14ac:dyDescent="0.2">
      <c r="A6863">
        <v>6862</v>
      </c>
      <c r="B6863" t="s">
        <v>17392</v>
      </c>
      <c r="C6863" t="s">
        <v>17393</v>
      </c>
      <c r="D6863" t="s">
        <v>17394</v>
      </c>
      <c r="E6863" s="1">
        <v>44964.611851851849</v>
      </c>
      <c r="F6863" s="1">
        <v>44964.611851851849</v>
      </c>
    </row>
    <row r="6864" spans="1:6" x14ac:dyDescent="0.2">
      <c r="A6864">
        <v>6863</v>
      </c>
      <c r="B6864" t="s">
        <v>17395</v>
      </c>
      <c r="C6864" t="s">
        <v>17396</v>
      </c>
      <c r="D6864" s="2">
        <v>18144728794</v>
      </c>
      <c r="E6864" s="1">
        <v>44964.611851851849</v>
      </c>
      <c r="F6864" s="1">
        <v>44964.611851851849</v>
      </c>
    </row>
    <row r="6865" spans="1:6" x14ac:dyDescent="0.2">
      <c r="A6865">
        <v>6864</v>
      </c>
      <c r="B6865" t="s">
        <v>17397</v>
      </c>
      <c r="C6865" t="s">
        <v>17398</v>
      </c>
      <c r="D6865">
        <f>1-828-252-4742</f>
        <v>-5821</v>
      </c>
      <c r="E6865" s="1">
        <v>44964.611851851849</v>
      </c>
      <c r="F6865" s="1">
        <v>44964.611851851849</v>
      </c>
    </row>
    <row r="6866" spans="1:6" x14ac:dyDescent="0.2">
      <c r="A6866">
        <v>6865</v>
      </c>
      <c r="B6866" t="s">
        <v>17399</v>
      </c>
      <c r="C6866" t="s">
        <v>17400</v>
      </c>
      <c r="D6866" s="2">
        <v>17078744342</v>
      </c>
      <c r="E6866" s="1">
        <v>44964.611851851849</v>
      </c>
      <c r="F6866" s="1">
        <v>44964.611851851849</v>
      </c>
    </row>
    <row r="6867" spans="1:6" x14ac:dyDescent="0.2">
      <c r="A6867">
        <v>6866</v>
      </c>
      <c r="B6867" t="s">
        <v>17401</v>
      </c>
      <c r="C6867" t="s">
        <v>17402</v>
      </c>
      <c r="D6867" t="s">
        <v>17403</v>
      </c>
      <c r="E6867" s="1">
        <v>44964.611851851849</v>
      </c>
      <c r="F6867" s="1">
        <v>44964.611851851849</v>
      </c>
    </row>
    <row r="6868" spans="1:6" x14ac:dyDescent="0.2">
      <c r="A6868">
        <v>6867</v>
      </c>
      <c r="B6868" t="s">
        <v>17404</v>
      </c>
      <c r="C6868" t="s">
        <v>17405</v>
      </c>
      <c r="D6868">
        <v>14437638920</v>
      </c>
      <c r="E6868" s="1">
        <v>44964.611851851849</v>
      </c>
      <c r="F6868" s="1">
        <v>44964.611851851849</v>
      </c>
    </row>
    <row r="6869" spans="1:6" x14ac:dyDescent="0.2">
      <c r="A6869">
        <v>6868</v>
      </c>
      <c r="B6869" t="s">
        <v>17406</v>
      </c>
      <c r="C6869" t="s">
        <v>17407</v>
      </c>
      <c r="D6869" t="s">
        <v>17408</v>
      </c>
      <c r="E6869" s="1">
        <v>44964.611851851849</v>
      </c>
      <c r="F6869" s="1">
        <v>44964.611851851849</v>
      </c>
    </row>
    <row r="6870" spans="1:6" x14ac:dyDescent="0.2">
      <c r="A6870">
        <v>6869</v>
      </c>
      <c r="B6870" t="s">
        <v>17409</v>
      </c>
      <c r="C6870" t="s">
        <v>17410</v>
      </c>
      <c r="D6870" t="s">
        <v>17411</v>
      </c>
      <c r="E6870" s="1">
        <v>44964.611851851849</v>
      </c>
      <c r="F6870" s="1">
        <v>44964.611851851849</v>
      </c>
    </row>
    <row r="6871" spans="1:6" x14ac:dyDescent="0.2">
      <c r="A6871">
        <v>6870</v>
      </c>
      <c r="B6871" t="s">
        <v>17412</v>
      </c>
      <c r="C6871" t="s">
        <v>17413</v>
      </c>
      <c r="D6871" t="s">
        <v>17414</v>
      </c>
      <c r="E6871" s="1">
        <v>44964.611851851849</v>
      </c>
      <c r="F6871" s="1">
        <v>44964.611851851849</v>
      </c>
    </row>
    <row r="6872" spans="1:6" x14ac:dyDescent="0.2">
      <c r="A6872">
        <v>6871</v>
      </c>
      <c r="B6872" t="s">
        <v>17415</v>
      </c>
      <c r="C6872" t="s">
        <v>17416</v>
      </c>
      <c r="D6872" t="s">
        <v>17417</v>
      </c>
      <c r="E6872" s="1">
        <v>44964.611851851849</v>
      </c>
      <c r="F6872" s="1">
        <v>44964.611851851849</v>
      </c>
    </row>
    <row r="6873" spans="1:6" x14ac:dyDescent="0.2">
      <c r="A6873">
        <v>6872</v>
      </c>
      <c r="B6873" t="s">
        <v>17418</v>
      </c>
      <c r="C6873" t="s">
        <v>17419</v>
      </c>
      <c r="D6873" s="2">
        <v>4582279197</v>
      </c>
      <c r="E6873" s="1">
        <v>44964.611851851849</v>
      </c>
      <c r="F6873" s="1">
        <v>44964.611851851849</v>
      </c>
    </row>
    <row r="6874" spans="1:6" x14ac:dyDescent="0.2">
      <c r="A6874">
        <v>6873</v>
      </c>
      <c r="B6874" t="s">
        <v>17420</v>
      </c>
      <c r="C6874" t="s">
        <v>17421</v>
      </c>
      <c r="D6874">
        <v>17342912036</v>
      </c>
      <c r="E6874" s="1">
        <v>44964.611851851849</v>
      </c>
      <c r="F6874" s="1">
        <v>44964.611851851849</v>
      </c>
    </row>
    <row r="6875" spans="1:6" x14ac:dyDescent="0.2">
      <c r="A6875">
        <v>6874</v>
      </c>
      <c r="B6875" t="s">
        <v>17422</v>
      </c>
      <c r="C6875" t="s">
        <v>17423</v>
      </c>
      <c r="D6875" t="s">
        <v>17424</v>
      </c>
      <c r="E6875" s="1">
        <v>44964.611851851849</v>
      </c>
      <c r="F6875" s="1">
        <v>44964.611851851849</v>
      </c>
    </row>
    <row r="6876" spans="1:6" x14ac:dyDescent="0.2">
      <c r="A6876">
        <v>6875</v>
      </c>
      <c r="B6876" t="s">
        <v>17425</v>
      </c>
      <c r="C6876" t="s">
        <v>17426</v>
      </c>
      <c r="D6876" s="2">
        <v>13099662029</v>
      </c>
      <c r="E6876" s="1">
        <v>44964.611851851849</v>
      </c>
      <c r="F6876" s="1">
        <v>44964.611851851849</v>
      </c>
    </row>
    <row r="6877" spans="1:6" x14ac:dyDescent="0.2">
      <c r="A6877">
        <v>6876</v>
      </c>
      <c r="B6877" t="s">
        <v>17427</v>
      </c>
      <c r="C6877" t="s">
        <v>17428</v>
      </c>
      <c r="D6877" t="s">
        <v>17429</v>
      </c>
      <c r="E6877" s="1">
        <v>44964.611851851849</v>
      </c>
      <c r="F6877" s="1">
        <v>44964.611851851849</v>
      </c>
    </row>
    <row r="6878" spans="1:6" x14ac:dyDescent="0.2">
      <c r="A6878">
        <v>6877</v>
      </c>
      <c r="B6878" t="s">
        <v>17430</v>
      </c>
      <c r="C6878" t="s">
        <v>17431</v>
      </c>
      <c r="D6878">
        <v>13232498136</v>
      </c>
      <c r="E6878" s="1">
        <v>44964.611851851849</v>
      </c>
      <c r="F6878" s="1">
        <v>44964.611851851849</v>
      </c>
    </row>
    <row r="6879" spans="1:6" x14ac:dyDescent="0.2">
      <c r="A6879">
        <v>6878</v>
      </c>
      <c r="B6879" t="s">
        <v>17432</v>
      </c>
      <c r="C6879" t="s">
        <v>17433</v>
      </c>
      <c r="D6879" t="s">
        <v>17434</v>
      </c>
      <c r="E6879" s="1">
        <v>44964.611851851849</v>
      </c>
      <c r="F6879" s="1">
        <v>44964.611851851849</v>
      </c>
    </row>
    <row r="6880" spans="1:6" x14ac:dyDescent="0.2">
      <c r="A6880">
        <v>6879</v>
      </c>
      <c r="B6880" t="s">
        <v>17435</v>
      </c>
      <c r="C6880" t="s">
        <v>17436</v>
      </c>
      <c r="D6880" t="s">
        <v>17437</v>
      </c>
      <c r="E6880" s="1">
        <v>44964.611851851849</v>
      </c>
      <c r="F6880" s="1">
        <v>44964.611851851849</v>
      </c>
    </row>
    <row r="6881" spans="1:6" x14ac:dyDescent="0.2">
      <c r="A6881">
        <v>6880</v>
      </c>
      <c r="B6881" t="s">
        <v>17438</v>
      </c>
      <c r="C6881" t="s">
        <v>17439</v>
      </c>
      <c r="D6881" t="s">
        <v>17440</v>
      </c>
      <c r="E6881" s="1">
        <v>44964.611851851849</v>
      </c>
      <c r="F6881" s="1">
        <v>44964.611851851849</v>
      </c>
    </row>
    <row r="6882" spans="1:6" x14ac:dyDescent="0.2">
      <c r="A6882">
        <v>6881</v>
      </c>
      <c r="B6882" t="s">
        <v>17441</v>
      </c>
      <c r="C6882" t="s">
        <v>17442</v>
      </c>
      <c r="D6882" s="2">
        <v>2799548784</v>
      </c>
      <c r="E6882" s="1">
        <v>44964.611851851849</v>
      </c>
      <c r="F6882" s="1">
        <v>44964.611851851849</v>
      </c>
    </row>
    <row r="6883" spans="1:6" x14ac:dyDescent="0.2">
      <c r="A6883">
        <v>6882</v>
      </c>
      <c r="B6883" t="s">
        <v>17443</v>
      </c>
      <c r="C6883" t="s">
        <v>17444</v>
      </c>
      <c r="D6883" t="s">
        <v>17445</v>
      </c>
      <c r="E6883" s="1">
        <v>44964.611851851849</v>
      </c>
      <c r="F6883" s="1">
        <v>44964.611851851849</v>
      </c>
    </row>
    <row r="6884" spans="1:6" x14ac:dyDescent="0.2">
      <c r="A6884">
        <v>6883</v>
      </c>
      <c r="B6884" t="s">
        <v>17446</v>
      </c>
      <c r="C6884" t="s">
        <v>17447</v>
      </c>
      <c r="D6884">
        <f>1-701-542-579</f>
        <v>-1821</v>
      </c>
      <c r="E6884" s="1">
        <v>44964.611851851849</v>
      </c>
      <c r="F6884" s="1">
        <v>44964.611851851849</v>
      </c>
    </row>
    <row r="6885" spans="1:6" x14ac:dyDescent="0.2">
      <c r="A6885">
        <v>6884</v>
      </c>
      <c r="B6885" t="s">
        <v>17448</v>
      </c>
      <c r="C6885" t="s">
        <v>17449</v>
      </c>
      <c r="D6885" s="2">
        <v>9544091203</v>
      </c>
      <c r="E6885" s="1">
        <v>44964.611851851849</v>
      </c>
      <c r="F6885" s="1">
        <v>44964.611851851849</v>
      </c>
    </row>
    <row r="6886" spans="1:6" x14ac:dyDescent="0.2">
      <c r="A6886">
        <v>6885</v>
      </c>
      <c r="B6886" t="s">
        <v>17450</v>
      </c>
      <c r="C6886" t="s">
        <v>17451</v>
      </c>
      <c r="D6886">
        <f>1-304-517-5061</f>
        <v>-5881</v>
      </c>
      <c r="E6886" s="1">
        <v>44964.611851851849</v>
      </c>
      <c r="F6886" s="1">
        <v>44964.611851851849</v>
      </c>
    </row>
    <row r="6887" spans="1:6" x14ac:dyDescent="0.2">
      <c r="A6887">
        <v>6886</v>
      </c>
      <c r="B6887" t="s">
        <v>17452</v>
      </c>
      <c r="C6887" t="s">
        <v>17453</v>
      </c>
      <c r="D6887" t="s">
        <v>17454</v>
      </c>
      <c r="E6887" s="1">
        <v>44964.611851851849</v>
      </c>
      <c r="F6887" s="1">
        <v>44964.611851851849</v>
      </c>
    </row>
    <row r="6888" spans="1:6" x14ac:dyDescent="0.2">
      <c r="A6888">
        <v>6887</v>
      </c>
      <c r="B6888" t="s">
        <v>17455</v>
      </c>
      <c r="C6888" t="s">
        <v>17456</v>
      </c>
      <c r="D6888">
        <f>1-352-520-5258</f>
        <v>-6129</v>
      </c>
      <c r="E6888" s="1">
        <v>44964.611851851849</v>
      </c>
      <c r="F6888" s="1">
        <v>44964.611851851849</v>
      </c>
    </row>
    <row r="6889" spans="1:6" x14ac:dyDescent="0.2">
      <c r="A6889">
        <v>6888</v>
      </c>
      <c r="B6889" t="s">
        <v>17457</v>
      </c>
      <c r="C6889" t="s">
        <v>17458</v>
      </c>
      <c r="D6889">
        <v>14584599264</v>
      </c>
      <c r="E6889" s="1">
        <v>44964.611851851849</v>
      </c>
      <c r="F6889" s="1">
        <v>44964.611851851849</v>
      </c>
    </row>
    <row r="6890" spans="1:6" x14ac:dyDescent="0.2">
      <c r="A6890">
        <v>6889</v>
      </c>
      <c r="B6890" t="s">
        <v>17459</v>
      </c>
      <c r="C6890" t="s">
        <v>17460</v>
      </c>
      <c r="D6890" t="s">
        <v>17461</v>
      </c>
      <c r="E6890" s="1">
        <v>44964.611851851849</v>
      </c>
      <c r="F6890" s="1">
        <v>44964.611851851849</v>
      </c>
    </row>
    <row r="6891" spans="1:6" x14ac:dyDescent="0.2">
      <c r="A6891">
        <v>6890</v>
      </c>
      <c r="B6891" t="s">
        <v>17462</v>
      </c>
      <c r="C6891" t="s">
        <v>17463</v>
      </c>
      <c r="D6891" s="2">
        <v>9036461701</v>
      </c>
      <c r="E6891" s="1">
        <v>44964.611851851849</v>
      </c>
      <c r="F6891" s="1">
        <v>44964.611851851849</v>
      </c>
    </row>
    <row r="6892" spans="1:6" x14ac:dyDescent="0.2">
      <c r="A6892">
        <v>6891</v>
      </c>
      <c r="B6892" t="s">
        <v>17464</v>
      </c>
      <c r="C6892" t="s">
        <v>17465</v>
      </c>
      <c r="D6892" t="s">
        <v>17466</v>
      </c>
      <c r="E6892" s="1">
        <v>44964.611851851849</v>
      </c>
      <c r="F6892" s="1">
        <v>44964.611851851849</v>
      </c>
    </row>
    <row r="6893" spans="1:6" x14ac:dyDescent="0.2">
      <c r="A6893">
        <v>6892</v>
      </c>
      <c r="B6893" t="s">
        <v>17467</v>
      </c>
      <c r="C6893" t="s">
        <v>17468</v>
      </c>
      <c r="D6893" t="s">
        <v>17469</v>
      </c>
      <c r="E6893" s="1">
        <v>44964.611851851849</v>
      </c>
      <c r="F6893" s="1">
        <v>44964.611851851849</v>
      </c>
    </row>
    <row r="6894" spans="1:6" x14ac:dyDescent="0.2">
      <c r="A6894">
        <v>6893</v>
      </c>
      <c r="B6894" t="s">
        <v>17470</v>
      </c>
      <c r="C6894" t="s">
        <v>17471</v>
      </c>
      <c r="D6894" t="s">
        <v>17472</v>
      </c>
      <c r="E6894" s="1">
        <v>44964.611851851849</v>
      </c>
      <c r="F6894" s="1">
        <v>44964.611851851849</v>
      </c>
    </row>
    <row r="6895" spans="1:6" x14ac:dyDescent="0.2">
      <c r="A6895">
        <v>6894</v>
      </c>
      <c r="B6895" t="s">
        <v>17473</v>
      </c>
      <c r="C6895" t="s">
        <v>17474</v>
      </c>
      <c r="D6895" t="s">
        <v>17475</v>
      </c>
      <c r="E6895" s="1">
        <v>44964.611851851849</v>
      </c>
      <c r="F6895" s="1">
        <v>44964.611851851849</v>
      </c>
    </row>
    <row r="6896" spans="1:6" x14ac:dyDescent="0.2">
      <c r="A6896">
        <v>6895</v>
      </c>
      <c r="B6896" t="s">
        <v>17476</v>
      </c>
      <c r="C6896" t="s">
        <v>17477</v>
      </c>
      <c r="D6896">
        <f>1-443-595-9348</f>
        <v>-10385</v>
      </c>
      <c r="E6896" s="1">
        <v>44964.611851851849</v>
      </c>
      <c r="F6896" s="1">
        <v>44964.611851851849</v>
      </c>
    </row>
    <row r="6897" spans="1:6" x14ac:dyDescent="0.2">
      <c r="A6897">
        <v>6896</v>
      </c>
      <c r="B6897" t="s">
        <v>17478</v>
      </c>
      <c r="C6897" t="s">
        <v>17479</v>
      </c>
      <c r="D6897">
        <f>1-630-540-2468</f>
        <v>-3637</v>
      </c>
      <c r="E6897" s="1">
        <v>44964.611851851849</v>
      </c>
      <c r="F6897" s="1">
        <v>44964.611851851849</v>
      </c>
    </row>
    <row r="6898" spans="1:6" x14ac:dyDescent="0.2">
      <c r="A6898">
        <v>6897</v>
      </c>
      <c r="B6898" t="s">
        <v>17480</v>
      </c>
      <c r="C6898" t="s">
        <v>17481</v>
      </c>
      <c r="D6898" t="s">
        <v>17482</v>
      </c>
      <c r="E6898" s="1">
        <v>44964.611851851849</v>
      </c>
      <c r="F6898" s="1">
        <v>44964.611851851849</v>
      </c>
    </row>
    <row r="6899" spans="1:6" x14ac:dyDescent="0.2">
      <c r="A6899">
        <v>6898</v>
      </c>
      <c r="B6899" t="s">
        <v>17483</v>
      </c>
      <c r="C6899" t="s">
        <v>17484</v>
      </c>
      <c r="D6899" t="s">
        <v>17485</v>
      </c>
      <c r="E6899" s="1">
        <v>44964.611851851849</v>
      </c>
      <c r="F6899" s="1">
        <v>44964.611851851849</v>
      </c>
    </row>
    <row r="6900" spans="1:6" x14ac:dyDescent="0.2">
      <c r="A6900">
        <v>6899</v>
      </c>
      <c r="B6900" t="s">
        <v>17486</v>
      </c>
      <c r="C6900" t="s">
        <v>17487</v>
      </c>
      <c r="D6900" s="2">
        <v>7576826868</v>
      </c>
      <c r="E6900" s="1">
        <v>44964.611851851849</v>
      </c>
      <c r="F6900" s="1">
        <v>44964.611851851849</v>
      </c>
    </row>
    <row r="6901" spans="1:6" x14ac:dyDescent="0.2">
      <c r="A6901">
        <v>6900</v>
      </c>
      <c r="B6901" t="s">
        <v>17488</v>
      </c>
      <c r="C6901" t="s">
        <v>17489</v>
      </c>
      <c r="D6901" t="s">
        <v>17490</v>
      </c>
      <c r="E6901" s="1">
        <v>44964.611851851849</v>
      </c>
      <c r="F6901" s="1">
        <v>44964.611851851849</v>
      </c>
    </row>
    <row r="6902" spans="1:6" x14ac:dyDescent="0.2">
      <c r="A6902">
        <v>6901</v>
      </c>
      <c r="B6902" t="s">
        <v>17491</v>
      </c>
      <c r="C6902" t="s">
        <v>17492</v>
      </c>
      <c r="D6902" t="s">
        <v>17493</v>
      </c>
      <c r="E6902" s="1">
        <v>44964.611851851849</v>
      </c>
      <c r="F6902" s="1">
        <v>44964.611851851849</v>
      </c>
    </row>
    <row r="6903" spans="1:6" x14ac:dyDescent="0.2">
      <c r="A6903">
        <v>6902</v>
      </c>
      <c r="B6903" t="s">
        <v>17494</v>
      </c>
      <c r="C6903" t="s">
        <v>17495</v>
      </c>
      <c r="D6903" s="2">
        <v>7065531727</v>
      </c>
      <c r="E6903" s="1">
        <v>44964.611851851849</v>
      </c>
      <c r="F6903" s="1">
        <v>44964.611851851849</v>
      </c>
    </row>
    <row r="6904" spans="1:6" x14ac:dyDescent="0.2">
      <c r="A6904">
        <v>6903</v>
      </c>
      <c r="B6904" t="s">
        <v>17496</v>
      </c>
      <c r="C6904" t="s">
        <v>17497</v>
      </c>
      <c r="D6904">
        <f>1-580-265-7514</f>
        <v>-8358</v>
      </c>
      <c r="E6904" s="1">
        <v>44964.611851851849</v>
      </c>
      <c r="F6904" s="1">
        <v>44964.611851851849</v>
      </c>
    </row>
    <row r="6905" spans="1:6" x14ac:dyDescent="0.2">
      <c r="A6905">
        <v>6904</v>
      </c>
      <c r="B6905" t="s">
        <v>17498</v>
      </c>
      <c r="C6905" t="s">
        <v>17499</v>
      </c>
      <c r="D6905">
        <f>1-252-339-4083</f>
        <v>-4673</v>
      </c>
      <c r="E6905" s="1">
        <v>44964.611851851849</v>
      </c>
      <c r="F6905" s="1">
        <v>44964.611851851849</v>
      </c>
    </row>
    <row r="6906" spans="1:6" x14ac:dyDescent="0.2">
      <c r="A6906">
        <v>6905</v>
      </c>
      <c r="B6906" t="s">
        <v>17500</v>
      </c>
      <c r="C6906" t="s">
        <v>17501</v>
      </c>
      <c r="D6906">
        <f>1-331-996-1655</f>
        <v>-2981</v>
      </c>
      <c r="E6906" s="1">
        <v>44964.611851851849</v>
      </c>
      <c r="F6906" s="1">
        <v>44964.611851851849</v>
      </c>
    </row>
    <row r="6907" spans="1:6" x14ac:dyDescent="0.2">
      <c r="A6907">
        <v>6906</v>
      </c>
      <c r="B6907" t="s">
        <v>17502</v>
      </c>
      <c r="C6907" t="s">
        <v>17503</v>
      </c>
      <c r="D6907" t="s">
        <v>17504</v>
      </c>
      <c r="E6907" s="1">
        <v>44964.611851851849</v>
      </c>
      <c r="F6907" s="1">
        <v>44964.611851851849</v>
      </c>
    </row>
    <row r="6908" spans="1:6" x14ac:dyDescent="0.2">
      <c r="A6908">
        <v>6907</v>
      </c>
      <c r="B6908" t="s">
        <v>17505</v>
      </c>
      <c r="C6908" t="s">
        <v>17506</v>
      </c>
      <c r="D6908" s="2">
        <v>15408536133</v>
      </c>
      <c r="E6908" s="1">
        <v>44964.611851851849</v>
      </c>
      <c r="F6908" s="1">
        <v>44964.611851851849</v>
      </c>
    </row>
    <row r="6909" spans="1:6" x14ac:dyDescent="0.2">
      <c r="A6909">
        <v>6908</v>
      </c>
      <c r="B6909" t="s">
        <v>17507</v>
      </c>
      <c r="C6909" t="s">
        <v>17508</v>
      </c>
      <c r="D6909" s="2">
        <v>16784707866</v>
      </c>
      <c r="E6909" s="1">
        <v>44964.611851851849</v>
      </c>
      <c r="F6909" s="1">
        <v>44964.611851851849</v>
      </c>
    </row>
    <row r="6910" spans="1:6" x14ac:dyDescent="0.2">
      <c r="A6910">
        <v>6909</v>
      </c>
      <c r="B6910" t="s">
        <v>17509</v>
      </c>
      <c r="C6910" t="s">
        <v>17510</v>
      </c>
      <c r="D6910" t="s">
        <v>17511</v>
      </c>
      <c r="E6910" s="1">
        <v>44964.611851851849</v>
      </c>
      <c r="F6910" s="1">
        <v>44964.611851851849</v>
      </c>
    </row>
    <row r="6911" spans="1:6" x14ac:dyDescent="0.2">
      <c r="A6911">
        <v>6910</v>
      </c>
      <c r="B6911" t="s">
        <v>17512</v>
      </c>
      <c r="C6911" t="s">
        <v>17513</v>
      </c>
      <c r="D6911" s="2">
        <v>2392151391</v>
      </c>
      <c r="E6911" s="1">
        <v>44964.611851851849</v>
      </c>
      <c r="F6911" s="1">
        <v>44964.611851851849</v>
      </c>
    </row>
    <row r="6912" spans="1:6" x14ac:dyDescent="0.2">
      <c r="A6912">
        <v>6911</v>
      </c>
      <c r="B6912" t="s">
        <v>17514</v>
      </c>
      <c r="C6912" t="s">
        <v>17515</v>
      </c>
      <c r="D6912" t="s">
        <v>17516</v>
      </c>
      <c r="E6912" s="1">
        <v>44964.611851851849</v>
      </c>
      <c r="F6912" s="1">
        <v>44964.611851851849</v>
      </c>
    </row>
    <row r="6913" spans="1:6" x14ac:dyDescent="0.2">
      <c r="A6913">
        <v>6912</v>
      </c>
      <c r="B6913" t="s">
        <v>17517</v>
      </c>
      <c r="C6913" t="s">
        <v>17518</v>
      </c>
      <c r="D6913" s="2">
        <v>9315937715</v>
      </c>
      <c r="E6913" s="1">
        <v>44964.611851851849</v>
      </c>
      <c r="F6913" s="1">
        <v>44964.611851851849</v>
      </c>
    </row>
    <row r="6914" spans="1:6" x14ac:dyDescent="0.2">
      <c r="A6914">
        <v>6913</v>
      </c>
      <c r="B6914" t="s">
        <v>17519</v>
      </c>
      <c r="C6914" t="s">
        <v>17520</v>
      </c>
      <c r="D6914" t="s">
        <v>17521</v>
      </c>
      <c r="E6914" s="1">
        <v>44964.611851851849</v>
      </c>
      <c r="F6914" s="1">
        <v>44964.611851851849</v>
      </c>
    </row>
    <row r="6915" spans="1:6" x14ac:dyDescent="0.2">
      <c r="A6915">
        <v>6914</v>
      </c>
      <c r="B6915" t="s">
        <v>17522</v>
      </c>
      <c r="C6915" t="s">
        <v>17523</v>
      </c>
      <c r="D6915" s="2">
        <v>5863067327</v>
      </c>
      <c r="E6915" s="1">
        <v>44964.611851851849</v>
      </c>
      <c r="F6915" s="1">
        <v>44964.611851851849</v>
      </c>
    </row>
    <row r="6916" spans="1:6" x14ac:dyDescent="0.2">
      <c r="A6916">
        <v>6915</v>
      </c>
      <c r="B6916" t="s">
        <v>17524</v>
      </c>
      <c r="C6916" t="s">
        <v>17525</v>
      </c>
      <c r="D6916" s="2">
        <v>18787804788</v>
      </c>
      <c r="E6916" s="1">
        <v>44964.611851851849</v>
      </c>
      <c r="F6916" s="1">
        <v>44964.611851851849</v>
      </c>
    </row>
    <row r="6917" spans="1:6" x14ac:dyDescent="0.2">
      <c r="A6917">
        <v>6916</v>
      </c>
      <c r="B6917" t="s">
        <v>17526</v>
      </c>
      <c r="C6917" t="s">
        <v>17527</v>
      </c>
      <c r="D6917" t="s">
        <v>17528</v>
      </c>
      <c r="E6917" s="1">
        <v>44964.611851851849</v>
      </c>
      <c r="F6917" s="1">
        <v>44964.611851851849</v>
      </c>
    </row>
    <row r="6918" spans="1:6" x14ac:dyDescent="0.2">
      <c r="A6918">
        <v>6917</v>
      </c>
      <c r="B6918" t="s">
        <v>17529</v>
      </c>
      <c r="C6918" t="s">
        <v>17530</v>
      </c>
      <c r="D6918">
        <f>1-251-761-374</f>
        <v>-1385</v>
      </c>
      <c r="E6918" s="1">
        <v>44964.611851851849</v>
      </c>
      <c r="F6918" s="1">
        <v>44964.611851851849</v>
      </c>
    </row>
    <row r="6919" spans="1:6" x14ac:dyDescent="0.2">
      <c r="A6919">
        <v>6918</v>
      </c>
      <c r="B6919" t="s">
        <v>17531</v>
      </c>
      <c r="C6919" t="s">
        <v>17532</v>
      </c>
      <c r="D6919" t="s">
        <v>17533</v>
      </c>
      <c r="E6919" s="1">
        <v>44964.611851851849</v>
      </c>
      <c r="F6919" s="1">
        <v>44964.611851851849</v>
      </c>
    </row>
    <row r="6920" spans="1:6" x14ac:dyDescent="0.2">
      <c r="A6920">
        <v>6919</v>
      </c>
      <c r="B6920" t="s">
        <v>17534</v>
      </c>
      <c r="C6920" t="s">
        <v>17535</v>
      </c>
      <c r="D6920">
        <v>12726294094</v>
      </c>
      <c r="E6920" s="1">
        <v>44964.611851851849</v>
      </c>
      <c r="F6920" s="1">
        <v>44964.611851851849</v>
      </c>
    </row>
    <row r="6921" spans="1:6" x14ac:dyDescent="0.2">
      <c r="A6921">
        <v>6920</v>
      </c>
      <c r="B6921" t="s">
        <v>17536</v>
      </c>
      <c r="C6921" t="s">
        <v>17537</v>
      </c>
      <c r="D6921" t="s">
        <v>17538</v>
      </c>
      <c r="E6921" s="1">
        <v>44964.611851851849</v>
      </c>
      <c r="F6921" s="1">
        <v>44964.611851851849</v>
      </c>
    </row>
    <row r="6922" spans="1:6" x14ac:dyDescent="0.2">
      <c r="A6922">
        <v>6921</v>
      </c>
      <c r="B6922" t="s">
        <v>17539</v>
      </c>
      <c r="C6922" t="s">
        <v>17540</v>
      </c>
      <c r="D6922" t="s">
        <v>17541</v>
      </c>
      <c r="E6922" s="1">
        <v>44964.611851851849</v>
      </c>
      <c r="F6922" s="1">
        <v>44964.611851851849</v>
      </c>
    </row>
    <row r="6923" spans="1:6" x14ac:dyDescent="0.2">
      <c r="A6923">
        <v>6922</v>
      </c>
      <c r="B6923" t="s">
        <v>17542</v>
      </c>
      <c r="C6923" t="s">
        <v>17543</v>
      </c>
      <c r="D6923" t="s">
        <v>17544</v>
      </c>
      <c r="E6923" s="1">
        <v>44964.611851851849</v>
      </c>
      <c r="F6923" s="1">
        <v>44964.611851851849</v>
      </c>
    </row>
    <row r="6924" spans="1:6" x14ac:dyDescent="0.2">
      <c r="A6924">
        <v>6923</v>
      </c>
      <c r="B6924" t="s">
        <v>17545</v>
      </c>
      <c r="C6924" t="s">
        <v>17546</v>
      </c>
      <c r="D6924" t="s">
        <v>17547</v>
      </c>
      <c r="E6924" s="1">
        <v>44964.611851851849</v>
      </c>
      <c r="F6924" s="1">
        <v>44964.611851851849</v>
      </c>
    </row>
    <row r="6925" spans="1:6" x14ac:dyDescent="0.2">
      <c r="A6925">
        <v>6924</v>
      </c>
      <c r="B6925" t="s">
        <v>17548</v>
      </c>
      <c r="C6925" t="s">
        <v>17549</v>
      </c>
      <c r="D6925" t="s">
        <v>17550</v>
      </c>
      <c r="E6925" s="1">
        <v>44964.611851851849</v>
      </c>
      <c r="F6925" s="1">
        <v>44964.611851851849</v>
      </c>
    </row>
    <row r="6926" spans="1:6" x14ac:dyDescent="0.2">
      <c r="A6926">
        <v>6925</v>
      </c>
      <c r="B6926" t="s">
        <v>17551</v>
      </c>
      <c r="C6926" t="s">
        <v>17552</v>
      </c>
      <c r="D6926" t="s">
        <v>17553</v>
      </c>
      <c r="E6926" s="1">
        <v>44964.611851851849</v>
      </c>
      <c r="F6926" s="1">
        <v>44964.611851851849</v>
      </c>
    </row>
    <row r="6927" spans="1:6" x14ac:dyDescent="0.2">
      <c r="A6927">
        <v>6926</v>
      </c>
      <c r="B6927" t="s">
        <v>17554</v>
      </c>
      <c r="C6927" t="s">
        <v>17555</v>
      </c>
      <c r="D6927">
        <f>1-331-453-4677</f>
        <v>-5460</v>
      </c>
      <c r="E6927" s="1">
        <v>44964.611851851849</v>
      </c>
      <c r="F6927" s="1">
        <v>44964.611851851849</v>
      </c>
    </row>
    <row r="6928" spans="1:6" x14ac:dyDescent="0.2">
      <c r="A6928">
        <v>6927</v>
      </c>
      <c r="B6928" t="s">
        <v>17556</v>
      </c>
      <c r="C6928" t="s">
        <v>17557</v>
      </c>
      <c r="D6928" t="s">
        <v>17558</v>
      </c>
      <c r="E6928" s="1">
        <v>44964.611851851849</v>
      </c>
      <c r="F6928" s="1">
        <v>44964.611851851849</v>
      </c>
    </row>
    <row r="6929" spans="1:6" x14ac:dyDescent="0.2">
      <c r="A6929">
        <v>6928</v>
      </c>
      <c r="B6929" t="s">
        <v>17559</v>
      </c>
      <c r="C6929" t="s">
        <v>17560</v>
      </c>
      <c r="D6929" t="s">
        <v>17561</v>
      </c>
      <c r="E6929" s="1">
        <v>44964.611851851849</v>
      </c>
      <c r="F6929" s="1">
        <v>44964.611851851849</v>
      </c>
    </row>
    <row r="6930" spans="1:6" x14ac:dyDescent="0.2">
      <c r="A6930">
        <v>6929</v>
      </c>
      <c r="B6930" t="s">
        <v>17562</v>
      </c>
      <c r="C6930" t="s">
        <v>17563</v>
      </c>
      <c r="D6930" t="s">
        <v>17564</v>
      </c>
      <c r="E6930" s="1">
        <v>44964.611851851849</v>
      </c>
      <c r="F6930" s="1">
        <v>44964.611851851849</v>
      </c>
    </row>
    <row r="6931" spans="1:6" x14ac:dyDescent="0.2">
      <c r="A6931">
        <v>6930</v>
      </c>
      <c r="B6931" t="s">
        <v>17565</v>
      </c>
      <c r="C6931" t="s">
        <v>17566</v>
      </c>
      <c r="D6931">
        <f>1-940-550-3227</f>
        <v>-4716</v>
      </c>
      <c r="E6931" s="1">
        <v>44964.611851851849</v>
      </c>
      <c r="F6931" s="1">
        <v>44964.611851851849</v>
      </c>
    </row>
    <row r="6932" spans="1:6" x14ac:dyDescent="0.2">
      <c r="A6932">
        <v>6931</v>
      </c>
      <c r="B6932" t="s">
        <v>17567</v>
      </c>
      <c r="C6932" t="s">
        <v>17568</v>
      </c>
      <c r="D6932" t="s">
        <v>17569</v>
      </c>
      <c r="E6932" s="1">
        <v>44964.611851851849</v>
      </c>
      <c r="F6932" s="1">
        <v>44964.611851851849</v>
      </c>
    </row>
    <row r="6933" spans="1:6" x14ac:dyDescent="0.2">
      <c r="A6933">
        <v>6932</v>
      </c>
      <c r="B6933" t="s">
        <v>17570</v>
      </c>
      <c r="C6933" t="s">
        <v>17571</v>
      </c>
      <c r="D6933" t="s">
        <v>17572</v>
      </c>
      <c r="E6933" s="1">
        <v>44964.611851851849</v>
      </c>
      <c r="F6933" s="1">
        <v>44964.611851851849</v>
      </c>
    </row>
    <row r="6934" spans="1:6" x14ac:dyDescent="0.2">
      <c r="A6934">
        <v>6933</v>
      </c>
      <c r="B6934" t="s">
        <v>17573</v>
      </c>
      <c r="C6934" t="s">
        <v>17574</v>
      </c>
      <c r="D6934" t="s">
        <v>17575</v>
      </c>
      <c r="E6934" s="1">
        <v>44964.611851851849</v>
      </c>
      <c r="F6934" s="1">
        <v>44964.611851851849</v>
      </c>
    </row>
    <row r="6935" spans="1:6" x14ac:dyDescent="0.2">
      <c r="A6935">
        <v>6934</v>
      </c>
      <c r="B6935" t="s">
        <v>17576</v>
      </c>
      <c r="C6935" t="s">
        <v>17577</v>
      </c>
      <c r="D6935">
        <v>17547547687</v>
      </c>
      <c r="E6935" s="1">
        <v>44964.611851851849</v>
      </c>
      <c r="F6935" s="1">
        <v>44964.611851851849</v>
      </c>
    </row>
    <row r="6936" spans="1:6" x14ac:dyDescent="0.2">
      <c r="A6936">
        <v>6935</v>
      </c>
      <c r="B6936" t="s">
        <v>17578</v>
      </c>
      <c r="C6936" t="s">
        <v>17579</v>
      </c>
      <c r="D6936" s="2">
        <v>7278870856</v>
      </c>
      <c r="E6936" s="1">
        <v>44964.611851851849</v>
      </c>
      <c r="F6936" s="1">
        <v>44964.611851851849</v>
      </c>
    </row>
    <row r="6937" spans="1:6" x14ac:dyDescent="0.2">
      <c r="A6937">
        <v>6936</v>
      </c>
      <c r="B6937" t="s">
        <v>17580</v>
      </c>
      <c r="C6937" t="s">
        <v>17581</v>
      </c>
      <c r="D6937" t="s">
        <v>17582</v>
      </c>
      <c r="E6937" s="1">
        <v>44964.611851851849</v>
      </c>
      <c r="F6937" s="1">
        <v>44964.611851851849</v>
      </c>
    </row>
    <row r="6938" spans="1:6" x14ac:dyDescent="0.2">
      <c r="A6938">
        <v>6937</v>
      </c>
      <c r="B6938" t="s">
        <v>17583</v>
      </c>
      <c r="C6938" t="s">
        <v>17584</v>
      </c>
      <c r="D6938" t="s">
        <v>17585</v>
      </c>
      <c r="E6938" s="1">
        <v>44964.611851851849</v>
      </c>
      <c r="F6938" s="1">
        <v>44964.611851851849</v>
      </c>
    </row>
    <row r="6939" spans="1:6" x14ac:dyDescent="0.2">
      <c r="A6939">
        <v>6938</v>
      </c>
      <c r="B6939" t="s">
        <v>17586</v>
      </c>
      <c r="C6939" t="s">
        <v>17587</v>
      </c>
      <c r="D6939" t="s">
        <v>17588</v>
      </c>
      <c r="E6939" s="1">
        <v>44964.611851851849</v>
      </c>
      <c r="F6939" s="1">
        <v>44964.611851851849</v>
      </c>
    </row>
    <row r="6940" spans="1:6" x14ac:dyDescent="0.2">
      <c r="A6940">
        <v>6939</v>
      </c>
      <c r="B6940" t="s">
        <v>17589</v>
      </c>
      <c r="C6940" t="s">
        <v>17590</v>
      </c>
      <c r="D6940" t="s">
        <v>17591</v>
      </c>
      <c r="E6940" s="1">
        <v>44964.611851851849</v>
      </c>
      <c r="F6940" s="1">
        <v>44964.611851851849</v>
      </c>
    </row>
    <row r="6941" spans="1:6" x14ac:dyDescent="0.2">
      <c r="A6941">
        <v>6940</v>
      </c>
      <c r="B6941" t="s">
        <v>17592</v>
      </c>
      <c r="C6941" t="s">
        <v>17593</v>
      </c>
      <c r="D6941" t="s">
        <v>17594</v>
      </c>
      <c r="E6941" s="1">
        <v>44964.611851851849</v>
      </c>
      <c r="F6941" s="1">
        <v>44964.611851851849</v>
      </c>
    </row>
    <row r="6942" spans="1:6" x14ac:dyDescent="0.2">
      <c r="A6942">
        <v>6941</v>
      </c>
      <c r="B6942" t="s">
        <v>17595</v>
      </c>
      <c r="C6942" t="s">
        <v>17596</v>
      </c>
      <c r="D6942" t="s">
        <v>17597</v>
      </c>
      <c r="E6942" s="1">
        <v>44964.611851851849</v>
      </c>
      <c r="F6942" s="1">
        <v>44964.611851851849</v>
      </c>
    </row>
    <row r="6943" spans="1:6" x14ac:dyDescent="0.2">
      <c r="A6943">
        <v>6942</v>
      </c>
      <c r="B6943" t="s">
        <v>17598</v>
      </c>
      <c r="C6943" t="s">
        <v>17599</v>
      </c>
      <c r="D6943" s="2">
        <v>8474634873</v>
      </c>
      <c r="E6943" s="1">
        <v>44964.611851851849</v>
      </c>
      <c r="F6943" s="1">
        <v>44964.611851851849</v>
      </c>
    </row>
    <row r="6944" spans="1:6" x14ac:dyDescent="0.2">
      <c r="A6944">
        <v>6943</v>
      </c>
      <c r="B6944" t="s">
        <v>17600</v>
      </c>
      <c r="C6944" t="s">
        <v>17601</v>
      </c>
      <c r="D6944" t="s">
        <v>17602</v>
      </c>
      <c r="E6944" s="1">
        <v>44964.611851851849</v>
      </c>
      <c r="F6944" s="1">
        <v>44964.611851851849</v>
      </c>
    </row>
    <row r="6945" spans="1:6" x14ac:dyDescent="0.2">
      <c r="A6945">
        <v>6944</v>
      </c>
      <c r="B6945" t="s">
        <v>17603</v>
      </c>
      <c r="C6945" t="s">
        <v>17604</v>
      </c>
      <c r="D6945" t="s">
        <v>17605</v>
      </c>
      <c r="E6945" s="1">
        <v>44964.611851851849</v>
      </c>
      <c r="F6945" s="1">
        <v>44964.611851851849</v>
      </c>
    </row>
    <row r="6946" spans="1:6" x14ac:dyDescent="0.2">
      <c r="A6946">
        <v>6945</v>
      </c>
      <c r="B6946" t="s">
        <v>17606</v>
      </c>
      <c r="C6946" t="s">
        <v>17607</v>
      </c>
      <c r="D6946" s="2">
        <v>9205276852</v>
      </c>
      <c r="E6946" s="1">
        <v>44964.611851851849</v>
      </c>
      <c r="F6946" s="1">
        <v>44964.611851851849</v>
      </c>
    </row>
    <row r="6947" spans="1:6" x14ac:dyDescent="0.2">
      <c r="A6947">
        <v>6946</v>
      </c>
      <c r="B6947" t="s">
        <v>17608</v>
      </c>
      <c r="C6947" t="s">
        <v>17609</v>
      </c>
      <c r="D6947" s="2">
        <v>18543859977</v>
      </c>
      <c r="E6947" s="1">
        <v>44964.611851851849</v>
      </c>
      <c r="F6947" s="1">
        <v>44964.611851851849</v>
      </c>
    </row>
    <row r="6948" spans="1:6" x14ac:dyDescent="0.2">
      <c r="A6948">
        <v>6947</v>
      </c>
      <c r="B6948" t="s">
        <v>17610</v>
      </c>
      <c r="C6948" t="s">
        <v>17611</v>
      </c>
      <c r="D6948" t="s">
        <v>17612</v>
      </c>
      <c r="E6948" s="1">
        <v>44964.611851851849</v>
      </c>
      <c r="F6948" s="1">
        <v>44964.611851851849</v>
      </c>
    </row>
    <row r="6949" spans="1:6" x14ac:dyDescent="0.2">
      <c r="A6949">
        <v>6948</v>
      </c>
      <c r="B6949" t="s">
        <v>17613</v>
      </c>
      <c r="C6949" t="s">
        <v>17614</v>
      </c>
      <c r="D6949" t="s">
        <v>17615</v>
      </c>
      <c r="E6949" s="1">
        <v>44964.611851851849</v>
      </c>
      <c r="F6949" s="1">
        <v>44964.611851851849</v>
      </c>
    </row>
    <row r="6950" spans="1:6" x14ac:dyDescent="0.2">
      <c r="A6950">
        <v>6949</v>
      </c>
      <c r="B6950" t="s">
        <v>17616</v>
      </c>
      <c r="C6950" t="s">
        <v>17617</v>
      </c>
      <c r="D6950" t="s">
        <v>17618</v>
      </c>
      <c r="E6950" s="1">
        <v>44964.611851851849</v>
      </c>
      <c r="F6950" s="1">
        <v>44964.611851851849</v>
      </c>
    </row>
    <row r="6951" spans="1:6" x14ac:dyDescent="0.2">
      <c r="A6951">
        <v>6950</v>
      </c>
      <c r="B6951" t="s">
        <v>17619</v>
      </c>
      <c r="C6951" t="s">
        <v>17620</v>
      </c>
      <c r="D6951" t="s">
        <v>17621</v>
      </c>
      <c r="E6951" s="1">
        <v>44964.611851851849</v>
      </c>
      <c r="F6951" s="1">
        <v>44964.611851851849</v>
      </c>
    </row>
    <row r="6952" spans="1:6" x14ac:dyDescent="0.2">
      <c r="A6952">
        <v>6951</v>
      </c>
      <c r="B6952" t="s">
        <v>17622</v>
      </c>
      <c r="C6952" t="s">
        <v>17623</v>
      </c>
      <c r="D6952" t="s">
        <v>17624</v>
      </c>
      <c r="E6952" s="1">
        <v>44964.611851851849</v>
      </c>
      <c r="F6952" s="1">
        <v>44964.611851851849</v>
      </c>
    </row>
    <row r="6953" spans="1:6" x14ac:dyDescent="0.2">
      <c r="A6953">
        <v>6952</v>
      </c>
      <c r="B6953" t="s">
        <v>17625</v>
      </c>
      <c r="C6953" t="s">
        <v>17626</v>
      </c>
      <c r="D6953" s="2">
        <v>8706321050</v>
      </c>
      <c r="E6953" s="1">
        <v>44964.611851851849</v>
      </c>
      <c r="F6953" s="1">
        <v>44964.611851851849</v>
      </c>
    </row>
    <row r="6954" spans="1:6" x14ac:dyDescent="0.2">
      <c r="A6954">
        <v>6953</v>
      </c>
      <c r="B6954" t="s">
        <v>17627</v>
      </c>
      <c r="C6954" t="s">
        <v>17628</v>
      </c>
      <c r="D6954" t="s">
        <v>17629</v>
      </c>
      <c r="E6954" s="1">
        <v>44964.611851851849</v>
      </c>
      <c r="F6954" s="1">
        <v>44964.611851851849</v>
      </c>
    </row>
    <row r="6955" spans="1:6" x14ac:dyDescent="0.2">
      <c r="A6955">
        <v>6954</v>
      </c>
      <c r="B6955" t="s">
        <v>17630</v>
      </c>
      <c r="C6955" t="s">
        <v>17631</v>
      </c>
      <c r="D6955" s="2">
        <v>3416650739</v>
      </c>
      <c r="E6955" s="1">
        <v>44964.611851851849</v>
      </c>
      <c r="F6955" s="1">
        <v>44964.611851851849</v>
      </c>
    </row>
    <row r="6956" spans="1:6" x14ac:dyDescent="0.2">
      <c r="A6956">
        <v>6955</v>
      </c>
      <c r="B6956" t="s">
        <v>17632</v>
      </c>
      <c r="C6956" t="s">
        <v>17633</v>
      </c>
      <c r="D6956" t="s">
        <v>17634</v>
      </c>
      <c r="E6956" s="1">
        <v>44964.611851851849</v>
      </c>
      <c r="F6956" s="1">
        <v>44964.611851851849</v>
      </c>
    </row>
    <row r="6957" spans="1:6" x14ac:dyDescent="0.2">
      <c r="A6957">
        <v>6956</v>
      </c>
      <c r="B6957" t="s">
        <v>17635</v>
      </c>
      <c r="C6957" t="s">
        <v>17636</v>
      </c>
      <c r="D6957">
        <v>17546592522</v>
      </c>
      <c r="E6957" s="1">
        <v>44964.611851851849</v>
      </c>
      <c r="F6957" s="1">
        <v>44964.611851851849</v>
      </c>
    </row>
    <row r="6958" spans="1:6" x14ac:dyDescent="0.2">
      <c r="A6958">
        <v>6957</v>
      </c>
      <c r="B6958" t="s">
        <v>17637</v>
      </c>
      <c r="C6958" t="s">
        <v>17638</v>
      </c>
      <c r="D6958" t="s">
        <v>17639</v>
      </c>
      <c r="E6958" s="1">
        <v>44964.611851851849</v>
      </c>
      <c r="F6958" s="1">
        <v>44964.611851851849</v>
      </c>
    </row>
    <row r="6959" spans="1:6" x14ac:dyDescent="0.2">
      <c r="A6959">
        <v>6958</v>
      </c>
      <c r="B6959" t="s">
        <v>17640</v>
      </c>
      <c r="C6959" t="s">
        <v>17641</v>
      </c>
      <c r="D6959" t="s">
        <v>17642</v>
      </c>
      <c r="E6959" s="1">
        <v>44964.611851851849</v>
      </c>
      <c r="F6959" s="1">
        <v>44964.611851851849</v>
      </c>
    </row>
    <row r="6960" spans="1:6" x14ac:dyDescent="0.2">
      <c r="A6960">
        <v>6959</v>
      </c>
      <c r="B6960" t="s">
        <v>17643</v>
      </c>
      <c r="C6960" t="s">
        <v>17644</v>
      </c>
      <c r="D6960" t="s">
        <v>17645</v>
      </c>
      <c r="E6960" s="1">
        <v>44964.611851851849</v>
      </c>
      <c r="F6960" s="1">
        <v>44964.611851851849</v>
      </c>
    </row>
    <row r="6961" spans="1:6" x14ac:dyDescent="0.2">
      <c r="A6961">
        <v>6960</v>
      </c>
      <c r="B6961" t="s">
        <v>17646</v>
      </c>
      <c r="C6961" t="s">
        <v>17647</v>
      </c>
      <c r="D6961" t="s">
        <v>17648</v>
      </c>
      <c r="E6961" s="1">
        <v>44964.611851851849</v>
      </c>
      <c r="F6961" s="1">
        <v>44964.611851851849</v>
      </c>
    </row>
    <row r="6962" spans="1:6" x14ac:dyDescent="0.2">
      <c r="A6962">
        <v>6961</v>
      </c>
      <c r="B6962" t="s">
        <v>17649</v>
      </c>
      <c r="C6962" t="s">
        <v>17650</v>
      </c>
      <c r="D6962" t="s">
        <v>17651</v>
      </c>
      <c r="E6962" s="1">
        <v>44964.611851851849</v>
      </c>
      <c r="F6962" s="1">
        <v>44964.611851851849</v>
      </c>
    </row>
    <row r="6963" spans="1:6" x14ac:dyDescent="0.2">
      <c r="A6963">
        <v>6962</v>
      </c>
      <c r="B6963" t="s">
        <v>17652</v>
      </c>
      <c r="C6963" t="s">
        <v>17653</v>
      </c>
      <c r="D6963" s="2">
        <v>4809947039</v>
      </c>
      <c r="E6963" s="1">
        <v>44964.611851851849</v>
      </c>
      <c r="F6963" s="1">
        <v>44964.611851851849</v>
      </c>
    </row>
    <row r="6964" spans="1:6" x14ac:dyDescent="0.2">
      <c r="A6964">
        <v>6963</v>
      </c>
      <c r="B6964" t="s">
        <v>17654</v>
      </c>
      <c r="C6964" t="s">
        <v>17655</v>
      </c>
      <c r="D6964" s="2">
        <v>5108691074</v>
      </c>
      <c r="E6964" s="1">
        <v>44964.611851851849</v>
      </c>
      <c r="F6964" s="1">
        <v>44964.611851851849</v>
      </c>
    </row>
    <row r="6965" spans="1:6" x14ac:dyDescent="0.2">
      <c r="A6965">
        <v>6964</v>
      </c>
      <c r="B6965" t="s">
        <v>17656</v>
      </c>
      <c r="C6965" t="s">
        <v>17657</v>
      </c>
      <c r="D6965" t="s">
        <v>17658</v>
      </c>
      <c r="E6965" s="1">
        <v>44964.611851851849</v>
      </c>
      <c r="F6965" s="1">
        <v>44964.611851851849</v>
      </c>
    </row>
    <row r="6966" spans="1:6" x14ac:dyDescent="0.2">
      <c r="A6966">
        <v>6965</v>
      </c>
      <c r="B6966" t="s">
        <v>17659</v>
      </c>
      <c r="C6966" t="s">
        <v>17660</v>
      </c>
      <c r="D6966" t="s">
        <v>17661</v>
      </c>
      <c r="E6966" s="1">
        <v>44964.611851851849</v>
      </c>
      <c r="F6966" s="1">
        <v>44964.611851851849</v>
      </c>
    </row>
    <row r="6967" spans="1:6" x14ac:dyDescent="0.2">
      <c r="A6967">
        <v>6966</v>
      </c>
      <c r="B6967" t="s">
        <v>17662</v>
      </c>
      <c r="C6967" t="s">
        <v>17663</v>
      </c>
      <c r="D6967">
        <f>1-458-494-3587</f>
        <v>-4538</v>
      </c>
      <c r="E6967" s="1">
        <v>44964.611851851849</v>
      </c>
      <c r="F6967" s="1">
        <v>44964.611851851849</v>
      </c>
    </row>
    <row r="6968" spans="1:6" x14ac:dyDescent="0.2">
      <c r="A6968">
        <v>6967</v>
      </c>
      <c r="B6968" t="s">
        <v>17664</v>
      </c>
      <c r="C6968" t="s">
        <v>17665</v>
      </c>
      <c r="D6968" t="s">
        <v>17666</v>
      </c>
      <c r="E6968" s="1">
        <v>44964.611851851849</v>
      </c>
      <c r="F6968" s="1">
        <v>44964.611851851849</v>
      </c>
    </row>
    <row r="6969" spans="1:6" x14ac:dyDescent="0.2">
      <c r="A6969">
        <v>6968</v>
      </c>
      <c r="B6969" t="s">
        <v>17667</v>
      </c>
      <c r="C6969" t="s">
        <v>17668</v>
      </c>
      <c r="D6969" t="s">
        <v>17669</v>
      </c>
      <c r="E6969" s="1">
        <v>44964.611851851849</v>
      </c>
      <c r="F6969" s="1">
        <v>44964.611851851849</v>
      </c>
    </row>
    <row r="6970" spans="1:6" x14ac:dyDescent="0.2">
      <c r="A6970">
        <v>6969</v>
      </c>
      <c r="B6970" t="s">
        <v>17670</v>
      </c>
      <c r="C6970" t="s">
        <v>17671</v>
      </c>
      <c r="D6970" t="s">
        <v>17672</v>
      </c>
      <c r="E6970" s="1">
        <v>44964.611851851849</v>
      </c>
      <c r="F6970" s="1">
        <v>44964.611851851849</v>
      </c>
    </row>
    <row r="6971" spans="1:6" x14ac:dyDescent="0.2">
      <c r="A6971">
        <v>6970</v>
      </c>
      <c r="B6971" t="s">
        <v>17673</v>
      </c>
      <c r="C6971" t="s">
        <v>17674</v>
      </c>
      <c r="D6971">
        <v>15024214406</v>
      </c>
      <c r="E6971" s="1">
        <v>44964.611851851849</v>
      </c>
      <c r="F6971" s="1">
        <v>44964.611851851849</v>
      </c>
    </row>
    <row r="6972" spans="1:6" x14ac:dyDescent="0.2">
      <c r="A6972">
        <v>6971</v>
      </c>
      <c r="B6972" t="s">
        <v>17675</v>
      </c>
      <c r="C6972" t="s">
        <v>17676</v>
      </c>
      <c r="D6972" t="s">
        <v>17677</v>
      </c>
      <c r="E6972" s="1">
        <v>44964.611851851849</v>
      </c>
      <c r="F6972" s="1">
        <v>44964.611851851849</v>
      </c>
    </row>
    <row r="6973" spans="1:6" x14ac:dyDescent="0.2">
      <c r="A6973">
        <v>6972</v>
      </c>
      <c r="B6973" t="s">
        <v>17678</v>
      </c>
      <c r="C6973" t="s">
        <v>17679</v>
      </c>
      <c r="D6973" t="s">
        <v>17680</v>
      </c>
      <c r="E6973" s="1">
        <v>44964.611851851849</v>
      </c>
      <c r="F6973" s="1">
        <v>44964.611851851849</v>
      </c>
    </row>
    <row r="6974" spans="1:6" x14ac:dyDescent="0.2">
      <c r="A6974">
        <v>6973</v>
      </c>
      <c r="B6974" t="s">
        <v>17681</v>
      </c>
      <c r="C6974" t="s">
        <v>17682</v>
      </c>
      <c r="D6974" s="2">
        <v>8107690685</v>
      </c>
      <c r="E6974" s="1">
        <v>44964.611851851849</v>
      </c>
      <c r="F6974" s="1">
        <v>44964.611851851849</v>
      </c>
    </row>
    <row r="6975" spans="1:6" x14ac:dyDescent="0.2">
      <c r="A6975">
        <v>6974</v>
      </c>
      <c r="B6975" t="s">
        <v>17683</v>
      </c>
      <c r="C6975" t="s">
        <v>17684</v>
      </c>
      <c r="D6975">
        <v>17349540957</v>
      </c>
      <c r="E6975" s="1">
        <v>44964.611851851849</v>
      </c>
      <c r="F6975" s="1">
        <v>44964.611851851849</v>
      </c>
    </row>
    <row r="6976" spans="1:6" x14ac:dyDescent="0.2">
      <c r="A6976">
        <v>6975</v>
      </c>
      <c r="B6976" t="s">
        <v>17685</v>
      </c>
      <c r="C6976" t="s">
        <v>17686</v>
      </c>
      <c r="D6976">
        <f>1-331-620-9977</f>
        <v>-10927</v>
      </c>
      <c r="E6976" s="1">
        <v>44964.611851851849</v>
      </c>
      <c r="F6976" s="1">
        <v>44964.611851851849</v>
      </c>
    </row>
    <row r="6977" spans="1:6" x14ac:dyDescent="0.2">
      <c r="A6977">
        <v>6976</v>
      </c>
      <c r="B6977" t="s">
        <v>17687</v>
      </c>
      <c r="C6977" t="s">
        <v>17688</v>
      </c>
      <c r="D6977">
        <v>17862357368</v>
      </c>
      <c r="E6977" s="1">
        <v>44964.611851851849</v>
      </c>
      <c r="F6977" s="1">
        <v>44964.611851851849</v>
      </c>
    </row>
    <row r="6978" spans="1:6" x14ac:dyDescent="0.2">
      <c r="A6978">
        <v>6977</v>
      </c>
      <c r="B6978" t="s">
        <v>17689</v>
      </c>
      <c r="C6978" t="s">
        <v>17690</v>
      </c>
      <c r="D6978" t="s">
        <v>17691</v>
      </c>
      <c r="E6978" s="1">
        <v>44964.611851851849</v>
      </c>
      <c r="F6978" s="1">
        <v>44964.611851851849</v>
      </c>
    </row>
    <row r="6979" spans="1:6" x14ac:dyDescent="0.2">
      <c r="A6979">
        <v>6978</v>
      </c>
      <c r="B6979" t="s">
        <v>17692</v>
      </c>
      <c r="C6979" t="s">
        <v>17693</v>
      </c>
      <c r="D6979" t="s">
        <v>17694</v>
      </c>
      <c r="E6979" s="1">
        <v>44964.611851851849</v>
      </c>
      <c r="F6979" s="1">
        <v>44964.611851851849</v>
      </c>
    </row>
    <row r="6980" spans="1:6" x14ac:dyDescent="0.2">
      <c r="A6980">
        <v>6979</v>
      </c>
      <c r="B6980" t="s">
        <v>17695</v>
      </c>
      <c r="C6980" t="s">
        <v>17696</v>
      </c>
      <c r="D6980" t="s">
        <v>17697</v>
      </c>
      <c r="E6980" s="1">
        <v>44964.611851851849</v>
      </c>
      <c r="F6980" s="1">
        <v>44964.611851851849</v>
      </c>
    </row>
    <row r="6981" spans="1:6" x14ac:dyDescent="0.2">
      <c r="A6981">
        <v>6980</v>
      </c>
      <c r="B6981" t="s">
        <v>17698</v>
      </c>
      <c r="C6981" t="s">
        <v>17699</v>
      </c>
      <c r="D6981">
        <f>1-689-993-4647</f>
        <v>-6328</v>
      </c>
      <c r="E6981" s="1">
        <v>44964.611851851849</v>
      </c>
      <c r="F6981" s="1">
        <v>44964.611851851849</v>
      </c>
    </row>
    <row r="6982" spans="1:6" x14ac:dyDescent="0.2">
      <c r="A6982">
        <v>6981</v>
      </c>
      <c r="B6982" t="s">
        <v>17700</v>
      </c>
      <c r="C6982" t="s">
        <v>17701</v>
      </c>
      <c r="D6982">
        <f>1-220-484-8483</f>
        <v>-9186</v>
      </c>
      <c r="E6982" s="1">
        <v>44964.611851851849</v>
      </c>
      <c r="F6982" s="1">
        <v>44964.611851851849</v>
      </c>
    </row>
    <row r="6983" spans="1:6" x14ac:dyDescent="0.2">
      <c r="A6983">
        <v>6982</v>
      </c>
      <c r="B6983" t="s">
        <v>17702</v>
      </c>
      <c r="C6983" t="s">
        <v>17703</v>
      </c>
      <c r="D6983" t="s">
        <v>17704</v>
      </c>
      <c r="E6983" s="1">
        <v>44964.611851851849</v>
      </c>
      <c r="F6983" s="1">
        <v>44964.611851851849</v>
      </c>
    </row>
    <row r="6984" spans="1:6" x14ac:dyDescent="0.2">
      <c r="A6984">
        <v>6983</v>
      </c>
      <c r="B6984" t="s">
        <v>17705</v>
      </c>
      <c r="C6984" t="s">
        <v>17706</v>
      </c>
      <c r="D6984">
        <f>1-678-370-7447</f>
        <v>-8494</v>
      </c>
      <c r="E6984" s="1">
        <v>44964.611851851849</v>
      </c>
      <c r="F6984" s="1">
        <v>44964.611851851849</v>
      </c>
    </row>
    <row r="6985" spans="1:6" x14ac:dyDescent="0.2">
      <c r="A6985">
        <v>6984</v>
      </c>
      <c r="B6985" t="s">
        <v>17707</v>
      </c>
      <c r="C6985" t="s">
        <v>17708</v>
      </c>
      <c r="D6985" t="s">
        <v>17709</v>
      </c>
      <c r="E6985" s="1">
        <v>44964.611851851849</v>
      </c>
      <c r="F6985" s="1">
        <v>44964.611851851849</v>
      </c>
    </row>
    <row r="6986" spans="1:6" x14ac:dyDescent="0.2">
      <c r="A6986">
        <v>6985</v>
      </c>
      <c r="B6986" t="s">
        <v>17710</v>
      </c>
      <c r="C6986" t="s">
        <v>17711</v>
      </c>
      <c r="D6986" t="s">
        <v>17712</v>
      </c>
      <c r="E6986" s="1">
        <v>44964.611851851849</v>
      </c>
      <c r="F6986" s="1">
        <v>44964.611851851849</v>
      </c>
    </row>
    <row r="6987" spans="1:6" x14ac:dyDescent="0.2">
      <c r="A6987">
        <v>6986</v>
      </c>
      <c r="B6987" t="s">
        <v>17713</v>
      </c>
      <c r="C6987" t="s">
        <v>17714</v>
      </c>
      <c r="D6987" t="s">
        <v>17715</v>
      </c>
      <c r="E6987" s="1">
        <v>44964.611851851849</v>
      </c>
      <c r="F6987" s="1">
        <v>44964.611851851849</v>
      </c>
    </row>
    <row r="6988" spans="1:6" x14ac:dyDescent="0.2">
      <c r="A6988">
        <v>6987</v>
      </c>
      <c r="B6988" t="s">
        <v>17716</v>
      </c>
      <c r="C6988" t="s">
        <v>17717</v>
      </c>
      <c r="D6988">
        <v>12562291803</v>
      </c>
      <c r="E6988" s="1">
        <v>44964.611851851849</v>
      </c>
      <c r="F6988" s="1">
        <v>44964.611851851849</v>
      </c>
    </row>
    <row r="6989" spans="1:6" x14ac:dyDescent="0.2">
      <c r="A6989">
        <v>6988</v>
      </c>
      <c r="B6989" t="s">
        <v>17718</v>
      </c>
      <c r="C6989" t="s">
        <v>17719</v>
      </c>
      <c r="D6989" t="s">
        <v>17720</v>
      </c>
      <c r="E6989" s="1">
        <v>44964.611851851849</v>
      </c>
      <c r="F6989" s="1">
        <v>44964.611851851849</v>
      </c>
    </row>
    <row r="6990" spans="1:6" x14ac:dyDescent="0.2">
      <c r="A6990">
        <v>6989</v>
      </c>
      <c r="B6990" t="s">
        <v>17721</v>
      </c>
      <c r="C6990" t="s">
        <v>17722</v>
      </c>
      <c r="D6990" t="s">
        <v>17723</v>
      </c>
      <c r="E6990" s="1">
        <v>44964.611851851849</v>
      </c>
      <c r="F6990" s="1">
        <v>44964.611851851849</v>
      </c>
    </row>
    <row r="6991" spans="1:6" x14ac:dyDescent="0.2">
      <c r="A6991">
        <v>6990</v>
      </c>
      <c r="B6991" t="s">
        <v>17724</v>
      </c>
      <c r="C6991" t="s">
        <v>17725</v>
      </c>
      <c r="D6991">
        <f>1-937-986-2464</f>
        <v>-4386</v>
      </c>
      <c r="E6991" s="1">
        <v>44964.611851851849</v>
      </c>
      <c r="F6991" s="1">
        <v>44964.611851851849</v>
      </c>
    </row>
    <row r="6992" spans="1:6" x14ac:dyDescent="0.2">
      <c r="A6992">
        <v>6991</v>
      </c>
      <c r="B6992" t="s">
        <v>17726</v>
      </c>
      <c r="C6992" t="s">
        <v>17727</v>
      </c>
      <c r="D6992" t="s">
        <v>17728</v>
      </c>
      <c r="E6992" s="1">
        <v>44964.611851851849</v>
      </c>
      <c r="F6992" s="1">
        <v>44964.611851851849</v>
      </c>
    </row>
    <row r="6993" spans="1:6" x14ac:dyDescent="0.2">
      <c r="A6993">
        <v>6992</v>
      </c>
      <c r="B6993" t="s">
        <v>17729</v>
      </c>
      <c r="C6993" t="s">
        <v>17730</v>
      </c>
      <c r="D6993" t="s">
        <v>17731</v>
      </c>
      <c r="E6993" s="1">
        <v>44964.611851851849</v>
      </c>
      <c r="F6993" s="1">
        <v>44964.611851851849</v>
      </c>
    </row>
    <row r="6994" spans="1:6" x14ac:dyDescent="0.2">
      <c r="A6994">
        <v>6993</v>
      </c>
      <c r="B6994" t="s">
        <v>17732</v>
      </c>
      <c r="C6994" t="s">
        <v>17733</v>
      </c>
      <c r="D6994" t="s">
        <v>17734</v>
      </c>
      <c r="E6994" s="1">
        <v>44964.611851851849</v>
      </c>
      <c r="F6994" s="1">
        <v>44964.611851851849</v>
      </c>
    </row>
    <row r="6995" spans="1:6" x14ac:dyDescent="0.2">
      <c r="A6995">
        <v>6994</v>
      </c>
      <c r="B6995" t="s">
        <v>17735</v>
      </c>
      <c r="C6995" t="s">
        <v>17736</v>
      </c>
      <c r="D6995" t="s">
        <v>17737</v>
      </c>
      <c r="E6995" s="1">
        <v>44964.611851851849</v>
      </c>
      <c r="F6995" s="1">
        <v>44964.611851851849</v>
      </c>
    </row>
    <row r="6996" spans="1:6" x14ac:dyDescent="0.2">
      <c r="A6996">
        <v>6995</v>
      </c>
      <c r="B6996" t="s">
        <v>17738</v>
      </c>
      <c r="C6996" t="s">
        <v>17739</v>
      </c>
      <c r="D6996" s="2">
        <v>9346245985</v>
      </c>
      <c r="E6996" s="1">
        <v>44964.611851851849</v>
      </c>
      <c r="F6996" s="1">
        <v>44964.611851851849</v>
      </c>
    </row>
    <row r="6997" spans="1:6" x14ac:dyDescent="0.2">
      <c r="A6997">
        <v>6996</v>
      </c>
      <c r="B6997" t="s">
        <v>17740</v>
      </c>
      <c r="C6997" t="s">
        <v>17741</v>
      </c>
      <c r="D6997" t="s">
        <v>17742</v>
      </c>
      <c r="E6997" s="1">
        <v>44964.611851851849</v>
      </c>
      <c r="F6997" s="1">
        <v>44964.611851851849</v>
      </c>
    </row>
    <row r="6998" spans="1:6" x14ac:dyDescent="0.2">
      <c r="A6998">
        <v>6997</v>
      </c>
      <c r="B6998" t="s">
        <v>17743</v>
      </c>
      <c r="C6998" t="s">
        <v>17744</v>
      </c>
      <c r="D6998" t="s">
        <v>17745</v>
      </c>
      <c r="E6998" s="1">
        <v>44964.611851851849</v>
      </c>
      <c r="F6998" s="1">
        <v>44964.611851851849</v>
      </c>
    </row>
    <row r="6999" spans="1:6" x14ac:dyDescent="0.2">
      <c r="A6999">
        <v>6998</v>
      </c>
      <c r="B6999" t="s">
        <v>17746</v>
      </c>
      <c r="C6999" t="s">
        <v>17747</v>
      </c>
      <c r="D6999" t="s">
        <v>17748</v>
      </c>
      <c r="E6999" s="1">
        <v>44964.611851851849</v>
      </c>
      <c r="F6999" s="1">
        <v>44964.611851851849</v>
      </c>
    </row>
    <row r="7000" spans="1:6" x14ac:dyDescent="0.2">
      <c r="A7000">
        <v>6999</v>
      </c>
      <c r="B7000" t="s">
        <v>17749</v>
      </c>
      <c r="C7000" t="s">
        <v>17750</v>
      </c>
      <c r="D7000" s="2">
        <v>4256120939</v>
      </c>
      <c r="E7000" s="1">
        <v>44964.611851851849</v>
      </c>
      <c r="F7000" s="1">
        <v>44964.611851851849</v>
      </c>
    </row>
    <row r="7001" spans="1:6" x14ac:dyDescent="0.2">
      <c r="A7001">
        <v>7000</v>
      </c>
      <c r="B7001" t="s">
        <v>17751</v>
      </c>
      <c r="C7001" t="s">
        <v>17752</v>
      </c>
      <c r="D7001" t="s">
        <v>17753</v>
      </c>
      <c r="E7001" s="1">
        <v>44964.611851851849</v>
      </c>
      <c r="F7001" s="1">
        <v>44964.611851851849</v>
      </c>
    </row>
    <row r="7002" spans="1:6" x14ac:dyDescent="0.2">
      <c r="A7002">
        <v>7001</v>
      </c>
      <c r="B7002" t="s">
        <v>17754</v>
      </c>
      <c r="C7002" t="s">
        <v>17755</v>
      </c>
      <c r="D7002" t="s">
        <v>17756</v>
      </c>
      <c r="E7002" s="1">
        <v>44964.611851851849</v>
      </c>
      <c r="F7002" s="1">
        <v>44964.611851851849</v>
      </c>
    </row>
    <row r="7003" spans="1:6" x14ac:dyDescent="0.2">
      <c r="A7003">
        <v>7002</v>
      </c>
      <c r="B7003" t="s">
        <v>17757</v>
      </c>
      <c r="C7003" t="s">
        <v>17758</v>
      </c>
      <c r="D7003">
        <f>1-516-725-6081</f>
        <v>-7321</v>
      </c>
      <c r="E7003" s="1">
        <v>44964.611851851849</v>
      </c>
      <c r="F7003" s="1">
        <v>44964.611851851849</v>
      </c>
    </row>
    <row r="7004" spans="1:6" x14ac:dyDescent="0.2">
      <c r="A7004">
        <v>7003</v>
      </c>
      <c r="B7004" t="s">
        <v>17759</v>
      </c>
      <c r="C7004" t="s">
        <v>17760</v>
      </c>
      <c r="D7004" t="s">
        <v>17761</v>
      </c>
      <c r="E7004" s="1">
        <v>44964.611851851849</v>
      </c>
      <c r="F7004" s="1">
        <v>44964.611851851849</v>
      </c>
    </row>
    <row r="7005" spans="1:6" x14ac:dyDescent="0.2">
      <c r="A7005">
        <v>7004</v>
      </c>
      <c r="B7005" t="s">
        <v>17762</v>
      </c>
      <c r="C7005" t="s">
        <v>17763</v>
      </c>
      <c r="D7005">
        <f>1-650-310-6945</f>
        <v>-7904</v>
      </c>
      <c r="E7005" s="1">
        <v>44964.611851851849</v>
      </c>
      <c r="F7005" s="1">
        <v>44964.611851851849</v>
      </c>
    </row>
    <row r="7006" spans="1:6" x14ac:dyDescent="0.2">
      <c r="A7006">
        <v>7005</v>
      </c>
      <c r="B7006" t="s">
        <v>17764</v>
      </c>
      <c r="C7006" t="s">
        <v>17765</v>
      </c>
      <c r="D7006" t="s">
        <v>17766</v>
      </c>
      <c r="E7006" s="1">
        <v>44964.611851851849</v>
      </c>
      <c r="F7006" s="1">
        <v>44964.611851851849</v>
      </c>
    </row>
    <row r="7007" spans="1:6" x14ac:dyDescent="0.2">
      <c r="A7007">
        <v>7006</v>
      </c>
      <c r="B7007" t="s">
        <v>17767</v>
      </c>
      <c r="C7007" t="s">
        <v>17768</v>
      </c>
      <c r="D7007" t="s">
        <v>17769</v>
      </c>
      <c r="E7007" s="1">
        <v>44964.611851851849</v>
      </c>
      <c r="F7007" s="1">
        <v>44964.611851851849</v>
      </c>
    </row>
    <row r="7008" spans="1:6" x14ac:dyDescent="0.2">
      <c r="A7008">
        <v>7007</v>
      </c>
      <c r="B7008" t="s">
        <v>17770</v>
      </c>
      <c r="C7008" t="s">
        <v>17771</v>
      </c>
      <c r="D7008">
        <f>1-938-373-4428</f>
        <v>-5738</v>
      </c>
      <c r="E7008" s="1">
        <v>44964.611851851849</v>
      </c>
      <c r="F7008" s="1">
        <v>44964.611851851849</v>
      </c>
    </row>
    <row r="7009" spans="1:6" x14ac:dyDescent="0.2">
      <c r="A7009">
        <v>7008</v>
      </c>
      <c r="B7009" t="s">
        <v>17772</v>
      </c>
      <c r="C7009" t="s">
        <v>17773</v>
      </c>
      <c r="D7009" t="s">
        <v>17774</v>
      </c>
      <c r="E7009" s="1">
        <v>44964.611851851849</v>
      </c>
      <c r="F7009" s="1">
        <v>44964.611851851849</v>
      </c>
    </row>
    <row r="7010" spans="1:6" x14ac:dyDescent="0.2">
      <c r="A7010">
        <v>7009</v>
      </c>
      <c r="B7010" t="s">
        <v>17775</v>
      </c>
      <c r="C7010" t="s">
        <v>17776</v>
      </c>
      <c r="D7010" s="2">
        <v>9045156940</v>
      </c>
      <c r="E7010" s="1">
        <v>44964.611851851849</v>
      </c>
      <c r="F7010" s="1">
        <v>44964.611851851849</v>
      </c>
    </row>
    <row r="7011" spans="1:6" x14ac:dyDescent="0.2">
      <c r="A7011">
        <v>7010</v>
      </c>
      <c r="B7011" t="s">
        <v>17777</v>
      </c>
      <c r="C7011" t="s">
        <v>17778</v>
      </c>
      <c r="D7011" t="s">
        <v>17779</v>
      </c>
      <c r="E7011" s="1">
        <v>44964.611851851849</v>
      </c>
      <c r="F7011" s="1">
        <v>44964.611851851849</v>
      </c>
    </row>
    <row r="7012" spans="1:6" x14ac:dyDescent="0.2">
      <c r="A7012">
        <v>7011</v>
      </c>
      <c r="B7012" t="s">
        <v>17780</v>
      </c>
      <c r="C7012" t="s">
        <v>17781</v>
      </c>
      <c r="D7012">
        <f>1-657-370-3316</f>
        <v>-4342</v>
      </c>
      <c r="E7012" s="1">
        <v>44964.611851851849</v>
      </c>
      <c r="F7012" s="1">
        <v>44964.611851851849</v>
      </c>
    </row>
    <row r="7013" spans="1:6" x14ac:dyDescent="0.2">
      <c r="A7013">
        <v>7012</v>
      </c>
      <c r="B7013" t="s">
        <v>17782</v>
      </c>
      <c r="C7013" t="s">
        <v>17783</v>
      </c>
      <c r="D7013" t="s">
        <v>17784</v>
      </c>
      <c r="E7013" s="1">
        <v>44964.611851851849</v>
      </c>
      <c r="F7013" s="1">
        <v>44964.611851851849</v>
      </c>
    </row>
    <row r="7014" spans="1:6" x14ac:dyDescent="0.2">
      <c r="A7014">
        <v>7013</v>
      </c>
      <c r="B7014" t="s">
        <v>17785</v>
      </c>
      <c r="C7014" t="s">
        <v>17786</v>
      </c>
      <c r="D7014" t="s">
        <v>17787</v>
      </c>
      <c r="E7014" s="1">
        <v>44964.611851851849</v>
      </c>
      <c r="F7014" s="1">
        <v>44964.611851851849</v>
      </c>
    </row>
    <row r="7015" spans="1:6" x14ac:dyDescent="0.2">
      <c r="A7015">
        <v>7014</v>
      </c>
      <c r="B7015" t="s">
        <v>17788</v>
      </c>
      <c r="C7015" t="s">
        <v>17789</v>
      </c>
      <c r="D7015" s="2">
        <v>13045534928</v>
      </c>
      <c r="E7015" s="1">
        <v>44964.611851851849</v>
      </c>
      <c r="F7015" s="1">
        <v>44964.611851851849</v>
      </c>
    </row>
    <row r="7016" spans="1:6" x14ac:dyDescent="0.2">
      <c r="A7016">
        <v>7015</v>
      </c>
      <c r="B7016" t="s">
        <v>17790</v>
      </c>
      <c r="C7016" t="s">
        <v>17791</v>
      </c>
      <c r="D7016">
        <v>15089158675</v>
      </c>
      <c r="E7016" s="1">
        <v>44964.611851851849</v>
      </c>
      <c r="F7016" s="1">
        <v>44964.611851851849</v>
      </c>
    </row>
    <row r="7017" spans="1:6" x14ac:dyDescent="0.2">
      <c r="A7017">
        <v>7016</v>
      </c>
      <c r="B7017" t="s">
        <v>17792</v>
      </c>
      <c r="C7017" t="s">
        <v>17793</v>
      </c>
      <c r="D7017" s="2">
        <v>6817808116</v>
      </c>
      <c r="E7017" s="1">
        <v>44964.611851851849</v>
      </c>
      <c r="F7017" s="1">
        <v>44964.611851851849</v>
      </c>
    </row>
    <row r="7018" spans="1:6" x14ac:dyDescent="0.2">
      <c r="A7018">
        <v>7017</v>
      </c>
      <c r="B7018" t="s">
        <v>17794</v>
      </c>
      <c r="C7018" t="s">
        <v>17795</v>
      </c>
      <c r="D7018" s="2">
        <v>18326080591</v>
      </c>
      <c r="E7018" s="1">
        <v>44964.611851851849</v>
      </c>
      <c r="F7018" s="1">
        <v>44964.611851851849</v>
      </c>
    </row>
    <row r="7019" spans="1:6" x14ac:dyDescent="0.2">
      <c r="A7019">
        <v>7018</v>
      </c>
      <c r="B7019" t="s">
        <v>17796</v>
      </c>
      <c r="C7019" t="s">
        <v>17797</v>
      </c>
      <c r="D7019" s="2">
        <v>8329974125</v>
      </c>
      <c r="E7019" s="1">
        <v>44964.611851851849</v>
      </c>
      <c r="F7019" s="1">
        <v>44964.611851851849</v>
      </c>
    </row>
    <row r="7020" spans="1:6" x14ac:dyDescent="0.2">
      <c r="A7020">
        <v>7019</v>
      </c>
      <c r="B7020" t="s">
        <v>17798</v>
      </c>
      <c r="C7020" t="s">
        <v>17799</v>
      </c>
      <c r="D7020" s="2">
        <v>7265277523</v>
      </c>
      <c r="E7020" s="1">
        <v>44964.611851851849</v>
      </c>
      <c r="F7020" s="1">
        <v>44964.611851851849</v>
      </c>
    </row>
    <row r="7021" spans="1:6" x14ac:dyDescent="0.2">
      <c r="A7021">
        <v>7020</v>
      </c>
      <c r="B7021" t="s">
        <v>17800</v>
      </c>
      <c r="C7021" t="s">
        <v>17801</v>
      </c>
      <c r="D7021" s="2">
        <v>16286465928</v>
      </c>
      <c r="E7021" s="1">
        <v>44964.611851851849</v>
      </c>
      <c r="F7021" s="1">
        <v>44964.611851851849</v>
      </c>
    </row>
    <row r="7022" spans="1:6" x14ac:dyDescent="0.2">
      <c r="A7022">
        <v>7021</v>
      </c>
      <c r="B7022" t="s">
        <v>17802</v>
      </c>
      <c r="C7022" t="s">
        <v>17803</v>
      </c>
      <c r="D7022" t="s">
        <v>17804</v>
      </c>
      <c r="E7022" s="1">
        <v>44964.611851851849</v>
      </c>
      <c r="F7022" s="1">
        <v>44964.611851851849</v>
      </c>
    </row>
    <row r="7023" spans="1:6" x14ac:dyDescent="0.2">
      <c r="A7023">
        <v>7022</v>
      </c>
      <c r="B7023" t="s">
        <v>17805</v>
      </c>
      <c r="C7023" t="s">
        <v>17806</v>
      </c>
      <c r="D7023">
        <f>1-225-728-6482</f>
        <v>-7434</v>
      </c>
      <c r="E7023" s="1">
        <v>44964.611851851849</v>
      </c>
      <c r="F7023" s="1">
        <v>44964.611851851849</v>
      </c>
    </row>
    <row r="7024" spans="1:6" x14ac:dyDescent="0.2">
      <c r="A7024">
        <v>7023</v>
      </c>
      <c r="B7024" t="s">
        <v>17807</v>
      </c>
      <c r="C7024" t="s">
        <v>17808</v>
      </c>
      <c r="D7024">
        <v>18595982218</v>
      </c>
      <c r="E7024" s="1">
        <v>44964.611851851849</v>
      </c>
      <c r="F7024" s="1">
        <v>44964.611851851849</v>
      </c>
    </row>
    <row r="7025" spans="1:6" x14ac:dyDescent="0.2">
      <c r="A7025">
        <v>7024</v>
      </c>
      <c r="B7025" t="s">
        <v>17809</v>
      </c>
      <c r="C7025" t="s">
        <v>17810</v>
      </c>
      <c r="D7025" s="2">
        <v>5403097621</v>
      </c>
      <c r="E7025" s="1">
        <v>44964.611851851849</v>
      </c>
      <c r="F7025" s="1">
        <v>44964.611851851849</v>
      </c>
    </row>
    <row r="7026" spans="1:6" x14ac:dyDescent="0.2">
      <c r="A7026">
        <v>7025</v>
      </c>
      <c r="B7026" t="s">
        <v>17811</v>
      </c>
      <c r="C7026" t="s">
        <v>17812</v>
      </c>
      <c r="D7026" t="s">
        <v>17813</v>
      </c>
      <c r="E7026" s="1">
        <v>44964.611851851849</v>
      </c>
      <c r="F7026" s="1">
        <v>44964.611851851849</v>
      </c>
    </row>
    <row r="7027" spans="1:6" x14ac:dyDescent="0.2">
      <c r="A7027">
        <v>7026</v>
      </c>
      <c r="B7027" t="s">
        <v>17814</v>
      </c>
      <c r="C7027" t="s">
        <v>17815</v>
      </c>
      <c r="D7027" s="2">
        <v>6782052218</v>
      </c>
      <c r="E7027" s="1">
        <v>44964.611851851849</v>
      </c>
      <c r="F7027" s="1">
        <v>44964.611851851849</v>
      </c>
    </row>
    <row r="7028" spans="1:6" x14ac:dyDescent="0.2">
      <c r="A7028">
        <v>7027</v>
      </c>
      <c r="B7028" t="s">
        <v>17816</v>
      </c>
      <c r="C7028" t="s">
        <v>17817</v>
      </c>
      <c r="D7028" t="s">
        <v>17818</v>
      </c>
      <c r="E7028" s="1">
        <v>44964.611851851849</v>
      </c>
      <c r="F7028" s="1">
        <v>44964.611851851849</v>
      </c>
    </row>
    <row r="7029" spans="1:6" x14ac:dyDescent="0.2">
      <c r="A7029">
        <v>7028</v>
      </c>
      <c r="B7029" t="s">
        <v>17819</v>
      </c>
      <c r="C7029" t="s">
        <v>17820</v>
      </c>
      <c r="D7029">
        <f>1-860-944-498</f>
        <v>-2301</v>
      </c>
      <c r="E7029" s="1">
        <v>44964.611851851849</v>
      </c>
      <c r="F7029" s="1">
        <v>44964.611851851849</v>
      </c>
    </row>
    <row r="7030" spans="1:6" x14ac:dyDescent="0.2">
      <c r="A7030">
        <v>7029</v>
      </c>
      <c r="B7030" t="s">
        <v>17821</v>
      </c>
      <c r="C7030" t="s">
        <v>17822</v>
      </c>
      <c r="D7030" s="2">
        <v>3477881317</v>
      </c>
      <c r="E7030" s="1">
        <v>44964.611851851849</v>
      </c>
      <c r="F7030" s="1">
        <v>44964.611851851849</v>
      </c>
    </row>
    <row r="7031" spans="1:6" x14ac:dyDescent="0.2">
      <c r="A7031">
        <v>7030</v>
      </c>
      <c r="B7031" t="s">
        <v>17823</v>
      </c>
      <c r="C7031" t="s">
        <v>17824</v>
      </c>
      <c r="D7031" s="2">
        <v>9495489532</v>
      </c>
      <c r="E7031" s="1">
        <v>44964.611851851849</v>
      </c>
      <c r="F7031" s="1">
        <v>44964.611851851849</v>
      </c>
    </row>
    <row r="7032" spans="1:6" x14ac:dyDescent="0.2">
      <c r="A7032">
        <v>7031</v>
      </c>
      <c r="B7032" t="s">
        <v>17825</v>
      </c>
      <c r="C7032" t="s">
        <v>17826</v>
      </c>
      <c r="D7032" t="s">
        <v>17827</v>
      </c>
      <c r="E7032" s="1">
        <v>44964.611851851849</v>
      </c>
      <c r="F7032" s="1">
        <v>44964.611851851849</v>
      </c>
    </row>
    <row r="7033" spans="1:6" x14ac:dyDescent="0.2">
      <c r="A7033">
        <v>7032</v>
      </c>
      <c r="B7033" t="s">
        <v>17828</v>
      </c>
      <c r="C7033" t="s">
        <v>17829</v>
      </c>
      <c r="D7033" s="2">
        <v>18606892903</v>
      </c>
      <c r="E7033" s="1">
        <v>44964.611851851849</v>
      </c>
      <c r="F7033" s="1">
        <v>44964.611851851849</v>
      </c>
    </row>
    <row r="7034" spans="1:6" x14ac:dyDescent="0.2">
      <c r="A7034">
        <v>7033</v>
      </c>
      <c r="B7034" t="s">
        <v>17830</v>
      </c>
      <c r="C7034" t="s">
        <v>17831</v>
      </c>
      <c r="D7034">
        <f>1-520-728-8775</f>
        <v>-10022</v>
      </c>
      <c r="E7034" s="1">
        <v>44964.611851851849</v>
      </c>
      <c r="F7034" s="1">
        <v>44964.611851851849</v>
      </c>
    </row>
    <row r="7035" spans="1:6" x14ac:dyDescent="0.2">
      <c r="A7035">
        <v>7034</v>
      </c>
      <c r="B7035" t="s">
        <v>17832</v>
      </c>
      <c r="C7035" t="s">
        <v>17833</v>
      </c>
      <c r="D7035">
        <v>14758508565</v>
      </c>
      <c r="E7035" s="1">
        <v>44964.611851851849</v>
      </c>
      <c r="F7035" s="1">
        <v>44964.611851851849</v>
      </c>
    </row>
    <row r="7036" spans="1:6" x14ac:dyDescent="0.2">
      <c r="A7036">
        <v>7035</v>
      </c>
      <c r="B7036" t="s">
        <v>17834</v>
      </c>
      <c r="C7036" t="s">
        <v>17835</v>
      </c>
      <c r="D7036" s="2">
        <v>2766620773</v>
      </c>
      <c r="E7036" s="1">
        <v>44964.611851851849</v>
      </c>
      <c r="F7036" s="1">
        <v>44964.611851851849</v>
      </c>
    </row>
    <row r="7037" spans="1:6" x14ac:dyDescent="0.2">
      <c r="A7037">
        <v>7036</v>
      </c>
      <c r="B7037" t="s">
        <v>17836</v>
      </c>
      <c r="C7037" t="s">
        <v>17837</v>
      </c>
      <c r="D7037">
        <v>16782975209</v>
      </c>
      <c r="E7037" s="1">
        <v>44964.611851851849</v>
      </c>
      <c r="F7037" s="1">
        <v>44964.611851851849</v>
      </c>
    </row>
    <row r="7038" spans="1:6" x14ac:dyDescent="0.2">
      <c r="A7038">
        <v>7037</v>
      </c>
      <c r="B7038" t="s">
        <v>17838</v>
      </c>
      <c r="C7038" t="s">
        <v>17839</v>
      </c>
      <c r="D7038" t="s">
        <v>17840</v>
      </c>
      <c r="E7038" s="1">
        <v>44964.611851851849</v>
      </c>
      <c r="F7038" s="1">
        <v>44964.611851851849</v>
      </c>
    </row>
    <row r="7039" spans="1:6" x14ac:dyDescent="0.2">
      <c r="A7039">
        <v>7038</v>
      </c>
      <c r="B7039" t="s">
        <v>17841</v>
      </c>
      <c r="C7039" t="s">
        <v>17842</v>
      </c>
      <c r="D7039">
        <f>1-470-933-1717</f>
        <v>-3119</v>
      </c>
      <c r="E7039" s="1">
        <v>44964.611851851849</v>
      </c>
      <c r="F7039" s="1">
        <v>44964.611851851849</v>
      </c>
    </row>
    <row r="7040" spans="1:6" x14ac:dyDescent="0.2">
      <c r="A7040">
        <v>7039</v>
      </c>
      <c r="B7040" t="s">
        <v>17843</v>
      </c>
      <c r="C7040" t="s">
        <v>17844</v>
      </c>
      <c r="D7040" t="s">
        <v>17845</v>
      </c>
      <c r="E7040" s="1">
        <v>44964.611851851849</v>
      </c>
      <c r="F7040" s="1">
        <v>44964.611851851849</v>
      </c>
    </row>
    <row r="7041" spans="1:6" x14ac:dyDescent="0.2">
      <c r="A7041">
        <v>7040</v>
      </c>
      <c r="B7041" t="s">
        <v>17846</v>
      </c>
      <c r="C7041" t="s">
        <v>17847</v>
      </c>
      <c r="D7041" t="s">
        <v>17848</v>
      </c>
      <c r="E7041" s="1">
        <v>44964.611851851849</v>
      </c>
      <c r="F7041" s="1">
        <v>44964.611851851849</v>
      </c>
    </row>
    <row r="7042" spans="1:6" x14ac:dyDescent="0.2">
      <c r="A7042">
        <v>7041</v>
      </c>
      <c r="B7042" t="s">
        <v>17849</v>
      </c>
      <c r="C7042" t="s">
        <v>17850</v>
      </c>
      <c r="D7042" t="s">
        <v>17851</v>
      </c>
      <c r="E7042" s="1">
        <v>44964.611851851849</v>
      </c>
      <c r="F7042" s="1">
        <v>44964.611851851849</v>
      </c>
    </row>
    <row r="7043" spans="1:6" x14ac:dyDescent="0.2">
      <c r="A7043">
        <v>7042</v>
      </c>
      <c r="B7043" t="s">
        <v>17852</v>
      </c>
      <c r="C7043" t="s">
        <v>17853</v>
      </c>
      <c r="D7043" t="s">
        <v>17854</v>
      </c>
      <c r="E7043" s="1">
        <v>44964.611851851849</v>
      </c>
      <c r="F7043" s="1">
        <v>44964.611851851849</v>
      </c>
    </row>
    <row r="7044" spans="1:6" x14ac:dyDescent="0.2">
      <c r="A7044">
        <v>7043</v>
      </c>
      <c r="B7044" t="s">
        <v>17855</v>
      </c>
      <c r="C7044" t="s">
        <v>17856</v>
      </c>
      <c r="D7044" t="s">
        <v>17857</v>
      </c>
      <c r="E7044" s="1">
        <v>44964.611851851849</v>
      </c>
      <c r="F7044" s="1">
        <v>44964.611851851849</v>
      </c>
    </row>
    <row r="7045" spans="1:6" x14ac:dyDescent="0.2">
      <c r="A7045">
        <v>7044</v>
      </c>
      <c r="B7045" t="s">
        <v>17858</v>
      </c>
      <c r="C7045" t="s">
        <v>17859</v>
      </c>
      <c r="D7045">
        <f>1-562-220-3892</f>
        <v>-4673</v>
      </c>
      <c r="E7045" s="1">
        <v>44964.611851851849</v>
      </c>
      <c r="F7045" s="1">
        <v>44964.611851851849</v>
      </c>
    </row>
    <row r="7046" spans="1:6" x14ac:dyDescent="0.2">
      <c r="A7046">
        <v>7045</v>
      </c>
      <c r="B7046" t="s">
        <v>17860</v>
      </c>
      <c r="C7046" t="s">
        <v>17861</v>
      </c>
      <c r="D7046">
        <v>12608491153</v>
      </c>
      <c r="E7046" s="1">
        <v>44964.611851851849</v>
      </c>
      <c r="F7046" s="1">
        <v>44964.611851851849</v>
      </c>
    </row>
    <row r="7047" spans="1:6" x14ac:dyDescent="0.2">
      <c r="A7047">
        <v>7046</v>
      </c>
      <c r="B7047" t="s">
        <v>17862</v>
      </c>
      <c r="C7047" t="s">
        <v>17863</v>
      </c>
      <c r="D7047" s="2">
        <v>8147607539</v>
      </c>
      <c r="E7047" s="1">
        <v>44964.611851851849</v>
      </c>
      <c r="F7047" s="1">
        <v>44964.611851851849</v>
      </c>
    </row>
    <row r="7048" spans="1:6" x14ac:dyDescent="0.2">
      <c r="A7048">
        <v>7047</v>
      </c>
      <c r="B7048" t="s">
        <v>17864</v>
      </c>
      <c r="C7048" t="s">
        <v>17865</v>
      </c>
      <c r="D7048" t="s">
        <v>17866</v>
      </c>
      <c r="E7048" s="1">
        <v>44964.611851851849</v>
      </c>
      <c r="F7048" s="1">
        <v>44964.611851851849</v>
      </c>
    </row>
    <row r="7049" spans="1:6" x14ac:dyDescent="0.2">
      <c r="A7049">
        <v>7048</v>
      </c>
      <c r="B7049" t="s">
        <v>17867</v>
      </c>
      <c r="C7049" t="s">
        <v>17868</v>
      </c>
      <c r="D7049" t="s">
        <v>17869</v>
      </c>
      <c r="E7049" s="1">
        <v>44964.611851851849</v>
      </c>
      <c r="F7049" s="1">
        <v>44964.611851851849</v>
      </c>
    </row>
    <row r="7050" spans="1:6" x14ac:dyDescent="0.2">
      <c r="A7050">
        <v>7049</v>
      </c>
      <c r="B7050" t="s">
        <v>17870</v>
      </c>
      <c r="C7050" t="s">
        <v>17871</v>
      </c>
      <c r="D7050" t="s">
        <v>17872</v>
      </c>
      <c r="E7050" s="1">
        <v>44964.611851851849</v>
      </c>
      <c r="F7050" s="1">
        <v>44964.611851851849</v>
      </c>
    </row>
    <row r="7051" spans="1:6" x14ac:dyDescent="0.2">
      <c r="A7051">
        <v>7050</v>
      </c>
      <c r="B7051" t="s">
        <v>17873</v>
      </c>
      <c r="C7051" t="s">
        <v>17874</v>
      </c>
      <c r="D7051" s="2">
        <v>9845457576</v>
      </c>
      <c r="E7051" s="1">
        <v>44964.611851851849</v>
      </c>
      <c r="F7051" s="1">
        <v>44964.611851851849</v>
      </c>
    </row>
    <row r="7052" spans="1:6" x14ac:dyDescent="0.2">
      <c r="A7052">
        <v>7051</v>
      </c>
      <c r="B7052" t="s">
        <v>17875</v>
      </c>
      <c r="C7052" t="s">
        <v>17876</v>
      </c>
      <c r="D7052" t="s">
        <v>17877</v>
      </c>
      <c r="E7052" s="1">
        <v>44964.611851851849</v>
      </c>
      <c r="F7052" s="1">
        <v>44964.611851851849</v>
      </c>
    </row>
    <row r="7053" spans="1:6" x14ac:dyDescent="0.2">
      <c r="A7053">
        <v>7052</v>
      </c>
      <c r="B7053" t="s">
        <v>17878</v>
      </c>
      <c r="C7053" t="s">
        <v>17879</v>
      </c>
      <c r="D7053">
        <v>16414347068</v>
      </c>
      <c r="E7053" s="1">
        <v>44964.611851851849</v>
      </c>
      <c r="F7053" s="1">
        <v>44964.611851851849</v>
      </c>
    </row>
    <row r="7054" spans="1:6" x14ac:dyDescent="0.2">
      <c r="A7054">
        <v>7053</v>
      </c>
      <c r="B7054" t="s">
        <v>17880</v>
      </c>
      <c r="C7054" t="s">
        <v>17881</v>
      </c>
      <c r="D7054">
        <f>1-678-472-1464</f>
        <v>-2613</v>
      </c>
      <c r="E7054" s="1">
        <v>44964.611851851849</v>
      </c>
      <c r="F7054" s="1">
        <v>44964.611851851849</v>
      </c>
    </row>
    <row r="7055" spans="1:6" x14ac:dyDescent="0.2">
      <c r="A7055">
        <v>7054</v>
      </c>
      <c r="B7055" t="s">
        <v>17882</v>
      </c>
      <c r="C7055" t="s">
        <v>17883</v>
      </c>
      <c r="D7055">
        <v>13522266651</v>
      </c>
      <c r="E7055" s="1">
        <v>44964.611851851849</v>
      </c>
      <c r="F7055" s="1">
        <v>44964.611851851849</v>
      </c>
    </row>
    <row r="7056" spans="1:6" x14ac:dyDescent="0.2">
      <c r="A7056">
        <v>7055</v>
      </c>
      <c r="B7056" t="s">
        <v>17884</v>
      </c>
      <c r="C7056" t="s">
        <v>17885</v>
      </c>
      <c r="D7056">
        <v>12522307576</v>
      </c>
      <c r="E7056" s="1">
        <v>44964.611851851849</v>
      </c>
      <c r="F7056" s="1">
        <v>44964.611851851849</v>
      </c>
    </row>
    <row r="7057" spans="1:6" x14ac:dyDescent="0.2">
      <c r="A7057">
        <v>7056</v>
      </c>
      <c r="B7057" t="s">
        <v>17886</v>
      </c>
      <c r="C7057" t="s">
        <v>17887</v>
      </c>
      <c r="D7057" s="2">
        <v>2692007531</v>
      </c>
      <c r="E7057" s="1">
        <v>44964.611851851849</v>
      </c>
      <c r="F7057" s="1">
        <v>44964.611851851849</v>
      </c>
    </row>
    <row r="7058" spans="1:6" x14ac:dyDescent="0.2">
      <c r="A7058">
        <v>7057</v>
      </c>
      <c r="B7058" t="s">
        <v>17888</v>
      </c>
      <c r="C7058" t="s">
        <v>17889</v>
      </c>
      <c r="D7058" t="s">
        <v>17890</v>
      </c>
      <c r="E7058" s="1">
        <v>44964.611851851849</v>
      </c>
      <c r="F7058" s="1">
        <v>44964.611851851849</v>
      </c>
    </row>
    <row r="7059" spans="1:6" x14ac:dyDescent="0.2">
      <c r="A7059">
        <v>7058</v>
      </c>
      <c r="B7059" t="s">
        <v>17891</v>
      </c>
      <c r="C7059" t="s">
        <v>17892</v>
      </c>
      <c r="D7059" t="s">
        <v>17893</v>
      </c>
      <c r="E7059" s="1">
        <v>44964.611851851849</v>
      </c>
      <c r="F7059" s="1">
        <v>44964.611851851849</v>
      </c>
    </row>
    <row r="7060" spans="1:6" x14ac:dyDescent="0.2">
      <c r="A7060">
        <v>7059</v>
      </c>
      <c r="B7060" t="s">
        <v>17894</v>
      </c>
      <c r="C7060" t="s">
        <v>17895</v>
      </c>
      <c r="D7060">
        <f>1-878-326-4188</f>
        <v>-5391</v>
      </c>
      <c r="E7060" s="1">
        <v>44964.611851851849</v>
      </c>
      <c r="F7060" s="1">
        <v>44964.611851851849</v>
      </c>
    </row>
    <row r="7061" spans="1:6" x14ac:dyDescent="0.2">
      <c r="A7061">
        <v>7060</v>
      </c>
      <c r="B7061" t="s">
        <v>17896</v>
      </c>
      <c r="C7061" t="s">
        <v>17897</v>
      </c>
      <c r="D7061" s="2">
        <v>19252828391</v>
      </c>
      <c r="E7061" s="1">
        <v>44964.611851851849</v>
      </c>
      <c r="F7061" s="1">
        <v>44964.611851851849</v>
      </c>
    </row>
    <row r="7062" spans="1:6" x14ac:dyDescent="0.2">
      <c r="A7062">
        <v>7061</v>
      </c>
      <c r="B7062" t="s">
        <v>17898</v>
      </c>
      <c r="C7062" t="s">
        <v>17899</v>
      </c>
      <c r="D7062" t="s">
        <v>17900</v>
      </c>
      <c r="E7062" s="1">
        <v>44964.611851851849</v>
      </c>
      <c r="F7062" s="1">
        <v>44964.611851851849</v>
      </c>
    </row>
    <row r="7063" spans="1:6" x14ac:dyDescent="0.2">
      <c r="A7063">
        <v>7062</v>
      </c>
      <c r="B7063" t="s">
        <v>17901</v>
      </c>
      <c r="C7063" t="s">
        <v>17902</v>
      </c>
      <c r="D7063" t="s">
        <v>17903</v>
      </c>
      <c r="E7063" s="1">
        <v>44964.611851851849</v>
      </c>
      <c r="F7063" s="1">
        <v>44964.611851851849</v>
      </c>
    </row>
    <row r="7064" spans="1:6" x14ac:dyDescent="0.2">
      <c r="A7064">
        <v>7063</v>
      </c>
      <c r="B7064" t="s">
        <v>17904</v>
      </c>
      <c r="C7064" t="s">
        <v>17905</v>
      </c>
      <c r="D7064">
        <f>1-402-302-9271</f>
        <v>-9974</v>
      </c>
      <c r="E7064" s="1">
        <v>44964.611851851849</v>
      </c>
      <c r="F7064" s="1">
        <v>44964.611851851849</v>
      </c>
    </row>
    <row r="7065" spans="1:6" x14ac:dyDescent="0.2">
      <c r="A7065">
        <v>7064</v>
      </c>
      <c r="B7065" t="s">
        <v>17906</v>
      </c>
      <c r="C7065" t="s">
        <v>17907</v>
      </c>
      <c r="D7065" t="s">
        <v>17908</v>
      </c>
      <c r="E7065" s="1">
        <v>44964.611851851849</v>
      </c>
      <c r="F7065" s="1">
        <v>44964.611851851849</v>
      </c>
    </row>
    <row r="7066" spans="1:6" x14ac:dyDescent="0.2">
      <c r="A7066">
        <v>7065</v>
      </c>
      <c r="B7066" t="s">
        <v>17909</v>
      </c>
      <c r="C7066" t="s">
        <v>17910</v>
      </c>
      <c r="D7066">
        <v>15165591981</v>
      </c>
      <c r="E7066" s="1">
        <v>44964.611851851849</v>
      </c>
      <c r="F7066" s="1">
        <v>44964.611851851849</v>
      </c>
    </row>
    <row r="7067" spans="1:6" x14ac:dyDescent="0.2">
      <c r="A7067">
        <v>7066</v>
      </c>
      <c r="B7067" t="s">
        <v>17911</v>
      </c>
      <c r="C7067" t="s">
        <v>17912</v>
      </c>
      <c r="D7067" t="s">
        <v>17913</v>
      </c>
      <c r="E7067" s="1">
        <v>44964.611851851849</v>
      </c>
      <c r="F7067" s="1">
        <v>44964.611851851849</v>
      </c>
    </row>
    <row r="7068" spans="1:6" x14ac:dyDescent="0.2">
      <c r="A7068">
        <v>7067</v>
      </c>
      <c r="B7068" t="s">
        <v>17914</v>
      </c>
      <c r="C7068" t="s">
        <v>17915</v>
      </c>
      <c r="D7068" t="s">
        <v>17916</v>
      </c>
      <c r="E7068" s="1">
        <v>44964.611851851849</v>
      </c>
      <c r="F7068" s="1">
        <v>44964.611851851849</v>
      </c>
    </row>
    <row r="7069" spans="1:6" x14ac:dyDescent="0.2">
      <c r="A7069">
        <v>7068</v>
      </c>
      <c r="B7069" t="s">
        <v>17917</v>
      </c>
      <c r="C7069" t="s">
        <v>17918</v>
      </c>
      <c r="D7069">
        <f>1-813-399-7244</f>
        <v>-8455</v>
      </c>
      <c r="E7069" s="1">
        <v>44964.611851851849</v>
      </c>
      <c r="F7069" s="1">
        <v>44964.611851851849</v>
      </c>
    </row>
    <row r="7070" spans="1:6" x14ac:dyDescent="0.2">
      <c r="A7070">
        <v>7069</v>
      </c>
      <c r="B7070" t="s">
        <v>17919</v>
      </c>
      <c r="C7070" t="s">
        <v>17920</v>
      </c>
      <c r="D7070" t="s">
        <v>17921</v>
      </c>
      <c r="E7070" s="1">
        <v>44964.611851851849</v>
      </c>
      <c r="F7070" s="1">
        <v>44964.611851851849</v>
      </c>
    </row>
    <row r="7071" spans="1:6" x14ac:dyDescent="0.2">
      <c r="A7071">
        <v>7070</v>
      </c>
      <c r="B7071" t="s">
        <v>17922</v>
      </c>
      <c r="C7071" t="s">
        <v>17923</v>
      </c>
      <c r="D7071" s="2">
        <v>17725322599</v>
      </c>
      <c r="E7071" s="1">
        <v>44964.611851851849</v>
      </c>
      <c r="F7071" s="1">
        <v>44964.611851851849</v>
      </c>
    </row>
    <row r="7072" spans="1:6" x14ac:dyDescent="0.2">
      <c r="A7072">
        <v>7071</v>
      </c>
      <c r="B7072" t="s">
        <v>17924</v>
      </c>
      <c r="C7072" t="s">
        <v>17925</v>
      </c>
      <c r="D7072" t="s">
        <v>17926</v>
      </c>
      <c r="E7072" s="1">
        <v>44964.611851851849</v>
      </c>
      <c r="F7072" s="1">
        <v>44964.611851851849</v>
      </c>
    </row>
    <row r="7073" spans="1:6" x14ac:dyDescent="0.2">
      <c r="A7073">
        <v>7072</v>
      </c>
      <c r="B7073" t="s">
        <v>17927</v>
      </c>
      <c r="C7073" t="s">
        <v>17928</v>
      </c>
      <c r="D7073" s="2">
        <v>3854514633</v>
      </c>
      <c r="E7073" s="1">
        <v>44964.611851851849</v>
      </c>
      <c r="F7073" s="1">
        <v>44964.611851851849</v>
      </c>
    </row>
    <row r="7074" spans="1:6" x14ac:dyDescent="0.2">
      <c r="A7074">
        <v>7073</v>
      </c>
      <c r="B7074" t="s">
        <v>17929</v>
      </c>
      <c r="C7074" t="s">
        <v>17930</v>
      </c>
      <c r="D7074" s="2">
        <v>14019197073</v>
      </c>
      <c r="E7074" s="1">
        <v>44964.611851851849</v>
      </c>
      <c r="F7074" s="1">
        <v>44964.611851851849</v>
      </c>
    </row>
    <row r="7075" spans="1:6" x14ac:dyDescent="0.2">
      <c r="A7075">
        <v>7074</v>
      </c>
      <c r="B7075" t="s">
        <v>17931</v>
      </c>
      <c r="C7075" t="s">
        <v>17932</v>
      </c>
      <c r="D7075" t="s">
        <v>17933</v>
      </c>
      <c r="E7075" s="1">
        <v>44964.611851851849</v>
      </c>
      <c r="F7075" s="1">
        <v>44964.611851851849</v>
      </c>
    </row>
    <row r="7076" spans="1:6" x14ac:dyDescent="0.2">
      <c r="A7076">
        <v>7075</v>
      </c>
      <c r="B7076" t="s">
        <v>17934</v>
      </c>
      <c r="C7076" t="s">
        <v>17935</v>
      </c>
      <c r="D7076" s="2">
        <v>15625220318</v>
      </c>
      <c r="E7076" s="1">
        <v>44964.611851851849</v>
      </c>
      <c r="F7076" s="1">
        <v>44964.611851851849</v>
      </c>
    </row>
    <row r="7077" spans="1:6" x14ac:dyDescent="0.2">
      <c r="A7077">
        <v>7076</v>
      </c>
      <c r="B7077" t="s">
        <v>17936</v>
      </c>
      <c r="C7077" t="s">
        <v>17937</v>
      </c>
      <c r="D7077" t="s">
        <v>17938</v>
      </c>
      <c r="E7077" s="1">
        <v>44964.611851851849</v>
      </c>
      <c r="F7077" s="1">
        <v>44964.611851851849</v>
      </c>
    </row>
    <row r="7078" spans="1:6" x14ac:dyDescent="0.2">
      <c r="A7078">
        <v>7077</v>
      </c>
      <c r="B7078" t="s">
        <v>17939</v>
      </c>
      <c r="C7078" t="s">
        <v>17940</v>
      </c>
      <c r="D7078" s="2">
        <v>17318421583</v>
      </c>
      <c r="E7078" s="1">
        <v>44964.611851851849</v>
      </c>
      <c r="F7078" s="1">
        <v>44964.611851851849</v>
      </c>
    </row>
    <row r="7079" spans="1:6" x14ac:dyDescent="0.2">
      <c r="A7079">
        <v>7078</v>
      </c>
      <c r="B7079" t="s">
        <v>17941</v>
      </c>
      <c r="C7079" t="s">
        <v>17942</v>
      </c>
      <c r="D7079" t="s">
        <v>17943</v>
      </c>
      <c r="E7079" s="1">
        <v>44964.611851851849</v>
      </c>
      <c r="F7079" s="1">
        <v>44964.611851851849</v>
      </c>
    </row>
    <row r="7080" spans="1:6" x14ac:dyDescent="0.2">
      <c r="A7080">
        <v>7079</v>
      </c>
      <c r="B7080" t="s">
        <v>17944</v>
      </c>
      <c r="C7080" t="s">
        <v>17945</v>
      </c>
      <c r="D7080" s="2">
        <v>4587285466</v>
      </c>
      <c r="E7080" s="1">
        <v>44964.611851851849</v>
      </c>
      <c r="F7080" s="1">
        <v>44964.611851851849</v>
      </c>
    </row>
    <row r="7081" spans="1:6" x14ac:dyDescent="0.2">
      <c r="A7081">
        <v>7080</v>
      </c>
      <c r="B7081" t="s">
        <v>17946</v>
      </c>
      <c r="C7081" t="s">
        <v>17947</v>
      </c>
      <c r="D7081" s="2">
        <v>8202005214</v>
      </c>
      <c r="E7081" s="1">
        <v>44964.611851851849</v>
      </c>
      <c r="F7081" s="1">
        <v>44964.611851851849</v>
      </c>
    </row>
    <row r="7082" spans="1:6" x14ac:dyDescent="0.2">
      <c r="A7082">
        <v>7081</v>
      </c>
      <c r="B7082" t="s">
        <v>17948</v>
      </c>
      <c r="C7082" t="s">
        <v>17949</v>
      </c>
      <c r="D7082">
        <v>14633293598</v>
      </c>
      <c r="E7082" s="1">
        <v>44964.611851851849</v>
      </c>
      <c r="F7082" s="1">
        <v>44964.611851851849</v>
      </c>
    </row>
    <row r="7083" spans="1:6" x14ac:dyDescent="0.2">
      <c r="A7083">
        <v>7082</v>
      </c>
      <c r="B7083" t="s">
        <v>17950</v>
      </c>
      <c r="C7083" t="s">
        <v>17951</v>
      </c>
      <c r="D7083" s="2">
        <v>16078449388</v>
      </c>
      <c r="E7083" s="1">
        <v>44964.611851851849</v>
      </c>
      <c r="F7083" s="1">
        <v>44964.611851851849</v>
      </c>
    </row>
    <row r="7084" spans="1:6" x14ac:dyDescent="0.2">
      <c r="A7084">
        <v>7083</v>
      </c>
      <c r="B7084" t="s">
        <v>17952</v>
      </c>
      <c r="C7084" t="s">
        <v>17953</v>
      </c>
      <c r="D7084">
        <f>1-864-644-693</f>
        <v>-2200</v>
      </c>
      <c r="E7084" s="1">
        <v>44964.611851851849</v>
      </c>
      <c r="F7084" s="1">
        <v>44964.611851851849</v>
      </c>
    </row>
    <row r="7085" spans="1:6" x14ac:dyDescent="0.2">
      <c r="A7085">
        <v>7084</v>
      </c>
      <c r="B7085" t="s">
        <v>17954</v>
      </c>
      <c r="C7085" t="s">
        <v>17955</v>
      </c>
      <c r="D7085">
        <f>1-347-344-4990</f>
        <v>-5680</v>
      </c>
      <c r="E7085" s="1">
        <v>44964.611851851849</v>
      </c>
      <c r="F7085" s="1">
        <v>44964.611851851849</v>
      </c>
    </row>
    <row r="7086" spans="1:6" x14ac:dyDescent="0.2">
      <c r="A7086">
        <v>7085</v>
      </c>
      <c r="B7086" t="s">
        <v>17956</v>
      </c>
      <c r="C7086" t="s">
        <v>17957</v>
      </c>
      <c r="D7086" t="s">
        <v>17958</v>
      </c>
      <c r="E7086" s="1">
        <v>44964.611851851849</v>
      </c>
      <c r="F7086" s="1">
        <v>44964.611851851849</v>
      </c>
    </row>
    <row r="7087" spans="1:6" x14ac:dyDescent="0.2">
      <c r="A7087">
        <v>7086</v>
      </c>
      <c r="B7087" t="s">
        <v>17959</v>
      </c>
      <c r="C7087" t="s">
        <v>17960</v>
      </c>
      <c r="D7087" s="2">
        <v>18624845340</v>
      </c>
      <c r="E7087" s="1">
        <v>44964.611851851849</v>
      </c>
      <c r="F7087" s="1">
        <v>44964.611851851849</v>
      </c>
    </row>
    <row r="7088" spans="1:6" x14ac:dyDescent="0.2">
      <c r="A7088">
        <v>7087</v>
      </c>
      <c r="B7088" t="s">
        <v>17961</v>
      </c>
      <c r="C7088" t="s">
        <v>17962</v>
      </c>
      <c r="D7088" t="s">
        <v>17963</v>
      </c>
      <c r="E7088" s="1">
        <v>44964.611851851849</v>
      </c>
      <c r="F7088" s="1">
        <v>44964.611851851849</v>
      </c>
    </row>
    <row r="7089" spans="1:6" x14ac:dyDescent="0.2">
      <c r="A7089">
        <v>7088</v>
      </c>
      <c r="B7089" t="s">
        <v>17964</v>
      </c>
      <c r="C7089" t="s">
        <v>17965</v>
      </c>
      <c r="D7089" t="s">
        <v>17966</v>
      </c>
      <c r="E7089" s="1">
        <v>44964.611851851849</v>
      </c>
      <c r="F7089" s="1">
        <v>44964.611851851849</v>
      </c>
    </row>
    <row r="7090" spans="1:6" x14ac:dyDescent="0.2">
      <c r="A7090">
        <v>7089</v>
      </c>
      <c r="B7090" t="s">
        <v>17967</v>
      </c>
      <c r="C7090" t="s">
        <v>17968</v>
      </c>
      <c r="D7090" s="2">
        <v>4249165515</v>
      </c>
      <c r="E7090" s="1">
        <v>44964.611851851849</v>
      </c>
      <c r="F7090" s="1">
        <v>44964.611851851849</v>
      </c>
    </row>
    <row r="7091" spans="1:6" x14ac:dyDescent="0.2">
      <c r="A7091">
        <v>7090</v>
      </c>
      <c r="B7091" t="s">
        <v>17969</v>
      </c>
      <c r="C7091" t="s">
        <v>17970</v>
      </c>
      <c r="D7091" t="s">
        <v>17971</v>
      </c>
      <c r="E7091" s="1">
        <v>44964.611851851849</v>
      </c>
      <c r="F7091" s="1">
        <v>44964.611851851849</v>
      </c>
    </row>
    <row r="7092" spans="1:6" x14ac:dyDescent="0.2">
      <c r="A7092">
        <v>7091</v>
      </c>
      <c r="B7092" t="s">
        <v>17972</v>
      </c>
      <c r="C7092" t="s">
        <v>17973</v>
      </c>
      <c r="D7092" t="s">
        <v>17974</v>
      </c>
      <c r="E7092" s="1">
        <v>44964.611851851849</v>
      </c>
      <c r="F7092" s="1">
        <v>44964.611851851849</v>
      </c>
    </row>
    <row r="7093" spans="1:6" x14ac:dyDescent="0.2">
      <c r="A7093">
        <v>7092</v>
      </c>
      <c r="B7093" t="s">
        <v>17975</v>
      </c>
      <c r="C7093" t="s">
        <v>17976</v>
      </c>
      <c r="D7093" t="s">
        <v>17977</v>
      </c>
      <c r="E7093" s="1">
        <v>44964.611851851849</v>
      </c>
      <c r="F7093" s="1">
        <v>44964.611851851849</v>
      </c>
    </row>
    <row r="7094" spans="1:6" x14ac:dyDescent="0.2">
      <c r="A7094">
        <v>7093</v>
      </c>
      <c r="B7094" t="s">
        <v>17978</v>
      </c>
      <c r="C7094" t="s">
        <v>17979</v>
      </c>
      <c r="D7094" t="s">
        <v>17980</v>
      </c>
      <c r="E7094" s="1">
        <v>44964.611851851849</v>
      </c>
      <c r="F7094" s="1">
        <v>44964.611851851849</v>
      </c>
    </row>
    <row r="7095" spans="1:6" x14ac:dyDescent="0.2">
      <c r="A7095">
        <v>7094</v>
      </c>
      <c r="B7095" t="s">
        <v>17981</v>
      </c>
      <c r="C7095" t="s">
        <v>17982</v>
      </c>
      <c r="D7095" t="s">
        <v>17983</v>
      </c>
      <c r="E7095" s="1">
        <v>44964.611851851849</v>
      </c>
      <c r="F7095" s="1">
        <v>44964.611851851849</v>
      </c>
    </row>
    <row r="7096" spans="1:6" x14ac:dyDescent="0.2">
      <c r="A7096">
        <v>7095</v>
      </c>
      <c r="B7096" t="s">
        <v>17984</v>
      </c>
      <c r="C7096" t="s">
        <v>17985</v>
      </c>
      <c r="D7096">
        <f>1-726-613-8874</f>
        <v>-10212</v>
      </c>
      <c r="E7096" s="1">
        <v>44964.611851851849</v>
      </c>
      <c r="F7096" s="1">
        <v>44964.611851851849</v>
      </c>
    </row>
    <row r="7097" spans="1:6" x14ac:dyDescent="0.2">
      <c r="A7097">
        <v>7096</v>
      </c>
      <c r="B7097" t="s">
        <v>17986</v>
      </c>
      <c r="C7097" t="s">
        <v>17987</v>
      </c>
      <c r="D7097" t="s">
        <v>17988</v>
      </c>
      <c r="E7097" s="1">
        <v>44964.611851851849</v>
      </c>
      <c r="F7097" s="1">
        <v>44964.611851851849</v>
      </c>
    </row>
    <row r="7098" spans="1:6" x14ac:dyDescent="0.2">
      <c r="A7098">
        <v>7097</v>
      </c>
      <c r="B7098" t="s">
        <v>17989</v>
      </c>
      <c r="C7098" t="s">
        <v>17990</v>
      </c>
      <c r="D7098" t="s">
        <v>17991</v>
      </c>
      <c r="E7098" s="1">
        <v>44964.611851851849</v>
      </c>
      <c r="F7098" s="1">
        <v>44964.611851851849</v>
      </c>
    </row>
    <row r="7099" spans="1:6" x14ac:dyDescent="0.2">
      <c r="A7099">
        <v>7098</v>
      </c>
      <c r="B7099" t="s">
        <v>17992</v>
      </c>
      <c r="C7099" t="s">
        <v>17993</v>
      </c>
      <c r="D7099" s="2">
        <v>2722880907</v>
      </c>
      <c r="E7099" s="1">
        <v>44964.611851851849</v>
      </c>
      <c r="F7099" s="1">
        <v>44964.611851851849</v>
      </c>
    </row>
    <row r="7100" spans="1:6" x14ac:dyDescent="0.2">
      <c r="A7100">
        <v>7099</v>
      </c>
      <c r="B7100" t="s">
        <v>17994</v>
      </c>
      <c r="C7100" t="s">
        <v>17995</v>
      </c>
      <c r="D7100" t="s">
        <v>17996</v>
      </c>
      <c r="E7100" s="1">
        <v>44964.611851851849</v>
      </c>
      <c r="F7100" s="1">
        <v>44964.611851851849</v>
      </c>
    </row>
    <row r="7101" spans="1:6" x14ac:dyDescent="0.2">
      <c r="A7101">
        <v>7100</v>
      </c>
      <c r="B7101" t="s">
        <v>17997</v>
      </c>
      <c r="C7101" t="s">
        <v>17998</v>
      </c>
      <c r="D7101">
        <f>1-316-297-5639</f>
        <v>-6251</v>
      </c>
      <c r="E7101" s="1">
        <v>44964.611851851849</v>
      </c>
      <c r="F7101" s="1">
        <v>44964.611851851849</v>
      </c>
    </row>
    <row r="7102" spans="1:6" x14ac:dyDescent="0.2">
      <c r="A7102">
        <v>7101</v>
      </c>
      <c r="B7102" t="s">
        <v>17999</v>
      </c>
      <c r="C7102" t="s">
        <v>18000</v>
      </c>
      <c r="D7102" t="s">
        <v>18001</v>
      </c>
      <c r="E7102" s="1">
        <v>44964.611851851849</v>
      </c>
      <c r="F7102" s="1">
        <v>44964.611851851849</v>
      </c>
    </row>
    <row r="7103" spans="1:6" x14ac:dyDescent="0.2">
      <c r="A7103">
        <v>7102</v>
      </c>
      <c r="B7103" t="s">
        <v>18002</v>
      </c>
      <c r="C7103" t="s">
        <v>18003</v>
      </c>
      <c r="D7103">
        <f>1-986-480-2799</f>
        <v>-4264</v>
      </c>
      <c r="E7103" s="1">
        <v>44964.611851851849</v>
      </c>
      <c r="F7103" s="1">
        <v>44964.611851851849</v>
      </c>
    </row>
    <row r="7104" spans="1:6" x14ac:dyDescent="0.2">
      <c r="A7104">
        <v>7103</v>
      </c>
      <c r="B7104" t="s">
        <v>18004</v>
      </c>
      <c r="C7104" t="s">
        <v>18005</v>
      </c>
      <c r="D7104">
        <f>1-314-755-5671</f>
        <v>-6739</v>
      </c>
      <c r="E7104" s="1">
        <v>44964.611851851849</v>
      </c>
      <c r="F7104" s="1">
        <v>44964.611851851849</v>
      </c>
    </row>
    <row r="7105" spans="1:6" x14ac:dyDescent="0.2">
      <c r="A7105">
        <v>7104</v>
      </c>
      <c r="B7105" t="s">
        <v>18006</v>
      </c>
      <c r="C7105" t="s">
        <v>18007</v>
      </c>
      <c r="D7105">
        <f>1-732-915-8207</f>
        <v>-9853</v>
      </c>
      <c r="E7105" s="1">
        <v>44964.611851851849</v>
      </c>
      <c r="F7105" s="1">
        <v>44964.611851851849</v>
      </c>
    </row>
    <row r="7106" spans="1:6" x14ac:dyDescent="0.2">
      <c r="A7106">
        <v>7105</v>
      </c>
      <c r="B7106" t="s">
        <v>18008</v>
      </c>
      <c r="C7106" t="s">
        <v>18009</v>
      </c>
      <c r="D7106" t="s">
        <v>18010</v>
      </c>
      <c r="E7106" s="1">
        <v>44964.611851851849</v>
      </c>
      <c r="F7106" s="1">
        <v>44964.611851851849</v>
      </c>
    </row>
    <row r="7107" spans="1:6" x14ac:dyDescent="0.2">
      <c r="A7107">
        <v>7106</v>
      </c>
      <c r="B7107" t="s">
        <v>18011</v>
      </c>
      <c r="C7107" t="s">
        <v>18012</v>
      </c>
      <c r="D7107">
        <f>1-216-393-365</f>
        <v>-973</v>
      </c>
      <c r="E7107" s="1">
        <v>44964.611851851849</v>
      </c>
      <c r="F7107" s="1">
        <v>44964.611851851849</v>
      </c>
    </row>
    <row r="7108" spans="1:6" x14ac:dyDescent="0.2">
      <c r="A7108">
        <v>7107</v>
      </c>
      <c r="B7108" t="s">
        <v>18013</v>
      </c>
      <c r="C7108" t="s">
        <v>18014</v>
      </c>
      <c r="D7108">
        <f>1-463-398-1615</f>
        <v>-2475</v>
      </c>
      <c r="E7108" s="1">
        <v>44964.611851851849</v>
      </c>
      <c r="F7108" s="1">
        <v>44964.611851851849</v>
      </c>
    </row>
    <row r="7109" spans="1:6" x14ac:dyDescent="0.2">
      <c r="A7109">
        <v>7108</v>
      </c>
      <c r="B7109" t="s">
        <v>18015</v>
      </c>
      <c r="C7109" t="s">
        <v>18016</v>
      </c>
      <c r="D7109" t="s">
        <v>18017</v>
      </c>
      <c r="E7109" s="1">
        <v>44964.611851851849</v>
      </c>
      <c r="F7109" s="1">
        <v>44964.611851851849</v>
      </c>
    </row>
    <row r="7110" spans="1:6" x14ac:dyDescent="0.2">
      <c r="A7110">
        <v>7109</v>
      </c>
      <c r="B7110" t="s">
        <v>18018</v>
      </c>
      <c r="C7110" t="s">
        <v>18019</v>
      </c>
      <c r="D7110" t="s">
        <v>18020</v>
      </c>
      <c r="E7110" s="1">
        <v>44964.611851851849</v>
      </c>
      <c r="F7110" s="1">
        <v>44964.611851851849</v>
      </c>
    </row>
    <row r="7111" spans="1:6" x14ac:dyDescent="0.2">
      <c r="A7111">
        <v>7110</v>
      </c>
      <c r="B7111" t="s">
        <v>18021</v>
      </c>
      <c r="C7111" t="s">
        <v>18022</v>
      </c>
      <c r="D7111" s="2">
        <v>6297648186</v>
      </c>
      <c r="E7111" s="1">
        <v>44964.611851851849</v>
      </c>
      <c r="F7111" s="1">
        <v>44964.611851851849</v>
      </c>
    </row>
    <row r="7112" spans="1:6" x14ac:dyDescent="0.2">
      <c r="A7112">
        <v>7111</v>
      </c>
      <c r="B7112" t="s">
        <v>18023</v>
      </c>
      <c r="C7112" t="s">
        <v>18024</v>
      </c>
      <c r="D7112" t="s">
        <v>18025</v>
      </c>
      <c r="E7112" s="1">
        <v>44964.611851851849</v>
      </c>
      <c r="F7112" s="1">
        <v>44964.611851851849</v>
      </c>
    </row>
    <row r="7113" spans="1:6" x14ac:dyDescent="0.2">
      <c r="A7113">
        <v>7112</v>
      </c>
      <c r="B7113" t="s">
        <v>18026</v>
      </c>
      <c r="C7113" t="s">
        <v>18027</v>
      </c>
      <c r="D7113" t="s">
        <v>18028</v>
      </c>
      <c r="E7113" s="1">
        <v>44964.611851851849</v>
      </c>
      <c r="F7113" s="1">
        <v>44964.611851851849</v>
      </c>
    </row>
    <row r="7114" spans="1:6" x14ac:dyDescent="0.2">
      <c r="A7114">
        <v>7113</v>
      </c>
      <c r="B7114" t="s">
        <v>18029</v>
      </c>
      <c r="C7114" t="s">
        <v>18030</v>
      </c>
      <c r="D7114" t="s">
        <v>18031</v>
      </c>
      <c r="E7114" s="1">
        <v>44964.611851851849</v>
      </c>
      <c r="F7114" s="1">
        <v>44964.611851851849</v>
      </c>
    </row>
    <row r="7115" spans="1:6" x14ac:dyDescent="0.2">
      <c r="A7115">
        <v>7114</v>
      </c>
      <c r="B7115" t="s">
        <v>18032</v>
      </c>
      <c r="C7115" t="s">
        <v>18033</v>
      </c>
      <c r="D7115" s="2">
        <v>7546958929</v>
      </c>
      <c r="E7115" s="1">
        <v>44964.611851851849</v>
      </c>
      <c r="F7115" s="1">
        <v>44964.611851851849</v>
      </c>
    </row>
    <row r="7116" spans="1:6" x14ac:dyDescent="0.2">
      <c r="A7116">
        <v>7115</v>
      </c>
      <c r="B7116" t="s">
        <v>18034</v>
      </c>
      <c r="C7116" t="s">
        <v>18035</v>
      </c>
      <c r="D7116">
        <f>1-203-720-7435</f>
        <v>-8357</v>
      </c>
      <c r="E7116" s="1">
        <v>44964.611851851849</v>
      </c>
      <c r="F7116" s="1">
        <v>44964.611851851849</v>
      </c>
    </row>
    <row r="7117" spans="1:6" x14ac:dyDescent="0.2">
      <c r="A7117">
        <v>7116</v>
      </c>
      <c r="B7117" t="s">
        <v>18036</v>
      </c>
      <c r="C7117" t="s">
        <v>18037</v>
      </c>
      <c r="D7117" t="s">
        <v>18038</v>
      </c>
      <c r="E7117" s="1">
        <v>44964.611851851849</v>
      </c>
      <c r="F7117" s="1">
        <v>44964.611851851849</v>
      </c>
    </row>
    <row r="7118" spans="1:6" x14ac:dyDescent="0.2">
      <c r="A7118">
        <v>7117</v>
      </c>
      <c r="B7118" t="s">
        <v>18039</v>
      </c>
      <c r="C7118" t="s">
        <v>18040</v>
      </c>
      <c r="D7118" s="2">
        <v>8159032631</v>
      </c>
      <c r="E7118" s="1">
        <v>44964.611851851849</v>
      </c>
      <c r="F7118" s="1">
        <v>44964.611851851849</v>
      </c>
    </row>
    <row r="7119" spans="1:6" x14ac:dyDescent="0.2">
      <c r="A7119">
        <v>7118</v>
      </c>
      <c r="B7119" t="s">
        <v>18041</v>
      </c>
      <c r="C7119" t="s">
        <v>18042</v>
      </c>
      <c r="D7119" t="s">
        <v>18043</v>
      </c>
      <c r="E7119" s="1">
        <v>44964.611851851849</v>
      </c>
      <c r="F7119" s="1">
        <v>44964.611851851849</v>
      </c>
    </row>
    <row r="7120" spans="1:6" x14ac:dyDescent="0.2">
      <c r="A7120">
        <v>7119</v>
      </c>
      <c r="B7120" t="s">
        <v>18044</v>
      </c>
      <c r="C7120" t="s">
        <v>18045</v>
      </c>
      <c r="D7120">
        <v>16506162088</v>
      </c>
      <c r="E7120" s="1">
        <v>44964.611851851849</v>
      </c>
      <c r="F7120" s="1">
        <v>44964.611851851849</v>
      </c>
    </row>
    <row r="7121" spans="1:6" x14ac:dyDescent="0.2">
      <c r="A7121">
        <v>7120</v>
      </c>
      <c r="B7121" t="s">
        <v>18046</v>
      </c>
      <c r="C7121" t="s">
        <v>18047</v>
      </c>
      <c r="D7121" t="s">
        <v>18048</v>
      </c>
      <c r="E7121" s="1">
        <v>44964.611851851849</v>
      </c>
      <c r="F7121" s="1">
        <v>44964.611851851849</v>
      </c>
    </row>
    <row r="7122" spans="1:6" x14ac:dyDescent="0.2">
      <c r="A7122">
        <v>7121</v>
      </c>
      <c r="B7122" t="s">
        <v>18049</v>
      </c>
      <c r="C7122" t="s">
        <v>18050</v>
      </c>
      <c r="D7122" s="2">
        <v>4124232072</v>
      </c>
      <c r="E7122" s="1">
        <v>44964.611851851849</v>
      </c>
      <c r="F7122" s="1">
        <v>44964.611851851849</v>
      </c>
    </row>
    <row r="7123" spans="1:6" x14ac:dyDescent="0.2">
      <c r="A7123">
        <v>7122</v>
      </c>
      <c r="B7123" t="s">
        <v>18051</v>
      </c>
      <c r="C7123" t="s">
        <v>18052</v>
      </c>
      <c r="D7123" t="s">
        <v>18053</v>
      </c>
      <c r="E7123" s="1">
        <v>44964.611851851849</v>
      </c>
      <c r="F7123" s="1">
        <v>44964.611851851849</v>
      </c>
    </row>
    <row r="7124" spans="1:6" x14ac:dyDescent="0.2">
      <c r="A7124">
        <v>7123</v>
      </c>
      <c r="B7124" t="s">
        <v>18054</v>
      </c>
      <c r="C7124" t="s">
        <v>18055</v>
      </c>
      <c r="D7124" t="s">
        <v>18056</v>
      </c>
      <c r="E7124" s="1">
        <v>44964.611851851849</v>
      </c>
      <c r="F7124" s="1">
        <v>44964.611851851849</v>
      </c>
    </row>
    <row r="7125" spans="1:6" x14ac:dyDescent="0.2">
      <c r="A7125">
        <v>7124</v>
      </c>
      <c r="B7125" t="s">
        <v>18057</v>
      </c>
      <c r="C7125" t="s">
        <v>18058</v>
      </c>
      <c r="D7125" t="s">
        <v>18059</v>
      </c>
      <c r="E7125" s="1">
        <v>44964.611851851849</v>
      </c>
      <c r="F7125" s="1">
        <v>44964.611851851849</v>
      </c>
    </row>
    <row r="7126" spans="1:6" x14ac:dyDescent="0.2">
      <c r="A7126">
        <v>7125</v>
      </c>
      <c r="B7126" t="s">
        <v>18060</v>
      </c>
      <c r="C7126" t="s">
        <v>18061</v>
      </c>
      <c r="D7126" t="s">
        <v>18062</v>
      </c>
      <c r="E7126" s="1">
        <v>44964.611851851849</v>
      </c>
      <c r="F7126" s="1">
        <v>44964.611851851849</v>
      </c>
    </row>
    <row r="7127" spans="1:6" x14ac:dyDescent="0.2">
      <c r="A7127">
        <v>7126</v>
      </c>
      <c r="B7127" t="s">
        <v>18063</v>
      </c>
      <c r="C7127" t="s">
        <v>18064</v>
      </c>
      <c r="D7127">
        <v>17864479057</v>
      </c>
      <c r="E7127" s="1">
        <v>44964.611851851849</v>
      </c>
      <c r="F7127" s="1">
        <v>44964.611851851849</v>
      </c>
    </row>
    <row r="7128" spans="1:6" x14ac:dyDescent="0.2">
      <c r="A7128">
        <v>7127</v>
      </c>
      <c r="B7128" t="s">
        <v>18065</v>
      </c>
      <c r="C7128" t="s">
        <v>18066</v>
      </c>
      <c r="D7128" t="s">
        <v>18067</v>
      </c>
      <c r="E7128" s="1">
        <v>44964.611851851849</v>
      </c>
      <c r="F7128" s="1">
        <v>44964.611851851849</v>
      </c>
    </row>
    <row r="7129" spans="1:6" x14ac:dyDescent="0.2">
      <c r="A7129">
        <v>7128</v>
      </c>
      <c r="B7129" t="s">
        <v>18068</v>
      </c>
      <c r="C7129" t="s">
        <v>18069</v>
      </c>
      <c r="D7129" s="2">
        <v>6234348760</v>
      </c>
      <c r="E7129" s="1">
        <v>44964.611851851849</v>
      </c>
      <c r="F7129" s="1">
        <v>44964.611851851849</v>
      </c>
    </row>
    <row r="7130" spans="1:6" x14ac:dyDescent="0.2">
      <c r="A7130">
        <v>7129</v>
      </c>
      <c r="B7130" t="s">
        <v>18070</v>
      </c>
      <c r="C7130" t="s">
        <v>18071</v>
      </c>
      <c r="D7130">
        <v>15858129957</v>
      </c>
      <c r="E7130" s="1">
        <v>44964.611851851849</v>
      </c>
      <c r="F7130" s="1">
        <v>44964.611851851849</v>
      </c>
    </row>
    <row r="7131" spans="1:6" x14ac:dyDescent="0.2">
      <c r="A7131">
        <v>7130</v>
      </c>
      <c r="B7131" t="s">
        <v>18072</v>
      </c>
      <c r="C7131" t="s">
        <v>18073</v>
      </c>
      <c r="D7131" s="2">
        <v>4193632699</v>
      </c>
      <c r="E7131" s="1">
        <v>44964.611851851849</v>
      </c>
      <c r="F7131" s="1">
        <v>44964.611851851849</v>
      </c>
    </row>
    <row r="7132" spans="1:6" x14ac:dyDescent="0.2">
      <c r="A7132">
        <v>7131</v>
      </c>
      <c r="B7132" t="s">
        <v>18074</v>
      </c>
      <c r="C7132" t="s">
        <v>18075</v>
      </c>
      <c r="D7132" t="s">
        <v>18076</v>
      </c>
      <c r="E7132" s="1">
        <v>44964.611851851849</v>
      </c>
      <c r="F7132" s="1">
        <v>44964.611851851849</v>
      </c>
    </row>
    <row r="7133" spans="1:6" x14ac:dyDescent="0.2">
      <c r="A7133">
        <v>7132</v>
      </c>
      <c r="B7133" t="s">
        <v>18077</v>
      </c>
      <c r="C7133" t="s">
        <v>18078</v>
      </c>
      <c r="D7133">
        <f>1-725-407-1468</f>
        <v>-2599</v>
      </c>
      <c r="E7133" s="1">
        <v>44964.611851851849</v>
      </c>
      <c r="F7133" s="1">
        <v>44964.611851851849</v>
      </c>
    </row>
    <row r="7134" spans="1:6" x14ac:dyDescent="0.2">
      <c r="A7134">
        <v>7133</v>
      </c>
      <c r="B7134" t="s">
        <v>18079</v>
      </c>
      <c r="C7134" t="s">
        <v>18080</v>
      </c>
      <c r="D7134">
        <v>17658506535</v>
      </c>
      <c r="E7134" s="1">
        <v>44964.611851851849</v>
      </c>
      <c r="F7134" s="1">
        <v>44964.611851851849</v>
      </c>
    </row>
    <row r="7135" spans="1:6" x14ac:dyDescent="0.2">
      <c r="A7135">
        <v>7134</v>
      </c>
      <c r="B7135" t="s">
        <v>18081</v>
      </c>
      <c r="C7135" t="s">
        <v>18082</v>
      </c>
      <c r="D7135" s="2">
        <v>9208149106</v>
      </c>
      <c r="E7135" s="1">
        <v>44964.611851851849</v>
      </c>
      <c r="F7135" s="1">
        <v>44964.611851851849</v>
      </c>
    </row>
    <row r="7136" spans="1:6" x14ac:dyDescent="0.2">
      <c r="A7136">
        <v>7135</v>
      </c>
      <c r="B7136" t="s">
        <v>18083</v>
      </c>
      <c r="C7136" t="s">
        <v>18084</v>
      </c>
      <c r="D7136" t="s">
        <v>18085</v>
      </c>
      <c r="E7136" s="1">
        <v>44964.611851851849</v>
      </c>
      <c r="F7136" s="1">
        <v>44964.611851851849</v>
      </c>
    </row>
    <row r="7137" spans="1:6" x14ac:dyDescent="0.2">
      <c r="A7137">
        <v>7136</v>
      </c>
      <c r="B7137" t="s">
        <v>18086</v>
      </c>
      <c r="C7137" t="s">
        <v>18087</v>
      </c>
      <c r="D7137" t="s">
        <v>18088</v>
      </c>
      <c r="E7137" s="1">
        <v>44964.611851851849</v>
      </c>
      <c r="F7137" s="1">
        <v>44964.611851851849</v>
      </c>
    </row>
    <row r="7138" spans="1:6" x14ac:dyDescent="0.2">
      <c r="A7138">
        <v>7137</v>
      </c>
      <c r="B7138" t="s">
        <v>18089</v>
      </c>
      <c r="C7138" t="s">
        <v>18090</v>
      </c>
      <c r="D7138" t="s">
        <v>18091</v>
      </c>
      <c r="E7138" s="1">
        <v>44964.611851851849</v>
      </c>
      <c r="F7138" s="1">
        <v>44964.611851851849</v>
      </c>
    </row>
    <row r="7139" spans="1:6" x14ac:dyDescent="0.2">
      <c r="A7139">
        <v>7138</v>
      </c>
      <c r="B7139" t="s">
        <v>18092</v>
      </c>
      <c r="C7139" t="s">
        <v>18093</v>
      </c>
      <c r="D7139">
        <f>1-262-389-2033</f>
        <v>-2683</v>
      </c>
      <c r="E7139" s="1">
        <v>44964.611851851849</v>
      </c>
      <c r="F7139" s="1">
        <v>44964.611851851849</v>
      </c>
    </row>
    <row r="7140" spans="1:6" x14ac:dyDescent="0.2">
      <c r="A7140">
        <v>7139</v>
      </c>
      <c r="B7140" t="s">
        <v>18094</v>
      </c>
      <c r="C7140" t="s">
        <v>18095</v>
      </c>
      <c r="D7140">
        <v>16299516934</v>
      </c>
      <c r="E7140" s="1">
        <v>44964.611851851849</v>
      </c>
      <c r="F7140" s="1">
        <v>44964.611851851849</v>
      </c>
    </row>
    <row r="7141" spans="1:6" x14ac:dyDescent="0.2">
      <c r="A7141">
        <v>7140</v>
      </c>
      <c r="B7141" t="s">
        <v>18096</v>
      </c>
      <c r="C7141" t="s">
        <v>18097</v>
      </c>
      <c r="D7141" t="s">
        <v>18098</v>
      </c>
      <c r="E7141" s="1">
        <v>44964.611851851849</v>
      </c>
      <c r="F7141" s="1">
        <v>44964.611851851849</v>
      </c>
    </row>
    <row r="7142" spans="1:6" x14ac:dyDescent="0.2">
      <c r="A7142">
        <v>7141</v>
      </c>
      <c r="B7142" t="s">
        <v>18099</v>
      </c>
      <c r="C7142" t="s">
        <v>18100</v>
      </c>
      <c r="D7142" t="s">
        <v>18101</v>
      </c>
      <c r="E7142" s="1">
        <v>44964.611851851849</v>
      </c>
      <c r="F7142" s="1">
        <v>44964.611851851849</v>
      </c>
    </row>
    <row r="7143" spans="1:6" x14ac:dyDescent="0.2">
      <c r="A7143">
        <v>7142</v>
      </c>
      <c r="B7143" t="s">
        <v>18102</v>
      </c>
      <c r="C7143" t="s">
        <v>18103</v>
      </c>
      <c r="D7143" t="s">
        <v>18104</v>
      </c>
      <c r="E7143" s="1">
        <v>44964.611851851849</v>
      </c>
      <c r="F7143" s="1">
        <v>44964.611851851849</v>
      </c>
    </row>
    <row r="7144" spans="1:6" x14ac:dyDescent="0.2">
      <c r="A7144">
        <v>7143</v>
      </c>
      <c r="B7144" t="s">
        <v>18105</v>
      </c>
      <c r="C7144" t="s">
        <v>18106</v>
      </c>
      <c r="D7144" s="2">
        <v>9095980161</v>
      </c>
      <c r="E7144" s="1">
        <v>44964.611851851849</v>
      </c>
      <c r="F7144" s="1">
        <v>44964.611851851849</v>
      </c>
    </row>
    <row r="7145" spans="1:6" x14ac:dyDescent="0.2">
      <c r="A7145">
        <v>7144</v>
      </c>
      <c r="B7145" t="s">
        <v>18107</v>
      </c>
      <c r="C7145" t="s">
        <v>18108</v>
      </c>
      <c r="D7145" t="s">
        <v>18109</v>
      </c>
      <c r="E7145" s="1">
        <v>44964.611851851849</v>
      </c>
      <c r="F7145" s="1">
        <v>44964.611851851849</v>
      </c>
    </row>
    <row r="7146" spans="1:6" x14ac:dyDescent="0.2">
      <c r="A7146">
        <v>7145</v>
      </c>
      <c r="B7146" t="s">
        <v>18110</v>
      </c>
      <c r="C7146" t="s">
        <v>18111</v>
      </c>
      <c r="D7146" t="s">
        <v>18112</v>
      </c>
      <c r="E7146" s="1">
        <v>44964.611851851849</v>
      </c>
      <c r="F7146" s="1">
        <v>44964.611851851849</v>
      </c>
    </row>
    <row r="7147" spans="1:6" x14ac:dyDescent="0.2">
      <c r="A7147">
        <v>7146</v>
      </c>
      <c r="B7147" t="s">
        <v>18113</v>
      </c>
      <c r="C7147" t="s">
        <v>18114</v>
      </c>
      <c r="D7147" s="2">
        <v>7869355685</v>
      </c>
      <c r="E7147" s="1">
        <v>44964.611851851849</v>
      </c>
      <c r="F7147" s="1">
        <v>44964.611851851849</v>
      </c>
    </row>
    <row r="7148" spans="1:6" x14ac:dyDescent="0.2">
      <c r="A7148">
        <v>7147</v>
      </c>
      <c r="B7148" t="s">
        <v>18115</v>
      </c>
      <c r="C7148" t="s">
        <v>18116</v>
      </c>
      <c r="D7148">
        <f>1-330-431-3904</f>
        <v>-4664</v>
      </c>
      <c r="E7148" s="1">
        <v>44964.611851851849</v>
      </c>
      <c r="F7148" s="1">
        <v>44964.611851851849</v>
      </c>
    </row>
    <row r="7149" spans="1:6" x14ac:dyDescent="0.2">
      <c r="A7149">
        <v>7148</v>
      </c>
      <c r="B7149" t="s">
        <v>18117</v>
      </c>
      <c r="C7149" t="s">
        <v>18118</v>
      </c>
      <c r="D7149" s="2">
        <v>7327923333</v>
      </c>
      <c r="E7149" s="1">
        <v>44964.611851851849</v>
      </c>
      <c r="F7149" s="1">
        <v>44964.611851851849</v>
      </c>
    </row>
    <row r="7150" spans="1:6" x14ac:dyDescent="0.2">
      <c r="A7150">
        <v>7149</v>
      </c>
      <c r="B7150" t="s">
        <v>18119</v>
      </c>
      <c r="C7150" t="s">
        <v>18120</v>
      </c>
      <c r="D7150">
        <f>1-662-561-2800</f>
        <v>-4022</v>
      </c>
      <c r="E7150" s="1">
        <v>44964.611851851849</v>
      </c>
      <c r="F7150" s="1">
        <v>44964.611851851849</v>
      </c>
    </row>
    <row r="7151" spans="1:6" x14ac:dyDescent="0.2">
      <c r="A7151">
        <v>7150</v>
      </c>
      <c r="B7151" t="s">
        <v>18121</v>
      </c>
      <c r="C7151" t="s">
        <v>18122</v>
      </c>
      <c r="D7151" t="s">
        <v>18123</v>
      </c>
      <c r="E7151" s="1">
        <v>44964.611851851849</v>
      </c>
      <c r="F7151" s="1">
        <v>44964.611851851849</v>
      </c>
    </row>
    <row r="7152" spans="1:6" x14ac:dyDescent="0.2">
      <c r="A7152">
        <v>7151</v>
      </c>
      <c r="B7152" t="s">
        <v>18124</v>
      </c>
      <c r="C7152" t="s">
        <v>18125</v>
      </c>
      <c r="D7152" t="s">
        <v>18126</v>
      </c>
      <c r="E7152" s="1">
        <v>44964.611851851849</v>
      </c>
      <c r="F7152" s="1">
        <v>44964.611851851849</v>
      </c>
    </row>
    <row r="7153" spans="1:6" x14ac:dyDescent="0.2">
      <c r="A7153">
        <v>7152</v>
      </c>
      <c r="B7153" t="s">
        <v>18127</v>
      </c>
      <c r="C7153" t="s">
        <v>18128</v>
      </c>
      <c r="D7153" s="2">
        <v>19364353329</v>
      </c>
      <c r="E7153" s="1">
        <v>44964.611851851849</v>
      </c>
      <c r="F7153" s="1">
        <v>44964.611851851849</v>
      </c>
    </row>
    <row r="7154" spans="1:6" x14ac:dyDescent="0.2">
      <c r="A7154">
        <v>7153</v>
      </c>
      <c r="B7154" t="s">
        <v>18129</v>
      </c>
      <c r="C7154" t="s">
        <v>18130</v>
      </c>
      <c r="D7154">
        <v>15098227329</v>
      </c>
      <c r="E7154" s="1">
        <v>44964.611851851849</v>
      </c>
      <c r="F7154" s="1">
        <v>44964.611851851849</v>
      </c>
    </row>
    <row r="7155" spans="1:6" x14ac:dyDescent="0.2">
      <c r="A7155">
        <v>7154</v>
      </c>
      <c r="B7155" t="s">
        <v>18131</v>
      </c>
      <c r="C7155" t="s">
        <v>18132</v>
      </c>
      <c r="D7155" t="s">
        <v>18133</v>
      </c>
      <c r="E7155" s="1">
        <v>44964.611851851849</v>
      </c>
      <c r="F7155" s="1">
        <v>44964.611851851849</v>
      </c>
    </row>
    <row r="7156" spans="1:6" x14ac:dyDescent="0.2">
      <c r="A7156">
        <v>7155</v>
      </c>
      <c r="B7156" t="s">
        <v>18134</v>
      </c>
      <c r="C7156" t="s">
        <v>18135</v>
      </c>
      <c r="D7156" s="2">
        <v>3868509343</v>
      </c>
      <c r="E7156" s="1">
        <v>44964.611851851849</v>
      </c>
      <c r="F7156" s="1">
        <v>44964.611851851849</v>
      </c>
    </row>
    <row r="7157" spans="1:6" x14ac:dyDescent="0.2">
      <c r="A7157">
        <v>7156</v>
      </c>
      <c r="B7157" t="s">
        <v>18136</v>
      </c>
      <c r="C7157" t="s">
        <v>18137</v>
      </c>
      <c r="D7157" t="s">
        <v>18138</v>
      </c>
      <c r="E7157" s="1">
        <v>44964.611851851849</v>
      </c>
      <c r="F7157" s="1">
        <v>44964.611851851849</v>
      </c>
    </row>
    <row r="7158" spans="1:6" x14ac:dyDescent="0.2">
      <c r="A7158">
        <v>7157</v>
      </c>
      <c r="B7158" t="s">
        <v>18139</v>
      </c>
      <c r="C7158" t="s">
        <v>18140</v>
      </c>
      <c r="D7158" s="2">
        <v>2839828391</v>
      </c>
      <c r="E7158" s="1">
        <v>44964.611851851849</v>
      </c>
      <c r="F7158" s="1">
        <v>44964.611851851849</v>
      </c>
    </row>
    <row r="7159" spans="1:6" x14ac:dyDescent="0.2">
      <c r="A7159">
        <v>7158</v>
      </c>
      <c r="B7159" t="s">
        <v>18141</v>
      </c>
      <c r="C7159" t="s">
        <v>18142</v>
      </c>
      <c r="D7159" t="s">
        <v>18143</v>
      </c>
      <c r="E7159" s="1">
        <v>44964.611851851849</v>
      </c>
      <c r="F7159" s="1">
        <v>44964.611851851849</v>
      </c>
    </row>
    <row r="7160" spans="1:6" x14ac:dyDescent="0.2">
      <c r="A7160">
        <v>7159</v>
      </c>
      <c r="B7160" t="s">
        <v>18144</v>
      </c>
      <c r="C7160" t="s">
        <v>18145</v>
      </c>
      <c r="D7160" t="s">
        <v>18146</v>
      </c>
      <c r="E7160" s="1">
        <v>44964.611851851849</v>
      </c>
      <c r="F7160" s="1">
        <v>44964.611851851849</v>
      </c>
    </row>
    <row r="7161" spans="1:6" x14ac:dyDescent="0.2">
      <c r="A7161">
        <v>7160</v>
      </c>
      <c r="B7161" t="s">
        <v>18147</v>
      </c>
      <c r="C7161" t="s">
        <v>18148</v>
      </c>
      <c r="D7161" t="s">
        <v>18149</v>
      </c>
      <c r="E7161" s="1">
        <v>44964.611851851849</v>
      </c>
      <c r="F7161" s="1">
        <v>44964.611851851849</v>
      </c>
    </row>
    <row r="7162" spans="1:6" x14ac:dyDescent="0.2">
      <c r="A7162">
        <v>7161</v>
      </c>
      <c r="B7162" t="s">
        <v>18150</v>
      </c>
      <c r="C7162" t="s">
        <v>18151</v>
      </c>
      <c r="D7162" s="2">
        <v>16282637715</v>
      </c>
      <c r="E7162" s="1">
        <v>44964.611851851849</v>
      </c>
      <c r="F7162" s="1">
        <v>44964.611851851849</v>
      </c>
    </row>
    <row r="7163" spans="1:6" x14ac:dyDescent="0.2">
      <c r="A7163">
        <v>7162</v>
      </c>
      <c r="B7163" t="s">
        <v>18152</v>
      </c>
      <c r="C7163" t="s">
        <v>18153</v>
      </c>
      <c r="D7163">
        <f>1-351-363-938</f>
        <v>-1651</v>
      </c>
      <c r="E7163" s="1">
        <v>44964.611851851849</v>
      </c>
      <c r="F7163" s="1">
        <v>44964.611851851849</v>
      </c>
    </row>
    <row r="7164" spans="1:6" x14ac:dyDescent="0.2">
      <c r="A7164">
        <v>7163</v>
      </c>
      <c r="B7164" t="s">
        <v>18154</v>
      </c>
      <c r="C7164" t="s">
        <v>18155</v>
      </c>
      <c r="D7164" t="s">
        <v>18156</v>
      </c>
      <c r="E7164" s="1">
        <v>44964.611851851849</v>
      </c>
      <c r="F7164" s="1">
        <v>44964.611851851849</v>
      </c>
    </row>
    <row r="7165" spans="1:6" x14ac:dyDescent="0.2">
      <c r="A7165">
        <v>7164</v>
      </c>
      <c r="B7165" t="s">
        <v>18157</v>
      </c>
      <c r="C7165" t="s">
        <v>18158</v>
      </c>
      <c r="D7165" t="s">
        <v>18159</v>
      </c>
      <c r="E7165" s="1">
        <v>44964.611851851849</v>
      </c>
      <c r="F7165" s="1">
        <v>44964.611851851849</v>
      </c>
    </row>
    <row r="7166" spans="1:6" x14ac:dyDescent="0.2">
      <c r="A7166">
        <v>7165</v>
      </c>
      <c r="B7166" t="s">
        <v>18160</v>
      </c>
      <c r="C7166" t="s">
        <v>18161</v>
      </c>
      <c r="D7166" t="s">
        <v>18162</v>
      </c>
      <c r="E7166" s="1">
        <v>44964.611851851849</v>
      </c>
      <c r="F7166" s="1">
        <v>44964.611851851849</v>
      </c>
    </row>
    <row r="7167" spans="1:6" x14ac:dyDescent="0.2">
      <c r="A7167">
        <v>7166</v>
      </c>
      <c r="B7167" t="s">
        <v>18163</v>
      </c>
      <c r="C7167" t="s">
        <v>18164</v>
      </c>
      <c r="D7167" t="s">
        <v>18165</v>
      </c>
      <c r="E7167" s="1">
        <v>44964.611851851849</v>
      </c>
      <c r="F7167" s="1">
        <v>44964.611851851849</v>
      </c>
    </row>
    <row r="7168" spans="1:6" x14ac:dyDescent="0.2">
      <c r="A7168">
        <v>7167</v>
      </c>
      <c r="B7168" t="s">
        <v>18166</v>
      </c>
      <c r="C7168" t="s">
        <v>18167</v>
      </c>
      <c r="D7168">
        <v>12817882948</v>
      </c>
      <c r="E7168" s="1">
        <v>44964.611851851849</v>
      </c>
      <c r="F7168" s="1">
        <v>44964.611851851849</v>
      </c>
    </row>
    <row r="7169" spans="1:6" x14ac:dyDescent="0.2">
      <c r="A7169">
        <v>7168</v>
      </c>
      <c r="B7169" t="s">
        <v>18168</v>
      </c>
      <c r="C7169" t="s">
        <v>18169</v>
      </c>
      <c r="D7169" s="2">
        <v>14342172647</v>
      </c>
      <c r="E7169" s="1">
        <v>44964.611851851849</v>
      </c>
      <c r="F7169" s="1">
        <v>44964.611851851849</v>
      </c>
    </row>
    <row r="7170" spans="1:6" x14ac:dyDescent="0.2">
      <c r="A7170">
        <v>7169</v>
      </c>
      <c r="B7170" t="s">
        <v>18170</v>
      </c>
      <c r="C7170" t="s">
        <v>18171</v>
      </c>
      <c r="D7170" t="s">
        <v>18172</v>
      </c>
      <c r="E7170" s="1">
        <v>44964.611851851849</v>
      </c>
      <c r="F7170" s="1">
        <v>44964.611851851849</v>
      </c>
    </row>
    <row r="7171" spans="1:6" x14ac:dyDescent="0.2">
      <c r="A7171">
        <v>7170</v>
      </c>
      <c r="B7171" t="s">
        <v>18173</v>
      </c>
      <c r="C7171" t="s">
        <v>18174</v>
      </c>
      <c r="D7171" t="s">
        <v>18175</v>
      </c>
      <c r="E7171" s="1">
        <v>44964.611851851849</v>
      </c>
      <c r="F7171" s="1">
        <v>44964.611851851849</v>
      </c>
    </row>
    <row r="7172" spans="1:6" x14ac:dyDescent="0.2">
      <c r="A7172">
        <v>7171</v>
      </c>
      <c r="B7172" t="s">
        <v>18176</v>
      </c>
      <c r="C7172" t="s">
        <v>18177</v>
      </c>
      <c r="D7172" s="2">
        <v>13419672301</v>
      </c>
      <c r="E7172" s="1">
        <v>44964.611851851849</v>
      </c>
      <c r="F7172" s="1">
        <v>44964.611851851849</v>
      </c>
    </row>
    <row r="7173" spans="1:6" x14ac:dyDescent="0.2">
      <c r="A7173">
        <v>7172</v>
      </c>
      <c r="B7173" t="s">
        <v>18178</v>
      </c>
      <c r="C7173" t="s">
        <v>18179</v>
      </c>
      <c r="D7173" t="s">
        <v>18180</v>
      </c>
      <c r="E7173" s="1">
        <v>44964.611851851849</v>
      </c>
      <c r="F7173" s="1">
        <v>44964.611851851849</v>
      </c>
    </row>
    <row r="7174" spans="1:6" x14ac:dyDescent="0.2">
      <c r="A7174">
        <v>7173</v>
      </c>
      <c r="B7174" t="s">
        <v>18181</v>
      </c>
      <c r="C7174" t="s">
        <v>18182</v>
      </c>
      <c r="D7174" t="s">
        <v>18183</v>
      </c>
      <c r="E7174" s="1">
        <v>44964.611851851849</v>
      </c>
      <c r="F7174" s="1">
        <v>44964.611851851849</v>
      </c>
    </row>
    <row r="7175" spans="1:6" x14ac:dyDescent="0.2">
      <c r="A7175">
        <v>7174</v>
      </c>
      <c r="B7175" t="s">
        <v>18184</v>
      </c>
      <c r="C7175" t="s">
        <v>18185</v>
      </c>
      <c r="D7175">
        <f>1-571-646-2314</f>
        <v>-3530</v>
      </c>
      <c r="E7175" s="1">
        <v>44964.611851851849</v>
      </c>
      <c r="F7175" s="1">
        <v>44964.611851851849</v>
      </c>
    </row>
    <row r="7176" spans="1:6" x14ac:dyDescent="0.2">
      <c r="A7176">
        <v>7175</v>
      </c>
      <c r="B7176" t="s">
        <v>18186</v>
      </c>
      <c r="C7176" t="s">
        <v>18187</v>
      </c>
      <c r="D7176" t="s">
        <v>18188</v>
      </c>
      <c r="E7176" s="1">
        <v>44964.611851851849</v>
      </c>
      <c r="F7176" s="1">
        <v>44964.611851851849</v>
      </c>
    </row>
    <row r="7177" spans="1:6" x14ac:dyDescent="0.2">
      <c r="A7177">
        <v>7176</v>
      </c>
      <c r="B7177" t="s">
        <v>18189</v>
      </c>
      <c r="C7177" t="s">
        <v>18190</v>
      </c>
      <c r="D7177" t="s">
        <v>18191</v>
      </c>
      <c r="E7177" s="1">
        <v>44964.611851851849</v>
      </c>
      <c r="F7177" s="1">
        <v>44964.611851851849</v>
      </c>
    </row>
    <row r="7178" spans="1:6" x14ac:dyDescent="0.2">
      <c r="A7178">
        <v>7177</v>
      </c>
      <c r="B7178" t="s">
        <v>18192</v>
      </c>
      <c r="C7178" t="s">
        <v>18193</v>
      </c>
      <c r="D7178">
        <v>15416549045</v>
      </c>
      <c r="E7178" s="1">
        <v>44964.611851851849</v>
      </c>
      <c r="F7178" s="1">
        <v>44964.611851851849</v>
      </c>
    </row>
    <row r="7179" spans="1:6" x14ac:dyDescent="0.2">
      <c r="A7179">
        <v>7178</v>
      </c>
      <c r="B7179" t="s">
        <v>18194</v>
      </c>
      <c r="C7179" t="s">
        <v>18195</v>
      </c>
      <c r="D7179" t="s">
        <v>18196</v>
      </c>
      <c r="E7179" s="1">
        <v>44964.611851851849</v>
      </c>
      <c r="F7179" s="1">
        <v>44964.611851851849</v>
      </c>
    </row>
    <row r="7180" spans="1:6" x14ac:dyDescent="0.2">
      <c r="A7180">
        <v>7179</v>
      </c>
      <c r="B7180" t="s">
        <v>18197</v>
      </c>
      <c r="C7180" t="s">
        <v>18198</v>
      </c>
      <c r="D7180" t="s">
        <v>18199</v>
      </c>
      <c r="E7180" s="1">
        <v>44964.611851851849</v>
      </c>
      <c r="F7180" s="1">
        <v>44964.611851851849</v>
      </c>
    </row>
    <row r="7181" spans="1:6" x14ac:dyDescent="0.2">
      <c r="A7181">
        <v>7180</v>
      </c>
      <c r="B7181" t="s">
        <v>18200</v>
      </c>
      <c r="C7181" t="s">
        <v>18201</v>
      </c>
      <c r="D7181" t="s">
        <v>18202</v>
      </c>
      <c r="E7181" s="1">
        <v>44964.611851851849</v>
      </c>
      <c r="F7181" s="1">
        <v>44964.611851851849</v>
      </c>
    </row>
    <row r="7182" spans="1:6" x14ac:dyDescent="0.2">
      <c r="A7182">
        <v>7181</v>
      </c>
      <c r="B7182" t="s">
        <v>18203</v>
      </c>
      <c r="C7182" t="s">
        <v>18204</v>
      </c>
      <c r="D7182" s="2">
        <v>9347182684</v>
      </c>
      <c r="E7182" s="1">
        <v>44964.611851851849</v>
      </c>
      <c r="F7182" s="1">
        <v>44964.611851851849</v>
      </c>
    </row>
    <row r="7183" spans="1:6" x14ac:dyDescent="0.2">
      <c r="A7183">
        <v>7182</v>
      </c>
      <c r="B7183" t="s">
        <v>18205</v>
      </c>
      <c r="C7183" t="s">
        <v>18206</v>
      </c>
      <c r="D7183" t="s">
        <v>18207</v>
      </c>
      <c r="E7183" s="1">
        <v>44964.611851851849</v>
      </c>
      <c r="F7183" s="1">
        <v>44964.611851851849</v>
      </c>
    </row>
    <row r="7184" spans="1:6" x14ac:dyDescent="0.2">
      <c r="A7184">
        <v>7183</v>
      </c>
      <c r="B7184" t="s">
        <v>18208</v>
      </c>
      <c r="C7184" t="s">
        <v>18209</v>
      </c>
      <c r="D7184" s="2">
        <v>3647133950</v>
      </c>
      <c r="E7184" s="1">
        <v>44964.611851851849</v>
      </c>
      <c r="F7184" s="1">
        <v>44964.611851851849</v>
      </c>
    </row>
    <row r="7185" spans="1:6" x14ac:dyDescent="0.2">
      <c r="A7185">
        <v>7184</v>
      </c>
      <c r="B7185" t="s">
        <v>18210</v>
      </c>
      <c r="C7185" t="s">
        <v>18211</v>
      </c>
      <c r="D7185">
        <f>1-646-634-5843</f>
        <v>-7122</v>
      </c>
      <c r="E7185" s="1">
        <v>44964.611851851849</v>
      </c>
      <c r="F7185" s="1">
        <v>44964.611851851849</v>
      </c>
    </row>
    <row r="7186" spans="1:6" x14ac:dyDescent="0.2">
      <c r="A7186">
        <v>7185</v>
      </c>
      <c r="B7186" t="s">
        <v>18212</v>
      </c>
      <c r="C7186" t="s">
        <v>18213</v>
      </c>
      <c r="D7186" t="s">
        <v>18214</v>
      </c>
      <c r="E7186" s="1">
        <v>44964.611851851849</v>
      </c>
      <c r="F7186" s="1">
        <v>44964.611851851849</v>
      </c>
    </row>
    <row r="7187" spans="1:6" x14ac:dyDescent="0.2">
      <c r="A7187">
        <v>7186</v>
      </c>
      <c r="B7187" t="s">
        <v>18215</v>
      </c>
      <c r="C7187" t="s">
        <v>18216</v>
      </c>
      <c r="D7187" t="s">
        <v>18217</v>
      </c>
      <c r="E7187" s="1">
        <v>44964.611851851849</v>
      </c>
      <c r="F7187" s="1">
        <v>44964.611851851849</v>
      </c>
    </row>
    <row r="7188" spans="1:6" x14ac:dyDescent="0.2">
      <c r="A7188">
        <v>7187</v>
      </c>
      <c r="B7188" t="s">
        <v>18218</v>
      </c>
      <c r="C7188" t="s">
        <v>18219</v>
      </c>
      <c r="D7188" s="2">
        <v>2182959673</v>
      </c>
      <c r="E7188" s="1">
        <v>44964.611851851849</v>
      </c>
      <c r="F7188" s="1">
        <v>44964.611851851849</v>
      </c>
    </row>
    <row r="7189" spans="1:6" x14ac:dyDescent="0.2">
      <c r="A7189">
        <v>7188</v>
      </c>
      <c r="B7189" t="s">
        <v>18220</v>
      </c>
      <c r="C7189" t="s">
        <v>18221</v>
      </c>
      <c r="D7189" t="s">
        <v>18222</v>
      </c>
      <c r="E7189" s="1">
        <v>44964.611851851849</v>
      </c>
      <c r="F7189" s="1">
        <v>44964.611851851849</v>
      </c>
    </row>
    <row r="7190" spans="1:6" x14ac:dyDescent="0.2">
      <c r="A7190">
        <v>7189</v>
      </c>
      <c r="B7190" t="s">
        <v>18223</v>
      </c>
      <c r="C7190" t="s">
        <v>18224</v>
      </c>
      <c r="D7190" t="s">
        <v>18225</v>
      </c>
      <c r="E7190" s="1">
        <v>44964.611851851849</v>
      </c>
      <c r="F7190" s="1">
        <v>44964.611851851849</v>
      </c>
    </row>
    <row r="7191" spans="1:6" x14ac:dyDescent="0.2">
      <c r="A7191">
        <v>7190</v>
      </c>
      <c r="B7191" t="s">
        <v>18226</v>
      </c>
      <c r="C7191" t="s">
        <v>18227</v>
      </c>
      <c r="D7191">
        <f>1-308-950-7837</f>
        <v>-9094</v>
      </c>
      <c r="E7191" s="1">
        <v>44964.611851851849</v>
      </c>
      <c r="F7191" s="1">
        <v>44964.611851851849</v>
      </c>
    </row>
    <row r="7192" spans="1:6" x14ac:dyDescent="0.2">
      <c r="A7192">
        <v>7191</v>
      </c>
      <c r="B7192" t="s">
        <v>18228</v>
      </c>
      <c r="C7192" t="s">
        <v>18229</v>
      </c>
      <c r="D7192" t="s">
        <v>18230</v>
      </c>
      <c r="E7192" s="1">
        <v>44964.611851851849</v>
      </c>
      <c r="F7192" s="1">
        <v>44964.611851851849</v>
      </c>
    </row>
    <row r="7193" spans="1:6" x14ac:dyDescent="0.2">
      <c r="A7193">
        <v>7192</v>
      </c>
      <c r="B7193" t="s">
        <v>18231</v>
      </c>
      <c r="C7193" t="s">
        <v>18232</v>
      </c>
      <c r="D7193" t="s">
        <v>18233</v>
      </c>
      <c r="E7193" s="1">
        <v>44964.611851851849</v>
      </c>
      <c r="F7193" s="1">
        <v>44964.611851851849</v>
      </c>
    </row>
    <row r="7194" spans="1:6" x14ac:dyDescent="0.2">
      <c r="A7194">
        <v>7193</v>
      </c>
      <c r="B7194" t="s">
        <v>18234</v>
      </c>
      <c r="C7194" t="s">
        <v>18235</v>
      </c>
      <c r="D7194" t="s">
        <v>18236</v>
      </c>
      <c r="E7194" s="1">
        <v>44964.611851851849</v>
      </c>
      <c r="F7194" s="1">
        <v>44964.611851851849</v>
      </c>
    </row>
    <row r="7195" spans="1:6" x14ac:dyDescent="0.2">
      <c r="A7195">
        <v>7194</v>
      </c>
      <c r="B7195" t="s">
        <v>18237</v>
      </c>
      <c r="C7195" t="s">
        <v>18238</v>
      </c>
      <c r="D7195" t="s">
        <v>18239</v>
      </c>
      <c r="E7195" s="1">
        <v>44964.611851851849</v>
      </c>
      <c r="F7195" s="1">
        <v>44964.611851851849</v>
      </c>
    </row>
    <row r="7196" spans="1:6" x14ac:dyDescent="0.2">
      <c r="A7196">
        <v>7195</v>
      </c>
      <c r="B7196" t="s">
        <v>18240</v>
      </c>
      <c r="C7196" t="s">
        <v>18241</v>
      </c>
      <c r="D7196">
        <v>12818284371</v>
      </c>
      <c r="E7196" s="1">
        <v>44964.611851851849</v>
      </c>
      <c r="F7196" s="1">
        <v>44964.611851851849</v>
      </c>
    </row>
    <row r="7197" spans="1:6" x14ac:dyDescent="0.2">
      <c r="A7197">
        <v>7196</v>
      </c>
      <c r="B7197" t="s">
        <v>18242</v>
      </c>
      <c r="C7197" t="s">
        <v>18243</v>
      </c>
      <c r="D7197" t="s">
        <v>18244</v>
      </c>
      <c r="E7197" s="1">
        <v>44964.611851851849</v>
      </c>
      <c r="F7197" s="1">
        <v>44964.611851851849</v>
      </c>
    </row>
    <row r="7198" spans="1:6" x14ac:dyDescent="0.2">
      <c r="A7198">
        <v>7197</v>
      </c>
      <c r="B7198" t="s">
        <v>18245</v>
      </c>
      <c r="C7198" t="s">
        <v>18246</v>
      </c>
      <c r="D7198" t="s">
        <v>18247</v>
      </c>
      <c r="E7198" s="1">
        <v>44964.611851851849</v>
      </c>
      <c r="F7198" s="1">
        <v>44964.611851851849</v>
      </c>
    </row>
    <row r="7199" spans="1:6" x14ac:dyDescent="0.2">
      <c r="A7199">
        <v>7198</v>
      </c>
      <c r="B7199" t="s">
        <v>18248</v>
      </c>
      <c r="C7199" t="s">
        <v>18249</v>
      </c>
      <c r="D7199" s="2">
        <v>17067594980</v>
      </c>
      <c r="E7199" s="1">
        <v>44964.611851851849</v>
      </c>
      <c r="F7199" s="1">
        <v>44964.611851851849</v>
      </c>
    </row>
    <row r="7200" spans="1:6" x14ac:dyDescent="0.2">
      <c r="A7200">
        <v>7199</v>
      </c>
      <c r="B7200" t="s">
        <v>18250</v>
      </c>
      <c r="C7200" t="s">
        <v>18251</v>
      </c>
      <c r="D7200" t="s">
        <v>18252</v>
      </c>
      <c r="E7200" s="1">
        <v>44964.611851851849</v>
      </c>
      <c r="F7200" s="1">
        <v>44964.611851851849</v>
      </c>
    </row>
    <row r="7201" spans="1:6" x14ac:dyDescent="0.2">
      <c r="A7201">
        <v>7200</v>
      </c>
      <c r="B7201" t="s">
        <v>18253</v>
      </c>
      <c r="C7201" t="s">
        <v>18254</v>
      </c>
      <c r="D7201" t="s">
        <v>18255</v>
      </c>
      <c r="E7201" s="1">
        <v>44964.611851851849</v>
      </c>
      <c r="F7201" s="1">
        <v>44964.611851851849</v>
      </c>
    </row>
    <row r="7202" spans="1:6" x14ac:dyDescent="0.2">
      <c r="A7202">
        <v>7201</v>
      </c>
      <c r="B7202" t="s">
        <v>18256</v>
      </c>
      <c r="C7202" t="s">
        <v>18257</v>
      </c>
      <c r="D7202" t="s">
        <v>18258</v>
      </c>
      <c r="E7202" s="1">
        <v>44964.611851851849</v>
      </c>
      <c r="F7202" s="1">
        <v>44964.611851851849</v>
      </c>
    </row>
    <row r="7203" spans="1:6" x14ac:dyDescent="0.2">
      <c r="A7203">
        <v>7202</v>
      </c>
      <c r="B7203" t="s">
        <v>18259</v>
      </c>
      <c r="C7203" t="s">
        <v>18260</v>
      </c>
      <c r="D7203" t="s">
        <v>18261</v>
      </c>
      <c r="E7203" s="1">
        <v>44964.611851851849</v>
      </c>
      <c r="F7203" s="1">
        <v>44964.611851851849</v>
      </c>
    </row>
    <row r="7204" spans="1:6" x14ac:dyDescent="0.2">
      <c r="A7204">
        <v>7203</v>
      </c>
      <c r="B7204" t="s">
        <v>18262</v>
      </c>
      <c r="C7204" t="s">
        <v>18263</v>
      </c>
      <c r="D7204">
        <v>13477489537</v>
      </c>
      <c r="E7204" s="1">
        <v>44964.611851851849</v>
      </c>
      <c r="F7204" s="1">
        <v>44964.611851851849</v>
      </c>
    </row>
    <row r="7205" spans="1:6" x14ac:dyDescent="0.2">
      <c r="A7205">
        <v>7204</v>
      </c>
      <c r="B7205" t="s">
        <v>18264</v>
      </c>
      <c r="C7205" t="s">
        <v>18265</v>
      </c>
      <c r="D7205" t="s">
        <v>18266</v>
      </c>
      <c r="E7205" s="1">
        <v>44964.611851851849</v>
      </c>
      <c r="F7205" s="1">
        <v>44964.611851851849</v>
      </c>
    </row>
    <row r="7206" spans="1:6" x14ac:dyDescent="0.2">
      <c r="A7206">
        <v>7205</v>
      </c>
      <c r="B7206" t="s">
        <v>18267</v>
      </c>
      <c r="C7206" t="s">
        <v>18268</v>
      </c>
      <c r="D7206" s="2">
        <v>3648403361</v>
      </c>
      <c r="E7206" s="1">
        <v>44964.611851851849</v>
      </c>
      <c r="F7206" s="1">
        <v>44964.611851851849</v>
      </c>
    </row>
    <row r="7207" spans="1:6" x14ac:dyDescent="0.2">
      <c r="A7207">
        <v>7206</v>
      </c>
      <c r="B7207" t="s">
        <v>18269</v>
      </c>
      <c r="C7207" t="s">
        <v>18270</v>
      </c>
      <c r="D7207">
        <f>1-646-359-6172</f>
        <v>-7176</v>
      </c>
      <c r="E7207" s="1">
        <v>44964.611851851849</v>
      </c>
      <c r="F7207" s="1">
        <v>44964.611851851849</v>
      </c>
    </row>
    <row r="7208" spans="1:6" x14ac:dyDescent="0.2">
      <c r="A7208">
        <v>7207</v>
      </c>
      <c r="B7208" t="s">
        <v>18271</v>
      </c>
      <c r="C7208" t="s">
        <v>18272</v>
      </c>
      <c r="D7208" t="s">
        <v>18273</v>
      </c>
      <c r="E7208" s="1">
        <v>44964.611851851849</v>
      </c>
      <c r="F7208" s="1">
        <v>44964.611851851849</v>
      </c>
    </row>
    <row r="7209" spans="1:6" x14ac:dyDescent="0.2">
      <c r="A7209">
        <v>7208</v>
      </c>
      <c r="B7209" t="s">
        <v>18274</v>
      </c>
      <c r="C7209" t="s">
        <v>18275</v>
      </c>
      <c r="D7209" s="2">
        <v>5313809729</v>
      </c>
      <c r="E7209" s="1">
        <v>44964.611851851849</v>
      </c>
      <c r="F7209" s="1">
        <v>44964.611851851849</v>
      </c>
    </row>
    <row r="7210" spans="1:6" x14ac:dyDescent="0.2">
      <c r="A7210">
        <v>7209</v>
      </c>
      <c r="B7210" t="s">
        <v>18276</v>
      </c>
      <c r="C7210" t="s">
        <v>18277</v>
      </c>
      <c r="D7210" t="s">
        <v>18278</v>
      </c>
      <c r="E7210" s="1">
        <v>44964.611851851849</v>
      </c>
      <c r="F7210" s="1">
        <v>44964.611851851849</v>
      </c>
    </row>
    <row r="7211" spans="1:6" x14ac:dyDescent="0.2">
      <c r="A7211">
        <v>7210</v>
      </c>
      <c r="B7211" t="s">
        <v>18279</v>
      </c>
      <c r="C7211" t="s">
        <v>18280</v>
      </c>
      <c r="D7211">
        <f>1-442-574-332</f>
        <v>-1347</v>
      </c>
      <c r="E7211" s="1">
        <v>44964.611851851849</v>
      </c>
      <c r="F7211" s="1">
        <v>44964.611851851849</v>
      </c>
    </row>
    <row r="7212" spans="1:6" x14ac:dyDescent="0.2">
      <c r="A7212">
        <v>7211</v>
      </c>
      <c r="B7212" t="s">
        <v>18281</v>
      </c>
      <c r="C7212" t="s">
        <v>18282</v>
      </c>
      <c r="D7212" s="2">
        <v>4247271396</v>
      </c>
      <c r="E7212" s="1">
        <v>44964.611851851849</v>
      </c>
      <c r="F7212" s="1">
        <v>44964.611851851849</v>
      </c>
    </row>
    <row r="7213" spans="1:6" x14ac:dyDescent="0.2">
      <c r="A7213">
        <v>7212</v>
      </c>
      <c r="B7213" t="s">
        <v>18283</v>
      </c>
      <c r="C7213" t="s">
        <v>18284</v>
      </c>
      <c r="D7213" t="s">
        <v>18285</v>
      </c>
      <c r="E7213" s="1">
        <v>44964.611851851849</v>
      </c>
      <c r="F7213" s="1">
        <v>44964.611851851849</v>
      </c>
    </row>
    <row r="7214" spans="1:6" x14ac:dyDescent="0.2">
      <c r="A7214">
        <v>7213</v>
      </c>
      <c r="B7214" t="s">
        <v>18286</v>
      </c>
      <c r="C7214" t="s">
        <v>18287</v>
      </c>
      <c r="D7214">
        <f>1-424-316-7070</f>
        <v>-7809</v>
      </c>
      <c r="E7214" s="1">
        <v>44964.611851851849</v>
      </c>
      <c r="F7214" s="1">
        <v>44964.611851851849</v>
      </c>
    </row>
    <row r="7215" spans="1:6" x14ac:dyDescent="0.2">
      <c r="A7215">
        <v>7214</v>
      </c>
      <c r="B7215" t="s">
        <v>18288</v>
      </c>
      <c r="C7215" t="s">
        <v>18289</v>
      </c>
      <c r="D7215" s="2">
        <v>7705478915</v>
      </c>
      <c r="E7215" s="1">
        <v>44964.611851851849</v>
      </c>
      <c r="F7215" s="1">
        <v>44964.611851851849</v>
      </c>
    </row>
    <row r="7216" spans="1:6" x14ac:dyDescent="0.2">
      <c r="A7216">
        <v>7215</v>
      </c>
      <c r="B7216" t="s">
        <v>18290</v>
      </c>
      <c r="C7216" t="s">
        <v>18291</v>
      </c>
      <c r="D7216" s="2">
        <v>6415483920</v>
      </c>
      <c r="E7216" s="1">
        <v>44964.611851851849</v>
      </c>
      <c r="F7216" s="1">
        <v>44964.611851851849</v>
      </c>
    </row>
    <row r="7217" spans="1:6" x14ac:dyDescent="0.2">
      <c r="A7217">
        <v>7216</v>
      </c>
      <c r="B7217" t="s">
        <v>18292</v>
      </c>
      <c r="C7217" t="s">
        <v>18293</v>
      </c>
      <c r="D7217">
        <f>1-339-397-9381</f>
        <v>-10116</v>
      </c>
      <c r="E7217" s="1">
        <v>44964.611851851849</v>
      </c>
      <c r="F7217" s="1">
        <v>44964.611851851849</v>
      </c>
    </row>
    <row r="7218" spans="1:6" x14ac:dyDescent="0.2">
      <c r="A7218">
        <v>7217</v>
      </c>
      <c r="B7218" t="s">
        <v>18294</v>
      </c>
      <c r="C7218" t="s">
        <v>18295</v>
      </c>
      <c r="D7218" s="2">
        <v>8648599732</v>
      </c>
      <c r="E7218" s="1">
        <v>44964.611851851849</v>
      </c>
      <c r="F7218" s="1">
        <v>44964.611851851849</v>
      </c>
    </row>
    <row r="7219" spans="1:6" x14ac:dyDescent="0.2">
      <c r="A7219">
        <v>7218</v>
      </c>
      <c r="B7219" t="s">
        <v>18296</v>
      </c>
      <c r="C7219" t="s">
        <v>18297</v>
      </c>
      <c r="D7219">
        <f>1-240-457-3984</f>
        <v>-4680</v>
      </c>
      <c r="E7219" s="1">
        <v>44964.611851851849</v>
      </c>
      <c r="F7219" s="1">
        <v>44964.611851851849</v>
      </c>
    </row>
    <row r="7220" spans="1:6" x14ac:dyDescent="0.2">
      <c r="A7220">
        <v>7219</v>
      </c>
      <c r="B7220" t="s">
        <v>18298</v>
      </c>
      <c r="C7220" t="s">
        <v>18299</v>
      </c>
      <c r="D7220" t="s">
        <v>18300</v>
      </c>
      <c r="E7220" s="1">
        <v>44964.611851851849</v>
      </c>
      <c r="F7220" s="1">
        <v>44964.611851851849</v>
      </c>
    </row>
    <row r="7221" spans="1:6" x14ac:dyDescent="0.2">
      <c r="A7221">
        <v>7220</v>
      </c>
      <c r="B7221" t="s">
        <v>18301</v>
      </c>
      <c r="C7221" t="s">
        <v>18302</v>
      </c>
      <c r="D7221" t="s">
        <v>18303</v>
      </c>
      <c r="E7221" s="1">
        <v>44964.611851851849</v>
      </c>
      <c r="F7221" s="1">
        <v>44964.611851851849</v>
      </c>
    </row>
    <row r="7222" spans="1:6" x14ac:dyDescent="0.2">
      <c r="A7222">
        <v>7221</v>
      </c>
      <c r="B7222" t="s">
        <v>18304</v>
      </c>
      <c r="C7222" t="s">
        <v>18305</v>
      </c>
      <c r="D7222" t="s">
        <v>18306</v>
      </c>
      <c r="E7222" s="1">
        <v>44964.611851851849</v>
      </c>
      <c r="F7222" s="1">
        <v>44964.611851851849</v>
      </c>
    </row>
    <row r="7223" spans="1:6" x14ac:dyDescent="0.2">
      <c r="A7223">
        <v>7222</v>
      </c>
      <c r="B7223" t="s">
        <v>18307</v>
      </c>
      <c r="C7223" t="s">
        <v>18308</v>
      </c>
      <c r="D7223" t="s">
        <v>18309</v>
      </c>
      <c r="E7223" s="1">
        <v>44964.611851851849</v>
      </c>
      <c r="F7223" s="1">
        <v>44964.611851851849</v>
      </c>
    </row>
    <row r="7224" spans="1:6" x14ac:dyDescent="0.2">
      <c r="A7224">
        <v>7223</v>
      </c>
      <c r="B7224" t="s">
        <v>18310</v>
      </c>
      <c r="C7224" t="s">
        <v>18311</v>
      </c>
      <c r="D7224" t="s">
        <v>18312</v>
      </c>
      <c r="E7224" s="1">
        <v>44964.611851851849</v>
      </c>
      <c r="F7224" s="1">
        <v>44964.611851851849</v>
      </c>
    </row>
    <row r="7225" spans="1:6" x14ac:dyDescent="0.2">
      <c r="A7225">
        <v>7224</v>
      </c>
      <c r="B7225" t="s">
        <v>18313</v>
      </c>
      <c r="C7225" t="s">
        <v>18314</v>
      </c>
      <c r="D7225" t="s">
        <v>18315</v>
      </c>
      <c r="E7225" s="1">
        <v>44964.611851851849</v>
      </c>
      <c r="F7225" s="1">
        <v>44964.611851851849</v>
      </c>
    </row>
    <row r="7226" spans="1:6" x14ac:dyDescent="0.2">
      <c r="A7226">
        <v>7225</v>
      </c>
      <c r="B7226" t="s">
        <v>18316</v>
      </c>
      <c r="C7226" t="s">
        <v>18317</v>
      </c>
      <c r="D7226" s="2">
        <v>8434132766</v>
      </c>
      <c r="E7226" s="1">
        <v>44964.611851851849</v>
      </c>
      <c r="F7226" s="1">
        <v>44964.611851851849</v>
      </c>
    </row>
    <row r="7227" spans="1:6" x14ac:dyDescent="0.2">
      <c r="A7227">
        <v>7226</v>
      </c>
      <c r="B7227" t="s">
        <v>18318</v>
      </c>
      <c r="C7227" t="s">
        <v>18319</v>
      </c>
      <c r="D7227" t="s">
        <v>18320</v>
      </c>
      <c r="E7227" s="1">
        <v>44964.611851851849</v>
      </c>
      <c r="F7227" s="1">
        <v>44964.611851851849</v>
      </c>
    </row>
    <row r="7228" spans="1:6" x14ac:dyDescent="0.2">
      <c r="A7228">
        <v>7227</v>
      </c>
      <c r="B7228" t="s">
        <v>18321</v>
      </c>
      <c r="C7228" t="s">
        <v>18322</v>
      </c>
      <c r="D7228" t="s">
        <v>18323</v>
      </c>
      <c r="E7228" s="1">
        <v>44964.611851851849</v>
      </c>
      <c r="F7228" s="1">
        <v>44964.611851851849</v>
      </c>
    </row>
    <row r="7229" spans="1:6" x14ac:dyDescent="0.2">
      <c r="A7229">
        <v>7228</v>
      </c>
      <c r="B7229" t="s">
        <v>18324</v>
      </c>
      <c r="C7229" t="s">
        <v>18325</v>
      </c>
      <c r="D7229" t="s">
        <v>18326</v>
      </c>
      <c r="E7229" s="1">
        <v>44964.611851851849</v>
      </c>
      <c r="F7229" s="1">
        <v>44964.611851851849</v>
      </c>
    </row>
    <row r="7230" spans="1:6" x14ac:dyDescent="0.2">
      <c r="A7230">
        <v>7229</v>
      </c>
      <c r="B7230" t="s">
        <v>18327</v>
      </c>
      <c r="C7230" t="s">
        <v>18328</v>
      </c>
      <c r="D7230" t="s">
        <v>18329</v>
      </c>
      <c r="E7230" s="1">
        <v>44964.611851851849</v>
      </c>
      <c r="F7230" s="1">
        <v>44964.611851851849</v>
      </c>
    </row>
    <row r="7231" spans="1:6" x14ac:dyDescent="0.2">
      <c r="A7231">
        <v>7230</v>
      </c>
      <c r="B7231" t="s">
        <v>18330</v>
      </c>
      <c r="C7231" t="s">
        <v>18331</v>
      </c>
      <c r="D7231" t="s">
        <v>18332</v>
      </c>
      <c r="E7231" s="1">
        <v>44964.611851851849</v>
      </c>
      <c r="F7231" s="1">
        <v>44964.611851851849</v>
      </c>
    </row>
    <row r="7232" spans="1:6" x14ac:dyDescent="0.2">
      <c r="A7232">
        <v>7231</v>
      </c>
      <c r="B7232" t="s">
        <v>18333</v>
      </c>
      <c r="C7232" t="s">
        <v>18334</v>
      </c>
      <c r="D7232">
        <f>1-681-707-112</f>
        <v>-1499</v>
      </c>
      <c r="E7232" s="1">
        <v>44964.611851851849</v>
      </c>
      <c r="F7232" s="1">
        <v>44964.611851851849</v>
      </c>
    </row>
    <row r="7233" spans="1:6" x14ac:dyDescent="0.2">
      <c r="A7233">
        <v>7232</v>
      </c>
      <c r="B7233" t="s">
        <v>18335</v>
      </c>
      <c r="C7233" t="s">
        <v>18336</v>
      </c>
      <c r="D7233" s="2">
        <v>9545560197</v>
      </c>
      <c r="E7233" s="1">
        <v>44964.611851851849</v>
      </c>
      <c r="F7233" s="1">
        <v>44964.611851851849</v>
      </c>
    </row>
    <row r="7234" spans="1:6" x14ac:dyDescent="0.2">
      <c r="A7234">
        <v>7233</v>
      </c>
      <c r="B7234" t="s">
        <v>18337</v>
      </c>
      <c r="C7234" t="s">
        <v>18338</v>
      </c>
      <c r="D7234">
        <f>1-765-918-8980</f>
        <v>-10662</v>
      </c>
      <c r="E7234" s="1">
        <v>44964.611851851849</v>
      </c>
      <c r="F7234" s="1">
        <v>44964.611851851849</v>
      </c>
    </row>
    <row r="7235" spans="1:6" x14ac:dyDescent="0.2">
      <c r="A7235">
        <v>7234</v>
      </c>
      <c r="B7235" t="s">
        <v>18339</v>
      </c>
      <c r="C7235" t="s">
        <v>18340</v>
      </c>
      <c r="D7235" s="2">
        <v>4586982885</v>
      </c>
      <c r="E7235" s="1">
        <v>44964.611851851849</v>
      </c>
      <c r="F7235" s="1">
        <v>44964.611851851849</v>
      </c>
    </row>
    <row r="7236" spans="1:6" x14ac:dyDescent="0.2">
      <c r="A7236">
        <v>7235</v>
      </c>
      <c r="B7236" t="s">
        <v>18341</v>
      </c>
      <c r="C7236" t="s">
        <v>18342</v>
      </c>
      <c r="D7236" s="2">
        <v>2534727138</v>
      </c>
      <c r="E7236" s="1">
        <v>44964.611851851849</v>
      </c>
      <c r="F7236" s="1">
        <v>44964.611851851849</v>
      </c>
    </row>
    <row r="7237" spans="1:6" x14ac:dyDescent="0.2">
      <c r="A7237">
        <v>7236</v>
      </c>
      <c r="B7237" t="s">
        <v>18343</v>
      </c>
      <c r="C7237" t="s">
        <v>18344</v>
      </c>
      <c r="D7237" t="s">
        <v>18345</v>
      </c>
      <c r="E7237" s="1">
        <v>44964.611851851849</v>
      </c>
      <c r="F7237" s="1">
        <v>44964.611851851849</v>
      </c>
    </row>
    <row r="7238" spans="1:6" x14ac:dyDescent="0.2">
      <c r="A7238">
        <v>7237</v>
      </c>
      <c r="B7238" t="s">
        <v>18346</v>
      </c>
      <c r="C7238" t="s">
        <v>18347</v>
      </c>
      <c r="D7238" s="2">
        <v>13855656948</v>
      </c>
      <c r="E7238" s="1">
        <v>44964.611851851849</v>
      </c>
      <c r="F7238" s="1">
        <v>44964.611851851849</v>
      </c>
    </row>
    <row r="7239" spans="1:6" x14ac:dyDescent="0.2">
      <c r="A7239">
        <v>7238</v>
      </c>
      <c r="B7239" t="s">
        <v>18348</v>
      </c>
      <c r="C7239" t="s">
        <v>18349</v>
      </c>
      <c r="D7239" s="2">
        <v>9288171353</v>
      </c>
      <c r="E7239" s="1">
        <v>44964.611851851849</v>
      </c>
      <c r="F7239" s="1">
        <v>44964.611851851849</v>
      </c>
    </row>
    <row r="7240" spans="1:6" x14ac:dyDescent="0.2">
      <c r="A7240">
        <v>7239</v>
      </c>
      <c r="B7240" t="s">
        <v>18350</v>
      </c>
      <c r="C7240" t="s">
        <v>18351</v>
      </c>
      <c r="D7240" s="2">
        <v>6786703164</v>
      </c>
      <c r="E7240" s="1">
        <v>44964.611851851849</v>
      </c>
      <c r="F7240" s="1">
        <v>44964.611851851849</v>
      </c>
    </row>
    <row r="7241" spans="1:6" x14ac:dyDescent="0.2">
      <c r="A7241">
        <v>7240</v>
      </c>
      <c r="B7241" t="s">
        <v>18352</v>
      </c>
      <c r="C7241" t="s">
        <v>18353</v>
      </c>
      <c r="D7241">
        <f>1-339-477-73</f>
        <v>-888</v>
      </c>
      <c r="E7241" s="1">
        <v>44964.611851851849</v>
      </c>
      <c r="F7241" s="1">
        <v>44964.611851851849</v>
      </c>
    </row>
    <row r="7242" spans="1:6" x14ac:dyDescent="0.2">
      <c r="A7242">
        <v>7241</v>
      </c>
      <c r="B7242" t="s">
        <v>18354</v>
      </c>
      <c r="C7242" t="s">
        <v>18355</v>
      </c>
      <c r="D7242" s="2">
        <v>9727926219</v>
      </c>
      <c r="E7242" s="1">
        <v>44964.611851851849</v>
      </c>
      <c r="F7242" s="1">
        <v>44964.611851851849</v>
      </c>
    </row>
    <row r="7243" spans="1:6" x14ac:dyDescent="0.2">
      <c r="A7243">
        <v>7242</v>
      </c>
      <c r="B7243" t="s">
        <v>18356</v>
      </c>
      <c r="C7243" t="s">
        <v>18357</v>
      </c>
      <c r="D7243" t="s">
        <v>18358</v>
      </c>
      <c r="E7243" s="1">
        <v>44964.611851851849</v>
      </c>
      <c r="F7243" s="1">
        <v>44964.611851851849</v>
      </c>
    </row>
    <row r="7244" spans="1:6" x14ac:dyDescent="0.2">
      <c r="A7244">
        <v>7243</v>
      </c>
      <c r="B7244" t="s">
        <v>18359</v>
      </c>
      <c r="C7244" t="s">
        <v>18360</v>
      </c>
      <c r="D7244" t="s">
        <v>18361</v>
      </c>
      <c r="E7244" s="1">
        <v>44964.611851851849</v>
      </c>
      <c r="F7244" s="1">
        <v>44964.611851851849</v>
      </c>
    </row>
    <row r="7245" spans="1:6" x14ac:dyDescent="0.2">
      <c r="A7245">
        <v>7244</v>
      </c>
      <c r="B7245" t="s">
        <v>18362</v>
      </c>
      <c r="C7245" t="s">
        <v>18363</v>
      </c>
      <c r="D7245" t="s">
        <v>18364</v>
      </c>
      <c r="E7245" s="1">
        <v>44964.611851851849</v>
      </c>
      <c r="F7245" s="1">
        <v>44964.611851851849</v>
      </c>
    </row>
    <row r="7246" spans="1:6" x14ac:dyDescent="0.2">
      <c r="A7246">
        <v>7245</v>
      </c>
      <c r="B7246" t="s">
        <v>18365</v>
      </c>
      <c r="C7246" t="s">
        <v>18366</v>
      </c>
      <c r="D7246" t="s">
        <v>18367</v>
      </c>
      <c r="E7246" s="1">
        <v>44964.611851851849</v>
      </c>
      <c r="F7246" s="1">
        <v>44964.611851851849</v>
      </c>
    </row>
    <row r="7247" spans="1:6" x14ac:dyDescent="0.2">
      <c r="A7247">
        <v>7246</v>
      </c>
      <c r="B7247" t="s">
        <v>18368</v>
      </c>
      <c r="C7247" t="s">
        <v>18369</v>
      </c>
      <c r="D7247" t="s">
        <v>18370</v>
      </c>
      <c r="E7247" s="1">
        <v>44964.611851851849</v>
      </c>
      <c r="F7247" s="1">
        <v>44964.611851851849</v>
      </c>
    </row>
    <row r="7248" spans="1:6" x14ac:dyDescent="0.2">
      <c r="A7248">
        <v>7247</v>
      </c>
      <c r="B7248" t="s">
        <v>18371</v>
      </c>
      <c r="C7248" t="s">
        <v>18372</v>
      </c>
      <c r="D7248">
        <f>1-952-616-8176</f>
        <v>-9743</v>
      </c>
      <c r="E7248" s="1">
        <v>44964.611851851849</v>
      </c>
      <c r="F7248" s="1">
        <v>44964.611851851849</v>
      </c>
    </row>
    <row r="7249" spans="1:6" x14ac:dyDescent="0.2">
      <c r="A7249">
        <v>7248</v>
      </c>
      <c r="B7249" t="s">
        <v>18373</v>
      </c>
      <c r="C7249" t="s">
        <v>18374</v>
      </c>
      <c r="D7249">
        <v>19804953095</v>
      </c>
      <c r="E7249" s="1">
        <v>44964.611851851849</v>
      </c>
      <c r="F7249" s="1">
        <v>44964.611851851849</v>
      </c>
    </row>
    <row r="7250" spans="1:6" x14ac:dyDescent="0.2">
      <c r="A7250">
        <v>7249</v>
      </c>
      <c r="B7250" t="s">
        <v>18375</v>
      </c>
      <c r="C7250" t="s">
        <v>18376</v>
      </c>
      <c r="D7250" t="s">
        <v>18377</v>
      </c>
      <c r="E7250" s="1">
        <v>44964.611851851849</v>
      </c>
      <c r="F7250" s="1">
        <v>44964.611851851849</v>
      </c>
    </row>
    <row r="7251" spans="1:6" x14ac:dyDescent="0.2">
      <c r="A7251">
        <v>7250</v>
      </c>
      <c r="B7251" t="s">
        <v>18378</v>
      </c>
      <c r="C7251" t="s">
        <v>18379</v>
      </c>
      <c r="D7251" t="s">
        <v>18380</v>
      </c>
      <c r="E7251" s="1">
        <v>44964.611851851849</v>
      </c>
      <c r="F7251" s="1">
        <v>44964.611851851849</v>
      </c>
    </row>
    <row r="7252" spans="1:6" x14ac:dyDescent="0.2">
      <c r="A7252">
        <v>7251</v>
      </c>
      <c r="B7252" t="s">
        <v>18381</v>
      </c>
      <c r="C7252" t="s">
        <v>18382</v>
      </c>
      <c r="D7252" t="s">
        <v>18383</v>
      </c>
      <c r="E7252" s="1">
        <v>44964.611851851849</v>
      </c>
      <c r="F7252" s="1">
        <v>44964.611851851849</v>
      </c>
    </row>
    <row r="7253" spans="1:6" x14ac:dyDescent="0.2">
      <c r="A7253">
        <v>7252</v>
      </c>
      <c r="B7253" t="s">
        <v>18384</v>
      </c>
      <c r="C7253" t="s">
        <v>18385</v>
      </c>
      <c r="D7253" t="s">
        <v>18386</v>
      </c>
      <c r="E7253" s="1">
        <v>44964.611851851849</v>
      </c>
      <c r="F7253" s="1">
        <v>44964.611851851849</v>
      </c>
    </row>
    <row r="7254" spans="1:6" x14ac:dyDescent="0.2">
      <c r="A7254">
        <v>7253</v>
      </c>
      <c r="B7254" t="s">
        <v>18387</v>
      </c>
      <c r="C7254" t="s">
        <v>18388</v>
      </c>
      <c r="D7254" s="2">
        <v>12696899412</v>
      </c>
      <c r="E7254" s="1">
        <v>44964.611851851849</v>
      </c>
      <c r="F7254" s="1">
        <v>44964.611851851849</v>
      </c>
    </row>
    <row r="7255" spans="1:6" x14ac:dyDescent="0.2">
      <c r="A7255">
        <v>7254</v>
      </c>
      <c r="B7255" t="s">
        <v>18389</v>
      </c>
      <c r="C7255" t="s">
        <v>18390</v>
      </c>
      <c r="D7255">
        <f>1-470-996-4966</f>
        <v>-6431</v>
      </c>
      <c r="E7255" s="1">
        <v>44964.611851851849</v>
      </c>
      <c r="F7255" s="1">
        <v>44964.611851851849</v>
      </c>
    </row>
    <row r="7256" spans="1:6" x14ac:dyDescent="0.2">
      <c r="A7256">
        <v>7255</v>
      </c>
      <c r="B7256" t="s">
        <v>18391</v>
      </c>
      <c r="C7256" t="s">
        <v>18392</v>
      </c>
      <c r="D7256" t="s">
        <v>18393</v>
      </c>
      <c r="E7256" s="1">
        <v>44964.611851851849</v>
      </c>
      <c r="F7256" s="1">
        <v>44964.611851851849</v>
      </c>
    </row>
    <row r="7257" spans="1:6" x14ac:dyDescent="0.2">
      <c r="A7257">
        <v>7256</v>
      </c>
      <c r="B7257" t="s">
        <v>18394</v>
      </c>
      <c r="C7257" t="s">
        <v>18395</v>
      </c>
      <c r="D7257" t="s">
        <v>18396</v>
      </c>
      <c r="E7257" s="1">
        <v>44964.611851851849</v>
      </c>
      <c r="F7257" s="1">
        <v>44964.611851851849</v>
      </c>
    </row>
    <row r="7258" spans="1:6" x14ac:dyDescent="0.2">
      <c r="A7258">
        <v>7257</v>
      </c>
      <c r="B7258" t="s">
        <v>18397</v>
      </c>
      <c r="C7258" t="s">
        <v>18398</v>
      </c>
      <c r="D7258" t="s">
        <v>18399</v>
      </c>
      <c r="E7258" s="1">
        <v>44964.611851851849</v>
      </c>
      <c r="F7258" s="1">
        <v>44964.611851851849</v>
      </c>
    </row>
    <row r="7259" spans="1:6" x14ac:dyDescent="0.2">
      <c r="A7259">
        <v>7258</v>
      </c>
      <c r="B7259" t="s">
        <v>18400</v>
      </c>
      <c r="C7259" t="s">
        <v>18401</v>
      </c>
      <c r="D7259">
        <v>15209176438</v>
      </c>
      <c r="E7259" s="1">
        <v>44964.611851851849</v>
      </c>
      <c r="F7259" s="1">
        <v>44964.611851851849</v>
      </c>
    </row>
    <row r="7260" spans="1:6" x14ac:dyDescent="0.2">
      <c r="A7260">
        <v>7259</v>
      </c>
      <c r="B7260" t="s">
        <v>18402</v>
      </c>
      <c r="C7260" t="s">
        <v>18403</v>
      </c>
      <c r="D7260" s="2">
        <v>7629243582</v>
      </c>
      <c r="E7260" s="1">
        <v>44964.611851851849</v>
      </c>
      <c r="F7260" s="1">
        <v>44964.611851851849</v>
      </c>
    </row>
    <row r="7261" spans="1:6" x14ac:dyDescent="0.2">
      <c r="A7261">
        <v>7260</v>
      </c>
      <c r="B7261" t="s">
        <v>18404</v>
      </c>
      <c r="C7261" t="s">
        <v>18405</v>
      </c>
      <c r="D7261" s="2">
        <v>2315506380</v>
      </c>
      <c r="E7261" s="1">
        <v>44964.611851851849</v>
      </c>
      <c r="F7261" s="1">
        <v>44964.611851851849</v>
      </c>
    </row>
    <row r="7262" spans="1:6" x14ac:dyDescent="0.2">
      <c r="A7262">
        <v>7261</v>
      </c>
      <c r="B7262" t="s">
        <v>18406</v>
      </c>
      <c r="C7262" t="s">
        <v>18407</v>
      </c>
      <c r="D7262" t="s">
        <v>18408</v>
      </c>
      <c r="E7262" s="1">
        <v>44964.611851851849</v>
      </c>
      <c r="F7262" s="1">
        <v>44964.611851851849</v>
      </c>
    </row>
    <row r="7263" spans="1:6" x14ac:dyDescent="0.2">
      <c r="A7263">
        <v>7262</v>
      </c>
      <c r="B7263" t="s">
        <v>18409</v>
      </c>
      <c r="C7263" t="s">
        <v>18410</v>
      </c>
      <c r="D7263" t="s">
        <v>18411</v>
      </c>
      <c r="E7263" s="1">
        <v>44964.611851851849</v>
      </c>
      <c r="F7263" s="1">
        <v>44964.611851851849</v>
      </c>
    </row>
    <row r="7264" spans="1:6" x14ac:dyDescent="0.2">
      <c r="A7264">
        <v>7263</v>
      </c>
      <c r="B7264" t="s">
        <v>18412</v>
      </c>
      <c r="C7264" t="s">
        <v>18413</v>
      </c>
      <c r="D7264" t="s">
        <v>18414</v>
      </c>
      <c r="E7264" s="1">
        <v>44964.611851851849</v>
      </c>
      <c r="F7264" s="1">
        <v>44964.611851851849</v>
      </c>
    </row>
    <row r="7265" spans="1:6" x14ac:dyDescent="0.2">
      <c r="A7265">
        <v>7264</v>
      </c>
      <c r="B7265" t="s">
        <v>18415</v>
      </c>
      <c r="C7265" t="s">
        <v>18416</v>
      </c>
      <c r="D7265" s="2">
        <v>6516005329</v>
      </c>
      <c r="E7265" s="1">
        <v>44964.611851851849</v>
      </c>
      <c r="F7265" s="1">
        <v>44964.611851851849</v>
      </c>
    </row>
    <row r="7266" spans="1:6" x14ac:dyDescent="0.2">
      <c r="A7266">
        <v>7265</v>
      </c>
      <c r="B7266" t="s">
        <v>18417</v>
      </c>
      <c r="C7266" t="s">
        <v>18418</v>
      </c>
      <c r="D7266" t="s">
        <v>18419</v>
      </c>
      <c r="E7266" s="1">
        <v>44964.611851851849</v>
      </c>
      <c r="F7266" s="1">
        <v>44964.611851851849</v>
      </c>
    </row>
    <row r="7267" spans="1:6" x14ac:dyDescent="0.2">
      <c r="A7267">
        <v>7266</v>
      </c>
      <c r="B7267" t="s">
        <v>18420</v>
      </c>
      <c r="C7267" t="s">
        <v>18421</v>
      </c>
      <c r="D7267" s="2">
        <v>9124054137</v>
      </c>
      <c r="E7267" s="1">
        <v>44964.611851851849</v>
      </c>
      <c r="F7267" s="1">
        <v>44964.611851851849</v>
      </c>
    </row>
    <row r="7268" spans="1:6" x14ac:dyDescent="0.2">
      <c r="A7268">
        <v>7267</v>
      </c>
      <c r="B7268" t="s">
        <v>18422</v>
      </c>
      <c r="C7268" t="s">
        <v>18423</v>
      </c>
      <c r="D7268" s="2">
        <v>8544936913</v>
      </c>
      <c r="E7268" s="1">
        <v>44964.611851851849</v>
      </c>
      <c r="F7268" s="1">
        <v>44964.611851851849</v>
      </c>
    </row>
    <row r="7269" spans="1:6" x14ac:dyDescent="0.2">
      <c r="A7269">
        <v>7268</v>
      </c>
      <c r="B7269" t="s">
        <v>18424</v>
      </c>
      <c r="C7269" t="s">
        <v>18425</v>
      </c>
      <c r="D7269" s="2">
        <v>3154879140</v>
      </c>
      <c r="E7269" s="1">
        <v>44964.611851851849</v>
      </c>
      <c r="F7269" s="1">
        <v>44964.611851851849</v>
      </c>
    </row>
    <row r="7270" spans="1:6" x14ac:dyDescent="0.2">
      <c r="A7270">
        <v>7269</v>
      </c>
      <c r="B7270" t="s">
        <v>18426</v>
      </c>
      <c r="C7270" t="s">
        <v>18427</v>
      </c>
      <c r="D7270" t="s">
        <v>18428</v>
      </c>
      <c r="E7270" s="1">
        <v>44964.611851851849</v>
      </c>
      <c r="F7270" s="1">
        <v>44964.611851851849</v>
      </c>
    </row>
    <row r="7271" spans="1:6" x14ac:dyDescent="0.2">
      <c r="A7271">
        <v>7270</v>
      </c>
      <c r="B7271" t="s">
        <v>18429</v>
      </c>
      <c r="C7271" t="s">
        <v>18430</v>
      </c>
      <c r="D7271">
        <v>17208717632</v>
      </c>
      <c r="E7271" s="1">
        <v>44964.611851851849</v>
      </c>
      <c r="F7271" s="1">
        <v>44964.611851851849</v>
      </c>
    </row>
    <row r="7272" spans="1:6" x14ac:dyDescent="0.2">
      <c r="A7272">
        <v>7271</v>
      </c>
      <c r="B7272" t="s">
        <v>18431</v>
      </c>
      <c r="C7272" t="s">
        <v>18432</v>
      </c>
      <c r="D7272">
        <f>1-281-942-8062</f>
        <v>-9284</v>
      </c>
      <c r="E7272" s="1">
        <v>44964.611851851849</v>
      </c>
      <c r="F7272" s="1">
        <v>44964.611851851849</v>
      </c>
    </row>
    <row r="7273" spans="1:6" x14ac:dyDescent="0.2">
      <c r="A7273">
        <v>7272</v>
      </c>
      <c r="B7273" t="s">
        <v>18433</v>
      </c>
      <c r="C7273" t="s">
        <v>18434</v>
      </c>
      <c r="D7273" t="s">
        <v>18435</v>
      </c>
      <c r="E7273" s="1">
        <v>44964.611851851849</v>
      </c>
      <c r="F7273" s="1">
        <v>44964.611851851849</v>
      </c>
    </row>
    <row r="7274" spans="1:6" x14ac:dyDescent="0.2">
      <c r="A7274">
        <v>7273</v>
      </c>
      <c r="B7274" t="s">
        <v>18436</v>
      </c>
      <c r="C7274" t="s">
        <v>18437</v>
      </c>
      <c r="D7274">
        <f>1-346-491-6403</f>
        <v>-7239</v>
      </c>
      <c r="E7274" s="1">
        <v>44964.611851851849</v>
      </c>
      <c r="F7274" s="1">
        <v>44964.611851851849</v>
      </c>
    </row>
    <row r="7275" spans="1:6" x14ac:dyDescent="0.2">
      <c r="A7275">
        <v>7274</v>
      </c>
      <c r="B7275" t="s">
        <v>18438</v>
      </c>
      <c r="C7275" t="s">
        <v>18439</v>
      </c>
      <c r="D7275" t="s">
        <v>18440</v>
      </c>
      <c r="E7275" s="1">
        <v>44964.611851851849</v>
      </c>
      <c r="F7275" s="1">
        <v>44964.611851851849</v>
      </c>
    </row>
    <row r="7276" spans="1:6" x14ac:dyDescent="0.2">
      <c r="A7276">
        <v>7275</v>
      </c>
      <c r="B7276" t="s">
        <v>18441</v>
      </c>
      <c r="C7276" t="s">
        <v>18442</v>
      </c>
      <c r="D7276" t="s">
        <v>18443</v>
      </c>
      <c r="E7276" s="1">
        <v>44964.611851851849</v>
      </c>
      <c r="F7276" s="1">
        <v>44964.611851851849</v>
      </c>
    </row>
    <row r="7277" spans="1:6" x14ac:dyDescent="0.2">
      <c r="A7277">
        <v>7276</v>
      </c>
      <c r="B7277" t="s">
        <v>18444</v>
      </c>
      <c r="C7277" t="s">
        <v>18445</v>
      </c>
      <c r="D7277" t="s">
        <v>18446</v>
      </c>
      <c r="E7277" s="1">
        <v>44964.611851851849</v>
      </c>
      <c r="F7277" s="1">
        <v>44964.611851851849</v>
      </c>
    </row>
    <row r="7278" spans="1:6" x14ac:dyDescent="0.2">
      <c r="A7278">
        <v>7277</v>
      </c>
      <c r="B7278" t="s">
        <v>18447</v>
      </c>
      <c r="C7278" t="s">
        <v>18448</v>
      </c>
      <c r="D7278" s="2">
        <v>7549321868</v>
      </c>
      <c r="E7278" s="1">
        <v>44964.611851851849</v>
      </c>
      <c r="F7278" s="1">
        <v>44964.611851851849</v>
      </c>
    </row>
    <row r="7279" spans="1:6" x14ac:dyDescent="0.2">
      <c r="A7279">
        <v>7278</v>
      </c>
      <c r="B7279" t="s">
        <v>18449</v>
      </c>
      <c r="C7279" t="s">
        <v>18450</v>
      </c>
      <c r="D7279" t="s">
        <v>18451</v>
      </c>
      <c r="E7279" s="1">
        <v>44964.611851851849</v>
      </c>
      <c r="F7279" s="1">
        <v>44964.611851851849</v>
      </c>
    </row>
    <row r="7280" spans="1:6" x14ac:dyDescent="0.2">
      <c r="A7280">
        <v>7279</v>
      </c>
      <c r="B7280" t="s">
        <v>18452</v>
      </c>
      <c r="C7280" t="s">
        <v>18453</v>
      </c>
      <c r="D7280" s="2">
        <v>19734767442</v>
      </c>
      <c r="E7280" s="1">
        <v>44964.611851851849</v>
      </c>
      <c r="F7280" s="1">
        <v>44964.611851851849</v>
      </c>
    </row>
    <row r="7281" spans="1:6" x14ac:dyDescent="0.2">
      <c r="A7281">
        <v>7280</v>
      </c>
      <c r="B7281" t="s">
        <v>18454</v>
      </c>
      <c r="C7281" t="s">
        <v>18455</v>
      </c>
      <c r="D7281">
        <v>15867005757</v>
      </c>
      <c r="E7281" s="1">
        <v>44964.611851851849</v>
      </c>
      <c r="F7281" s="1">
        <v>44964.611851851849</v>
      </c>
    </row>
    <row r="7282" spans="1:6" x14ac:dyDescent="0.2">
      <c r="A7282">
        <v>7281</v>
      </c>
      <c r="B7282" t="s">
        <v>18456</v>
      </c>
      <c r="C7282" t="s">
        <v>18457</v>
      </c>
      <c r="D7282">
        <f>1-443-700-3576</f>
        <v>-4718</v>
      </c>
      <c r="E7282" s="1">
        <v>44964.611851851849</v>
      </c>
      <c r="F7282" s="1">
        <v>44964.611851851849</v>
      </c>
    </row>
    <row r="7283" spans="1:6" x14ac:dyDescent="0.2">
      <c r="A7283">
        <v>7282</v>
      </c>
      <c r="B7283" t="s">
        <v>18458</v>
      </c>
      <c r="C7283" t="s">
        <v>18459</v>
      </c>
      <c r="D7283" t="s">
        <v>18460</v>
      </c>
      <c r="E7283" s="1">
        <v>44964.611851851849</v>
      </c>
      <c r="F7283" s="1">
        <v>44964.611851851849</v>
      </c>
    </row>
    <row r="7284" spans="1:6" x14ac:dyDescent="0.2">
      <c r="A7284">
        <v>7283</v>
      </c>
      <c r="B7284" t="s">
        <v>18461</v>
      </c>
      <c r="C7284" t="s">
        <v>18462</v>
      </c>
      <c r="D7284">
        <v>16124546840</v>
      </c>
      <c r="E7284" s="1">
        <v>44964.611851851849</v>
      </c>
      <c r="F7284" s="1">
        <v>44964.611851851849</v>
      </c>
    </row>
    <row r="7285" spans="1:6" x14ac:dyDescent="0.2">
      <c r="A7285">
        <v>7284</v>
      </c>
      <c r="B7285" t="s">
        <v>18463</v>
      </c>
      <c r="C7285" t="s">
        <v>18464</v>
      </c>
      <c r="D7285" s="2">
        <v>16264871929</v>
      </c>
      <c r="E7285" s="1">
        <v>44964.611851851849</v>
      </c>
      <c r="F7285" s="1">
        <v>44964.611851851849</v>
      </c>
    </row>
    <row r="7286" spans="1:6" x14ac:dyDescent="0.2">
      <c r="A7286">
        <v>7285</v>
      </c>
      <c r="B7286" t="s">
        <v>18465</v>
      </c>
      <c r="C7286" t="s">
        <v>18466</v>
      </c>
      <c r="D7286">
        <v>18089624664</v>
      </c>
      <c r="E7286" s="1">
        <v>44964.611851851849</v>
      </c>
      <c r="F7286" s="1">
        <v>44964.611851851849</v>
      </c>
    </row>
    <row r="7287" spans="1:6" x14ac:dyDescent="0.2">
      <c r="A7287">
        <v>7286</v>
      </c>
      <c r="B7287" t="s">
        <v>18467</v>
      </c>
      <c r="C7287" t="s">
        <v>18468</v>
      </c>
      <c r="D7287" t="s">
        <v>18469</v>
      </c>
      <c r="E7287" s="1">
        <v>44964.611851851849</v>
      </c>
      <c r="F7287" s="1">
        <v>44964.611851851849</v>
      </c>
    </row>
    <row r="7288" spans="1:6" x14ac:dyDescent="0.2">
      <c r="A7288">
        <v>7287</v>
      </c>
      <c r="B7288" t="s">
        <v>18470</v>
      </c>
      <c r="C7288" t="s">
        <v>18471</v>
      </c>
      <c r="D7288" t="s">
        <v>18472</v>
      </c>
      <c r="E7288" s="1">
        <v>44964.611851851849</v>
      </c>
      <c r="F7288" s="1">
        <v>44964.611851851849</v>
      </c>
    </row>
    <row r="7289" spans="1:6" x14ac:dyDescent="0.2">
      <c r="A7289">
        <v>7288</v>
      </c>
      <c r="B7289" t="s">
        <v>18473</v>
      </c>
      <c r="C7289" t="s">
        <v>18474</v>
      </c>
      <c r="D7289" t="s">
        <v>18475</v>
      </c>
      <c r="E7289" s="1">
        <v>44964.611851851849</v>
      </c>
      <c r="F7289" s="1">
        <v>44964.611851851849</v>
      </c>
    </row>
    <row r="7290" spans="1:6" x14ac:dyDescent="0.2">
      <c r="A7290">
        <v>7289</v>
      </c>
      <c r="B7290" t="s">
        <v>18476</v>
      </c>
      <c r="C7290" t="s">
        <v>18477</v>
      </c>
      <c r="D7290" t="s">
        <v>18478</v>
      </c>
      <c r="E7290" s="1">
        <v>44964.611851851849</v>
      </c>
      <c r="F7290" s="1">
        <v>44964.611851851849</v>
      </c>
    </row>
    <row r="7291" spans="1:6" x14ac:dyDescent="0.2">
      <c r="A7291">
        <v>7290</v>
      </c>
      <c r="B7291" t="s">
        <v>18479</v>
      </c>
      <c r="C7291" t="s">
        <v>18480</v>
      </c>
      <c r="D7291" t="s">
        <v>18481</v>
      </c>
      <c r="E7291" s="1">
        <v>44964.611851851849</v>
      </c>
      <c r="F7291" s="1">
        <v>44964.611851851849</v>
      </c>
    </row>
    <row r="7292" spans="1:6" x14ac:dyDescent="0.2">
      <c r="A7292">
        <v>7291</v>
      </c>
      <c r="B7292" t="s">
        <v>18482</v>
      </c>
      <c r="C7292" t="s">
        <v>18483</v>
      </c>
      <c r="D7292" s="2">
        <v>4845517652</v>
      </c>
      <c r="E7292" s="1">
        <v>44964.611851851849</v>
      </c>
      <c r="F7292" s="1">
        <v>44964.611851851849</v>
      </c>
    </row>
    <row r="7293" spans="1:6" x14ac:dyDescent="0.2">
      <c r="A7293">
        <v>7292</v>
      </c>
      <c r="B7293" t="s">
        <v>18484</v>
      </c>
      <c r="C7293" t="s">
        <v>18485</v>
      </c>
      <c r="D7293" t="s">
        <v>18486</v>
      </c>
      <c r="E7293" s="1">
        <v>44964.611851851849</v>
      </c>
      <c r="F7293" s="1">
        <v>44964.611851851849</v>
      </c>
    </row>
    <row r="7294" spans="1:6" x14ac:dyDescent="0.2">
      <c r="A7294">
        <v>7293</v>
      </c>
      <c r="B7294" t="s">
        <v>18487</v>
      </c>
      <c r="C7294" t="s">
        <v>18488</v>
      </c>
      <c r="D7294" t="s">
        <v>18489</v>
      </c>
      <c r="E7294" s="1">
        <v>44964.611851851849</v>
      </c>
      <c r="F7294" s="1">
        <v>44964.611851851849</v>
      </c>
    </row>
    <row r="7295" spans="1:6" x14ac:dyDescent="0.2">
      <c r="A7295">
        <v>7294</v>
      </c>
      <c r="B7295" t="s">
        <v>18490</v>
      </c>
      <c r="C7295" t="s">
        <v>18491</v>
      </c>
      <c r="D7295" s="2">
        <v>6367040307</v>
      </c>
      <c r="E7295" s="1">
        <v>44964.611851851849</v>
      </c>
      <c r="F7295" s="1">
        <v>44964.611851851849</v>
      </c>
    </row>
    <row r="7296" spans="1:6" x14ac:dyDescent="0.2">
      <c r="A7296">
        <v>7295</v>
      </c>
      <c r="B7296" t="s">
        <v>18492</v>
      </c>
      <c r="C7296" t="s">
        <v>18493</v>
      </c>
      <c r="D7296" t="s">
        <v>18494</v>
      </c>
      <c r="E7296" s="1">
        <v>44964.611851851849</v>
      </c>
      <c r="F7296" s="1">
        <v>44964.611851851849</v>
      </c>
    </row>
    <row r="7297" spans="1:6" x14ac:dyDescent="0.2">
      <c r="A7297">
        <v>7296</v>
      </c>
      <c r="B7297" t="s">
        <v>18495</v>
      </c>
      <c r="C7297" t="s">
        <v>18496</v>
      </c>
      <c r="D7297" t="s">
        <v>18497</v>
      </c>
      <c r="E7297" s="1">
        <v>44964.611851851849</v>
      </c>
      <c r="F7297" s="1">
        <v>44964.611851851849</v>
      </c>
    </row>
    <row r="7298" spans="1:6" x14ac:dyDescent="0.2">
      <c r="A7298">
        <v>7297</v>
      </c>
      <c r="B7298" t="s">
        <v>18498</v>
      </c>
      <c r="C7298" t="s">
        <v>18499</v>
      </c>
      <c r="D7298" t="s">
        <v>18500</v>
      </c>
      <c r="E7298" s="1">
        <v>44964.611851851849</v>
      </c>
      <c r="F7298" s="1">
        <v>44964.611851851849</v>
      </c>
    </row>
    <row r="7299" spans="1:6" x14ac:dyDescent="0.2">
      <c r="A7299">
        <v>7298</v>
      </c>
      <c r="B7299" t="s">
        <v>18501</v>
      </c>
      <c r="C7299" t="s">
        <v>18502</v>
      </c>
      <c r="D7299" s="2">
        <v>6096673048</v>
      </c>
      <c r="E7299" s="1">
        <v>44964.611851851849</v>
      </c>
      <c r="F7299" s="1">
        <v>44964.611851851849</v>
      </c>
    </row>
    <row r="7300" spans="1:6" x14ac:dyDescent="0.2">
      <c r="A7300">
        <v>7299</v>
      </c>
      <c r="B7300" t="s">
        <v>18503</v>
      </c>
      <c r="C7300" t="s">
        <v>18504</v>
      </c>
      <c r="D7300" s="2">
        <v>4428772552</v>
      </c>
      <c r="E7300" s="1">
        <v>44964.611851851849</v>
      </c>
      <c r="F7300" s="1">
        <v>44964.611851851849</v>
      </c>
    </row>
    <row r="7301" spans="1:6" x14ac:dyDescent="0.2">
      <c r="A7301">
        <v>7300</v>
      </c>
      <c r="B7301" t="s">
        <v>18505</v>
      </c>
      <c r="C7301" t="s">
        <v>18506</v>
      </c>
      <c r="D7301" s="2">
        <v>9403494012</v>
      </c>
      <c r="E7301" s="1">
        <v>44964.611851851849</v>
      </c>
      <c r="F7301" s="1">
        <v>44964.611851851849</v>
      </c>
    </row>
    <row r="7302" spans="1:6" x14ac:dyDescent="0.2">
      <c r="A7302">
        <v>7301</v>
      </c>
      <c r="B7302" t="s">
        <v>18507</v>
      </c>
      <c r="C7302" t="s">
        <v>18508</v>
      </c>
      <c r="D7302">
        <f>1-929-321-5002</f>
        <v>-6251</v>
      </c>
      <c r="E7302" s="1">
        <v>44964.611851851849</v>
      </c>
      <c r="F7302" s="1">
        <v>44964.611851851849</v>
      </c>
    </row>
    <row r="7303" spans="1:6" x14ac:dyDescent="0.2">
      <c r="A7303">
        <v>7302</v>
      </c>
      <c r="B7303" t="s">
        <v>18509</v>
      </c>
      <c r="C7303" t="s">
        <v>18510</v>
      </c>
      <c r="D7303">
        <f>1-458-421-6353</f>
        <v>-7231</v>
      </c>
      <c r="E7303" s="1">
        <v>44964.611851851849</v>
      </c>
      <c r="F7303" s="1">
        <v>44964.611851851849</v>
      </c>
    </row>
    <row r="7304" spans="1:6" x14ac:dyDescent="0.2">
      <c r="A7304">
        <v>7303</v>
      </c>
      <c r="B7304" t="s">
        <v>18511</v>
      </c>
      <c r="C7304" t="s">
        <v>18512</v>
      </c>
      <c r="D7304" t="s">
        <v>18513</v>
      </c>
      <c r="E7304" s="1">
        <v>44964.611851851849</v>
      </c>
      <c r="F7304" s="1">
        <v>44964.611851851849</v>
      </c>
    </row>
    <row r="7305" spans="1:6" x14ac:dyDescent="0.2">
      <c r="A7305">
        <v>7304</v>
      </c>
      <c r="B7305" t="s">
        <v>18514</v>
      </c>
      <c r="C7305" t="s">
        <v>18515</v>
      </c>
      <c r="D7305" t="s">
        <v>18516</v>
      </c>
      <c r="E7305" s="1">
        <v>44964.611851851849</v>
      </c>
      <c r="F7305" s="1">
        <v>44964.611851851849</v>
      </c>
    </row>
    <row r="7306" spans="1:6" x14ac:dyDescent="0.2">
      <c r="A7306">
        <v>7305</v>
      </c>
      <c r="B7306" t="s">
        <v>18517</v>
      </c>
      <c r="C7306" t="s">
        <v>18518</v>
      </c>
      <c r="D7306" t="s">
        <v>18519</v>
      </c>
      <c r="E7306" s="1">
        <v>44964.611851851849</v>
      </c>
      <c r="F7306" s="1">
        <v>44964.611851851849</v>
      </c>
    </row>
    <row r="7307" spans="1:6" x14ac:dyDescent="0.2">
      <c r="A7307">
        <v>7306</v>
      </c>
      <c r="B7307" t="s">
        <v>18520</v>
      </c>
      <c r="C7307" t="s">
        <v>18521</v>
      </c>
      <c r="D7307">
        <f>1-540-594-9365</f>
        <v>-10498</v>
      </c>
      <c r="E7307" s="1">
        <v>44964.611851851849</v>
      </c>
      <c r="F7307" s="1">
        <v>44964.611851851849</v>
      </c>
    </row>
    <row r="7308" spans="1:6" x14ac:dyDescent="0.2">
      <c r="A7308">
        <v>7307</v>
      </c>
      <c r="B7308" t="s">
        <v>18522</v>
      </c>
      <c r="C7308" t="s">
        <v>18523</v>
      </c>
      <c r="D7308">
        <f>1-208-620-8923</f>
        <v>-9750</v>
      </c>
      <c r="E7308" s="1">
        <v>44964.611851851849</v>
      </c>
      <c r="F7308" s="1">
        <v>44964.611851851849</v>
      </c>
    </row>
    <row r="7309" spans="1:6" x14ac:dyDescent="0.2">
      <c r="A7309">
        <v>7308</v>
      </c>
      <c r="B7309" t="s">
        <v>18524</v>
      </c>
      <c r="C7309" t="s">
        <v>18525</v>
      </c>
      <c r="D7309" s="2">
        <v>7817148677</v>
      </c>
      <c r="E7309" s="1">
        <v>44964.611851851849</v>
      </c>
      <c r="F7309" s="1">
        <v>44964.611851851849</v>
      </c>
    </row>
    <row r="7310" spans="1:6" x14ac:dyDescent="0.2">
      <c r="A7310">
        <v>7309</v>
      </c>
      <c r="B7310" t="s">
        <v>18526</v>
      </c>
      <c r="C7310" t="s">
        <v>18527</v>
      </c>
      <c r="D7310" t="s">
        <v>18528</v>
      </c>
      <c r="E7310" s="1">
        <v>44964.611851851849</v>
      </c>
      <c r="F7310" s="1">
        <v>44964.611851851849</v>
      </c>
    </row>
    <row r="7311" spans="1:6" x14ac:dyDescent="0.2">
      <c r="A7311">
        <v>7310</v>
      </c>
      <c r="B7311" t="s">
        <v>18529</v>
      </c>
      <c r="C7311" t="s">
        <v>18530</v>
      </c>
      <c r="D7311" t="s">
        <v>18531</v>
      </c>
      <c r="E7311" s="1">
        <v>44964.611851851849</v>
      </c>
      <c r="F7311" s="1">
        <v>44964.611851851849</v>
      </c>
    </row>
    <row r="7312" spans="1:6" x14ac:dyDescent="0.2">
      <c r="A7312">
        <v>7311</v>
      </c>
      <c r="B7312" t="s">
        <v>18532</v>
      </c>
      <c r="C7312" t="s">
        <v>18533</v>
      </c>
      <c r="D7312" t="s">
        <v>18534</v>
      </c>
      <c r="E7312" s="1">
        <v>44964.611851851849</v>
      </c>
      <c r="F7312" s="1">
        <v>44964.611851851849</v>
      </c>
    </row>
    <row r="7313" spans="1:6" x14ac:dyDescent="0.2">
      <c r="A7313">
        <v>7312</v>
      </c>
      <c r="B7313" t="s">
        <v>18535</v>
      </c>
      <c r="C7313" t="s">
        <v>18536</v>
      </c>
      <c r="D7313" s="2">
        <v>4152823969</v>
      </c>
      <c r="E7313" s="1">
        <v>44964.611851851849</v>
      </c>
      <c r="F7313" s="1">
        <v>44964.611851851849</v>
      </c>
    </row>
    <row r="7314" spans="1:6" x14ac:dyDescent="0.2">
      <c r="A7314">
        <v>7313</v>
      </c>
      <c r="B7314" t="s">
        <v>18537</v>
      </c>
      <c r="C7314" t="s">
        <v>18538</v>
      </c>
      <c r="D7314" t="s">
        <v>18539</v>
      </c>
      <c r="E7314" s="1">
        <v>44964.611851851849</v>
      </c>
      <c r="F7314" s="1">
        <v>44964.611851851849</v>
      </c>
    </row>
    <row r="7315" spans="1:6" x14ac:dyDescent="0.2">
      <c r="A7315">
        <v>7314</v>
      </c>
      <c r="B7315" t="s">
        <v>18540</v>
      </c>
      <c r="C7315" t="s">
        <v>18541</v>
      </c>
      <c r="D7315" t="s">
        <v>18542</v>
      </c>
      <c r="E7315" s="1">
        <v>44964.611851851849</v>
      </c>
      <c r="F7315" s="1">
        <v>44964.611851851849</v>
      </c>
    </row>
    <row r="7316" spans="1:6" x14ac:dyDescent="0.2">
      <c r="A7316">
        <v>7315</v>
      </c>
      <c r="B7316" t="s">
        <v>18543</v>
      </c>
      <c r="C7316" t="s">
        <v>18544</v>
      </c>
      <c r="D7316">
        <f>1-614-253-3388</f>
        <v>-4254</v>
      </c>
      <c r="E7316" s="1">
        <v>44964.611851851849</v>
      </c>
      <c r="F7316" s="1">
        <v>44964.611851851849</v>
      </c>
    </row>
    <row r="7317" spans="1:6" x14ac:dyDescent="0.2">
      <c r="A7317">
        <v>7316</v>
      </c>
      <c r="B7317" t="s">
        <v>18545</v>
      </c>
      <c r="C7317" t="s">
        <v>18546</v>
      </c>
      <c r="D7317">
        <f>1-253-960-3235</f>
        <v>-4447</v>
      </c>
      <c r="E7317" s="1">
        <v>44964.611851851849</v>
      </c>
      <c r="F7317" s="1">
        <v>44964.611851851849</v>
      </c>
    </row>
    <row r="7318" spans="1:6" x14ac:dyDescent="0.2">
      <c r="A7318">
        <v>7317</v>
      </c>
      <c r="B7318" t="s">
        <v>18547</v>
      </c>
      <c r="C7318" t="s">
        <v>18548</v>
      </c>
      <c r="D7318" s="2">
        <v>5868734770</v>
      </c>
      <c r="E7318" s="1">
        <v>44964.611851851849</v>
      </c>
      <c r="F7318" s="1">
        <v>44964.611851851849</v>
      </c>
    </row>
    <row r="7319" spans="1:6" x14ac:dyDescent="0.2">
      <c r="A7319">
        <v>7318</v>
      </c>
      <c r="B7319" t="s">
        <v>18549</v>
      </c>
      <c r="C7319" t="s">
        <v>18550</v>
      </c>
      <c r="D7319" s="2">
        <v>9082227379</v>
      </c>
      <c r="E7319" s="1">
        <v>44964.611851851849</v>
      </c>
      <c r="F7319" s="1">
        <v>44964.611851851849</v>
      </c>
    </row>
    <row r="7320" spans="1:6" x14ac:dyDescent="0.2">
      <c r="A7320">
        <v>7319</v>
      </c>
      <c r="B7320" t="s">
        <v>18551</v>
      </c>
      <c r="C7320" t="s">
        <v>18552</v>
      </c>
      <c r="D7320" t="s">
        <v>18553</v>
      </c>
      <c r="E7320" s="1">
        <v>44964.611851851849</v>
      </c>
      <c r="F7320" s="1">
        <v>44964.611851851849</v>
      </c>
    </row>
    <row r="7321" spans="1:6" x14ac:dyDescent="0.2">
      <c r="A7321">
        <v>7320</v>
      </c>
      <c r="B7321" t="s">
        <v>18554</v>
      </c>
      <c r="C7321" t="s">
        <v>18555</v>
      </c>
      <c r="D7321" t="s">
        <v>18556</v>
      </c>
      <c r="E7321" s="1">
        <v>44964.611851851849</v>
      </c>
      <c r="F7321" s="1">
        <v>44964.611851851849</v>
      </c>
    </row>
    <row r="7322" spans="1:6" x14ac:dyDescent="0.2">
      <c r="A7322">
        <v>7321</v>
      </c>
      <c r="B7322" t="s">
        <v>18557</v>
      </c>
      <c r="C7322" t="s">
        <v>18558</v>
      </c>
      <c r="D7322" t="s">
        <v>18559</v>
      </c>
      <c r="E7322" s="1">
        <v>44964.611851851849</v>
      </c>
      <c r="F7322" s="1">
        <v>44964.611851851849</v>
      </c>
    </row>
    <row r="7323" spans="1:6" x14ac:dyDescent="0.2">
      <c r="A7323">
        <v>7322</v>
      </c>
      <c r="B7323" t="s">
        <v>18560</v>
      </c>
      <c r="C7323" t="s">
        <v>18561</v>
      </c>
      <c r="D7323" t="s">
        <v>18562</v>
      </c>
      <c r="E7323" s="1">
        <v>44964.611851851849</v>
      </c>
      <c r="F7323" s="1">
        <v>44964.611851851849</v>
      </c>
    </row>
    <row r="7324" spans="1:6" x14ac:dyDescent="0.2">
      <c r="A7324">
        <v>7323</v>
      </c>
      <c r="B7324" t="s">
        <v>18563</v>
      </c>
      <c r="C7324" t="s">
        <v>18564</v>
      </c>
      <c r="D7324">
        <f>1-283-414-2519</f>
        <v>-3215</v>
      </c>
      <c r="E7324" s="1">
        <v>44964.611851851849</v>
      </c>
      <c r="F7324" s="1">
        <v>44964.611851851849</v>
      </c>
    </row>
    <row r="7325" spans="1:6" x14ac:dyDescent="0.2">
      <c r="A7325">
        <v>7324</v>
      </c>
      <c r="B7325" t="s">
        <v>18565</v>
      </c>
      <c r="C7325" t="s">
        <v>18566</v>
      </c>
      <c r="D7325" t="s">
        <v>18567</v>
      </c>
      <c r="E7325" s="1">
        <v>44964.611851851849</v>
      </c>
      <c r="F7325" s="1">
        <v>44964.611851851849</v>
      </c>
    </row>
    <row r="7326" spans="1:6" x14ac:dyDescent="0.2">
      <c r="A7326">
        <v>7325</v>
      </c>
      <c r="B7326" t="s">
        <v>18568</v>
      </c>
      <c r="C7326" t="s">
        <v>18569</v>
      </c>
      <c r="D7326" t="s">
        <v>18570</v>
      </c>
      <c r="E7326" s="1">
        <v>44964.611851851849</v>
      </c>
      <c r="F7326" s="1">
        <v>44964.611851851849</v>
      </c>
    </row>
    <row r="7327" spans="1:6" x14ac:dyDescent="0.2">
      <c r="A7327">
        <v>7326</v>
      </c>
      <c r="B7327" t="s">
        <v>18571</v>
      </c>
      <c r="C7327" t="s">
        <v>18572</v>
      </c>
      <c r="D7327" t="s">
        <v>18573</v>
      </c>
      <c r="E7327" s="1">
        <v>44964.611851851849</v>
      </c>
      <c r="F7327" s="1">
        <v>44964.611851851849</v>
      </c>
    </row>
    <row r="7328" spans="1:6" x14ac:dyDescent="0.2">
      <c r="A7328">
        <v>7327</v>
      </c>
      <c r="B7328" t="s">
        <v>18574</v>
      </c>
      <c r="C7328" t="s">
        <v>18575</v>
      </c>
      <c r="D7328" t="s">
        <v>18576</v>
      </c>
      <c r="E7328" s="1">
        <v>44964.611851851849</v>
      </c>
      <c r="F7328" s="1">
        <v>44964.611851851849</v>
      </c>
    </row>
    <row r="7329" spans="1:6" x14ac:dyDescent="0.2">
      <c r="A7329">
        <v>7328</v>
      </c>
      <c r="B7329" t="s">
        <v>18577</v>
      </c>
      <c r="C7329" t="s">
        <v>18578</v>
      </c>
      <c r="D7329">
        <f>1-973-946-6192</f>
        <v>-8110</v>
      </c>
      <c r="E7329" s="1">
        <v>44964.611851851849</v>
      </c>
      <c r="F7329" s="1">
        <v>44964.611851851849</v>
      </c>
    </row>
    <row r="7330" spans="1:6" x14ac:dyDescent="0.2">
      <c r="A7330">
        <v>7329</v>
      </c>
      <c r="B7330" t="s">
        <v>18579</v>
      </c>
      <c r="C7330" t="s">
        <v>18580</v>
      </c>
      <c r="D7330" t="s">
        <v>18581</v>
      </c>
      <c r="E7330" s="1">
        <v>44964.611851851849</v>
      </c>
      <c r="F7330" s="1">
        <v>44964.611851851849</v>
      </c>
    </row>
    <row r="7331" spans="1:6" x14ac:dyDescent="0.2">
      <c r="A7331">
        <v>7330</v>
      </c>
      <c r="B7331" t="s">
        <v>18582</v>
      </c>
      <c r="C7331" t="s">
        <v>18583</v>
      </c>
      <c r="D7331" t="s">
        <v>18584</v>
      </c>
      <c r="E7331" s="1">
        <v>44964.611851851849</v>
      </c>
      <c r="F7331" s="1">
        <v>44964.611851851849</v>
      </c>
    </row>
    <row r="7332" spans="1:6" x14ac:dyDescent="0.2">
      <c r="A7332">
        <v>7331</v>
      </c>
      <c r="B7332" t="s">
        <v>18585</v>
      </c>
      <c r="C7332" t="s">
        <v>18586</v>
      </c>
      <c r="D7332" t="s">
        <v>18587</v>
      </c>
      <c r="E7332" s="1">
        <v>44964.611851851849</v>
      </c>
      <c r="F7332" s="1">
        <v>44964.611851851849</v>
      </c>
    </row>
    <row r="7333" spans="1:6" x14ac:dyDescent="0.2">
      <c r="A7333">
        <v>7332</v>
      </c>
      <c r="B7333" t="s">
        <v>18588</v>
      </c>
      <c r="C7333" t="s">
        <v>18589</v>
      </c>
      <c r="D7333" t="s">
        <v>18590</v>
      </c>
      <c r="E7333" s="1">
        <v>44964.611851851849</v>
      </c>
      <c r="F7333" s="1">
        <v>44964.611851851849</v>
      </c>
    </row>
    <row r="7334" spans="1:6" x14ac:dyDescent="0.2">
      <c r="A7334">
        <v>7333</v>
      </c>
      <c r="B7334" t="s">
        <v>18591</v>
      </c>
      <c r="C7334" t="s">
        <v>18592</v>
      </c>
      <c r="D7334" t="s">
        <v>18593</v>
      </c>
      <c r="E7334" s="1">
        <v>44964.611851851849</v>
      </c>
      <c r="F7334" s="1">
        <v>44964.611851851849</v>
      </c>
    </row>
    <row r="7335" spans="1:6" x14ac:dyDescent="0.2">
      <c r="A7335">
        <v>7334</v>
      </c>
      <c r="B7335" t="s">
        <v>18594</v>
      </c>
      <c r="C7335" t="s">
        <v>18595</v>
      </c>
      <c r="D7335" t="s">
        <v>18596</v>
      </c>
      <c r="E7335" s="1">
        <v>44964.611851851849</v>
      </c>
      <c r="F7335" s="1">
        <v>44964.611851851849</v>
      </c>
    </row>
    <row r="7336" spans="1:6" x14ac:dyDescent="0.2">
      <c r="A7336">
        <v>7335</v>
      </c>
      <c r="B7336" t="s">
        <v>18597</v>
      </c>
      <c r="C7336" t="s">
        <v>18598</v>
      </c>
      <c r="D7336">
        <f>1-240-466-4414</f>
        <v>-5119</v>
      </c>
      <c r="E7336" s="1">
        <v>44964.611851851849</v>
      </c>
      <c r="F7336" s="1">
        <v>44964.611851851849</v>
      </c>
    </row>
    <row r="7337" spans="1:6" x14ac:dyDescent="0.2">
      <c r="A7337">
        <v>7336</v>
      </c>
      <c r="B7337" t="s">
        <v>18599</v>
      </c>
      <c r="C7337" t="s">
        <v>18600</v>
      </c>
      <c r="D7337" s="2">
        <v>9383257585</v>
      </c>
      <c r="E7337" s="1">
        <v>44964.611851851849</v>
      </c>
      <c r="F7337" s="1">
        <v>44964.611851851849</v>
      </c>
    </row>
    <row r="7338" spans="1:6" x14ac:dyDescent="0.2">
      <c r="A7338">
        <v>7337</v>
      </c>
      <c r="B7338" t="s">
        <v>18601</v>
      </c>
      <c r="C7338" t="s">
        <v>18602</v>
      </c>
      <c r="D7338" t="s">
        <v>18603</v>
      </c>
      <c r="E7338" s="1">
        <v>44964.611851851849</v>
      </c>
      <c r="F7338" s="1">
        <v>44964.611851851849</v>
      </c>
    </row>
    <row r="7339" spans="1:6" x14ac:dyDescent="0.2">
      <c r="A7339">
        <v>7338</v>
      </c>
      <c r="B7339" t="s">
        <v>18604</v>
      </c>
      <c r="C7339" t="s">
        <v>18605</v>
      </c>
      <c r="D7339" t="s">
        <v>18606</v>
      </c>
      <c r="E7339" s="1">
        <v>44964.611851851849</v>
      </c>
      <c r="F7339" s="1">
        <v>44964.611851851849</v>
      </c>
    </row>
    <row r="7340" spans="1:6" x14ac:dyDescent="0.2">
      <c r="A7340">
        <v>7339</v>
      </c>
      <c r="B7340" t="s">
        <v>18607</v>
      </c>
      <c r="C7340" t="s">
        <v>18608</v>
      </c>
      <c r="D7340">
        <f>1-540-782-5140</f>
        <v>-6461</v>
      </c>
      <c r="E7340" s="1">
        <v>44964.611851851849</v>
      </c>
      <c r="F7340" s="1">
        <v>44964.611851851849</v>
      </c>
    </row>
    <row r="7341" spans="1:6" x14ac:dyDescent="0.2">
      <c r="A7341">
        <v>7340</v>
      </c>
      <c r="B7341" t="s">
        <v>18609</v>
      </c>
      <c r="C7341" t="s">
        <v>18610</v>
      </c>
      <c r="D7341" s="2">
        <v>16818841929</v>
      </c>
      <c r="E7341" s="1">
        <v>44964.611851851849</v>
      </c>
      <c r="F7341" s="1">
        <v>44964.611851851849</v>
      </c>
    </row>
    <row r="7342" spans="1:6" x14ac:dyDescent="0.2">
      <c r="A7342">
        <v>7341</v>
      </c>
      <c r="B7342" t="s">
        <v>18611</v>
      </c>
      <c r="C7342" t="s">
        <v>18612</v>
      </c>
      <c r="D7342" t="s">
        <v>18613</v>
      </c>
      <c r="E7342" s="1">
        <v>44964.611851851849</v>
      </c>
      <c r="F7342" s="1">
        <v>44964.611851851849</v>
      </c>
    </row>
    <row r="7343" spans="1:6" x14ac:dyDescent="0.2">
      <c r="A7343">
        <v>7342</v>
      </c>
      <c r="B7343" t="s">
        <v>18614</v>
      </c>
      <c r="C7343" t="s">
        <v>18615</v>
      </c>
      <c r="D7343">
        <f>1-878-487-7203</f>
        <v>-8567</v>
      </c>
      <c r="E7343" s="1">
        <v>44964.611851851849</v>
      </c>
      <c r="F7343" s="1">
        <v>44964.611851851849</v>
      </c>
    </row>
    <row r="7344" spans="1:6" x14ac:dyDescent="0.2">
      <c r="A7344">
        <v>7343</v>
      </c>
      <c r="B7344" t="s">
        <v>18616</v>
      </c>
      <c r="C7344" t="s">
        <v>18617</v>
      </c>
      <c r="D7344" t="s">
        <v>18618</v>
      </c>
      <c r="E7344" s="1">
        <v>44964.611851851849</v>
      </c>
      <c r="F7344" s="1">
        <v>44964.611851851849</v>
      </c>
    </row>
    <row r="7345" spans="1:6" x14ac:dyDescent="0.2">
      <c r="A7345">
        <v>7344</v>
      </c>
      <c r="B7345" t="s">
        <v>18619</v>
      </c>
      <c r="C7345" t="s">
        <v>18620</v>
      </c>
      <c r="D7345" t="s">
        <v>18621</v>
      </c>
      <c r="E7345" s="1">
        <v>44964.611851851849</v>
      </c>
      <c r="F7345" s="1">
        <v>44964.611851851849</v>
      </c>
    </row>
    <row r="7346" spans="1:6" x14ac:dyDescent="0.2">
      <c r="A7346">
        <v>7345</v>
      </c>
      <c r="B7346" t="s">
        <v>18622</v>
      </c>
      <c r="C7346" t="s">
        <v>18623</v>
      </c>
      <c r="D7346" t="s">
        <v>18624</v>
      </c>
      <c r="E7346" s="1">
        <v>44964.611851851849</v>
      </c>
      <c r="F7346" s="1">
        <v>44964.611851851849</v>
      </c>
    </row>
    <row r="7347" spans="1:6" x14ac:dyDescent="0.2">
      <c r="A7347">
        <v>7346</v>
      </c>
      <c r="B7347" t="s">
        <v>18625</v>
      </c>
      <c r="C7347" t="s">
        <v>18626</v>
      </c>
      <c r="D7347" t="s">
        <v>18627</v>
      </c>
      <c r="E7347" s="1">
        <v>44964.611851851849</v>
      </c>
      <c r="F7347" s="1">
        <v>44964.611851851849</v>
      </c>
    </row>
    <row r="7348" spans="1:6" x14ac:dyDescent="0.2">
      <c r="A7348">
        <v>7347</v>
      </c>
      <c r="B7348" t="s">
        <v>18628</v>
      </c>
      <c r="C7348" t="s">
        <v>18629</v>
      </c>
      <c r="D7348" t="s">
        <v>18630</v>
      </c>
      <c r="E7348" s="1">
        <v>44964.611851851849</v>
      </c>
      <c r="F7348" s="1">
        <v>44964.611851851849</v>
      </c>
    </row>
    <row r="7349" spans="1:6" x14ac:dyDescent="0.2">
      <c r="A7349">
        <v>7348</v>
      </c>
      <c r="B7349" t="s">
        <v>18631</v>
      </c>
      <c r="C7349" t="s">
        <v>18632</v>
      </c>
      <c r="D7349" t="s">
        <v>18633</v>
      </c>
      <c r="E7349" s="1">
        <v>44964.611851851849</v>
      </c>
      <c r="F7349" s="1">
        <v>44964.611851851849</v>
      </c>
    </row>
    <row r="7350" spans="1:6" x14ac:dyDescent="0.2">
      <c r="A7350">
        <v>7349</v>
      </c>
      <c r="B7350" t="s">
        <v>18634</v>
      </c>
      <c r="C7350" t="s">
        <v>18635</v>
      </c>
      <c r="D7350">
        <v>15018251868</v>
      </c>
      <c r="E7350" s="1">
        <v>44964.611851851849</v>
      </c>
      <c r="F7350" s="1">
        <v>44964.611851851849</v>
      </c>
    </row>
    <row r="7351" spans="1:6" x14ac:dyDescent="0.2">
      <c r="A7351">
        <v>7350</v>
      </c>
      <c r="B7351" t="s">
        <v>18636</v>
      </c>
      <c r="C7351" t="s">
        <v>18637</v>
      </c>
      <c r="D7351" s="2">
        <v>16107377272</v>
      </c>
      <c r="E7351" s="1">
        <v>44964.611851851849</v>
      </c>
      <c r="F7351" s="1">
        <v>44964.611851851849</v>
      </c>
    </row>
    <row r="7352" spans="1:6" x14ac:dyDescent="0.2">
      <c r="A7352">
        <v>7351</v>
      </c>
      <c r="B7352" t="s">
        <v>18638</v>
      </c>
      <c r="C7352" t="s">
        <v>18639</v>
      </c>
      <c r="D7352" t="s">
        <v>18640</v>
      </c>
      <c r="E7352" s="1">
        <v>44964.611851851849</v>
      </c>
      <c r="F7352" s="1">
        <v>44964.611851851849</v>
      </c>
    </row>
    <row r="7353" spans="1:6" x14ac:dyDescent="0.2">
      <c r="A7353">
        <v>7352</v>
      </c>
      <c r="B7353" t="s">
        <v>18641</v>
      </c>
      <c r="C7353" t="s">
        <v>18642</v>
      </c>
      <c r="D7353" t="s">
        <v>18643</v>
      </c>
      <c r="E7353" s="1">
        <v>44964.611851851849</v>
      </c>
      <c r="F7353" s="1">
        <v>44964.611851851849</v>
      </c>
    </row>
    <row r="7354" spans="1:6" x14ac:dyDescent="0.2">
      <c r="A7354">
        <v>7353</v>
      </c>
      <c r="B7354" t="s">
        <v>18644</v>
      </c>
      <c r="C7354" t="s">
        <v>18645</v>
      </c>
      <c r="D7354" s="2">
        <v>5178730853</v>
      </c>
      <c r="E7354" s="1">
        <v>44964.611851851849</v>
      </c>
      <c r="F7354" s="1">
        <v>44964.611851851849</v>
      </c>
    </row>
    <row r="7355" spans="1:6" x14ac:dyDescent="0.2">
      <c r="A7355">
        <v>7354</v>
      </c>
      <c r="B7355" t="s">
        <v>18646</v>
      </c>
      <c r="C7355" t="s">
        <v>18647</v>
      </c>
      <c r="D7355" t="s">
        <v>18648</v>
      </c>
      <c r="E7355" s="1">
        <v>44964.611851851849</v>
      </c>
      <c r="F7355" s="1">
        <v>44964.611851851849</v>
      </c>
    </row>
    <row r="7356" spans="1:6" x14ac:dyDescent="0.2">
      <c r="A7356">
        <v>7355</v>
      </c>
      <c r="B7356" t="s">
        <v>18649</v>
      </c>
      <c r="C7356" t="s">
        <v>18650</v>
      </c>
      <c r="D7356">
        <f>1-641-213-213</f>
        <v>-1066</v>
      </c>
      <c r="E7356" s="1">
        <v>44964.611851851849</v>
      </c>
      <c r="F7356" s="1">
        <v>44964.611851851849</v>
      </c>
    </row>
    <row r="7357" spans="1:6" x14ac:dyDescent="0.2">
      <c r="A7357">
        <v>7356</v>
      </c>
      <c r="B7357" t="s">
        <v>18651</v>
      </c>
      <c r="C7357" t="s">
        <v>18652</v>
      </c>
      <c r="D7357" s="2">
        <v>5599727369</v>
      </c>
      <c r="E7357" s="1">
        <v>44964.611851851849</v>
      </c>
      <c r="F7357" s="1">
        <v>44964.611851851849</v>
      </c>
    </row>
    <row r="7358" spans="1:6" x14ac:dyDescent="0.2">
      <c r="A7358">
        <v>7357</v>
      </c>
      <c r="B7358" t="s">
        <v>18653</v>
      </c>
      <c r="C7358" t="s">
        <v>18654</v>
      </c>
      <c r="D7358">
        <v>13095502835</v>
      </c>
      <c r="E7358" s="1">
        <v>44964.611851851849</v>
      </c>
      <c r="F7358" s="1">
        <v>44964.611851851849</v>
      </c>
    </row>
    <row r="7359" spans="1:6" x14ac:dyDescent="0.2">
      <c r="A7359">
        <v>7358</v>
      </c>
      <c r="B7359" t="s">
        <v>18655</v>
      </c>
      <c r="C7359" t="s">
        <v>18656</v>
      </c>
      <c r="D7359" t="s">
        <v>18657</v>
      </c>
      <c r="E7359" s="1">
        <v>44964.611851851849</v>
      </c>
      <c r="F7359" s="1">
        <v>44964.611851851849</v>
      </c>
    </row>
    <row r="7360" spans="1:6" x14ac:dyDescent="0.2">
      <c r="A7360">
        <v>7359</v>
      </c>
      <c r="B7360" t="s">
        <v>18658</v>
      </c>
      <c r="C7360" t="s">
        <v>18659</v>
      </c>
      <c r="D7360">
        <v>15055525394</v>
      </c>
      <c r="E7360" s="1">
        <v>44964.611851851849</v>
      </c>
      <c r="F7360" s="1">
        <v>44964.611851851849</v>
      </c>
    </row>
    <row r="7361" spans="1:6" x14ac:dyDescent="0.2">
      <c r="A7361">
        <v>7360</v>
      </c>
      <c r="B7361" t="s">
        <v>18660</v>
      </c>
      <c r="C7361" t="s">
        <v>18661</v>
      </c>
      <c r="D7361" t="s">
        <v>18662</v>
      </c>
      <c r="E7361" s="1">
        <v>44964.611851851849</v>
      </c>
      <c r="F7361" s="1">
        <v>44964.611851851849</v>
      </c>
    </row>
    <row r="7362" spans="1:6" x14ac:dyDescent="0.2">
      <c r="A7362">
        <v>7361</v>
      </c>
      <c r="B7362" t="s">
        <v>18663</v>
      </c>
      <c r="C7362" t="s">
        <v>18664</v>
      </c>
      <c r="D7362">
        <v>17812357233</v>
      </c>
      <c r="E7362" s="1">
        <v>44964.611851851849</v>
      </c>
      <c r="F7362" s="1">
        <v>44964.611851851849</v>
      </c>
    </row>
    <row r="7363" spans="1:6" x14ac:dyDescent="0.2">
      <c r="A7363">
        <v>7362</v>
      </c>
      <c r="B7363" t="s">
        <v>18665</v>
      </c>
      <c r="C7363" t="s">
        <v>18666</v>
      </c>
      <c r="D7363">
        <v>14054524636</v>
      </c>
      <c r="E7363" s="1">
        <v>44964.611851851849</v>
      </c>
      <c r="F7363" s="1">
        <v>44964.611851851849</v>
      </c>
    </row>
    <row r="7364" spans="1:6" x14ac:dyDescent="0.2">
      <c r="A7364">
        <v>7363</v>
      </c>
      <c r="B7364" t="s">
        <v>18667</v>
      </c>
      <c r="C7364" t="s">
        <v>18668</v>
      </c>
      <c r="D7364" t="s">
        <v>18669</v>
      </c>
      <c r="E7364" s="1">
        <v>44964.611851851849</v>
      </c>
      <c r="F7364" s="1">
        <v>44964.611851851849</v>
      </c>
    </row>
    <row r="7365" spans="1:6" x14ac:dyDescent="0.2">
      <c r="A7365">
        <v>7364</v>
      </c>
      <c r="B7365" t="s">
        <v>18670</v>
      </c>
      <c r="C7365" t="s">
        <v>18671</v>
      </c>
      <c r="D7365" t="s">
        <v>18672</v>
      </c>
      <c r="E7365" s="1">
        <v>44964.611851851849</v>
      </c>
      <c r="F7365" s="1">
        <v>44964.611851851849</v>
      </c>
    </row>
    <row r="7366" spans="1:6" x14ac:dyDescent="0.2">
      <c r="A7366">
        <v>7365</v>
      </c>
      <c r="B7366" t="s">
        <v>18673</v>
      </c>
      <c r="C7366" t="s">
        <v>18674</v>
      </c>
      <c r="D7366">
        <f>1-504-894-5129</f>
        <v>-6526</v>
      </c>
      <c r="E7366" s="1">
        <v>44964.611851851849</v>
      </c>
      <c r="F7366" s="1">
        <v>44964.611851851849</v>
      </c>
    </row>
    <row r="7367" spans="1:6" x14ac:dyDescent="0.2">
      <c r="A7367">
        <v>7366</v>
      </c>
      <c r="B7367" t="s">
        <v>18675</v>
      </c>
      <c r="C7367" t="s">
        <v>18676</v>
      </c>
      <c r="D7367" s="2">
        <v>16785761343</v>
      </c>
      <c r="E7367" s="1">
        <v>44964.611851851849</v>
      </c>
      <c r="F7367" s="1">
        <v>44964.611851851849</v>
      </c>
    </row>
    <row r="7368" spans="1:6" x14ac:dyDescent="0.2">
      <c r="A7368">
        <v>7367</v>
      </c>
      <c r="B7368" t="s">
        <v>18677</v>
      </c>
      <c r="C7368" t="s">
        <v>18678</v>
      </c>
      <c r="D7368" s="2">
        <v>2693389921</v>
      </c>
      <c r="E7368" s="1">
        <v>44964.611851851849</v>
      </c>
      <c r="F7368" s="1">
        <v>44964.611851851849</v>
      </c>
    </row>
    <row r="7369" spans="1:6" x14ac:dyDescent="0.2">
      <c r="A7369">
        <v>7368</v>
      </c>
      <c r="B7369" t="s">
        <v>18679</v>
      </c>
      <c r="C7369" t="s">
        <v>18680</v>
      </c>
      <c r="D7369" t="s">
        <v>18681</v>
      </c>
      <c r="E7369" s="1">
        <v>44964.611851851849</v>
      </c>
      <c r="F7369" s="1">
        <v>44964.611851851849</v>
      </c>
    </row>
    <row r="7370" spans="1:6" x14ac:dyDescent="0.2">
      <c r="A7370">
        <v>7369</v>
      </c>
      <c r="B7370" t="s">
        <v>18682</v>
      </c>
      <c r="C7370" t="s">
        <v>18683</v>
      </c>
      <c r="D7370">
        <v>12486726242</v>
      </c>
      <c r="E7370" s="1">
        <v>44964.611851851849</v>
      </c>
      <c r="F7370" s="1">
        <v>44964.611851851849</v>
      </c>
    </row>
    <row r="7371" spans="1:6" x14ac:dyDescent="0.2">
      <c r="A7371">
        <v>7370</v>
      </c>
      <c r="B7371" t="s">
        <v>18684</v>
      </c>
      <c r="C7371" t="s">
        <v>18685</v>
      </c>
      <c r="D7371" t="s">
        <v>18686</v>
      </c>
      <c r="E7371" s="1">
        <v>44964.611851851849</v>
      </c>
      <c r="F7371" s="1">
        <v>44964.611851851849</v>
      </c>
    </row>
    <row r="7372" spans="1:6" x14ac:dyDescent="0.2">
      <c r="A7372">
        <v>7371</v>
      </c>
      <c r="B7372" t="s">
        <v>18687</v>
      </c>
      <c r="C7372" t="s">
        <v>18688</v>
      </c>
      <c r="D7372" t="s">
        <v>18689</v>
      </c>
      <c r="E7372" s="1">
        <v>44964.611851851849</v>
      </c>
      <c r="F7372" s="1">
        <v>44964.611851851849</v>
      </c>
    </row>
    <row r="7373" spans="1:6" x14ac:dyDescent="0.2">
      <c r="A7373">
        <v>7372</v>
      </c>
      <c r="B7373" t="s">
        <v>18690</v>
      </c>
      <c r="C7373" t="s">
        <v>18691</v>
      </c>
      <c r="D7373" s="2">
        <v>19787021882</v>
      </c>
      <c r="E7373" s="1">
        <v>44964.611851851849</v>
      </c>
      <c r="F7373" s="1">
        <v>44964.611851851849</v>
      </c>
    </row>
    <row r="7374" spans="1:6" x14ac:dyDescent="0.2">
      <c r="A7374">
        <v>7373</v>
      </c>
      <c r="B7374" t="s">
        <v>18692</v>
      </c>
      <c r="C7374" t="s">
        <v>18693</v>
      </c>
      <c r="D7374" s="2">
        <v>3374900257</v>
      </c>
      <c r="E7374" s="1">
        <v>44964.611851851849</v>
      </c>
      <c r="F7374" s="1">
        <v>44964.611851851849</v>
      </c>
    </row>
    <row r="7375" spans="1:6" x14ac:dyDescent="0.2">
      <c r="A7375">
        <v>7374</v>
      </c>
      <c r="B7375" t="s">
        <v>18694</v>
      </c>
      <c r="C7375" t="s">
        <v>18695</v>
      </c>
      <c r="D7375">
        <v>13013263281</v>
      </c>
      <c r="E7375" s="1">
        <v>44964.611851851849</v>
      </c>
      <c r="F7375" s="1">
        <v>44964.611851851849</v>
      </c>
    </row>
    <row r="7376" spans="1:6" x14ac:dyDescent="0.2">
      <c r="A7376">
        <v>7375</v>
      </c>
      <c r="B7376" t="s">
        <v>18696</v>
      </c>
      <c r="C7376" t="s">
        <v>18697</v>
      </c>
      <c r="D7376" s="2">
        <v>18574860881</v>
      </c>
      <c r="E7376" s="1">
        <v>44964.611851851849</v>
      </c>
      <c r="F7376" s="1">
        <v>44964.611851851849</v>
      </c>
    </row>
    <row r="7377" spans="1:6" x14ac:dyDescent="0.2">
      <c r="A7377">
        <v>7376</v>
      </c>
      <c r="B7377" t="s">
        <v>18698</v>
      </c>
      <c r="C7377" t="s">
        <v>18699</v>
      </c>
      <c r="D7377" t="s">
        <v>18700</v>
      </c>
      <c r="E7377" s="1">
        <v>44964.611851851849</v>
      </c>
      <c r="F7377" s="1">
        <v>44964.611851851849</v>
      </c>
    </row>
    <row r="7378" spans="1:6" x14ac:dyDescent="0.2">
      <c r="A7378">
        <v>7377</v>
      </c>
      <c r="B7378" t="s">
        <v>18701</v>
      </c>
      <c r="C7378" t="s">
        <v>18702</v>
      </c>
      <c r="D7378" t="s">
        <v>18703</v>
      </c>
      <c r="E7378" s="1">
        <v>44964.611851851849</v>
      </c>
      <c r="F7378" s="1">
        <v>44964.611851851849</v>
      </c>
    </row>
    <row r="7379" spans="1:6" x14ac:dyDescent="0.2">
      <c r="A7379">
        <v>7378</v>
      </c>
      <c r="B7379" t="s">
        <v>18704</v>
      </c>
      <c r="C7379" t="s">
        <v>18705</v>
      </c>
      <c r="D7379" t="s">
        <v>18706</v>
      </c>
      <c r="E7379" s="1">
        <v>44964.611851851849</v>
      </c>
      <c r="F7379" s="1">
        <v>44964.611851851849</v>
      </c>
    </row>
    <row r="7380" spans="1:6" x14ac:dyDescent="0.2">
      <c r="A7380">
        <v>7379</v>
      </c>
      <c r="B7380" t="s">
        <v>18707</v>
      </c>
      <c r="C7380" t="s">
        <v>18708</v>
      </c>
      <c r="D7380" t="s">
        <v>18709</v>
      </c>
      <c r="E7380" s="1">
        <v>44964.611851851849</v>
      </c>
      <c r="F7380" s="1">
        <v>44964.611851851849</v>
      </c>
    </row>
    <row r="7381" spans="1:6" x14ac:dyDescent="0.2">
      <c r="A7381">
        <v>7380</v>
      </c>
      <c r="B7381" t="s">
        <v>18710</v>
      </c>
      <c r="C7381" t="s">
        <v>18711</v>
      </c>
      <c r="D7381" s="2">
        <v>2409753579</v>
      </c>
      <c r="E7381" s="1">
        <v>44964.611851851849</v>
      </c>
      <c r="F7381" s="1">
        <v>44964.611851851849</v>
      </c>
    </row>
    <row r="7382" spans="1:6" x14ac:dyDescent="0.2">
      <c r="A7382">
        <v>7381</v>
      </c>
      <c r="B7382" t="s">
        <v>18712</v>
      </c>
      <c r="C7382" t="s">
        <v>18713</v>
      </c>
      <c r="D7382">
        <v>14583800652</v>
      </c>
      <c r="E7382" s="1">
        <v>44964.611851851849</v>
      </c>
      <c r="F7382" s="1">
        <v>44964.611851851849</v>
      </c>
    </row>
    <row r="7383" spans="1:6" x14ac:dyDescent="0.2">
      <c r="A7383">
        <v>7382</v>
      </c>
      <c r="B7383" t="s">
        <v>18714</v>
      </c>
      <c r="C7383" t="s">
        <v>18715</v>
      </c>
      <c r="D7383">
        <f>1-858-592-3475</f>
        <v>-4924</v>
      </c>
      <c r="E7383" s="1">
        <v>44964.611851851849</v>
      </c>
      <c r="F7383" s="1">
        <v>44964.611851851849</v>
      </c>
    </row>
    <row r="7384" spans="1:6" x14ac:dyDescent="0.2">
      <c r="A7384">
        <v>7383</v>
      </c>
      <c r="B7384" t="s">
        <v>18716</v>
      </c>
      <c r="C7384" t="s">
        <v>18717</v>
      </c>
      <c r="D7384" s="2">
        <v>4702521579</v>
      </c>
      <c r="E7384" s="1">
        <v>44964.611851851849</v>
      </c>
      <c r="F7384" s="1">
        <v>44964.611851851849</v>
      </c>
    </row>
    <row r="7385" spans="1:6" x14ac:dyDescent="0.2">
      <c r="A7385">
        <v>7384</v>
      </c>
      <c r="B7385" t="s">
        <v>18718</v>
      </c>
      <c r="C7385" t="s">
        <v>18719</v>
      </c>
      <c r="D7385" t="s">
        <v>18720</v>
      </c>
      <c r="E7385" s="1">
        <v>44964.611851851849</v>
      </c>
      <c r="F7385" s="1">
        <v>44964.611851851849</v>
      </c>
    </row>
    <row r="7386" spans="1:6" x14ac:dyDescent="0.2">
      <c r="A7386">
        <v>7385</v>
      </c>
      <c r="B7386" t="s">
        <v>18721</v>
      </c>
      <c r="C7386" t="s">
        <v>18722</v>
      </c>
      <c r="D7386" t="s">
        <v>18723</v>
      </c>
      <c r="E7386" s="1">
        <v>44964.611851851849</v>
      </c>
      <c r="F7386" s="1">
        <v>44964.611851851849</v>
      </c>
    </row>
    <row r="7387" spans="1:6" x14ac:dyDescent="0.2">
      <c r="A7387">
        <v>7386</v>
      </c>
      <c r="B7387" t="s">
        <v>18724</v>
      </c>
      <c r="C7387" t="s">
        <v>18725</v>
      </c>
      <c r="D7387" t="s">
        <v>18726</v>
      </c>
      <c r="E7387" s="1">
        <v>44964.611851851849</v>
      </c>
      <c r="F7387" s="1">
        <v>44964.611851851849</v>
      </c>
    </row>
    <row r="7388" spans="1:6" x14ac:dyDescent="0.2">
      <c r="A7388">
        <v>7387</v>
      </c>
      <c r="B7388" t="s">
        <v>18727</v>
      </c>
      <c r="C7388" t="s">
        <v>18728</v>
      </c>
      <c r="D7388" t="s">
        <v>18729</v>
      </c>
      <c r="E7388" s="1">
        <v>44964.611851851849</v>
      </c>
      <c r="F7388" s="1">
        <v>44964.611851851849</v>
      </c>
    </row>
    <row r="7389" spans="1:6" x14ac:dyDescent="0.2">
      <c r="A7389">
        <v>7388</v>
      </c>
      <c r="B7389" t="s">
        <v>18730</v>
      </c>
      <c r="C7389" t="s">
        <v>18731</v>
      </c>
      <c r="D7389" t="s">
        <v>18732</v>
      </c>
      <c r="E7389" s="1">
        <v>44964.611851851849</v>
      </c>
      <c r="F7389" s="1">
        <v>44964.611851851849</v>
      </c>
    </row>
    <row r="7390" spans="1:6" x14ac:dyDescent="0.2">
      <c r="A7390">
        <v>7389</v>
      </c>
      <c r="B7390" t="s">
        <v>18733</v>
      </c>
      <c r="C7390" t="s">
        <v>18734</v>
      </c>
      <c r="D7390" t="s">
        <v>18735</v>
      </c>
      <c r="E7390" s="1">
        <v>44964.611851851849</v>
      </c>
      <c r="F7390" s="1">
        <v>44964.611851851849</v>
      </c>
    </row>
    <row r="7391" spans="1:6" x14ac:dyDescent="0.2">
      <c r="A7391">
        <v>7390</v>
      </c>
      <c r="B7391" t="s">
        <v>18736</v>
      </c>
      <c r="C7391" t="s">
        <v>18737</v>
      </c>
      <c r="D7391" t="s">
        <v>18738</v>
      </c>
      <c r="E7391" s="1">
        <v>44964.611851851849</v>
      </c>
      <c r="F7391" s="1">
        <v>44964.611851851849</v>
      </c>
    </row>
    <row r="7392" spans="1:6" x14ac:dyDescent="0.2">
      <c r="A7392">
        <v>7391</v>
      </c>
      <c r="B7392" t="s">
        <v>18739</v>
      </c>
      <c r="C7392" t="s">
        <v>18740</v>
      </c>
      <c r="D7392">
        <v>14106881648</v>
      </c>
      <c r="E7392" s="1">
        <v>44964.611851851849</v>
      </c>
      <c r="F7392" s="1">
        <v>44964.611851851849</v>
      </c>
    </row>
    <row r="7393" spans="1:6" x14ac:dyDescent="0.2">
      <c r="A7393">
        <v>7392</v>
      </c>
      <c r="B7393" t="s">
        <v>18741</v>
      </c>
      <c r="C7393" t="s">
        <v>18742</v>
      </c>
      <c r="D7393" s="2">
        <v>6577283836</v>
      </c>
      <c r="E7393" s="1">
        <v>44964.611851851849</v>
      </c>
      <c r="F7393" s="1">
        <v>44964.611851851849</v>
      </c>
    </row>
    <row r="7394" spans="1:6" x14ac:dyDescent="0.2">
      <c r="A7394">
        <v>7393</v>
      </c>
      <c r="B7394" t="s">
        <v>18743</v>
      </c>
      <c r="C7394" t="s">
        <v>18744</v>
      </c>
      <c r="D7394" s="2">
        <v>12483163361</v>
      </c>
      <c r="E7394" s="1">
        <v>44964.611851851849</v>
      </c>
      <c r="F7394" s="1">
        <v>44964.611851851849</v>
      </c>
    </row>
    <row r="7395" spans="1:6" x14ac:dyDescent="0.2">
      <c r="A7395">
        <v>7394</v>
      </c>
      <c r="B7395" t="s">
        <v>18745</v>
      </c>
      <c r="C7395" t="s">
        <v>18746</v>
      </c>
      <c r="D7395" t="s">
        <v>18747</v>
      </c>
      <c r="E7395" s="1">
        <v>44964.611851851849</v>
      </c>
      <c r="F7395" s="1">
        <v>44964.611851851849</v>
      </c>
    </row>
    <row r="7396" spans="1:6" x14ac:dyDescent="0.2">
      <c r="A7396">
        <v>7395</v>
      </c>
      <c r="B7396" t="s">
        <v>18748</v>
      </c>
      <c r="C7396" t="s">
        <v>18749</v>
      </c>
      <c r="D7396" s="2">
        <v>19368990788</v>
      </c>
      <c r="E7396" s="1">
        <v>44964.611851851849</v>
      </c>
      <c r="F7396" s="1">
        <v>44964.611851851849</v>
      </c>
    </row>
    <row r="7397" spans="1:6" x14ac:dyDescent="0.2">
      <c r="A7397">
        <v>7396</v>
      </c>
      <c r="B7397" t="s">
        <v>18750</v>
      </c>
      <c r="C7397" t="s">
        <v>18751</v>
      </c>
      <c r="D7397" t="s">
        <v>18752</v>
      </c>
      <c r="E7397" s="1">
        <v>44964.611851851849</v>
      </c>
      <c r="F7397" s="1">
        <v>44964.611851851849</v>
      </c>
    </row>
    <row r="7398" spans="1:6" x14ac:dyDescent="0.2">
      <c r="A7398">
        <v>7397</v>
      </c>
      <c r="B7398" t="s">
        <v>18753</v>
      </c>
      <c r="C7398" t="s">
        <v>18754</v>
      </c>
      <c r="D7398" t="s">
        <v>18755</v>
      </c>
      <c r="E7398" s="1">
        <v>44964.611851851849</v>
      </c>
      <c r="F7398" s="1">
        <v>44964.611851851849</v>
      </c>
    </row>
    <row r="7399" spans="1:6" x14ac:dyDescent="0.2">
      <c r="A7399">
        <v>7398</v>
      </c>
      <c r="B7399" t="s">
        <v>18756</v>
      </c>
      <c r="C7399" t="s">
        <v>18757</v>
      </c>
      <c r="D7399" t="s">
        <v>18758</v>
      </c>
      <c r="E7399" s="1">
        <v>44964.611851851849</v>
      </c>
      <c r="F7399" s="1">
        <v>44964.611851851849</v>
      </c>
    </row>
    <row r="7400" spans="1:6" x14ac:dyDescent="0.2">
      <c r="A7400">
        <v>7399</v>
      </c>
      <c r="B7400" t="s">
        <v>18759</v>
      </c>
      <c r="C7400" t="s">
        <v>18760</v>
      </c>
      <c r="D7400" t="s">
        <v>18761</v>
      </c>
      <c r="E7400" s="1">
        <v>44964.611851851849</v>
      </c>
      <c r="F7400" s="1">
        <v>44964.611851851849</v>
      </c>
    </row>
    <row r="7401" spans="1:6" x14ac:dyDescent="0.2">
      <c r="A7401">
        <v>7400</v>
      </c>
      <c r="B7401" t="s">
        <v>18762</v>
      </c>
      <c r="C7401" t="s">
        <v>18763</v>
      </c>
      <c r="D7401">
        <v>19593886044</v>
      </c>
      <c r="E7401" s="1">
        <v>44964.611851851849</v>
      </c>
      <c r="F7401" s="1">
        <v>44964.611851851849</v>
      </c>
    </row>
    <row r="7402" spans="1:6" x14ac:dyDescent="0.2">
      <c r="A7402">
        <v>7401</v>
      </c>
      <c r="B7402" t="s">
        <v>18764</v>
      </c>
      <c r="C7402" t="s">
        <v>18765</v>
      </c>
      <c r="D7402" t="s">
        <v>18766</v>
      </c>
      <c r="E7402" s="1">
        <v>44964.611851851849</v>
      </c>
      <c r="F7402" s="1">
        <v>44964.611851851849</v>
      </c>
    </row>
    <row r="7403" spans="1:6" x14ac:dyDescent="0.2">
      <c r="A7403">
        <v>7402</v>
      </c>
      <c r="B7403" t="s">
        <v>18767</v>
      </c>
      <c r="C7403" t="s">
        <v>18768</v>
      </c>
      <c r="D7403">
        <f>1-540-582-4766</f>
        <v>-5887</v>
      </c>
      <c r="E7403" s="1">
        <v>44964.611851851849</v>
      </c>
      <c r="F7403" s="1">
        <v>44964.611851851849</v>
      </c>
    </row>
    <row r="7404" spans="1:6" x14ac:dyDescent="0.2">
      <c r="A7404">
        <v>7403</v>
      </c>
      <c r="B7404" t="s">
        <v>18769</v>
      </c>
      <c r="C7404" t="s">
        <v>18770</v>
      </c>
      <c r="D7404" t="s">
        <v>18771</v>
      </c>
      <c r="E7404" s="1">
        <v>44964.611851851849</v>
      </c>
      <c r="F7404" s="1">
        <v>44964.611851851849</v>
      </c>
    </row>
    <row r="7405" spans="1:6" x14ac:dyDescent="0.2">
      <c r="A7405">
        <v>7404</v>
      </c>
      <c r="B7405" t="s">
        <v>18772</v>
      </c>
      <c r="C7405" t="s">
        <v>18773</v>
      </c>
      <c r="D7405" t="s">
        <v>18774</v>
      </c>
      <c r="E7405" s="1">
        <v>44964.611851851849</v>
      </c>
      <c r="F7405" s="1">
        <v>44964.611851851849</v>
      </c>
    </row>
    <row r="7406" spans="1:6" x14ac:dyDescent="0.2">
      <c r="A7406">
        <v>7405</v>
      </c>
      <c r="B7406" t="s">
        <v>18775</v>
      </c>
      <c r="C7406" t="s">
        <v>18776</v>
      </c>
      <c r="D7406" s="2">
        <v>3206957856</v>
      </c>
      <c r="E7406" s="1">
        <v>44964.611851851849</v>
      </c>
      <c r="F7406" s="1">
        <v>44964.611851851849</v>
      </c>
    </row>
    <row r="7407" spans="1:6" x14ac:dyDescent="0.2">
      <c r="A7407">
        <v>7406</v>
      </c>
      <c r="B7407" t="s">
        <v>18777</v>
      </c>
      <c r="C7407" t="s">
        <v>18778</v>
      </c>
      <c r="D7407">
        <f>1-850-552-5131</f>
        <v>-6532</v>
      </c>
      <c r="E7407" s="1">
        <v>44964.611851851849</v>
      </c>
      <c r="F7407" s="1">
        <v>44964.611851851849</v>
      </c>
    </row>
    <row r="7408" spans="1:6" x14ac:dyDescent="0.2">
      <c r="A7408">
        <v>7407</v>
      </c>
      <c r="B7408" t="s">
        <v>18779</v>
      </c>
      <c r="C7408" t="s">
        <v>18780</v>
      </c>
      <c r="D7408" t="s">
        <v>18781</v>
      </c>
      <c r="E7408" s="1">
        <v>44964.611851851849</v>
      </c>
      <c r="F7408" s="1">
        <v>44964.611851851849</v>
      </c>
    </row>
    <row r="7409" spans="1:6" x14ac:dyDescent="0.2">
      <c r="A7409">
        <v>7408</v>
      </c>
      <c r="B7409" t="s">
        <v>18782</v>
      </c>
      <c r="C7409" t="s">
        <v>18783</v>
      </c>
      <c r="D7409" t="s">
        <v>18784</v>
      </c>
      <c r="E7409" s="1">
        <v>44964.611851851849</v>
      </c>
      <c r="F7409" s="1">
        <v>44964.611851851849</v>
      </c>
    </row>
    <row r="7410" spans="1:6" x14ac:dyDescent="0.2">
      <c r="A7410">
        <v>7409</v>
      </c>
      <c r="B7410" t="s">
        <v>18785</v>
      </c>
      <c r="C7410" t="s">
        <v>18786</v>
      </c>
      <c r="D7410">
        <v>14587220822</v>
      </c>
      <c r="E7410" s="1">
        <v>44964.611851851849</v>
      </c>
      <c r="F7410" s="1">
        <v>44964.611851851849</v>
      </c>
    </row>
    <row r="7411" spans="1:6" x14ac:dyDescent="0.2">
      <c r="A7411">
        <v>7410</v>
      </c>
      <c r="B7411" t="s">
        <v>18787</v>
      </c>
      <c r="C7411" t="s">
        <v>18788</v>
      </c>
      <c r="D7411" t="s">
        <v>18789</v>
      </c>
      <c r="E7411" s="1">
        <v>44964.611851851849</v>
      </c>
      <c r="F7411" s="1">
        <v>44964.611851851849</v>
      </c>
    </row>
    <row r="7412" spans="1:6" x14ac:dyDescent="0.2">
      <c r="A7412">
        <v>7411</v>
      </c>
      <c r="B7412" t="s">
        <v>18790</v>
      </c>
      <c r="C7412" t="s">
        <v>18791</v>
      </c>
      <c r="D7412" s="2">
        <v>19085174586</v>
      </c>
      <c r="E7412" s="1">
        <v>44964.611851851849</v>
      </c>
      <c r="F7412" s="1">
        <v>44964.611851851849</v>
      </c>
    </row>
    <row r="7413" spans="1:6" x14ac:dyDescent="0.2">
      <c r="A7413">
        <v>7412</v>
      </c>
      <c r="B7413" t="s">
        <v>18792</v>
      </c>
      <c r="C7413" t="s">
        <v>18793</v>
      </c>
      <c r="D7413" t="s">
        <v>18794</v>
      </c>
      <c r="E7413" s="1">
        <v>44964.611851851849</v>
      </c>
      <c r="F7413" s="1">
        <v>44964.611851851849</v>
      </c>
    </row>
    <row r="7414" spans="1:6" x14ac:dyDescent="0.2">
      <c r="A7414">
        <v>7413</v>
      </c>
      <c r="B7414" t="s">
        <v>18795</v>
      </c>
      <c r="C7414" t="s">
        <v>18796</v>
      </c>
      <c r="D7414">
        <f>1-530-897-2267</f>
        <v>-3693</v>
      </c>
      <c r="E7414" s="1">
        <v>44964.611851851849</v>
      </c>
      <c r="F7414" s="1">
        <v>44964.611851851849</v>
      </c>
    </row>
    <row r="7415" spans="1:6" x14ac:dyDescent="0.2">
      <c r="A7415">
        <v>7414</v>
      </c>
      <c r="B7415" t="s">
        <v>18797</v>
      </c>
      <c r="C7415" t="s">
        <v>18798</v>
      </c>
      <c r="D7415" t="s">
        <v>18799</v>
      </c>
      <c r="E7415" s="1">
        <v>44964.611851851849</v>
      </c>
      <c r="F7415" s="1">
        <v>44964.611851851849</v>
      </c>
    </row>
    <row r="7416" spans="1:6" x14ac:dyDescent="0.2">
      <c r="A7416">
        <v>7415</v>
      </c>
      <c r="B7416" t="s">
        <v>18800</v>
      </c>
      <c r="C7416" t="s">
        <v>18801</v>
      </c>
      <c r="D7416" t="s">
        <v>18802</v>
      </c>
      <c r="E7416" s="1">
        <v>44964.611851851849</v>
      </c>
      <c r="F7416" s="1">
        <v>44964.611851851849</v>
      </c>
    </row>
    <row r="7417" spans="1:6" x14ac:dyDescent="0.2">
      <c r="A7417">
        <v>7416</v>
      </c>
      <c r="B7417" t="s">
        <v>18803</v>
      </c>
      <c r="C7417" t="s">
        <v>18804</v>
      </c>
      <c r="D7417">
        <f>1-352-831-2951</f>
        <v>-4133</v>
      </c>
      <c r="E7417" s="1">
        <v>44964.611851851849</v>
      </c>
      <c r="F7417" s="1">
        <v>44964.611851851849</v>
      </c>
    </row>
    <row r="7418" spans="1:6" x14ac:dyDescent="0.2">
      <c r="A7418">
        <v>7417</v>
      </c>
      <c r="B7418" t="s">
        <v>18805</v>
      </c>
      <c r="C7418" t="s">
        <v>18806</v>
      </c>
      <c r="D7418">
        <v>18727459907</v>
      </c>
      <c r="E7418" s="1">
        <v>44964.611851851849</v>
      </c>
      <c r="F7418" s="1">
        <v>44964.611851851849</v>
      </c>
    </row>
    <row r="7419" spans="1:6" x14ac:dyDescent="0.2">
      <c r="A7419">
        <v>7418</v>
      </c>
      <c r="B7419" t="s">
        <v>18807</v>
      </c>
      <c r="C7419" t="s">
        <v>18808</v>
      </c>
      <c r="D7419" t="s">
        <v>18809</v>
      </c>
      <c r="E7419" s="1">
        <v>44964.611851851849</v>
      </c>
      <c r="F7419" s="1">
        <v>44964.611851851849</v>
      </c>
    </row>
    <row r="7420" spans="1:6" x14ac:dyDescent="0.2">
      <c r="A7420">
        <v>7419</v>
      </c>
      <c r="B7420" t="s">
        <v>18810</v>
      </c>
      <c r="C7420" t="s">
        <v>18811</v>
      </c>
      <c r="D7420" s="2">
        <v>4249645917</v>
      </c>
      <c r="E7420" s="1">
        <v>44964.611851851849</v>
      </c>
      <c r="F7420" s="1">
        <v>44964.611851851849</v>
      </c>
    </row>
    <row r="7421" spans="1:6" x14ac:dyDescent="0.2">
      <c r="A7421">
        <v>7420</v>
      </c>
      <c r="B7421" t="s">
        <v>18812</v>
      </c>
      <c r="C7421" t="s">
        <v>18813</v>
      </c>
      <c r="D7421">
        <f>1-952-993-3968</f>
        <v>-5912</v>
      </c>
      <c r="E7421" s="1">
        <v>44964.611851851849</v>
      </c>
      <c r="F7421" s="1">
        <v>44964.611851851849</v>
      </c>
    </row>
    <row r="7422" spans="1:6" x14ac:dyDescent="0.2">
      <c r="A7422">
        <v>7421</v>
      </c>
      <c r="B7422" t="s">
        <v>18814</v>
      </c>
      <c r="C7422" t="s">
        <v>18815</v>
      </c>
      <c r="D7422" s="2">
        <v>19385493793</v>
      </c>
      <c r="E7422" s="1">
        <v>44964.611851851849</v>
      </c>
      <c r="F7422" s="1">
        <v>44964.611851851849</v>
      </c>
    </row>
    <row r="7423" spans="1:6" x14ac:dyDescent="0.2">
      <c r="A7423">
        <v>7422</v>
      </c>
      <c r="B7423" t="s">
        <v>18816</v>
      </c>
      <c r="C7423" t="s">
        <v>18817</v>
      </c>
      <c r="D7423" s="2">
        <v>3609201978</v>
      </c>
      <c r="E7423" s="1">
        <v>44964.611851851849</v>
      </c>
      <c r="F7423" s="1">
        <v>44964.611851851849</v>
      </c>
    </row>
    <row r="7424" spans="1:6" x14ac:dyDescent="0.2">
      <c r="A7424">
        <v>7423</v>
      </c>
      <c r="B7424" t="s">
        <v>18818</v>
      </c>
      <c r="C7424" t="s">
        <v>18819</v>
      </c>
      <c r="D7424" t="s">
        <v>18820</v>
      </c>
      <c r="E7424" s="1">
        <v>44964.611851851849</v>
      </c>
      <c r="F7424" s="1">
        <v>44964.611851851849</v>
      </c>
    </row>
    <row r="7425" spans="1:6" x14ac:dyDescent="0.2">
      <c r="A7425">
        <v>7424</v>
      </c>
      <c r="B7425" t="s">
        <v>18821</v>
      </c>
      <c r="C7425" t="s">
        <v>18822</v>
      </c>
      <c r="D7425" t="s">
        <v>18823</v>
      </c>
      <c r="E7425" s="1">
        <v>44964.611851851849</v>
      </c>
      <c r="F7425" s="1">
        <v>44964.611851851849</v>
      </c>
    </row>
    <row r="7426" spans="1:6" x14ac:dyDescent="0.2">
      <c r="A7426">
        <v>7425</v>
      </c>
      <c r="B7426" t="s">
        <v>18824</v>
      </c>
      <c r="C7426" t="s">
        <v>18825</v>
      </c>
      <c r="D7426" s="2">
        <v>19802373300</v>
      </c>
      <c r="E7426" s="1">
        <v>44964.611851851849</v>
      </c>
      <c r="F7426" s="1">
        <v>44964.611851851849</v>
      </c>
    </row>
    <row r="7427" spans="1:6" x14ac:dyDescent="0.2">
      <c r="A7427">
        <v>7426</v>
      </c>
      <c r="B7427" t="s">
        <v>18826</v>
      </c>
      <c r="C7427" t="s">
        <v>18827</v>
      </c>
      <c r="D7427" t="s">
        <v>18828</v>
      </c>
      <c r="E7427" s="1">
        <v>44964.611851851849</v>
      </c>
      <c r="F7427" s="1">
        <v>44964.611851851849</v>
      </c>
    </row>
    <row r="7428" spans="1:6" x14ac:dyDescent="0.2">
      <c r="A7428">
        <v>7427</v>
      </c>
      <c r="B7428" t="s">
        <v>18829</v>
      </c>
      <c r="C7428" t="s">
        <v>18830</v>
      </c>
      <c r="D7428">
        <f>1-332-989-7811</f>
        <v>-9131</v>
      </c>
      <c r="E7428" s="1">
        <v>44964.611851851849</v>
      </c>
      <c r="F7428" s="1">
        <v>44964.611851851849</v>
      </c>
    </row>
    <row r="7429" spans="1:6" x14ac:dyDescent="0.2">
      <c r="A7429">
        <v>7428</v>
      </c>
      <c r="B7429" t="s">
        <v>18831</v>
      </c>
      <c r="C7429" t="s">
        <v>18832</v>
      </c>
      <c r="D7429" s="2">
        <v>5075235673</v>
      </c>
      <c r="E7429" s="1">
        <v>44964.611851851849</v>
      </c>
      <c r="F7429" s="1">
        <v>44964.611851851849</v>
      </c>
    </row>
    <row r="7430" spans="1:6" x14ac:dyDescent="0.2">
      <c r="A7430">
        <v>7429</v>
      </c>
      <c r="B7430" t="s">
        <v>18833</v>
      </c>
      <c r="C7430" t="s">
        <v>18834</v>
      </c>
      <c r="D7430">
        <f>1-458-401-6440</f>
        <v>-7298</v>
      </c>
      <c r="E7430" s="1">
        <v>44964.611851851849</v>
      </c>
      <c r="F7430" s="1">
        <v>44964.611851851849</v>
      </c>
    </row>
    <row r="7431" spans="1:6" x14ac:dyDescent="0.2">
      <c r="A7431">
        <v>7430</v>
      </c>
      <c r="B7431" t="s">
        <v>18835</v>
      </c>
      <c r="C7431" t="s">
        <v>18836</v>
      </c>
      <c r="D7431" s="2">
        <v>3462478622</v>
      </c>
      <c r="E7431" s="1">
        <v>44964.611851851849</v>
      </c>
      <c r="F7431" s="1">
        <v>44964.611851851849</v>
      </c>
    </row>
    <row r="7432" spans="1:6" x14ac:dyDescent="0.2">
      <c r="A7432">
        <v>7431</v>
      </c>
      <c r="B7432" t="s">
        <v>18837</v>
      </c>
      <c r="C7432" t="s">
        <v>18838</v>
      </c>
      <c r="D7432" s="2">
        <v>15734028012</v>
      </c>
      <c r="E7432" s="1">
        <v>44964.611851851849</v>
      </c>
      <c r="F7432" s="1">
        <v>44964.611851851849</v>
      </c>
    </row>
    <row r="7433" spans="1:6" x14ac:dyDescent="0.2">
      <c r="A7433">
        <v>7432</v>
      </c>
      <c r="B7433" t="s">
        <v>18839</v>
      </c>
      <c r="C7433" t="s">
        <v>18840</v>
      </c>
      <c r="D7433" t="s">
        <v>18841</v>
      </c>
      <c r="E7433" s="1">
        <v>44964.611851851849</v>
      </c>
      <c r="F7433" s="1">
        <v>44964.611851851849</v>
      </c>
    </row>
    <row r="7434" spans="1:6" x14ac:dyDescent="0.2">
      <c r="A7434">
        <v>7433</v>
      </c>
      <c r="B7434" t="s">
        <v>18842</v>
      </c>
      <c r="C7434" t="s">
        <v>18843</v>
      </c>
      <c r="D7434">
        <f>1-786-947-767</f>
        <v>-2499</v>
      </c>
      <c r="E7434" s="1">
        <v>44964.611851851849</v>
      </c>
      <c r="F7434" s="1">
        <v>44964.611851851849</v>
      </c>
    </row>
    <row r="7435" spans="1:6" x14ac:dyDescent="0.2">
      <c r="A7435">
        <v>7434</v>
      </c>
      <c r="B7435" t="s">
        <v>18844</v>
      </c>
      <c r="C7435" t="s">
        <v>18845</v>
      </c>
      <c r="D7435" s="2">
        <v>14637816160</v>
      </c>
      <c r="E7435" s="1">
        <v>44964.611851851849</v>
      </c>
      <c r="F7435" s="1">
        <v>44964.611851851849</v>
      </c>
    </row>
    <row r="7436" spans="1:6" x14ac:dyDescent="0.2">
      <c r="A7436">
        <v>7435</v>
      </c>
      <c r="B7436" t="s">
        <v>18846</v>
      </c>
      <c r="C7436" t="s">
        <v>18847</v>
      </c>
      <c r="D7436" s="2">
        <v>4589331827</v>
      </c>
      <c r="E7436" s="1">
        <v>44964.611851851849</v>
      </c>
      <c r="F7436" s="1">
        <v>44964.611851851849</v>
      </c>
    </row>
    <row r="7437" spans="1:6" x14ac:dyDescent="0.2">
      <c r="A7437">
        <v>7436</v>
      </c>
      <c r="B7437" t="s">
        <v>18848</v>
      </c>
      <c r="C7437" t="s">
        <v>18849</v>
      </c>
      <c r="D7437" t="s">
        <v>18850</v>
      </c>
      <c r="E7437" s="1">
        <v>44964.611851851849</v>
      </c>
      <c r="F7437" s="1">
        <v>44964.611851851849</v>
      </c>
    </row>
    <row r="7438" spans="1:6" x14ac:dyDescent="0.2">
      <c r="A7438">
        <v>7437</v>
      </c>
      <c r="B7438" t="s">
        <v>18851</v>
      </c>
      <c r="C7438" t="s">
        <v>18852</v>
      </c>
      <c r="D7438" t="s">
        <v>18853</v>
      </c>
      <c r="E7438" s="1">
        <v>44964.611851851849</v>
      </c>
      <c r="F7438" s="1">
        <v>44964.611851851849</v>
      </c>
    </row>
    <row r="7439" spans="1:6" x14ac:dyDescent="0.2">
      <c r="A7439">
        <v>7438</v>
      </c>
      <c r="B7439" t="s">
        <v>18854</v>
      </c>
      <c r="C7439" t="s">
        <v>18855</v>
      </c>
      <c r="D7439" t="s">
        <v>18856</v>
      </c>
      <c r="E7439" s="1">
        <v>44964.611851851849</v>
      </c>
      <c r="F7439" s="1">
        <v>44964.611851851849</v>
      </c>
    </row>
    <row r="7440" spans="1:6" x14ac:dyDescent="0.2">
      <c r="A7440">
        <v>7439</v>
      </c>
      <c r="B7440" t="s">
        <v>18857</v>
      </c>
      <c r="C7440" t="s">
        <v>18858</v>
      </c>
      <c r="D7440" t="s">
        <v>18859</v>
      </c>
      <c r="E7440" s="1">
        <v>44964.611851851849</v>
      </c>
      <c r="F7440" s="1">
        <v>44964.611851851849</v>
      </c>
    </row>
    <row r="7441" spans="1:6" x14ac:dyDescent="0.2">
      <c r="A7441">
        <v>7440</v>
      </c>
      <c r="B7441" t="s">
        <v>18860</v>
      </c>
      <c r="C7441" t="s">
        <v>18861</v>
      </c>
      <c r="D7441" s="2">
        <v>9389206510</v>
      </c>
      <c r="E7441" s="1">
        <v>44964.611851851849</v>
      </c>
      <c r="F7441" s="1">
        <v>44964.611851851849</v>
      </c>
    </row>
    <row r="7442" spans="1:6" x14ac:dyDescent="0.2">
      <c r="A7442">
        <v>7441</v>
      </c>
      <c r="B7442" t="s">
        <v>18862</v>
      </c>
      <c r="C7442" t="s">
        <v>18863</v>
      </c>
      <c r="D7442" t="s">
        <v>18864</v>
      </c>
      <c r="E7442" s="1">
        <v>44964.611851851849</v>
      </c>
      <c r="F7442" s="1">
        <v>44964.611851851849</v>
      </c>
    </row>
    <row r="7443" spans="1:6" x14ac:dyDescent="0.2">
      <c r="A7443">
        <v>7442</v>
      </c>
      <c r="B7443" t="s">
        <v>18865</v>
      </c>
      <c r="C7443" t="s">
        <v>18866</v>
      </c>
      <c r="D7443" s="2">
        <v>18702207393</v>
      </c>
      <c r="E7443" s="1">
        <v>44964.611851851849</v>
      </c>
      <c r="F7443" s="1">
        <v>44964.611851851849</v>
      </c>
    </row>
    <row r="7444" spans="1:6" x14ac:dyDescent="0.2">
      <c r="A7444">
        <v>7443</v>
      </c>
      <c r="B7444" t="s">
        <v>18867</v>
      </c>
      <c r="C7444" t="s">
        <v>18868</v>
      </c>
      <c r="D7444" s="2">
        <v>8604726564</v>
      </c>
      <c r="E7444" s="1">
        <v>44964.611851851849</v>
      </c>
      <c r="F7444" s="1">
        <v>44964.611851851849</v>
      </c>
    </row>
    <row r="7445" spans="1:6" x14ac:dyDescent="0.2">
      <c r="A7445">
        <v>7444</v>
      </c>
      <c r="B7445" t="s">
        <v>18869</v>
      </c>
      <c r="C7445" t="s">
        <v>18870</v>
      </c>
      <c r="D7445" s="2">
        <v>12532540821</v>
      </c>
      <c r="E7445" s="1">
        <v>44964.611851851849</v>
      </c>
      <c r="F7445" s="1">
        <v>44964.611851851849</v>
      </c>
    </row>
    <row r="7446" spans="1:6" x14ac:dyDescent="0.2">
      <c r="A7446">
        <v>7445</v>
      </c>
      <c r="B7446" t="s">
        <v>18871</v>
      </c>
      <c r="C7446" t="s">
        <v>18872</v>
      </c>
      <c r="D7446" t="s">
        <v>18873</v>
      </c>
      <c r="E7446" s="1">
        <v>44964.611851851849</v>
      </c>
      <c r="F7446" s="1">
        <v>44964.611851851849</v>
      </c>
    </row>
    <row r="7447" spans="1:6" x14ac:dyDescent="0.2">
      <c r="A7447">
        <v>7446</v>
      </c>
      <c r="B7447" t="s">
        <v>18874</v>
      </c>
      <c r="C7447" t="s">
        <v>18875</v>
      </c>
      <c r="D7447">
        <v>14046757682</v>
      </c>
      <c r="E7447" s="1">
        <v>44964.611851851849</v>
      </c>
      <c r="F7447" s="1">
        <v>44964.611851851849</v>
      </c>
    </row>
    <row r="7448" spans="1:6" x14ac:dyDescent="0.2">
      <c r="A7448">
        <v>7447</v>
      </c>
      <c r="B7448" t="s">
        <v>18876</v>
      </c>
      <c r="C7448" t="s">
        <v>18877</v>
      </c>
      <c r="D7448" t="s">
        <v>18878</v>
      </c>
      <c r="E7448" s="1">
        <v>44964.611851851849</v>
      </c>
      <c r="F7448" s="1">
        <v>44964.611851851849</v>
      </c>
    </row>
    <row r="7449" spans="1:6" x14ac:dyDescent="0.2">
      <c r="A7449">
        <v>7448</v>
      </c>
      <c r="B7449" t="s">
        <v>18879</v>
      </c>
      <c r="C7449" t="s">
        <v>18880</v>
      </c>
      <c r="D7449" t="s">
        <v>18881</v>
      </c>
      <c r="E7449" s="1">
        <v>44964.611851851849</v>
      </c>
      <c r="F7449" s="1">
        <v>44964.611851851849</v>
      </c>
    </row>
    <row r="7450" spans="1:6" x14ac:dyDescent="0.2">
      <c r="A7450">
        <v>7449</v>
      </c>
      <c r="B7450" t="s">
        <v>18882</v>
      </c>
      <c r="C7450" t="s">
        <v>18883</v>
      </c>
      <c r="D7450" t="s">
        <v>18884</v>
      </c>
      <c r="E7450" s="1">
        <v>44964.611851851849</v>
      </c>
      <c r="F7450" s="1">
        <v>44964.611851851849</v>
      </c>
    </row>
    <row r="7451" spans="1:6" x14ac:dyDescent="0.2">
      <c r="A7451">
        <v>7450</v>
      </c>
      <c r="B7451" t="s">
        <v>18885</v>
      </c>
      <c r="C7451" t="s">
        <v>18886</v>
      </c>
      <c r="D7451" t="s">
        <v>18887</v>
      </c>
      <c r="E7451" s="1">
        <v>44964.611851851849</v>
      </c>
      <c r="F7451" s="1">
        <v>44964.611851851849</v>
      </c>
    </row>
    <row r="7452" spans="1:6" x14ac:dyDescent="0.2">
      <c r="A7452">
        <v>7451</v>
      </c>
      <c r="B7452" t="s">
        <v>18888</v>
      </c>
      <c r="C7452" t="s">
        <v>18889</v>
      </c>
      <c r="D7452" s="2">
        <v>19549609664</v>
      </c>
      <c r="E7452" s="1">
        <v>44964.611851851849</v>
      </c>
      <c r="F7452" s="1">
        <v>44964.611851851849</v>
      </c>
    </row>
    <row r="7453" spans="1:6" x14ac:dyDescent="0.2">
      <c r="A7453">
        <v>7452</v>
      </c>
      <c r="B7453" t="s">
        <v>18890</v>
      </c>
      <c r="C7453" t="s">
        <v>18891</v>
      </c>
      <c r="D7453" t="s">
        <v>18892</v>
      </c>
      <c r="E7453" s="1">
        <v>44964.611851851849</v>
      </c>
      <c r="F7453" s="1">
        <v>44964.611851851849</v>
      </c>
    </row>
    <row r="7454" spans="1:6" x14ac:dyDescent="0.2">
      <c r="A7454">
        <v>7453</v>
      </c>
      <c r="B7454" t="s">
        <v>18893</v>
      </c>
      <c r="C7454" t="s">
        <v>18894</v>
      </c>
      <c r="D7454" s="2">
        <v>16018178533</v>
      </c>
      <c r="E7454" s="1">
        <v>44964.611851851849</v>
      </c>
      <c r="F7454" s="1">
        <v>44964.611851851849</v>
      </c>
    </row>
    <row r="7455" spans="1:6" x14ac:dyDescent="0.2">
      <c r="A7455">
        <v>7454</v>
      </c>
      <c r="B7455" t="s">
        <v>18895</v>
      </c>
      <c r="C7455" t="s">
        <v>18896</v>
      </c>
      <c r="D7455" t="s">
        <v>18897</v>
      </c>
      <c r="E7455" s="1">
        <v>44964.611851851849</v>
      </c>
      <c r="F7455" s="1">
        <v>44964.611851851849</v>
      </c>
    </row>
    <row r="7456" spans="1:6" x14ac:dyDescent="0.2">
      <c r="A7456">
        <v>7455</v>
      </c>
      <c r="B7456" t="s">
        <v>18898</v>
      </c>
      <c r="C7456" t="s">
        <v>18899</v>
      </c>
      <c r="D7456" s="2">
        <v>3527310524</v>
      </c>
      <c r="E7456" s="1">
        <v>44964.611851851849</v>
      </c>
      <c r="F7456" s="1">
        <v>44964.611851851849</v>
      </c>
    </row>
    <row r="7457" spans="1:6" x14ac:dyDescent="0.2">
      <c r="A7457">
        <v>7456</v>
      </c>
      <c r="B7457" t="s">
        <v>18900</v>
      </c>
      <c r="C7457" t="s">
        <v>18901</v>
      </c>
      <c r="D7457" t="s">
        <v>18902</v>
      </c>
      <c r="E7457" s="1">
        <v>44964.611851851849</v>
      </c>
      <c r="F7457" s="1">
        <v>44964.611851851849</v>
      </c>
    </row>
    <row r="7458" spans="1:6" x14ac:dyDescent="0.2">
      <c r="A7458">
        <v>7457</v>
      </c>
      <c r="B7458" t="s">
        <v>18903</v>
      </c>
      <c r="C7458" t="s">
        <v>18904</v>
      </c>
      <c r="D7458" t="s">
        <v>18905</v>
      </c>
      <c r="E7458" s="1">
        <v>44964.611851851849</v>
      </c>
      <c r="F7458" s="1">
        <v>44964.611851851849</v>
      </c>
    </row>
    <row r="7459" spans="1:6" x14ac:dyDescent="0.2">
      <c r="A7459">
        <v>7458</v>
      </c>
      <c r="B7459" t="s">
        <v>18906</v>
      </c>
      <c r="C7459" t="s">
        <v>18907</v>
      </c>
      <c r="D7459" t="s">
        <v>18908</v>
      </c>
      <c r="E7459" s="1">
        <v>44964.611851851849</v>
      </c>
      <c r="F7459" s="1">
        <v>44964.611851851849</v>
      </c>
    </row>
    <row r="7460" spans="1:6" x14ac:dyDescent="0.2">
      <c r="A7460">
        <v>7459</v>
      </c>
      <c r="B7460" t="s">
        <v>18909</v>
      </c>
      <c r="C7460" t="s">
        <v>18910</v>
      </c>
      <c r="D7460" s="2">
        <v>19856175414</v>
      </c>
      <c r="E7460" s="1">
        <v>44964.611851851849</v>
      </c>
      <c r="F7460" s="1">
        <v>44964.611851851849</v>
      </c>
    </row>
    <row r="7461" spans="1:6" x14ac:dyDescent="0.2">
      <c r="A7461">
        <v>7460</v>
      </c>
      <c r="B7461" t="s">
        <v>18911</v>
      </c>
      <c r="C7461" t="s">
        <v>18912</v>
      </c>
      <c r="D7461" t="s">
        <v>18913</v>
      </c>
      <c r="E7461" s="1">
        <v>44964.611851851849</v>
      </c>
      <c r="F7461" s="1">
        <v>44964.611851851849</v>
      </c>
    </row>
    <row r="7462" spans="1:6" x14ac:dyDescent="0.2">
      <c r="A7462">
        <v>7461</v>
      </c>
      <c r="B7462" t="s">
        <v>18914</v>
      </c>
      <c r="C7462" t="s">
        <v>18915</v>
      </c>
      <c r="D7462">
        <f>1-605-655-6021</f>
        <v>-7280</v>
      </c>
      <c r="E7462" s="1">
        <v>44964.611851851849</v>
      </c>
      <c r="F7462" s="1">
        <v>44964.611851851849</v>
      </c>
    </row>
    <row r="7463" spans="1:6" x14ac:dyDescent="0.2">
      <c r="A7463">
        <v>7462</v>
      </c>
      <c r="B7463" t="s">
        <v>18916</v>
      </c>
      <c r="C7463" t="s">
        <v>18917</v>
      </c>
      <c r="D7463">
        <f>1-415-244-15</f>
        <v>-673</v>
      </c>
      <c r="E7463" s="1">
        <v>44964.611851851849</v>
      </c>
      <c r="F7463" s="1">
        <v>44964.611851851849</v>
      </c>
    </row>
    <row r="7464" spans="1:6" x14ac:dyDescent="0.2">
      <c r="A7464">
        <v>7463</v>
      </c>
      <c r="B7464" t="s">
        <v>18918</v>
      </c>
      <c r="C7464" t="s">
        <v>18919</v>
      </c>
      <c r="D7464" s="2">
        <v>8569920447</v>
      </c>
      <c r="E7464" s="1">
        <v>44964.611851851849</v>
      </c>
      <c r="F7464" s="1">
        <v>44964.611851851849</v>
      </c>
    </row>
    <row r="7465" spans="1:6" x14ac:dyDescent="0.2">
      <c r="A7465">
        <v>7464</v>
      </c>
      <c r="B7465" t="s">
        <v>18920</v>
      </c>
      <c r="C7465" t="s">
        <v>18921</v>
      </c>
      <c r="D7465" t="s">
        <v>18922</v>
      </c>
      <c r="E7465" s="1">
        <v>44964.611851851849</v>
      </c>
      <c r="F7465" s="1">
        <v>44964.611851851849</v>
      </c>
    </row>
    <row r="7466" spans="1:6" x14ac:dyDescent="0.2">
      <c r="A7466">
        <v>7465</v>
      </c>
      <c r="B7466" t="s">
        <v>18923</v>
      </c>
      <c r="C7466" t="s">
        <v>18924</v>
      </c>
      <c r="D7466" t="s">
        <v>18925</v>
      </c>
      <c r="E7466" s="1">
        <v>44964.611851851849</v>
      </c>
      <c r="F7466" s="1">
        <v>44964.611851851849</v>
      </c>
    </row>
    <row r="7467" spans="1:6" x14ac:dyDescent="0.2">
      <c r="A7467">
        <v>7466</v>
      </c>
      <c r="B7467" t="s">
        <v>18926</v>
      </c>
      <c r="C7467" t="s">
        <v>18927</v>
      </c>
      <c r="D7467">
        <v>13518914253</v>
      </c>
      <c r="E7467" s="1">
        <v>44964.611851851849</v>
      </c>
      <c r="F7467" s="1">
        <v>44964.611851851849</v>
      </c>
    </row>
    <row r="7468" spans="1:6" x14ac:dyDescent="0.2">
      <c r="A7468">
        <v>7467</v>
      </c>
      <c r="B7468" t="s">
        <v>18928</v>
      </c>
      <c r="C7468" t="s">
        <v>18929</v>
      </c>
      <c r="D7468" s="2">
        <v>3085518087</v>
      </c>
      <c r="E7468" s="1">
        <v>44964.611851851849</v>
      </c>
      <c r="F7468" s="1">
        <v>44964.611851851849</v>
      </c>
    </row>
    <row r="7469" spans="1:6" x14ac:dyDescent="0.2">
      <c r="A7469">
        <v>7468</v>
      </c>
      <c r="B7469" t="s">
        <v>18930</v>
      </c>
      <c r="C7469" t="s">
        <v>18931</v>
      </c>
      <c r="D7469">
        <f>1-520-247-2699</f>
        <v>-3465</v>
      </c>
      <c r="E7469" s="1">
        <v>44964.611851851849</v>
      </c>
      <c r="F7469" s="1">
        <v>44964.611851851849</v>
      </c>
    </row>
    <row r="7470" spans="1:6" x14ac:dyDescent="0.2">
      <c r="A7470">
        <v>7469</v>
      </c>
      <c r="B7470" t="s">
        <v>18932</v>
      </c>
      <c r="C7470" t="s">
        <v>18933</v>
      </c>
      <c r="D7470" t="s">
        <v>18934</v>
      </c>
      <c r="E7470" s="1">
        <v>44964.611851851849</v>
      </c>
      <c r="F7470" s="1">
        <v>44964.611851851849</v>
      </c>
    </row>
    <row r="7471" spans="1:6" x14ac:dyDescent="0.2">
      <c r="A7471">
        <v>7470</v>
      </c>
      <c r="B7471" t="s">
        <v>18935</v>
      </c>
      <c r="C7471" t="s">
        <v>18936</v>
      </c>
      <c r="D7471" t="s">
        <v>18937</v>
      </c>
      <c r="E7471" s="1">
        <v>44964.611851851849</v>
      </c>
      <c r="F7471" s="1">
        <v>44964.611851851849</v>
      </c>
    </row>
    <row r="7472" spans="1:6" x14ac:dyDescent="0.2">
      <c r="A7472">
        <v>7471</v>
      </c>
      <c r="B7472" t="s">
        <v>18938</v>
      </c>
      <c r="C7472" t="s">
        <v>18939</v>
      </c>
      <c r="D7472" t="s">
        <v>18940</v>
      </c>
      <c r="E7472" s="1">
        <v>44964.611851851849</v>
      </c>
      <c r="F7472" s="1">
        <v>44964.611851851849</v>
      </c>
    </row>
    <row r="7473" spans="1:6" x14ac:dyDescent="0.2">
      <c r="A7473">
        <v>7472</v>
      </c>
      <c r="B7473" t="s">
        <v>18941</v>
      </c>
      <c r="C7473" t="s">
        <v>18942</v>
      </c>
      <c r="D7473" t="s">
        <v>18943</v>
      </c>
      <c r="E7473" s="1">
        <v>44964.611851851849</v>
      </c>
      <c r="F7473" s="1">
        <v>44964.611851851849</v>
      </c>
    </row>
    <row r="7474" spans="1:6" x14ac:dyDescent="0.2">
      <c r="A7474">
        <v>7473</v>
      </c>
      <c r="B7474" t="s">
        <v>18944</v>
      </c>
      <c r="C7474" t="s">
        <v>18945</v>
      </c>
      <c r="D7474" s="2">
        <v>4094415179</v>
      </c>
      <c r="E7474" s="1">
        <v>44964.611851851849</v>
      </c>
      <c r="F7474" s="1">
        <v>44964.611851851849</v>
      </c>
    </row>
    <row r="7475" spans="1:6" x14ac:dyDescent="0.2">
      <c r="A7475">
        <v>7474</v>
      </c>
      <c r="B7475" t="s">
        <v>18946</v>
      </c>
      <c r="C7475" t="s">
        <v>18947</v>
      </c>
      <c r="D7475" t="s">
        <v>18948</v>
      </c>
      <c r="E7475" s="1">
        <v>44964.611851851849</v>
      </c>
      <c r="F7475" s="1">
        <v>44964.611851851849</v>
      </c>
    </row>
    <row r="7476" spans="1:6" x14ac:dyDescent="0.2">
      <c r="A7476">
        <v>7475</v>
      </c>
      <c r="B7476" t="s">
        <v>18949</v>
      </c>
      <c r="C7476" t="s">
        <v>18950</v>
      </c>
      <c r="D7476" t="s">
        <v>18951</v>
      </c>
      <c r="E7476" s="1">
        <v>44964.611851851849</v>
      </c>
      <c r="F7476" s="1">
        <v>44964.611851851849</v>
      </c>
    </row>
    <row r="7477" spans="1:6" x14ac:dyDescent="0.2">
      <c r="A7477">
        <v>7476</v>
      </c>
      <c r="B7477" t="s">
        <v>18952</v>
      </c>
      <c r="C7477" t="s">
        <v>18953</v>
      </c>
      <c r="D7477" t="s">
        <v>18954</v>
      </c>
      <c r="E7477" s="1">
        <v>44964.611851851849</v>
      </c>
      <c r="F7477" s="1">
        <v>44964.611851851849</v>
      </c>
    </row>
    <row r="7478" spans="1:6" x14ac:dyDescent="0.2">
      <c r="A7478">
        <v>7477</v>
      </c>
      <c r="B7478" t="s">
        <v>18955</v>
      </c>
      <c r="C7478" t="s">
        <v>18956</v>
      </c>
      <c r="D7478" t="s">
        <v>18957</v>
      </c>
      <c r="E7478" s="1">
        <v>44964.611851851849</v>
      </c>
      <c r="F7478" s="1">
        <v>44964.611851851849</v>
      </c>
    </row>
    <row r="7479" spans="1:6" x14ac:dyDescent="0.2">
      <c r="A7479">
        <v>7478</v>
      </c>
      <c r="B7479" t="s">
        <v>18958</v>
      </c>
      <c r="C7479" t="s">
        <v>18959</v>
      </c>
      <c r="D7479" t="s">
        <v>18960</v>
      </c>
      <c r="E7479" s="1">
        <v>44964.611851851849</v>
      </c>
      <c r="F7479" s="1">
        <v>44964.611851851849</v>
      </c>
    </row>
    <row r="7480" spans="1:6" x14ac:dyDescent="0.2">
      <c r="A7480">
        <v>7479</v>
      </c>
      <c r="B7480" t="s">
        <v>18961</v>
      </c>
      <c r="C7480" t="s">
        <v>18962</v>
      </c>
      <c r="D7480" t="s">
        <v>18963</v>
      </c>
      <c r="E7480" s="1">
        <v>44964.611851851849</v>
      </c>
      <c r="F7480" s="1">
        <v>44964.611851851849</v>
      </c>
    </row>
    <row r="7481" spans="1:6" x14ac:dyDescent="0.2">
      <c r="A7481">
        <v>7480</v>
      </c>
      <c r="B7481" t="s">
        <v>18964</v>
      </c>
      <c r="C7481" t="s">
        <v>18965</v>
      </c>
      <c r="D7481" t="s">
        <v>18966</v>
      </c>
      <c r="E7481" s="1">
        <v>44964.611851851849</v>
      </c>
      <c r="F7481" s="1">
        <v>44964.611851851849</v>
      </c>
    </row>
    <row r="7482" spans="1:6" x14ac:dyDescent="0.2">
      <c r="A7482">
        <v>7481</v>
      </c>
      <c r="B7482" t="s">
        <v>18967</v>
      </c>
      <c r="C7482" t="s">
        <v>18968</v>
      </c>
      <c r="D7482" t="s">
        <v>18969</v>
      </c>
      <c r="E7482" s="1">
        <v>44964.611851851849</v>
      </c>
      <c r="F7482" s="1">
        <v>44964.611851851849</v>
      </c>
    </row>
    <row r="7483" spans="1:6" x14ac:dyDescent="0.2">
      <c r="A7483">
        <v>7482</v>
      </c>
      <c r="B7483" t="s">
        <v>18970</v>
      </c>
      <c r="C7483" t="s">
        <v>18971</v>
      </c>
      <c r="D7483" t="s">
        <v>18972</v>
      </c>
      <c r="E7483" s="1">
        <v>44964.611851851849</v>
      </c>
      <c r="F7483" s="1">
        <v>44964.611851851849</v>
      </c>
    </row>
    <row r="7484" spans="1:6" x14ac:dyDescent="0.2">
      <c r="A7484">
        <v>7483</v>
      </c>
      <c r="B7484" t="s">
        <v>18973</v>
      </c>
      <c r="C7484" t="s">
        <v>18974</v>
      </c>
      <c r="D7484" t="s">
        <v>18975</v>
      </c>
      <c r="E7484" s="1">
        <v>44964.611851851849</v>
      </c>
      <c r="F7484" s="1">
        <v>44964.611851851849</v>
      </c>
    </row>
    <row r="7485" spans="1:6" x14ac:dyDescent="0.2">
      <c r="A7485">
        <v>7484</v>
      </c>
      <c r="B7485" t="s">
        <v>18976</v>
      </c>
      <c r="C7485" t="s">
        <v>18977</v>
      </c>
      <c r="D7485">
        <v>19282544874</v>
      </c>
      <c r="E7485" s="1">
        <v>44964.611851851849</v>
      </c>
      <c r="F7485" s="1">
        <v>44964.611851851849</v>
      </c>
    </row>
    <row r="7486" spans="1:6" x14ac:dyDescent="0.2">
      <c r="A7486">
        <v>7485</v>
      </c>
      <c r="B7486" t="s">
        <v>18978</v>
      </c>
      <c r="C7486" t="s">
        <v>18979</v>
      </c>
      <c r="D7486" s="2">
        <v>2349856140</v>
      </c>
      <c r="E7486" s="1">
        <v>44964.611851851849</v>
      </c>
      <c r="F7486" s="1">
        <v>44964.611851851849</v>
      </c>
    </row>
    <row r="7487" spans="1:6" x14ac:dyDescent="0.2">
      <c r="A7487">
        <v>7486</v>
      </c>
      <c r="B7487" t="s">
        <v>18980</v>
      </c>
      <c r="C7487" t="s">
        <v>18981</v>
      </c>
      <c r="D7487" t="s">
        <v>18982</v>
      </c>
      <c r="E7487" s="1">
        <v>44964.611851851849</v>
      </c>
      <c r="F7487" s="1">
        <v>44964.611851851849</v>
      </c>
    </row>
    <row r="7488" spans="1:6" x14ac:dyDescent="0.2">
      <c r="A7488">
        <v>7487</v>
      </c>
      <c r="B7488" t="s">
        <v>18983</v>
      </c>
      <c r="C7488" t="s">
        <v>18984</v>
      </c>
      <c r="D7488" t="s">
        <v>18985</v>
      </c>
      <c r="E7488" s="1">
        <v>44964.611851851849</v>
      </c>
      <c r="F7488" s="1">
        <v>44964.611851851849</v>
      </c>
    </row>
    <row r="7489" spans="1:6" x14ac:dyDescent="0.2">
      <c r="A7489">
        <v>7488</v>
      </c>
      <c r="B7489" t="s">
        <v>18986</v>
      </c>
      <c r="C7489" t="s">
        <v>18987</v>
      </c>
      <c r="D7489">
        <f>1-937-950-2738</f>
        <v>-4624</v>
      </c>
      <c r="E7489" s="1">
        <v>44964.611851851849</v>
      </c>
      <c r="F7489" s="1">
        <v>44964.611851851849</v>
      </c>
    </row>
    <row r="7490" spans="1:6" x14ac:dyDescent="0.2">
      <c r="A7490">
        <v>7489</v>
      </c>
      <c r="B7490" t="s">
        <v>18988</v>
      </c>
      <c r="C7490" t="s">
        <v>18989</v>
      </c>
      <c r="D7490" t="s">
        <v>18990</v>
      </c>
      <c r="E7490" s="1">
        <v>44964.611851851849</v>
      </c>
      <c r="F7490" s="1">
        <v>44964.611851851849</v>
      </c>
    </row>
    <row r="7491" spans="1:6" x14ac:dyDescent="0.2">
      <c r="A7491">
        <v>7490</v>
      </c>
      <c r="B7491" t="s">
        <v>18991</v>
      </c>
      <c r="C7491" t="s">
        <v>18992</v>
      </c>
      <c r="D7491" s="2">
        <v>19784157158</v>
      </c>
      <c r="E7491" s="1">
        <v>44964.611851851849</v>
      </c>
      <c r="F7491" s="1">
        <v>44964.611851851849</v>
      </c>
    </row>
    <row r="7492" spans="1:6" x14ac:dyDescent="0.2">
      <c r="A7492">
        <v>7491</v>
      </c>
      <c r="B7492" t="s">
        <v>18993</v>
      </c>
      <c r="C7492" t="s">
        <v>18994</v>
      </c>
      <c r="D7492" t="s">
        <v>18995</v>
      </c>
      <c r="E7492" s="1">
        <v>44964.611851851849</v>
      </c>
      <c r="F7492" s="1">
        <v>44964.611851851849</v>
      </c>
    </row>
    <row r="7493" spans="1:6" x14ac:dyDescent="0.2">
      <c r="A7493">
        <v>7492</v>
      </c>
      <c r="B7493" t="s">
        <v>18996</v>
      </c>
      <c r="C7493" t="s">
        <v>18997</v>
      </c>
      <c r="D7493" t="s">
        <v>18998</v>
      </c>
      <c r="E7493" s="1">
        <v>44964.611851851849</v>
      </c>
      <c r="F7493" s="1">
        <v>44964.611851851849</v>
      </c>
    </row>
    <row r="7494" spans="1:6" x14ac:dyDescent="0.2">
      <c r="A7494">
        <v>7493</v>
      </c>
      <c r="B7494" t="s">
        <v>18999</v>
      </c>
      <c r="C7494" t="s">
        <v>19000</v>
      </c>
      <c r="D7494" s="2">
        <v>4123632153</v>
      </c>
      <c r="E7494" s="1">
        <v>44964.611851851849</v>
      </c>
      <c r="F7494" s="1">
        <v>44964.611851851849</v>
      </c>
    </row>
    <row r="7495" spans="1:6" x14ac:dyDescent="0.2">
      <c r="A7495">
        <v>7494</v>
      </c>
      <c r="B7495" t="s">
        <v>19001</v>
      </c>
      <c r="C7495" t="s">
        <v>19002</v>
      </c>
      <c r="D7495" t="s">
        <v>19003</v>
      </c>
      <c r="E7495" s="1">
        <v>44964.611851851849</v>
      </c>
      <c r="F7495" s="1">
        <v>44964.611851851849</v>
      </c>
    </row>
    <row r="7496" spans="1:6" x14ac:dyDescent="0.2">
      <c r="A7496">
        <v>7495</v>
      </c>
      <c r="B7496" t="s">
        <v>19004</v>
      </c>
      <c r="C7496" t="s">
        <v>19005</v>
      </c>
      <c r="D7496" t="s">
        <v>19006</v>
      </c>
      <c r="E7496" s="1">
        <v>44964.611851851849</v>
      </c>
      <c r="F7496" s="1">
        <v>44964.611851851849</v>
      </c>
    </row>
    <row r="7497" spans="1:6" x14ac:dyDescent="0.2">
      <c r="A7497">
        <v>7496</v>
      </c>
      <c r="B7497" t="s">
        <v>19007</v>
      </c>
      <c r="C7497" t="s">
        <v>19008</v>
      </c>
      <c r="D7497" s="2">
        <v>4754716964</v>
      </c>
      <c r="E7497" s="1">
        <v>44964.611851851849</v>
      </c>
      <c r="F7497" s="1">
        <v>44964.611851851849</v>
      </c>
    </row>
    <row r="7498" spans="1:6" x14ac:dyDescent="0.2">
      <c r="A7498">
        <v>7497</v>
      </c>
      <c r="B7498" t="s">
        <v>19009</v>
      </c>
      <c r="C7498" t="s">
        <v>19010</v>
      </c>
      <c r="D7498" t="s">
        <v>19011</v>
      </c>
      <c r="E7498" s="1">
        <v>44964.611851851849</v>
      </c>
      <c r="F7498" s="1">
        <v>44964.611851851849</v>
      </c>
    </row>
    <row r="7499" spans="1:6" x14ac:dyDescent="0.2">
      <c r="A7499">
        <v>7498</v>
      </c>
      <c r="B7499" t="s">
        <v>19012</v>
      </c>
      <c r="C7499" t="s">
        <v>19013</v>
      </c>
      <c r="D7499">
        <v>14845882018</v>
      </c>
      <c r="E7499" s="1">
        <v>44964.611851851849</v>
      </c>
      <c r="F7499" s="1">
        <v>44964.611851851849</v>
      </c>
    </row>
    <row r="7500" spans="1:6" x14ac:dyDescent="0.2">
      <c r="A7500">
        <v>7499</v>
      </c>
      <c r="B7500" t="s">
        <v>19014</v>
      </c>
      <c r="C7500" t="s">
        <v>19015</v>
      </c>
      <c r="D7500" s="2">
        <v>5415191600</v>
      </c>
      <c r="E7500" s="1">
        <v>44964.611851851849</v>
      </c>
      <c r="F7500" s="1">
        <v>44964.611851851849</v>
      </c>
    </row>
    <row r="7501" spans="1:6" x14ac:dyDescent="0.2">
      <c r="A7501">
        <v>7500</v>
      </c>
      <c r="B7501" t="s">
        <v>19016</v>
      </c>
      <c r="C7501" t="s">
        <v>19017</v>
      </c>
      <c r="D7501" t="s">
        <v>19018</v>
      </c>
      <c r="E7501" s="1">
        <v>44964.611851851849</v>
      </c>
      <c r="F7501" s="1">
        <v>44964.611851851849</v>
      </c>
    </row>
    <row r="7502" spans="1:6" x14ac:dyDescent="0.2">
      <c r="A7502">
        <v>7501</v>
      </c>
      <c r="B7502" t="s">
        <v>19019</v>
      </c>
      <c r="C7502" t="s">
        <v>19020</v>
      </c>
      <c r="D7502">
        <f>1-848-278-2630</f>
        <v>-3755</v>
      </c>
      <c r="E7502" s="1">
        <v>44964.611851851849</v>
      </c>
      <c r="F7502" s="1">
        <v>44964.611851851849</v>
      </c>
    </row>
    <row r="7503" spans="1:6" x14ac:dyDescent="0.2">
      <c r="A7503">
        <v>7502</v>
      </c>
      <c r="B7503" t="s">
        <v>19021</v>
      </c>
      <c r="C7503" t="s">
        <v>19022</v>
      </c>
      <c r="D7503" t="s">
        <v>19023</v>
      </c>
      <c r="E7503" s="1">
        <v>44964.611851851849</v>
      </c>
      <c r="F7503" s="1">
        <v>44964.611851851849</v>
      </c>
    </row>
    <row r="7504" spans="1:6" x14ac:dyDescent="0.2">
      <c r="A7504">
        <v>7503</v>
      </c>
      <c r="B7504" t="s">
        <v>19024</v>
      </c>
      <c r="C7504" t="s">
        <v>19025</v>
      </c>
      <c r="D7504">
        <v>17375233431</v>
      </c>
      <c r="E7504" s="1">
        <v>44964.611851851849</v>
      </c>
      <c r="F7504" s="1">
        <v>44964.611851851849</v>
      </c>
    </row>
    <row r="7505" spans="1:6" x14ac:dyDescent="0.2">
      <c r="A7505">
        <v>7504</v>
      </c>
      <c r="B7505" t="s">
        <v>19026</v>
      </c>
      <c r="C7505" t="s">
        <v>19027</v>
      </c>
      <c r="D7505" t="s">
        <v>19028</v>
      </c>
      <c r="E7505" s="1">
        <v>44964.611851851849</v>
      </c>
      <c r="F7505" s="1">
        <v>44964.611851851849</v>
      </c>
    </row>
    <row r="7506" spans="1:6" x14ac:dyDescent="0.2">
      <c r="A7506">
        <v>7505</v>
      </c>
      <c r="B7506" t="s">
        <v>19029</v>
      </c>
      <c r="C7506" t="s">
        <v>19030</v>
      </c>
      <c r="D7506" t="s">
        <v>19031</v>
      </c>
      <c r="E7506" s="1">
        <v>44964.611851851849</v>
      </c>
      <c r="F7506" s="1">
        <v>44964.611851851849</v>
      </c>
    </row>
    <row r="7507" spans="1:6" x14ac:dyDescent="0.2">
      <c r="A7507">
        <v>7506</v>
      </c>
      <c r="B7507" t="s">
        <v>19032</v>
      </c>
      <c r="C7507" t="s">
        <v>19033</v>
      </c>
      <c r="D7507">
        <f>1-425-712-7257</f>
        <v>-8393</v>
      </c>
      <c r="E7507" s="1">
        <v>44964.611851851849</v>
      </c>
      <c r="F7507" s="1">
        <v>44964.611851851849</v>
      </c>
    </row>
    <row r="7508" spans="1:6" x14ac:dyDescent="0.2">
      <c r="A7508">
        <v>7507</v>
      </c>
      <c r="B7508" t="s">
        <v>19034</v>
      </c>
      <c r="C7508" t="s">
        <v>19035</v>
      </c>
      <c r="D7508" t="s">
        <v>19036</v>
      </c>
      <c r="E7508" s="1">
        <v>44964.611851851849</v>
      </c>
      <c r="F7508" s="1">
        <v>44964.611851851849</v>
      </c>
    </row>
    <row r="7509" spans="1:6" x14ac:dyDescent="0.2">
      <c r="A7509">
        <v>7508</v>
      </c>
      <c r="B7509" t="s">
        <v>19037</v>
      </c>
      <c r="C7509" t="s">
        <v>19038</v>
      </c>
      <c r="D7509" t="s">
        <v>19039</v>
      </c>
      <c r="E7509" s="1">
        <v>44964.611851851849</v>
      </c>
      <c r="F7509" s="1">
        <v>44964.611851851849</v>
      </c>
    </row>
    <row r="7510" spans="1:6" x14ac:dyDescent="0.2">
      <c r="A7510">
        <v>7509</v>
      </c>
      <c r="B7510" t="s">
        <v>19040</v>
      </c>
      <c r="C7510" t="s">
        <v>19041</v>
      </c>
      <c r="D7510" t="s">
        <v>19042</v>
      </c>
      <c r="E7510" s="1">
        <v>44964.611851851849</v>
      </c>
      <c r="F7510" s="1">
        <v>44964.611851851849</v>
      </c>
    </row>
    <row r="7511" spans="1:6" x14ac:dyDescent="0.2">
      <c r="A7511">
        <v>7510</v>
      </c>
      <c r="B7511" t="s">
        <v>19043</v>
      </c>
      <c r="C7511" t="s">
        <v>19044</v>
      </c>
      <c r="D7511" t="s">
        <v>19045</v>
      </c>
      <c r="E7511" s="1">
        <v>44964.611851851849</v>
      </c>
      <c r="F7511" s="1">
        <v>44964.611851851849</v>
      </c>
    </row>
    <row r="7512" spans="1:6" x14ac:dyDescent="0.2">
      <c r="A7512">
        <v>7511</v>
      </c>
      <c r="B7512" t="s">
        <v>19046</v>
      </c>
      <c r="C7512" t="s">
        <v>19047</v>
      </c>
      <c r="D7512" s="2">
        <v>2812895900</v>
      </c>
      <c r="E7512" s="1">
        <v>44964.611851851849</v>
      </c>
      <c r="F7512" s="1">
        <v>44964.611851851849</v>
      </c>
    </row>
    <row r="7513" spans="1:6" x14ac:dyDescent="0.2">
      <c r="A7513">
        <v>7512</v>
      </c>
      <c r="B7513" t="s">
        <v>19048</v>
      </c>
      <c r="C7513" t="s">
        <v>19049</v>
      </c>
      <c r="D7513" s="2">
        <v>19717149654</v>
      </c>
      <c r="E7513" s="1">
        <v>44964.611851851849</v>
      </c>
      <c r="F7513" s="1">
        <v>44964.611851851849</v>
      </c>
    </row>
    <row r="7514" spans="1:6" x14ac:dyDescent="0.2">
      <c r="A7514">
        <v>7513</v>
      </c>
      <c r="B7514" t="s">
        <v>19050</v>
      </c>
      <c r="C7514" t="s">
        <v>19051</v>
      </c>
      <c r="D7514">
        <f>1-757-644-5024</f>
        <v>-6424</v>
      </c>
      <c r="E7514" s="1">
        <v>44964.611851851849</v>
      </c>
      <c r="F7514" s="1">
        <v>44964.611851851849</v>
      </c>
    </row>
    <row r="7515" spans="1:6" x14ac:dyDescent="0.2">
      <c r="A7515">
        <v>7514</v>
      </c>
      <c r="B7515" t="s">
        <v>19052</v>
      </c>
      <c r="C7515" t="s">
        <v>19053</v>
      </c>
      <c r="D7515" t="s">
        <v>19054</v>
      </c>
      <c r="E7515" s="1">
        <v>44964.611851851849</v>
      </c>
      <c r="F7515" s="1">
        <v>44964.611851851849</v>
      </c>
    </row>
    <row r="7516" spans="1:6" x14ac:dyDescent="0.2">
      <c r="A7516">
        <v>7515</v>
      </c>
      <c r="B7516" t="s">
        <v>19055</v>
      </c>
      <c r="C7516" t="s">
        <v>19056</v>
      </c>
      <c r="D7516" t="s">
        <v>19057</v>
      </c>
      <c r="E7516" s="1">
        <v>44964.611851851849</v>
      </c>
      <c r="F7516" s="1">
        <v>44964.611851851849</v>
      </c>
    </row>
    <row r="7517" spans="1:6" x14ac:dyDescent="0.2">
      <c r="A7517">
        <v>7516</v>
      </c>
      <c r="B7517" t="s">
        <v>19058</v>
      </c>
      <c r="C7517" t="s">
        <v>19059</v>
      </c>
      <c r="D7517" s="2">
        <v>9477318403</v>
      </c>
      <c r="E7517" s="1">
        <v>44964.611851851849</v>
      </c>
      <c r="F7517" s="1">
        <v>44964.611851851849</v>
      </c>
    </row>
    <row r="7518" spans="1:6" x14ac:dyDescent="0.2">
      <c r="A7518">
        <v>7517</v>
      </c>
      <c r="B7518" t="s">
        <v>19060</v>
      </c>
      <c r="C7518" t="s">
        <v>19061</v>
      </c>
      <c r="D7518" t="s">
        <v>19062</v>
      </c>
      <c r="E7518" s="1">
        <v>44964.611851851849</v>
      </c>
      <c r="F7518" s="1">
        <v>44964.611851851849</v>
      </c>
    </row>
    <row r="7519" spans="1:6" x14ac:dyDescent="0.2">
      <c r="A7519">
        <v>7518</v>
      </c>
      <c r="B7519" t="s">
        <v>19063</v>
      </c>
      <c r="C7519" t="s">
        <v>19064</v>
      </c>
      <c r="D7519" s="2">
        <v>19736978737</v>
      </c>
      <c r="E7519" s="1">
        <v>44964.611851851849</v>
      </c>
      <c r="F7519" s="1">
        <v>44964.611851851849</v>
      </c>
    </row>
    <row r="7520" spans="1:6" x14ac:dyDescent="0.2">
      <c r="A7520">
        <v>7519</v>
      </c>
      <c r="B7520" t="s">
        <v>19065</v>
      </c>
      <c r="C7520" t="s">
        <v>19066</v>
      </c>
      <c r="D7520">
        <f>1-575-978-9526</f>
        <v>-11078</v>
      </c>
      <c r="E7520" s="1">
        <v>44964.611851851849</v>
      </c>
      <c r="F7520" s="1">
        <v>44964.611851851849</v>
      </c>
    </row>
    <row r="7521" spans="1:6" x14ac:dyDescent="0.2">
      <c r="A7521">
        <v>7520</v>
      </c>
      <c r="B7521" t="s">
        <v>19067</v>
      </c>
      <c r="C7521" t="s">
        <v>19068</v>
      </c>
      <c r="D7521" t="s">
        <v>19069</v>
      </c>
      <c r="E7521" s="1">
        <v>44964.611851851849</v>
      </c>
      <c r="F7521" s="1">
        <v>44964.611851851849</v>
      </c>
    </row>
    <row r="7522" spans="1:6" x14ac:dyDescent="0.2">
      <c r="A7522">
        <v>7521</v>
      </c>
      <c r="B7522" t="s">
        <v>19070</v>
      </c>
      <c r="C7522" t="s">
        <v>19071</v>
      </c>
      <c r="D7522" s="2">
        <v>7737806277</v>
      </c>
      <c r="E7522" s="1">
        <v>44964.611851851849</v>
      </c>
      <c r="F7522" s="1">
        <v>44964.611851851849</v>
      </c>
    </row>
    <row r="7523" spans="1:6" x14ac:dyDescent="0.2">
      <c r="A7523">
        <v>7522</v>
      </c>
      <c r="B7523" t="s">
        <v>19072</v>
      </c>
      <c r="C7523" t="s">
        <v>19073</v>
      </c>
      <c r="D7523" t="s">
        <v>19074</v>
      </c>
      <c r="E7523" s="1">
        <v>44964.611851851849</v>
      </c>
      <c r="F7523" s="1">
        <v>44964.611851851849</v>
      </c>
    </row>
    <row r="7524" spans="1:6" x14ac:dyDescent="0.2">
      <c r="A7524">
        <v>7523</v>
      </c>
      <c r="B7524" t="s">
        <v>19075</v>
      </c>
      <c r="C7524" t="s">
        <v>19076</v>
      </c>
      <c r="D7524">
        <f>1-979-331-5677</f>
        <v>-6986</v>
      </c>
      <c r="E7524" s="1">
        <v>44964.611851851849</v>
      </c>
      <c r="F7524" s="1">
        <v>44964.611851851849</v>
      </c>
    </row>
    <row r="7525" spans="1:6" x14ac:dyDescent="0.2">
      <c r="A7525">
        <v>7524</v>
      </c>
      <c r="B7525" t="s">
        <v>19077</v>
      </c>
      <c r="C7525" t="s">
        <v>19078</v>
      </c>
      <c r="D7525" s="2">
        <v>12622530481</v>
      </c>
      <c r="E7525" s="1">
        <v>44964.611851851849</v>
      </c>
      <c r="F7525" s="1">
        <v>44964.611851851849</v>
      </c>
    </row>
    <row r="7526" spans="1:6" x14ac:dyDescent="0.2">
      <c r="A7526">
        <v>7525</v>
      </c>
      <c r="B7526" t="s">
        <v>19079</v>
      </c>
      <c r="C7526" t="s">
        <v>19080</v>
      </c>
      <c r="D7526" t="s">
        <v>19081</v>
      </c>
      <c r="E7526" s="1">
        <v>44964.611851851849</v>
      </c>
      <c r="F7526" s="1">
        <v>44964.611851851849</v>
      </c>
    </row>
    <row r="7527" spans="1:6" x14ac:dyDescent="0.2">
      <c r="A7527">
        <v>7526</v>
      </c>
      <c r="B7527" t="s">
        <v>19082</v>
      </c>
      <c r="C7527" t="s">
        <v>19083</v>
      </c>
      <c r="D7527">
        <f>1-470-892-8469</f>
        <v>-9830</v>
      </c>
      <c r="E7527" s="1">
        <v>44964.611851851849</v>
      </c>
      <c r="F7527" s="1">
        <v>44964.611851851849</v>
      </c>
    </row>
    <row r="7528" spans="1:6" x14ac:dyDescent="0.2">
      <c r="A7528">
        <v>7527</v>
      </c>
      <c r="B7528" t="s">
        <v>19084</v>
      </c>
      <c r="C7528" t="s">
        <v>19085</v>
      </c>
      <c r="D7528" t="s">
        <v>19086</v>
      </c>
      <c r="E7528" s="1">
        <v>44964.611851851849</v>
      </c>
      <c r="F7528" s="1">
        <v>44964.611851851849</v>
      </c>
    </row>
    <row r="7529" spans="1:6" x14ac:dyDescent="0.2">
      <c r="A7529">
        <v>7528</v>
      </c>
      <c r="B7529" t="s">
        <v>19087</v>
      </c>
      <c r="C7529" t="s">
        <v>19088</v>
      </c>
      <c r="D7529" s="2">
        <v>13604365501</v>
      </c>
      <c r="E7529" s="1">
        <v>44964.611851851849</v>
      </c>
      <c r="F7529" s="1">
        <v>44964.611851851849</v>
      </c>
    </row>
    <row r="7530" spans="1:6" x14ac:dyDescent="0.2">
      <c r="A7530">
        <v>7529</v>
      </c>
      <c r="B7530" t="s">
        <v>19089</v>
      </c>
      <c r="C7530" t="s">
        <v>19090</v>
      </c>
      <c r="D7530" t="s">
        <v>19091</v>
      </c>
      <c r="E7530" s="1">
        <v>44964.611851851849</v>
      </c>
      <c r="F7530" s="1">
        <v>44964.611851851849</v>
      </c>
    </row>
    <row r="7531" spans="1:6" x14ac:dyDescent="0.2">
      <c r="A7531">
        <v>7530</v>
      </c>
      <c r="B7531" t="s">
        <v>19092</v>
      </c>
      <c r="C7531" t="s">
        <v>19093</v>
      </c>
      <c r="D7531">
        <f>1-913-702-3339</f>
        <v>-4953</v>
      </c>
      <c r="E7531" s="1">
        <v>44964.611851851849</v>
      </c>
      <c r="F7531" s="1">
        <v>44964.611851851849</v>
      </c>
    </row>
    <row r="7532" spans="1:6" x14ac:dyDescent="0.2">
      <c r="A7532">
        <v>7531</v>
      </c>
      <c r="B7532" t="s">
        <v>19094</v>
      </c>
      <c r="C7532" t="s">
        <v>19095</v>
      </c>
      <c r="D7532">
        <f>1-574-317-4930</f>
        <v>-5820</v>
      </c>
      <c r="E7532" s="1">
        <v>44964.611851851849</v>
      </c>
      <c r="F7532" s="1">
        <v>44964.611851851849</v>
      </c>
    </row>
    <row r="7533" spans="1:6" x14ac:dyDescent="0.2">
      <c r="A7533">
        <v>7532</v>
      </c>
      <c r="B7533" t="s">
        <v>19096</v>
      </c>
      <c r="C7533" t="s">
        <v>19097</v>
      </c>
      <c r="D7533" t="s">
        <v>19098</v>
      </c>
      <c r="E7533" s="1">
        <v>44964.611851851849</v>
      </c>
      <c r="F7533" s="1">
        <v>44964.611851851849</v>
      </c>
    </row>
    <row r="7534" spans="1:6" x14ac:dyDescent="0.2">
      <c r="A7534">
        <v>7533</v>
      </c>
      <c r="B7534" t="s">
        <v>19099</v>
      </c>
      <c r="C7534" t="s">
        <v>19100</v>
      </c>
      <c r="D7534">
        <f>1-813-692-5448</f>
        <v>-6952</v>
      </c>
      <c r="E7534" s="1">
        <v>44964.611851851849</v>
      </c>
      <c r="F7534" s="1">
        <v>44964.611851851849</v>
      </c>
    </row>
    <row r="7535" spans="1:6" x14ac:dyDescent="0.2">
      <c r="A7535">
        <v>7534</v>
      </c>
      <c r="B7535" t="s">
        <v>19101</v>
      </c>
      <c r="C7535" t="s">
        <v>19102</v>
      </c>
      <c r="D7535" s="2">
        <v>13643445102</v>
      </c>
      <c r="E7535" s="1">
        <v>44964.611851851849</v>
      </c>
      <c r="F7535" s="1">
        <v>44964.611851851849</v>
      </c>
    </row>
    <row r="7536" spans="1:6" x14ac:dyDescent="0.2">
      <c r="A7536">
        <v>7535</v>
      </c>
      <c r="B7536" t="s">
        <v>19103</v>
      </c>
      <c r="C7536" t="s">
        <v>19104</v>
      </c>
      <c r="D7536">
        <f>1-223-661-4370</f>
        <v>-5253</v>
      </c>
      <c r="E7536" s="1">
        <v>44964.611851851849</v>
      </c>
      <c r="F7536" s="1">
        <v>44964.611851851849</v>
      </c>
    </row>
    <row r="7537" spans="1:6" x14ac:dyDescent="0.2">
      <c r="A7537">
        <v>7536</v>
      </c>
      <c r="B7537" t="s">
        <v>19105</v>
      </c>
      <c r="C7537" t="s">
        <v>19106</v>
      </c>
      <c r="D7537" t="s">
        <v>19107</v>
      </c>
      <c r="E7537" s="1">
        <v>44964.611851851849</v>
      </c>
      <c r="F7537" s="1">
        <v>44964.611851851849</v>
      </c>
    </row>
    <row r="7538" spans="1:6" x14ac:dyDescent="0.2">
      <c r="A7538">
        <v>7537</v>
      </c>
      <c r="B7538" t="s">
        <v>19108</v>
      </c>
      <c r="C7538" t="s">
        <v>19109</v>
      </c>
      <c r="D7538" s="2">
        <v>18026921742</v>
      </c>
      <c r="E7538" s="1">
        <v>44964.611851851849</v>
      </c>
      <c r="F7538" s="1">
        <v>44964.611851851849</v>
      </c>
    </row>
    <row r="7539" spans="1:6" x14ac:dyDescent="0.2">
      <c r="A7539">
        <v>7538</v>
      </c>
      <c r="B7539" t="s">
        <v>19110</v>
      </c>
      <c r="C7539" t="s">
        <v>19111</v>
      </c>
      <c r="D7539" s="2">
        <v>17045479418</v>
      </c>
      <c r="E7539" s="1">
        <v>44964.611851851849</v>
      </c>
      <c r="F7539" s="1">
        <v>44964.611851851849</v>
      </c>
    </row>
    <row r="7540" spans="1:6" x14ac:dyDescent="0.2">
      <c r="A7540">
        <v>7539</v>
      </c>
      <c r="B7540" t="s">
        <v>19112</v>
      </c>
      <c r="C7540" t="s">
        <v>19113</v>
      </c>
      <c r="D7540" t="s">
        <v>19114</v>
      </c>
      <c r="E7540" s="1">
        <v>44964.611851851849</v>
      </c>
      <c r="F7540" s="1">
        <v>44964.611851851849</v>
      </c>
    </row>
    <row r="7541" spans="1:6" x14ac:dyDescent="0.2">
      <c r="A7541">
        <v>7540</v>
      </c>
      <c r="B7541" t="s">
        <v>19115</v>
      </c>
      <c r="C7541" t="s">
        <v>19116</v>
      </c>
      <c r="D7541" s="2">
        <v>4239211643</v>
      </c>
      <c r="E7541" s="1">
        <v>44964.611851851849</v>
      </c>
      <c r="F7541" s="1">
        <v>44964.611851851849</v>
      </c>
    </row>
    <row r="7542" spans="1:6" x14ac:dyDescent="0.2">
      <c r="A7542">
        <v>7541</v>
      </c>
      <c r="B7542" t="s">
        <v>19117</v>
      </c>
      <c r="C7542" t="s">
        <v>19118</v>
      </c>
      <c r="D7542" s="2">
        <v>14698841986</v>
      </c>
      <c r="E7542" s="1">
        <v>44964.611851851849</v>
      </c>
      <c r="F7542" s="1">
        <v>44964.611851851849</v>
      </c>
    </row>
    <row r="7543" spans="1:6" x14ac:dyDescent="0.2">
      <c r="A7543">
        <v>7542</v>
      </c>
      <c r="B7543" t="s">
        <v>19119</v>
      </c>
      <c r="C7543" t="s">
        <v>19120</v>
      </c>
      <c r="D7543" t="s">
        <v>19121</v>
      </c>
      <c r="E7543" s="1">
        <v>44964.611851851849</v>
      </c>
      <c r="F7543" s="1">
        <v>44964.611851851849</v>
      </c>
    </row>
    <row r="7544" spans="1:6" x14ac:dyDescent="0.2">
      <c r="A7544">
        <v>7543</v>
      </c>
      <c r="B7544" t="s">
        <v>19122</v>
      </c>
      <c r="C7544" t="s">
        <v>19123</v>
      </c>
      <c r="D7544" t="s">
        <v>19124</v>
      </c>
      <c r="E7544" s="1">
        <v>44964.611851851849</v>
      </c>
      <c r="F7544" s="1">
        <v>44964.611851851849</v>
      </c>
    </row>
    <row r="7545" spans="1:6" x14ac:dyDescent="0.2">
      <c r="A7545">
        <v>7544</v>
      </c>
      <c r="B7545" t="s">
        <v>19125</v>
      </c>
      <c r="C7545" t="s">
        <v>19126</v>
      </c>
      <c r="D7545" s="2">
        <v>2763501739</v>
      </c>
      <c r="E7545" s="1">
        <v>44964.611851851849</v>
      </c>
      <c r="F7545" s="1">
        <v>44964.611851851849</v>
      </c>
    </row>
    <row r="7546" spans="1:6" x14ac:dyDescent="0.2">
      <c r="A7546">
        <v>7545</v>
      </c>
      <c r="B7546" t="s">
        <v>19127</v>
      </c>
      <c r="C7546" t="s">
        <v>19128</v>
      </c>
      <c r="D7546" s="2">
        <v>8024720323</v>
      </c>
      <c r="E7546" s="1">
        <v>44964.611851851849</v>
      </c>
      <c r="F7546" s="1">
        <v>44964.611851851849</v>
      </c>
    </row>
    <row r="7547" spans="1:6" x14ac:dyDescent="0.2">
      <c r="A7547">
        <v>7546</v>
      </c>
      <c r="B7547" t="s">
        <v>19129</v>
      </c>
      <c r="C7547" t="s">
        <v>19130</v>
      </c>
      <c r="D7547" t="s">
        <v>19131</v>
      </c>
      <c r="E7547" s="1">
        <v>44964.611851851849</v>
      </c>
      <c r="F7547" s="1">
        <v>44964.611851851849</v>
      </c>
    </row>
    <row r="7548" spans="1:6" x14ac:dyDescent="0.2">
      <c r="A7548">
        <v>7547</v>
      </c>
      <c r="B7548" t="s">
        <v>19132</v>
      </c>
      <c r="C7548" t="s">
        <v>19133</v>
      </c>
      <c r="D7548">
        <f>1-667-641-1993</f>
        <v>-3300</v>
      </c>
      <c r="E7548" s="1">
        <v>44964.611851851849</v>
      </c>
      <c r="F7548" s="1">
        <v>44964.611851851849</v>
      </c>
    </row>
    <row r="7549" spans="1:6" x14ac:dyDescent="0.2">
      <c r="A7549">
        <v>7548</v>
      </c>
      <c r="B7549" t="s">
        <v>19134</v>
      </c>
      <c r="C7549" t="s">
        <v>19135</v>
      </c>
      <c r="D7549" t="s">
        <v>19136</v>
      </c>
      <c r="E7549" s="1">
        <v>44964.611851851849</v>
      </c>
      <c r="F7549" s="1">
        <v>44964.611851851849</v>
      </c>
    </row>
    <row r="7550" spans="1:6" x14ac:dyDescent="0.2">
      <c r="A7550">
        <v>7549</v>
      </c>
      <c r="B7550" t="s">
        <v>19137</v>
      </c>
      <c r="C7550" t="s">
        <v>19138</v>
      </c>
      <c r="D7550" t="s">
        <v>19139</v>
      </c>
      <c r="E7550" s="1">
        <v>44964.611851851849</v>
      </c>
      <c r="F7550" s="1">
        <v>44964.611851851849</v>
      </c>
    </row>
    <row r="7551" spans="1:6" x14ac:dyDescent="0.2">
      <c r="A7551">
        <v>7550</v>
      </c>
      <c r="B7551" t="s">
        <v>19140</v>
      </c>
      <c r="C7551" t="s">
        <v>19141</v>
      </c>
      <c r="D7551">
        <f>1-281-940-9501</f>
        <v>-10721</v>
      </c>
      <c r="E7551" s="1">
        <v>44964.611851851849</v>
      </c>
      <c r="F7551" s="1">
        <v>44964.611851851849</v>
      </c>
    </row>
    <row r="7552" spans="1:6" x14ac:dyDescent="0.2">
      <c r="A7552">
        <v>7551</v>
      </c>
      <c r="B7552" t="s">
        <v>19142</v>
      </c>
      <c r="C7552" t="s">
        <v>19143</v>
      </c>
      <c r="D7552">
        <f>1-234-866-5646</f>
        <v>-6745</v>
      </c>
      <c r="E7552" s="1">
        <v>44964.611851851849</v>
      </c>
      <c r="F7552" s="1">
        <v>44964.611851851849</v>
      </c>
    </row>
    <row r="7553" spans="1:6" x14ac:dyDescent="0.2">
      <c r="A7553">
        <v>7552</v>
      </c>
      <c r="B7553" t="s">
        <v>19144</v>
      </c>
      <c r="C7553" t="s">
        <v>19145</v>
      </c>
      <c r="D7553">
        <v>13516954469</v>
      </c>
      <c r="E7553" s="1">
        <v>44964.611851851849</v>
      </c>
      <c r="F7553" s="1">
        <v>44964.611851851849</v>
      </c>
    </row>
    <row r="7554" spans="1:6" x14ac:dyDescent="0.2">
      <c r="A7554">
        <v>7553</v>
      </c>
      <c r="B7554" t="s">
        <v>19146</v>
      </c>
      <c r="C7554" t="s">
        <v>19147</v>
      </c>
      <c r="D7554" t="s">
        <v>19148</v>
      </c>
      <c r="E7554" s="1">
        <v>44964.611851851849</v>
      </c>
      <c r="F7554" s="1">
        <v>44964.611851851849</v>
      </c>
    </row>
    <row r="7555" spans="1:6" x14ac:dyDescent="0.2">
      <c r="A7555">
        <v>7554</v>
      </c>
      <c r="B7555" t="s">
        <v>19149</v>
      </c>
      <c r="C7555" t="s">
        <v>19150</v>
      </c>
      <c r="D7555">
        <f>1-283-927-9032</f>
        <v>-10241</v>
      </c>
      <c r="E7555" s="1">
        <v>44964.611851851849</v>
      </c>
      <c r="F7555" s="1">
        <v>44964.611851851849</v>
      </c>
    </row>
    <row r="7556" spans="1:6" x14ac:dyDescent="0.2">
      <c r="A7556">
        <v>7555</v>
      </c>
      <c r="B7556" t="s">
        <v>19151</v>
      </c>
      <c r="C7556" t="s">
        <v>19152</v>
      </c>
      <c r="D7556" t="s">
        <v>19153</v>
      </c>
      <c r="E7556" s="1">
        <v>44964.611851851849</v>
      </c>
      <c r="F7556" s="1">
        <v>44964.611851851849</v>
      </c>
    </row>
    <row r="7557" spans="1:6" x14ac:dyDescent="0.2">
      <c r="A7557">
        <v>7556</v>
      </c>
      <c r="B7557" t="s">
        <v>19154</v>
      </c>
      <c r="C7557" t="s">
        <v>19155</v>
      </c>
      <c r="D7557" t="s">
        <v>19156</v>
      </c>
      <c r="E7557" s="1">
        <v>44964.611851851849</v>
      </c>
      <c r="F7557" s="1">
        <v>44964.611851851849</v>
      </c>
    </row>
    <row r="7558" spans="1:6" x14ac:dyDescent="0.2">
      <c r="A7558">
        <v>7557</v>
      </c>
      <c r="B7558" t="s">
        <v>19157</v>
      </c>
      <c r="C7558" t="s">
        <v>19158</v>
      </c>
      <c r="D7558" s="2">
        <v>6574510604</v>
      </c>
      <c r="E7558" s="1">
        <v>44964.611851851849</v>
      </c>
      <c r="F7558" s="1">
        <v>44964.611851851849</v>
      </c>
    </row>
    <row r="7559" spans="1:6" x14ac:dyDescent="0.2">
      <c r="A7559">
        <v>7558</v>
      </c>
      <c r="B7559" t="s">
        <v>19159</v>
      </c>
      <c r="C7559" t="s">
        <v>19160</v>
      </c>
      <c r="D7559" t="s">
        <v>19161</v>
      </c>
      <c r="E7559" s="1">
        <v>44964.611851851849</v>
      </c>
      <c r="F7559" s="1">
        <v>44964.611851851849</v>
      </c>
    </row>
    <row r="7560" spans="1:6" x14ac:dyDescent="0.2">
      <c r="A7560">
        <v>7559</v>
      </c>
      <c r="B7560" t="s">
        <v>19162</v>
      </c>
      <c r="C7560" t="s">
        <v>19163</v>
      </c>
      <c r="D7560">
        <f>1-571-577-4827</f>
        <v>-5974</v>
      </c>
      <c r="E7560" s="1">
        <v>44964.611851851849</v>
      </c>
      <c r="F7560" s="1">
        <v>44964.611851851849</v>
      </c>
    </row>
    <row r="7561" spans="1:6" x14ac:dyDescent="0.2">
      <c r="A7561">
        <v>7560</v>
      </c>
      <c r="B7561" t="s">
        <v>19164</v>
      </c>
      <c r="C7561" t="s">
        <v>19165</v>
      </c>
      <c r="D7561" t="s">
        <v>19166</v>
      </c>
      <c r="E7561" s="1">
        <v>44964.611851851849</v>
      </c>
      <c r="F7561" s="1">
        <v>44964.611851851849</v>
      </c>
    </row>
    <row r="7562" spans="1:6" x14ac:dyDescent="0.2">
      <c r="A7562">
        <v>7561</v>
      </c>
      <c r="B7562" t="s">
        <v>19167</v>
      </c>
      <c r="C7562" t="s">
        <v>19168</v>
      </c>
      <c r="D7562" s="2">
        <v>13528340576</v>
      </c>
      <c r="E7562" s="1">
        <v>44964.611851851849</v>
      </c>
      <c r="F7562" s="1">
        <v>44964.611851851849</v>
      </c>
    </row>
    <row r="7563" spans="1:6" x14ac:dyDescent="0.2">
      <c r="A7563">
        <v>7562</v>
      </c>
      <c r="B7563" t="s">
        <v>19169</v>
      </c>
      <c r="C7563" t="s">
        <v>19170</v>
      </c>
      <c r="D7563" t="s">
        <v>19171</v>
      </c>
      <c r="E7563" s="1">
        <v>44964.611851851849</v>
      </c>
      <c r="F7563" s="1">
        <v>44964.611851851849</v>
      </c>
    </row>
    <row r="7564" spans="1:6" x14ac:dyDescent="0.2">
      <c r="A7564">
        <v>7563</v>
      </c>
      <c r="B7564" t="s">
        <v>19172</v>
      </c>
      <c r="C7564" t="s">
        <v>19173</v>
      </c>
      <c r="D7564" t="s">
        <v>19174</v>
      </c>
      <c r="E7564" s="1">
        <v>44964.611851851849</v>
      </c>
      <c r="F7564" s="1">
        <v>44964.611851851849</v>
      </c>
    </row>
    <row r="7565" spans="1:6" x14ac:dyDescent="0.2">
      <c r="A7565">
        <v>7564</v>
      </c>
      <c r="B7565" t="s">
        <v>19175</v>
      </c>
      <c r="C7565" t="s">
        <v>19176</v>
      </c>
      <c r="D7565" s="2">
        <v>17075015372</v>
      </c>
      <c r="E7565" s="1">
        <v>44964.611851851849</v>
      </c>
      <c r="F7565" s="1">
        <v>44964.611851851849</v>
      </c>
    </row>
    <row r="7566" spans="1:6" x14ac:dyDescent="0.2">
      <c r="A7566">
        <v>7565</v>
      </c>
      <c r="B7566" t="s">
        <v>19177</v>
      </c>
      <c r="C7566" t="s">
        <v>19178</v>
      </c>
      <c r="D7566" t="s">
        <v>19179</v>
      </c>
      <c r="E7566" s="1">
        <v>44964.611851851849</v>
      </c>
      <c r="F7566" s="1">
        <v>44964.611851851849</v>
      </c>
    </row>
    <row r="7567" spans="1:6" x14ac:dyDescent="0.2">
      <c r="A7567">
        <v>7566</v>
      </c>
      <c r="B7567" t="s">
        <v>19180</v>
      </c>
      <c r="C7567" t="s">
        <v>19181</v>
      </c>
      <c r="D7567" s="2">
        <v>3418915868</v>
      </c>
      <c r="E7567" s="1">
        <v>44964.611851851849</v>
      </c>
      <c r="F7567" s="1">
        <v>44964.611851851849</v>
      </c>
    </row>
    <row r="7568" spans="1:6" x14ac:dyDescent="0.2">
      <c r="A7568">
        <v>7567</v>
      </c>
      <c r="B7568" t="s">
        <v>19182</v>
      </c>
      <c r="C7568" t="s">
        <v>19183</v>
      </c>
      <c r="D7568">
        <f>1-216-234-9739</f>
        <v>-10188</v>
      </c>
      <c r="E7568" s="1">
        <v>44964.611851851849</v>
      </c>
      <c r="F7568" s="1">
        <v>44964.611851851849</v>
      </c>
    </row>
    <row r="7569" spans="1:6" x14ac:dyDescent="0.2">
      <c r="A7569">
        <v>7568</v>
      </c>
      <c r="B7569" t="s">
        <v>19184</v>
      </c>
      <c r="C7569" t="s">
        <v>19185</v>
      </c>
      <c r="D7569" t="s">
        <v>19186</v>
      </c>
      <c r="E7569" s="1">
        <v>44964.611851851849</v>
      </c>
      <c r="F7569" s="1">
        <v>44964.611851851849</v>
      </c>
    </row>
    <row r="7570" spans="1:6" x14ac:dyDescent="0.2">
      <c r="A7570">
        <v>7569</v>
      </c>
      <c r="B7570" t="s">
        <v>19187</v>
      </c>
      <c r="C7570" t="s">
        <v>19188</v>
      </c>
      <c r="D7570" t="s">
        <v>19189</v>
      </c>
      <c r="E7570" s="1">
        <v>44964.611851851849</v>
      </c>
      <c r="F7570" s="1">
        <v>44964.611851851849</v>
      </c>
    </row>
    <row r="7571" spans="1:6" x14ac:dyDescent="0.2">
      <c r="A7571">
        <v>7570</v>
      </c>
      <c r="B7571" t="s">
        <v>19190</v>
      </c>
      <c r="C7571" t="s">
        <v>19191</v>
      </c>
      <c r="D7571" t="s">
        <v>19192</v>
      </c>
      <c r="E7571" s="1">
        <v>44964.611851851849</v>
      </c>
      <c r="F7571" s="1">
        <v>44964.611851851849</v>
      </c>
    </row>
    <row r="7572" spans="1:6" x14ac:dyDescent="0.2">
      <c r="A7572">
        <v>7571</v>
      </c>
      <c r="B7572" t="s">
        <v>19193</v>
      </c>
      <c r="C7572" t="s">
        <v>19194</v>
      </c>
      <c r="D7572" t="s">
        <v>19195</v>
      </c>
      <c r="E7572" s="1">
        <v>44964.611851851849</v>
      </c>
      <c r="F7572" s="1">
        <v>44964.611851851849</v>
      </c>
    </row>
    <row r="7573" spans="1:6" x14ac:dyDescent="0.2">
      <c r="A7573">
        <v>7572</v>
      </c>
      <c r="B7573" t="s">
        <v>19196</v>
      </c>
      <c r="C7573" t="s">
        <v>19197</v>
      </c>
      <c r="D7573">
        <v>17262276695</v>
      </c>
      <c r="E7573" s="1">
        <v>44964.611851851849</v>
      </c>
      <c r="F7573" s="1">
        <v>44964.611851851849</v>
      </c>
    </row>
    <row r="7574" spans="1:6" x14ac:dyDescent="0.2">
      <c r="A7574">
        <v>7573</v>
      </c>
      <c r="B7574" t="s">
        <v>19198</v>
      </c>
      <c r="C7574" t="s">
        <v>19199</v>
      </c>
      <c r="D7574" t="s">
        <v>19200</v>
      </c>
      <c r="E7574" s="1">
        <v>44964.611851851849</v>
      </c>
      <c r="F7574" s="1">
        <v>44964.611851851849</v>
      </c>
    </row>
    <row r="7575" spans="1:6" x14ac:dyDescent="0.2">
      <c r="A7575">
        <v>7574</v>
      </c>
      <c r="B7575" t="s">
        <v>19201</v>
      </c>
      <c r="C7575" t="s">
        <v>19202</v>
      </c>
      <c r="D7575" t="s">
        <v>19203</v>
      </c>
      <c r="E7575" s="1">
        <v>44964.611851851849</v>
      </c>
      <c r="F7575" s="1">
        <v>44964.611851851849</v>
      </c>
    </row>
    <row r="7576" spans="1:6" x14ac:dyDescent="0.2">
      <c r="A7576">
        <v>7575</v>
      </c>
      <c r="B7576" t="s">
        <v>19204</v>
      </c>
      <c r="C7576" t="s">
        <v>19205</v>
      </c>
      <c r="D7576">
        <f>1-469-675-4603</f>
        <v>-5746</v>
      </c>
      <c r="E7576" s="1">
        <v>44964.611851851849</v>
      </c>
      <c r="F7576" s="1">
        <v>44964.611851851849</v>
      </c>
    </row>
    <row r="7577" spans="1:6" x14ac:dyDescent="0.2">
      <c r="A7577">
        <v>7576</v>
      </c>
      <c r="B7577" t="s">
        <v>19206</v>
      </c>
      <c r="C7577" t="s">
        <v>19207</v>
      </c>
      <c r="D7577">
        <v>14175067813</v>
      </c>
      <c r="E7577" s="1">
        <v>44964.611851851849</v>
      </c>
      <c r="F7577" s="1">
        <v>44964.611851851849</v>
      </c>
    </row>
    <row r="7578" spans="1:6" x14ac:dyDescent="0.2">
      <c r="A7578">
        <v>7577</v>
      </c>
      <c r="B7578" t="s">
        <v>19208</v>
      </c>
      <c r="C7578" t="s">
        <v>19209</v>
      </c>
      <c r="D7578" t="s">
        <v>19210</v>
      </c>
      <c r="E7578" s="1">
        <v>44964.611851851849</v>
      </c>
      <c r="F7578" s="1">
        <v>44964.611851851849</v>
      </c>
    </row>
    <row r="7579" spans="1:6" x14ac:dyDescent="0.2">
      <c r="A7579">
        <v>7578</v>
      </c>
      <c r="B7579" t="s">
        <v>19211</v>
      </c>
      <c r="C7579" t="s">
        <v>19212</v>
      </c>
      <c r="D7579" s="2">
        <v>3202986748</v>
      </c>
      <c r="E7579" s="1">
        <v>44964.611851851849</v>
      </c>
      <c r="F7579" s="1">
        <v>44964.611851851849</v>
      </c>
    </row>
    <row r="7580" spans="1:6" x14ac:dyDescent="0.2">
      <c r="A7580">
        <v>7579</v>
      </c>
      <c r="B7580" t="s">
        <v>19213</v>
      </c>
      <c r="C7580" t="s">
        <v>19214</v>
      </c>
      <c r="D7580" t="s">
        <v>19215</v>
      </c>
      <c r="E7580" s="1">
        <v>44964.611851851849</v>
      </c>
      <c r="F7580" s="1">
        <v>44964.611851851849</v>
      </c>
    </row>
    <row r="7581" spans="1:6" x14ac:dyDescent="0.2">
      <c r="A7581">
        <v>7580</v>
      </c>
      <c r="B7581" t="s">
        <v>19216</v>
      </c>
      <c r="C7581" t="s">
        <v>19217</v>
      </c>
      <c r="D7581" s="2">
        <v>8285811958</v>
      </c>
      <c r="E7581" s="1">
        <v>44964.611851851849</v>
      </c>
      <c r="F7581" s="1">
        <v>44964.611851851849</v>
      </c>
    </row>
    <row r="7582" spans="1:6" x14ac:dyDescent="0.2">
      <c r="A7582">
        <v>7581</v>
      </c>
      <c r="B7582" t="s">
        <v>19218</v>
      </c>
      <c r="C7582" t="s">
        <v>19219</v>
      </c>
      <c r="D7582" t="s">
        <v>19220</v>
      </c>
      <c r="E7582" s="1">
        <v>44964.611851851849</v>
      </c>
      <c r="F7582" s="1">
        <v>44964.611851851849</v>
      </c>
    </row>
    <row r="7583" spans="1:6" x14ac:dyDescent="0.2">
      <c r="A7583">
        <v>7582</v>
      </c>
      <c r="B7583" t="s">
        <v>19221</v>
      </c>
      <c r="C7583" t="s">
        <v>19222</v>
      </c>
      <c r="D7583">
        <f>1-478-256-952</f>
        <v>-1685</v>
      </c>
      <c r="E7583" s="1">
        <v>44964.611851851849</v>
      </c>
      <c r="F7583" s="1">
        <v>44964.611851851849</v>
      </c>
    </row>
    <row r="7584" spans="1:6" x14ac:dyDescent="0.2">
      <c r="A7584">
        <v>7583</v>
      </c>
      <c r="B7584" t="s">
        <v>19223</v>
      </c>
      <c r="C7584" t="s">
        <v>19224</v>
      </c>
      <c r="D7584" t="s">
        <v>19225</v>
      </c>
      <c r="E7584" s="1">
        <v>44964.611851851849</v>
      </c>
      <c r="F7584" s="1">
        <v>44964.611851851849</v>
      </c>
    </row>
    <row r="7585" spans="1:6" x14ac:dyDescent="0.2">
      <c r="A7585">
        <v>7584</v>
      </c>
      <c r="B7585" t="s">
        <v>19226</v>
      </c>
      <c r="C7585" t="s">
        <v>19227</v>
      </c>
      <c r="D7585">
        <f>1-218-384-5838</f>
        <v>-6439</v>
      </c>
      <c r="E7585" s="1">
        <v>44964.611851851849</v>
      </c>
      <c r="F7585" s="1">
        <v>44964.611851851849</v>
      </c>
    </row>
    <row r="7586" spans="1:6" x14ac:dyDescent="0.2">
      <c r="A7586">
        <v>7585</v>
      </c>
      <c r="B7586" t="s">
        <v>19228</v>
      </c>
      <c r="C7586" t="s">
        <v>19229</v>
      </c>
      <c r="D7586" t="s">
        <v>19230</v>
      </c>
      <c r="E7586" s="1">
        <v>44964.611851851849</v>
      </c>
      <c r="F7586" s="1">
        <v>44964.611851851849</v>
      </c>
    </row>
    <row r="7587" spans="1:6" x14ac:dyDescent="0.2">
      <c r="A7587">
        <v>7586</v>
      </c>
      <c r="B7587" t="s">
        <v>19231</v>
      </c>
      <c r="C7587" t="s">
        <v>19232</v>
      </c>
      <c r="D7587" s="2">
        <v>2603761007</v>
      </c>
      <c r="E7587" s="1">
        <v>44964.611851851849</v>
      </c>
      <c r="F7587" s="1">
        <v>44964.611851851849</v>
      </c>
    </row>
    <row r="7588" spans="1:6" x14ac:dyDescent="0.2">
      <c r="A7588">
        <v>7587</v>
      </c>
      <c r="B7588" t="s">
        <v>19233</v>
      </c>
      <c r="C7588" t="s">
        <v>19234</v>
      </c>
      <c r="D7588" t="s">
        <v>19235</v>
      </c>
      <c r="E7588" s="1">
        <v>44964.611851851849</v>
      </c>
      <c r="F7588" s="1">
        <v>44964.611851851849</v>
      </c>
    </row>
    <row r="7589" spans="1:6" x14ac:dyDescent="0.2">
      <c r="A7589">
        <v>7588</v>
      </c>
      <c r="B7589" t="s">
        <v>19236</v>
      </c>
      <c r="C7589" t="s">
        <v>19237</v>
      </c>
      <c r="D7589" t="s">
        <v>19238</v>
      </c>
      <c r="E7589" s="1">
        <v>44964.611851851849</v>
      </c>
      <c r="F7589" s="1">
        <v>44964.611851851849</v>
      </c>
    </row>
    <row r="7590" spans="1:6" x14ac:dyDescent="0.2">
      <c r="A7590">
        <v>7589</v>
      </c>
      <c r="B7590" t="s">
        <v>19239</v>
      </c>
      <c r="C7590" t="s">
        <v>19240</v>
      </c>
      <c r="D7590" t="s">
        <v>19241</v>
      </c>
      <c r="E7590" s="1">
        <v>44964.611851851849</v>
      </c>
      <c r="F7590" s="1">
        <v>44964.611851851849</v>
      </c>
    </row>
    <row r="7591" spans="1:6" x14ac:dyDescent="0.2">
      <c r="A7591">
        <v>7590</v>
      </c>
      <c r="B7591" t="s">
        <v>19242</v>
      </c>
      <c r="C7591" t="s">
        <v>19243</v>
      </c>
      <c r="D7591">
        <f>1-985-644-9576</f>
        <v>-11204</v>
      </c>
      <c r="E7591" s="1">
        <v>44964.611851851849</v>
      </c>
      <c r="F7591" s="1">
        <v>44964.611851851849</v>
      </c>
    </row>
    <row r="7592" spans="1:6" x14ac:dyDescent="0.2">
      <c r="A7592">
        <v>7591</v>
      </c>
      <c r="B7592" t="s">
        <v>19244</v>
      </c>
      <c r="C7592" t="s">
        <v>19245</v>
      </c>
      <c r="D7592" t="s">
        <v>19246</v>
      </c>
      <c r="E7592" s="1">
        <v>44964.611851851849</v>
      </c>
      <c r="F7592" s="1">
        <v>44964.611851851849</v>
      </c>
    </row>
    <row r="7593" spans="1:6" x14ac:dyDescent="0.2">
      <c r="A7593">
        <v>7592</v>
      </c>
      <c r="B7593" t="s">
        <v>19247</v>
      </c>
      <c r="C7593" t="s">
        <v>19248</v>
      </c>
      <c r="D7593" s="2">
        <v>3513264947</v>
      </c>
      <c r="E7593" s="1">
        <v>44964.611851851849</v>
      </c>
      <c r="F7593" s="1">
        <v>44964.611851851849</v>
      </c>
    </row>
    <row r="7594" spans="1:6" x14ac:dyDescent="0.2">
      <c r="A7594">
        <v>7593</v>
      </c>
      <c r="B7594" t="s">
        <v>19249</v>
      </c>
      <c r="C7594" t="s">
        <v>19250</v>
      </c>
      <c r="D7594" t="s">
        <v>19251</v>
      </c>
      <c r="E7594" s="1">
        <v>44964.611851851849</v>
      </c>
      <c r="F7594" s="1">
        <v>44964.611851851849</v>
      </c>
    </row>
    <row r="7595" spans="1:6" x14ac:dyDescent="0.2">
      <c r="A7595">
        <v>7594</v>
      </c>
      <c r="B7595" t="s">
        <v>19252</v>
      </c>
      <c r="C7595" t="s">
        <v>19253</v>
      </c>
      <c r="D7595" s="2">
        <v>14016718158</v>
      </c>
      <c r="E7595" s="1">
        <v>44964.611851851849</v>
      </c>
      <c r="F7595" s="1">
        <v>44964.611851851849</v>
      </c>
    </row>
    <row r="7596" spans="1:6" x14ac:dyDescent="0.2">
      <c r="A7596">
        <v>7595</v>
      </c>
      <c r="B7596" t="s">
        <v>19254</v>
      </c>
      <c r="C7596" t="s">
        <v>19255</v>
      </c>
      <c r="D7596" t="s">
        <v>19256</v>
      </c>
      <c r="E7596" s="1">
        <v>44964.611851851849</v>
      </c>
      <c r="F7596" s="1">
        <v>44964.611851851849</v>
      </c>
    </row>
    <row r="7597" spans="1:6" x14ac:dyDescent="0.2">
      <c r="A7597">
        <v>7596</v>
      </c>
      <c r="B7597" t="s">
        <v>19257</v>
      </c>
      <c r="C7597" t="s">
        <v>19258</v>
      </c>
      <c r="D7597" s="2">
        <v>15396633729</v>
      </c>
      <c r="E7597" s="1">
        <v>44964.611851851849</v>
      </c>
      <c r="F7597" s="1">
        <v>44964.611851851849</v>
      </c>
    </row>
    <row r="7598" spans="1:6" x14ac:dyDescent="0.2">
      <c r="A7598">
        <v>7597</v>
      </c>
      <c r="B7598" t="s">
        <v>19259</v>
      </c>
      <c r="C7598" t="s">
        <v>19260</v>
      </c>
      <c r="D7598" s="2">
        <v>9853422073</v>
      </c>
      <c r="E7598" s="1">
        <v>44964.611851851849</v>
      </c>
      <c r="F7598" s="1">
        <v>44964.611851851849</v>
      </c>
    </row>
    <row r="7599" spans="1:6" x14ac:dyDescent="0.2">
      <c r="A7599">
        <v>7598</v>
      </c>
      <c r="B7599" t="s">
        <v>19261</v>
      </c>
      <c r="C7599" t="s">
        <v>19262</v>
      </c>
      <c r="D7599" s="2">
        <v>5312014440</v>
      </c>
      <c r="E7599" s="1">
        <v>44964.611851851849</v>
      </c>
      <c r="F7599" s="1">
        <v>44964.611851851849</v>
      </c>
    </row>
    <row r="7600" spans="1:6" x14ac:dyDescent="0.2">
      <c r="A7600">
        <v>7599</v>
      </c>
      <c r="B7600" t="s">
        <v>19263</v>
      </c>
      <c r="C7600" t="s">
        <v>19264</v>
      </c>
      <c r="D7600" s="2">
        <v>9846729759</v>
      </c>
      <c r="E7600" s="1">
        <v>44964.611851851849</v>
      </c>
      <c r="F7600" s="1">
        <v>44964.611851851849</v>
      </c>
    </row>
    <row r="7601" spans="1:6" x14ac:dyDescent="0.2">
      <c r="A7601">
        <v>7600</v>
      </c>
      <c r="B7601" t="s">
        <v>19265</v>
      </c>
      <c r="C7601" t="s">
        <v>19266</v>
      </c>
      <c r="D7601" s="2">
        <v>17472064132</v>
      </c>
      <c r="E7601" s="1">
        <v>44964.611851851849</v>
      </c>
      <c r="F7601" s="1">
        <v>44964.611851851849</v>
      </c>
    </row>
    <row r="7602" spans="1:6" x14ac:dyDescent="0.2">
      <c r="A7602">
        <v>7601</v>
      </c>
      <c r="B7602" t="s">
        <v>19267</v>
      </c>
      <c r="C7602" t="s">
        <v>19268</v>
      </c>
      <c r="D7602">
        <f>1-972-504-131</f>
        <v>-1606</v>
      </c>
      <c r="E7602" s="1">
        <v>44964.611851851849</v>
      </c>
      <c r="F7602" s="1">
        <v>44964.611851851849</v>
      </c>
    </row>
    <row r="7603" spans="1:6" x14ac:dyDescent="0.2">
      <c r="A7603">
        <v>7602</v>
      </c>
      <c r="B7603" t="s">
        <v>19269</v>
      </c>
      <c r="C7603" t="s">
        <v>19270</v>
      </c>
      <c r="D7603">
        <f>1-662-962-1850</f>
        <v>-3473</v>
      </c>
      <c r="E7603" s="1">
        <v>44964.611851851849</v>
      </c>
      <c r="F7603" s="1">
        <v>44964.611851851849</v>
      </c>
    </row>
    <row r="7604" spans="1:6" x14ac:dyDescent="0.2">
      <c r="A7604">
        <v>7603</v>
      </c>
      <c r="B7604" t="s">
        <v>19271</v>
      </c>
      <c r="C7604" t="s">
        <v>19272</v>
      </c>
      <c r="D7604" t="s">
        <v>19273</v>
      </c>
      <c r="E7604" s="1">
        <v>44964.611851851849</v>
      </c>
      <c r="F7604" s="1">
        <v>44964.611851851849</v>
      </c>
    </row>
    <row r="7605" spans="1:6" x14ac:dyDescent="0.2">
      <c r="A7605">
        <v>7604</v>
      </c>
      <c r="B7605" t="s">
        <v>19274</v>
      </c>
      <c r="C7605" t="s">
        <v>19275</v>
      </c>
      <c r="D7605" t="s">
        <v>19276</v>
      </c>
      <c r="E7605" s="1">
        <v>44964.611851851849</v>
      </c>
      <c r="F7605" s="1">
        <v>44964.611851851849</v>
      </c>
    </row>
    <row r="7606" spans="1:6" x14ac:dyDescent="0.2">
      <c r="A7606">
        <v>7605</v>
      </c>
      <c r="B7606" t="s">
        <v>19277</v>
      </c>
      <c r="C7606" t="s">
        <v>19278</v>
      </c>
      <c r="D7606" t="s">
        <v>19279</v>
      </c>
      <c r="E7606" s="1">
        <v>44964.611851851849</v>
      </c>
      <c r="F7606" s="1">
        <v>44964.611851851849</v>
      </c>
    </row>
    <row r="7607" spans="1:6" x14ac:dyDescent="0.2">
      <c r="A7607">
        <v>7606</v>
      </c>
      <c r="B7607" t="s">
        <v>19280</v>
      </c>
      <c r="C7607" t="s">
        <v>19281</v>
      </c>
      <c r="D7607" t="s">
        <v>19282</v>
      </c>
      <c r="E7607" s="1">
        <v>44964.611851851849</v>
      </c>
      <c r="F7607" s="1">
        <v>44964.611851851849</v>
      </c>
    </row>
    <row r="7608" spans="1:6" x14ac:dyDescent="0.2">
      <c r="A7608">
        <v>7607</v>
      </c>
      <c r="B7608" t="s">
        <v>19283</v>
      </c>
      <c r="C7608" t="s">
        <v>19284</v>
      </c>
      <c r="D7608">
        <f>1-934-874-7858</f>
        <v>-9665</v>
      </c>
      <c r="E7608" s="1">
        <v>44964.611851851849</v>
      </c>
      <c r="F7608" s="1">
        <v>44964.611851851849</v>
      </c>
    </row>
    <row r="7609" spans="1:6" x14ac:dyDescent="0.2">
      <c r="A7609">
        <v>7608</v>
      </c>
      <c r="B7609" t="s">
        <v>19285</v>
      </c>
      <c r="C7609" t="s">
        <v>19286</v>
      </c>
      <c r="D7609" t="s">
        <v>19287</v>
      </c>
      <c r="E7609" s="1">
        <v>44964.611851851849</v>
      </c>
      <c r="F7609" s="1">
        <v>44964.611851851849</v>
      </c>
    </row>
    <row r="7610" spans="1:6" x14ac:dyDescent="0.2">
      <c r="A7610">
        <v>7609</v>
      </c>
      <c r="B7610" t="s">
        <v>19288</v>
      </c>
      <c r="C7610" t="s">
        <v>19289</v>
      </c>
      <c r="D7610">
        <f>1-325-713-4116</f>
        <v>-5153</v>
      </c>
      <c r="E7610" s="1">
        <v>44964.611851851849</v>
      </c>
      <c r="F7610" s="1">
        <v>44964.611851851849</v>
      </c>
    </row>
    <row r="7611" spans="1:6" x14ac:dyDescent="0.2">
      <c r="A7611">
        <v>7610</v>
      </c>
      <c r="B7611" t="s">
        <v>19290</v>
      </c>
      <c r="C7611" t="s">
        <v>19291</v>
      </c>
      <c r="D7611">
        <f>1-458-990-9691</f>
        <v>-11138</v>
      </c>
      <c r="E7611" s="1">
        <v>44964.611851851849</v>
      </c>
      <c r="F7611" s="1">
        <v>44964.611851851849</v>
      </c>
    </row>
    <row r="7612" spans="1:6" x14ac:dyDescent="0.2">
      <c r="A7612">
        <v>7611</v>
      </c>
      <c r="B7612" t="s">
        <v>19292</v>
      </c>
      <c r="C7612" t="s">
        <v>19293</v>
      </c>
      <c r="D7612">
        <f>1-361-941-3842</f>
        <v>-5143</v>
      </c>
      <c r="E7612" s="1">
        <v>44964.611851851849</v>
      </c>
      <c r="F7612" s="1">
        <v>44964.611851851849</v>
      </c>
    </row>
    <row r="7613" spans="1:6" x14ac:dyDescent="0.2">
      <c r="A7613">
        <v>7612</v>
      </c>
      <c r="B7613" t="s">
        <v>19294</v>
      </c>
      <c r="C7613" t="s">
        <v>19295</v>
      </c>
      <c r="D7613" s="2">
        <v>6827237364</v>
      </c>
      <c r="E7613" s="1">
        <v>44964.611851851849</v>
      </c>
      <c r="F7613" s="1">
        <v>44964.611851851849</v>
      </c>
    </row>
    <row r="7614" spans="1:6" x14ac:dyDescent="0.2">
      <c r="A7614">
        <v>7613</v>
      </c>
      <c r="B7614" t="s">
        <v>19296</v>
      </c>
      <c r="C7614" t="s">
        <v>19297</v>
      </c>
      <c r="D7614" t="s">
        <v>19298</v>
      </c>
      <c r="E7614" s="1">
        <v>44964.611851851849</v>
      </c>
      <c r="F7614" s="1">
        <v>44964.611851851849</v>
      </c>
    </row>
    <row r="7615" spans="1:6" x14ac:dyDescent="0.2">
      <c r="A7615">
        <v>7614</v>
      </c>
      <c r="B7615" t="s">
        <v>19299</v>
      </c>
      <c r="C7615" t="s">
        <v>19300</v>
      </c>
      <c r="D7615">
        <f>1-857-580-4008</f>
        <v>-5444</v>
      </c>
      <c r="E7615" s="1">
        <v>44964.611851851849</v>
      </c>
      <c r="F7615" s="1">
        <v>44964.611851851849</v>
      </c>
    </row>
    <row r="7616" spans="1:6" x14ac:dyDescent="0.2">
      <c r="A7616">
        <v>7615</v>
      </c>
      <c r="B7616" t="s">
        <v>19301</v>
      </c>
      <c r="C7616" t="s">
        <v>19302</v>
      </c>
      <c r="D7616">
        <f>1-563-425-2591</f>
        <v>-3578</v>
      </c>
      <c r="E7616" s="1">
        <v>44964.611851851849</v>
      </c>
      <c r="F7616" s="1">
        <v>44964.611851851849</v>
      </c>
    </row>
    <row r="7617" spans="1:6" x14ac:dyDescent="0.2">
      <c r="A7617">
        <v>7616</v>
      </c>
      <c r="B7617" t="s">
        <v>19303</v>
      </c>
      <c r="C7617" t="s">
        <v>19304</v>
      </c>
      <c r="D7617" t="s">
        <v>19305</v>
      </c>
      <c r="E7617" s="1">
        <v>44964.611851851849</v>
      </c>
      <c r="F7617" s="1">
        <v>44964.611851851849</v>
      </c>
    </row>
    <row r="7618" spans="1:6" x14ac:dyDescent="0.2">
      <c r="A7618">
        <v>7617</v>
      </c>
      <c r="B7618" t="s">
        <v>19306</v>
      </c>
      <c r="C7618" t="s">
        <v>19307</v>
      </c>
      <c r="D7618" t="s">
        <v>19308</v>
      </c>
      <c r="E7618" s="1">
        <v>44964.611851851849</v>
      </c>
      <c r="F7618" s="1">
        <v>44964.611851851849</v>
      </c>
    </row>
    <row r="7619" spans="1:6" x14ac:dyDescent="0.2">
      <c r="A7619">
        <v>7618</v>
      </c>
      <c r="B7619" t="s">
        <v>19309</v>
      </c>
      <c r="C7619" t="s">
        <v>19310</v>
      </c>
      <c r="D7619" s="2">
        <v>2246296671</v>
      </c>
      <c r="E7619" s="1">
        <v>44964.611851851849</v>
      </c>
      <c r="F7619" s="1">
        <v>44964.611851851849</v>
      </c>
    </row>
    <row r="7620" spans="1:6" x14ac:dyDescent="0.2">
      <c r="A7620">
        <v>7619</v>
      </c>
      <c r="B7620" t="s">
        <v>19311</v>
      </c>
      <c r="C7620" t="s">
        <v>19312</v>
      </c>
      <c r="D7620">
        <f>1-878-993-2927</f>
        <v>-4797</v>
      </c>
      <c r="E7620" s="1">
        <v>44964.611851851849</v>
      </c>
      <c r="F7620" s="1">
        <v>44964.611851851849</v>
      </c>
    </row>
    <row r="7621" spans="1:6" x14ac:dyDescent="0.2">
      <c r="A7621">
        <v>7620</v>
      </c>
      <c r="B7621" t="s">
        <v>19313</v>
      </c>
      <c r="C7621" t="s">
        <v>19314</v>
      </c>
      <c r="D7621" t="s">
        <v>19315</v>
      </c>
      <c r="E7621" s="1">
        <v>44964.611851851849</v>
      </c>
      <c r="F7621" s="1">
        <v>44964.611851851849</v>
      </c>
    </row>
    <row r="7622" spans="1:6" x14ac:dyDescent="0.2">
      <c r="A7622">
        <v>7621</v>
      </c>
      <c r="B7622" t="s">
        <v>19316</v>
      </c>
      <c r="C7622" t="s">
        <v>19317</v>
      </c>
      <c r="D7622" t="s">
        <v>19318</v>
      </c>
      <c r="E7622" s="1">
        <v>44964.611851851849</v>
      </c>
      <c r="F7622" s="1">
        <v>44964.611851851849</v>
      </c>
    </row>
    <row r="7623" spans="1:6" x14ac:dyDescent="0.2">
      <c r="A7623">
        <v>7622</v>
      </c>
      <c r="B7623" t="s">
        <v>19319</v>
      </c>
      <c r="C7623" t="s">
        <v>19320</v>
      </c>
      <c r="D7623" t="s">
        <v>19321</v>
      </c>
      <c r="E7623" s="1">
        <v>44964.611851851849</v>
      </c>
      <c r="F7623" s="1">
        <v>44964.611851851849</v>
      </c>
    </row>
    <row r="7624" spans="1:6" x14ac:dyDescent="0.2">
      <c r="A7624">
        <v>7623</v>
      </c>
      <c r="B7624" t="s">
        <v>19322</v>
      </c>
      <c r="C7624" t="s">
        <v>19323</v>
      </c>
      <c r="D7624" t="s">
        <v>19324</v>
      </c>
      <c r="E7624" s="1">
        <v>44964.611851851849</v>
      </c>
      <c r="F7624" s="1">
        <v>44964.611851851849</v>
      </c>
    </row>
    <row r="7625" spans="1:6" x14ac:dyDescent="0.2">
      <c r="A7625">
        <v>7624</v>
      </c>
      <c r="B7625" t="s">
        <v>19325</v>
      </c>
      <c r="C7625" t="s">
        <v>19326</v>
      </c>
      <c r="D7625">
        <f>1-828-383-5198</f>
        <v>-6408</v>
      </c>
      <c r="E7625" s="1">
        <v>44964.611851851849</v>
      </c>
      <c r="F7625" s="1">
        <v>44964.611851851849</v>
      </c>
    </row>
    <row r="7626" spans="1:6" x14ac:dyDescent="0.2">
      <c r="A7626">
        <v>7625</v>
      </c>
      <c r="B7626" t="s">
        <v>19327</v>
      </c>
      <c r="C7626" t="s">
        <v>19328</v>
      </c>
      <c r="D7626">
        <v>18642644697</v>
      </c>
      <c r="E7626" s="1">
        <v>44964.611851851849</v>
      </c>
      <c r="F7626" s="1">
        <v>44964.611851851849</v>
      </c>
    </row>
    <row r="7627" spans="1:6" x14ac:dyDescent="0.2">
      <c r="A7627">
        <v>7626</v>
      </c>
      <c r="B7627" t="s">
        <v>19329</v>
      </c>
      <c r="C7627" t="s">
        <v>19330</v>
      </c>
      <c r="D7627" t="s">
        <v>19331</v>
      </c>
      <c r="E7627" s="1">
        <v>44964.611851851849</v>
      </c>
      <c r="F7627" s="1">
        <v>44964.611851851849</v>
      </c>
    </row>
    <row r="7628" spans="1:6" x14ac:dyDescent="0.2">
      <c r="A7628">
        <v>7627</v>
      </c>
      <c r="B7628" t="s">
        <v>19332</v>
      </c>
      <c r="C7628" t="s">
        <v>19333</v>
      </c>
      <c r="D7628" t="s">
        <v>19334</v>
      </c>
      <c r="E7628" s="1">
        <v>44964.611851851849</v>
      </c>
      <c r="F7628" s="1">
        <v>44964.611851851849</v>
      </c>
    </row>
    <row r="7629" spans="1:6" x14ac:dyDescent="0.2">
      <c r="A7629">
        <v>7628</v>
      </c>
      <c r="B7629" t="s">
        <v>19335</v>
      </c>
      <c r="C7629" t="s">
        <v>19336</v>
      </c>
      <c r="D7629" t="s">
        <v>19337</v>
      </c>
      <c r="E7629" s="1">
        <v>44964.611851851849</v>
      </c>
      <c r="F7629" s="1">
        <v>44964.611851851849</v>
      </c>
    </row>
    <row r="7630" spans="1:6" x14ac:dyDescent="0.2">
      <c r="A7630">
        <v>7629</v>
      </c>
      <c r="B7630" t="s">
        <v>19338</v>
      </c>
      <c r="C7630" t="s">
        <v>19339</v>
      </c>
      <c r="D7630" s="2">
        <v>15595316715</v>
      </c>
      <c r="E7630" s="1">
        <v>44964.611851851849</v>
      </c>
      <c r="F7630" s="1">
        <v>44964.611851851849</v>
      </c>
    </row>
    <row r="7631" spans="1:6" x14ac:dyDescent="0.2">
      <c r="A7631">
        <v>7630</v>
      </c>
      <c r="B7631" t="s">
        <v>19340</v>
      </c>
      <c r="C7631" t="s">
        <v>19341</v>
      </c>
      <c r="D7631" t="s">
        <v>19342</v>
      </c>
      <c r="E7631" s="1">
        <v>44964.611851851849</v>
      </c>
      <c r="F7631" s="1">
        <v>44964.611851851849</v>
      </c>
    </row>
    <row r="7632" spans="1:6" x14ac:dyDescent="0.2">
      <c r="A7632">
        <v>7631</v>
      </c>
      <c r="B7632" t="s">
        <v>19343</v>
      </c>
      <c r="C7632" t="s">
        <v>19344</v>
      </c>
      <c r="D7632" t="s">
        <v>19345</v>
      </c>
      <c r="E7632" s="1">
        <v>44964.611851851849</v>
      </c>
      <c r="F7632" s="1">
        <v>44964.611851851849</v>
      </c>
    </row>
    <row r="7633" spans="1:6" x14ac:dyDescent="0.2">
      <c r="A7633">
        <v>7632</v>
      </c>
      <c r="B7633" t="s">
        <v>19346</v>
      </c>
      <c r="C7633" t="s">
        <v>19347</v>
      </c>
      <c r="D7633" t="s">
        <v>19348</v>
      </c>
      <c r="E7633" s="1">
        <v>44964.611851851849</v>
      </c>
      <c r="F7633" s="1">
        <v>44964.611851851849</v>
      </c>
    </row>
    <row r="7634" spans="1:6" x14ac:dyDescent="0.2">
      <c r="A7634">
        <v>7633</v>
      </c>
      <c r="B7634" t="s">
        <v>19349</v>
      </c>
      <c r="C7634" t="s">
        <v>19350</v>
      </c>
      <c r="D7634">
        <v>15415221985</v>
      </c>
      <c r="E7634" s="1">
        <v>44964.611851851849</v>
      </c>
      <c r="F7634" s="1">
        <v>44964.611851851849</v>
      </c>
    </row>
    <row r="7635" spans="1:6" x14ac:dyDescent="0.2">
      <c r="A7635">
        <v>7634</v>
      </c>
      <c r="B7635" t="s">
        <v>19351</v>
      </c>
      <c r="C7635" t="s">
        <v>19352</v>
      </c>
      <c r="D7635" s="2">
        <v>13204079951</v>
      </c>
      <c r="E7635" s="1">
        <v>44964.611851851849</v>
      </c>
      <c r="F7635" s="1">
        <v>44964.611851851849</v>
      </c>
    </row>
    <row r="7636" spans="1:6" x14ac:dyDescent="0.2">
      <c r="A7636">
        <v>7635</v>
      </c>
      <c r="B7636" t="s">
        <v>19353</v>
      </c>
      <c r="C7636" t="s">
        <v>19354</v>
      </c>
      <c r="D7636">
        <f>1-727-236-2881</f>
        <v>-3843</v>
      </c>
      <c r="E7636" s="1">
        <v>44964.611851851849</v>
      </c>
      <c r="F7636" s="1">
        <v>44964.611851851849</v>
      </c>
    </row>
    <row r="7637" spans="1:6" x14ac:dyDescent="0.2">
      <c r="A7637">
        <v>7636</v>
      </c>
      <c r="B7637" t="s">
        <v>19355</v>
      </c>
      <c r="C7637" t="s">
        <v>19356</v>
      </c>
      <c r="D7637" t="s">
        <v>19357</v>
      </c>
      <c r="E7637" s="1">
        <v>44964.611851851849</v>
      </c>
      <c r="F7637" s="1">
        <v>44964.611851851849</v>
      </c>
    </row>
    <row r="7638" spans="1:6" x14ac:dyDescent="0.2">
      <c r="A7638">
        <v>7637</v>
      </c>
      <c r="B7638" t="s">
        <v>19358</v>
      </c>
      <c r="C7638" t="s">
        <v>19359</v>
      </c>
      <c r="D7638" t="s">
        <v>19360</v>
      </c>
      <c r="E7638" s="1">
        <v>44964.611851851849</v>
      </c>
      <c r="F7638" s="1">
        <v>44964.611851851849</v>
      </c>
    </row>
    <row r="7639" spans="1:6" x14ac:dyDescent="0.2">
      <c r="A7639">
        <v>7638</v>
      </c>
      <c r="B7639" t="s">
        <v>19361</v>
      </c>
      <c r="C7639" t="s">
        <v>19362</v>
      </c>
      <c r="D7639" t="s">
        <v>19363</v>
      </c>
      <c r="E7639" s="1">
        <v>44964.611851851849</v>
      </c>
      <c r="F7639" s="1">
        <v>44964.611851851849</v>
      </c>
    </row>
    <row r="7640" spans="1:6" x14ac:dyDescent="0.2">
      <c r="A7640">
        <v>7639</v>
      </c>
      <c r="B7640" t="s">
        <v>19364</v>
      </c>
      <c r="C7640" t="s">
        <v>19365</v>
      </c>
      <c r="D7640" t="s">
        <v>19366</v>
      </c>
      <c r="E7640" s="1">
        <v>44964.611851851849</v>
      </c>
      <c r="F7640" s="1">
        <v>44964.611851851849</v>
      </c>
    </row>
    <row r="7641" spans="1:6" x14ac:dyDescent="0.2">
      <c r="A7641">
        <v>7640</v>
      </c>
      <c r="B7641" t="s">
        <v>19367</v>
      </c>
      <c r="C7641" t="s">
        <v>19368</v>
      </c>
      <c r="D7641" t="s">
        <v>19369</v>
      </c>
      <c r="E7641" s="1">
        <v>44964.611851851849</v>
      </c>
      <c r="F7641" s="1">
        <v>44964.611851851849</v>
      </c>
    </row>
    <row r="7642" spans="1:6" x14ac:dyDescent="0.2">
      <c r="A7642">
        <v>7641</v>
      </c>
      <c r="B7642" t="s">
        <v>19370</v>
      </c>
      <c r="C7642" t="s">
        <v>19371</v>
      </c>
      <c r="D7642" t="s">
        <v>19372</v>
      </c>
      <c r="E7642" s="1">
        <v>44964.611851851849</v>
      </c>
      <c r="F7642" s="1">
        <v>44964.611851851849</v>
      </c>
    </row>
    <row r="7643" spans="1:6" x14ac:dyDescent="0.2">
      <c r="A7643">
        <v>7642</v>
      </c>
      <c r="B7643" t="s">
        <v>19373</v>
      </c>
      <c r="C7643" t="s">
        <v>19374</v>
      </c>
      <c r="D7643" t="s">
        <v>19375</v>
      </c>
      <c r="E7643" s="1">
        <v>44964.611851851849</v>
      </c>
      <c r="F7643" s="1">
        <v>44964.611851851849</v>
      </c>
    </row>
    <row r="7644" spans="1:6" x14ac:dyDescent="0.2">
      <c r="A7644">
        <v>7643</v>
      </c>
      <c r="B7644" t="s">
        <v>19376</v>
      </c>
      <c r="C7644" t="s">
        <v>19377</v>
      </c>
      <c r="D7644" t="s">
        <v>19378</v>
      </c>
      <c r="E7644" s="1">
        <v>44964.611851851849</v>
      </c>
      <c r="F7644" s="1">
        <v>44964.611851851849</v>
      </c>
    </row>
    <row r="7645" spans="1:6" x14ac:dyDescent="0.2">
      <c r="A7645">
        <v>7644</v>
      </c>
      <c r="B7645" t="s">
        <v>19379</v>
      </c>
      <c r="C7645" t="s">
        <v>19380</v>
      </c>
      <c r="D7645" t="s">
        <v>19381</v>
      </c>
      <c r="E7645" s="1">
        <v>44964.611851851849</v>
      </c>
      <c r="F7645" s="1">
        <v>44964.611851851849</v>
      </c>
    </row>
    <row r="7646" spans="1:6" x14ac:dyDescent="0.2">
      <c r="A7646">
        <v>7645</v>
      </c>
      <c r="B7646" t="s">
        <v>19382</v>
      </c>
      <c r="C7646" t="s">
        <v>19383</v>
      </c>
      <c r="D7646">
        <f>1-779-636-7698</f>
        <v>-9112</v>
      </c>
      <c r="E7646" s="1">
        <v>44964.611851851849</v>
      </c>
      <c r="F7646" s="1">
        <v>44964.611851851849</v>
      </c>
    </row>
    <row r="7647" spans="1:6" x14ac:dyDescent="0.2">
      <c r="A7647">
        <v>7646</v>
      </c>
      <c r="B7647" t="s">
        <v>19384</v>
      </c>
      <c r="C7647" t="s">
        <v>19385</v>
      </c>
      <c r="D7647" t="s">
        <v>19386</v>
      </c>
      <c r="E7647" s="1">
        <v>44964.611851851849</v>
      </c>
      <c r="F7647" s="1">
        <v>44964.611851851849</v>
      </c>
    </row>
    <row r="7648" spans="1:6" x14ac:dyDescent="0.2">
      <c r="A7648">
        <v>7647</v>
      </c>
      <c r="B7648" t="s">
        <v>19387</v>
      </c>
      <c r="C7648" t="s">
        <v>19388</v>
      </c>
      <c r="D7648" t="s">
        <v>19389</v>
      </c>
      <c r="E7648" s="1">
        <v>44964.611851851849</v>
      </c>
      <c r="F7648" s="1">
        <v>44964.611851851849</v>
      </c>
    </row>
    <row r="7649" spans="1:6" x14ac:dyDescent="0.2">
      <c r="A7649">
        <v>7648</v>
      </c>
      <c r="B7649" t="s">
        <v>19390</v>
      </c>
      <c r="C7649" t="s">
        <v>19391</v>
      </c>
      <c r="D7649" t="s">
        <v>19392</v>
      </c>
      <c r="E7649" s="1">
        <v>44964.611851851849</v>
      </c>
      <c r="F7649" s="1">
        <v>44964.611851851849</v>
      </c>
    </row>
    <row r="7650" spans="1:6" x14ac:dyDescent="0.2">
      <c r="A7650">
        <v>7649</v>
      </c>
      <c r="B7650" t="s">
        <v>19393</v>
      </c>
      <c r="C7650" t="s">
        <v>19394</v>
      </c>
      <c r="D7650" t="s">
        <v>19395</v>
      </c>
      <c r="E7650" s="1">
        <v>44964.611851851849</v>
      </c>
      <c r="F7650" s="1">
        <v>44964.611851851849</v>
      </c>
    </row>
    <row r="7651" spans="1:6" x14ac:dyDescent="0.2">
      <c r="A7651">
        <v>7650</v>
      </c>
      <c r="B7651" t="s">
        <v>19396</v>
      </c>
      <c r="C7651" t="s">
        <v>19397</v>
      </c>
      <c r="D7651" t="s">
        <v>19398</v>
      </c>
      <c r="E7651" s="1">
        <v>44964.611851851849</v>
      </c>
      <c r="F7651" s="1">
        <v>44964.611851851849</v>
      </c>
    </row>
    <row r="7652" spans="1:6" x14ac:dyDescent="0.2">
      <c r="A7652">
        <v>7651</v>
      </c>
      <c r="B7652" t="s">
        <v>19399</v>
      </c>
      <c r="C7652" t="s">
        <v>19400</v>
      </c>
      <c r="D7652" s="2">
        <v>7258723382</v>
      </c>
      <c r="E7652" s="1">
        <v>44964.611851851849</v>
      </c>
      <c r="F7652" s="1">
        <v>44964.611851851849</v>
      </c>
    </row>
    <row r="7653" spans="1:6" x14ac:dyDescent="0.2">
      <c r="A7653">
        <v>7652</v>
      </c>
      <c r="B7653" t="s">
        <v>19401</v>
      </c>
      <c r="C7653" t="s">
        <v>19402</v>
      </c>
      <c r="D7653" t="s">
        <v>19403</v>
      </c>
      <c r="E7653" s="1">
        <v>44964.611851851849</v>
      </c>
      <c r="F7653" s="1">
        <v>44964.611851851849</v>
      </c>
    </row>
    <row r="7654" spans="1:6" x14ac:dyDescent="0.2">
      <c r="A7654">
        <v>7653</v>
      </c>
      <c r="B7654" t="s">
        <v>19404</v>
      </c>
      <c r="C7654" t="s">
        <v>19405</v>
      </c>
      <c r="D7654" t="s">
        <v>19406</v>
      </c>
      <c r="E7654" s="1">
        <v>44964.611851851849</v>
      </c>
      <c r="F7654" s="1">
        <v>44964.611851851849</v>
      </c>
    </row>
    <row r="7655" spans="1:6" x14ac:dyDescent="0.2">
      <c r="A7655">
        <v>7654</v>
      </c>
      <c r="B7655" t="s">
        <v>19407</v>
      </c>
      <c r="C7655" t="s">
        <v>19408</v>
      </c>
      <c r="D7655" s="2">
        <v>6093004575</v>
      </c>
      <c r="E7655" s="1">
        <v>44964.611851851849</v>
      </c>
      <c r="F7655" s="1">
        <v>44964.611851851849</v>
      </c>
    </row>
    <row r="7656" spans="1:6" x14ac:dyDescent="0.2">
      <c r="A7656">
        <v>7655</v>
      </c>
      <c r="B7656" t="s">
        <v>19409</v>
      </c>
      <c r="C7656" t="s">
        <v>19410</v>
      </c>
      <c r="D7656" t="s">
        <v>19411</v>
      </c>
      <c r="E7656" s="1">
        <v>44964.611851851849</v>
      </c>
      <c r="F7656" s="1">
        <v>44964.611851851849</v>
      </c>
    </row>
    <row r="7657" spans="1:6" x14ac:dyDescent="0.2">
      <c r="A7657">
        <v>7656</v>
      </c>
      <c r="B7657" t="s">
        <v>19412</v>
      </c>
      <c r="C7657" t="s">
        <v>19413</v>
      </c>
      <c r="D7657" t="s">
        <v>19414</v>
      </c>
      <c r="E7657" s="1">
        <v>44964.611851851849</v>
      </c>
      <c r="F7657" s="1">
        <v>44964.611851851849</v>
      </c>
    </row>
    <row r="7658" spans="1:6" x14ac:dyDescent="0.2">
      <c r="A7658">
        <v>7657</v>
      </c>
      <c r="B7658" t="s">
        <v>19415</v>
      </c>
      <c r="C7658" t="s">
        <v>19416</v>
      </c>
      <c r="D7658" t="s">
        <v>19417</v>
      </c>
      <c r="E7658" s="1">
        <v>44964.611851851849</v>
      </c>
      <c r="F7658" s="1">
        <v>44964.611851851849</v>
      </c>
    </row>
    <row r="7659" spans="1:6" x14ac:dyDescent="0.2">
      <c r="A7659">
        <v>7658</v>
      </c>
      <c r="B7659" t="s">
        <v>19418</v>
      </c>
      <c r="C7659" t="s">
        <v>19419</v>
      </c>
      <c r="D7659">
        <f>1-972-675-6360</f>
        <v>-8006</v>
      </c>
      <c r="E7659" s="1">
        <v>44964.611851851849</v>
      </c>
      <c r="F7659" s="1">
        <v>44964.611851851849</v>
      </c>
    </row>
    <row r="7660" spans="1:6" x14ac:dyDescent="0.2">
      <c r="A7660">
        <v>7659</v>
      </c>
      <c r="B7660" t="s">
        <v>19420</v>
      </c>
      <c r="C7660" t="s">
        <v>19421</v>
      </c>
      <c r="D7660" t="s">
        <v>19422</v>
      </c>
      <c r="E7660" s="1">
        <v>44964.611851851849</v>
      </c>
      <c r="F7660" s="1">
        <v>44964.611851851849</v>
      </c>
    </row>
    <row r="7661" spans="1:6" x14ac:dyDescent="0.2">
      <c r="A7661">
        <v>7660</v>
      </c>
      <c r="B7661" t="s">
        <v>19423</v>
      </c>
      <c r="C7661" t="s">
        <v>19424</v>
      </c>
      <c r="D7661" t="s">
        <v>19425</v>
      </c>
      <c r="E7661" s="1">
        <v>44964.611851851849</v>
      </c>
      <c r="F7661" s="1">
        <v>44964.611851851849</v>
      </c>
    </row>
    <row r="7662" spans="1:6" x14ac:dyDescent="0.2">
      <c r="A7662">
        <v>7661</v>
      </c>
      <c r="B7662" t="s">
        <v>19426</v>
      </c>
      <c r="C7662" t="s">
        <v>19427</v>
      </c>
      <c r="D7662" t="s">
        <v>19428</v>
      </c>
      <c r="E7662" s="1">
        <v>44964.611851851849</v>
      </c>
      <c r="F7662" s="1">
        <v>44964.611851851849</v>
      </c>
    </row>
    <row r="7663" spans="1:6" x14ac:dyDescent="0.2">
      <c r="A7663">
        <v>7662</v>
      </c>
      <c r="B7663" t="s">
        <v>19429</v>
      </c>
      <c r="C7663" t="s">
        <v>19430</v>
      </c>
      <c r="D7663" t="s">
        <v>19431</v>
      </c>
      <c r="E7663" s="1">
        <v>44964.611851851849</v>
      </c>
      <c r="F7663" s="1">
        <v>44964.611851851849</v>
      </c>
    </row>
    <row r="7664" spans="1:6" x14ac:dyDescent="0.2">
      <c r="A7664">
        <v>7663</v>
      </c>
      <c r="B7664" t="s">
        <v>19432</v>
      </c>
      <c r="C7664" t="s">
        <v>19433</v>
      </c>
      <c r="D7664">
        <f>1-219-714-5796</f>
        <v>-6728</v>
      </c>
      <c r="E7664" s="1">
        <v>44964.611851851849</v>
      </c>
      <c r="F7664" s="1">
        <v>44964.611851851849</v>
      </c>
    </row>
    <row r="7665" spans="1:6" x14ac:dyDescent="0.2">
      <c r="A7665">
        <v>7664</v>
      </c>
      <c r="B7665" t="s">
        <v>19434</v>
      </c>
      <c r="C7665" t="s">
        <v>19435</v>
      </c>
      <c r="D7665">
        <f>1-540-409-9706</f>
        <v>-10654</v>
      </c>
      <c r="E7665" s="1">
        <v>44964.611851851849</v>
      </c>
      <c r="F7665" s="1">
        <v>44964.611851851849</v>
      </c>
    </row>
    <row r="7666" spans="1:6" x14ac:dyDescent="0.2">
      <c r="A7666">
        <v>7665</v>
      </c>
      <c r="B7666" t="s">
        <v>19436</v>
      </c>
      <c r="C7666" t="s">
        <v>19437</v>
      </c>
      <c r="D7666" t="s">
        <v>19438</v>
      </c>
      <c r="E7666" s="1">
        <v>44964.611851851849</v>
      </c>
      <c r="F7666" s="1">
        <v>44964.611851851849</v>
      </c>
    </row>
    <row r="7667" spans="1:6" x14ac:dyDescent="0.2">
      <c r="A7667">
        <v>7666</v>
      </c>
      <c r="B7667" t="s">
        <v>19439</v>
      </c>
      <c r="C7667" t="s">
        <v>19440</v>
      </c>
      <c r="D7667" s="2">
        <v>8208282459</v>
      </c>
      <c r="E7667" s="1">
        <v>44964.611851851849</v>
      </c>
      <c r="F7667" s="1">
        <v>44964.611851851849</v>
      </c>
    </row>
    <row r="7668" spans="1:6" x14ac:dyDescent="0.2">
      <c r="A7668">
        <v>7667</v>
      </c>
      <c r="B7668" t="s">
        <v>19441</v>
      </c>
      <c r="C7668" t="s">
        <v>19442</v>
      </c>
      <c r="D7668" t="s">
        <v>19443</v>
      </c>
      <c r="E7668" s="1">
        <v>44964.611851851849</v>
      </c>
      <c r="F7668" s="1">
        <v>44964.611851851849</v>
      </c>
    </row>
    <row r="7669" spans="1:6" x14ac:dyDescent="0.2">
      <c r="A7669">
        <v>7668</v>
      </c>
      <c r="B7669" t="s">
        <v>19444</v>
      </c>
      <c r="C7669" t="s">
        <v>19445</v>
      </c>
      <c r="D7669" t="s">
        <v>19446</v>
      </c>
      <c r="E7669" s="1">
        <v>44964.611851851849</v>
      </c>
      <c r="F7669" s="1">
        <v>44964.611851851849</v>
      </c>
    </row>
    <row r="7670" spans="1:6" x14ac:dyDescent="0.2">
      <c r="A7670">
        <v>7669</v>
      </c>
      <c r="B7670" t="s">
        <v>19447</v>
      </c>
      <c r="C7670" t="s">
        <v>19448</v>
      </c>
      <c r="D7670" t="s">
        <v>19449</v>
      </c>
      <c r="E7670" s="1">
        <v>44964.611851851849</v>
      </c>
      <c r="F7670" s="1">
        <v>44964.611851851849</v>
      </c>
    </row>
    <row r="7671" spans="1:6" x14ac:dyDescent="0.2">
      <c r="A7671">
        <v>7670</v>
      </c>
      <c r="B7671" t="s">
        <v>19450</v>
      </c>
      <c r="C7671" t="s">
        <v>19451</v>
      </c>
      <c r="D7671" t="s">
        <v>19452</v>
      </c>
      <c r="E7671" s="1">
        <v>44964.611851851849</v>
      </c>
      <c r="F7671" s="1">
        <v>44964.611851851849</v>
      </c>
    </row>
    <row r="7672" spans="1:6" x14ac:dyDescent="0.2">
      <c r="A7672">
        <v>7671</v>
      </c>
      <c r="B7672" t="s">
        <v>19453</v>
      </c>
      <c r="C7672" t="s">
        <v>19454</v>
      </c>
      <c r="D7672" t="s">
        <v>19455</v>
      </c>
      <c r="E7672" s="1">
        <v>44964.611851851849</v>
      </c>
      <c r="F7672" s="1">
        <v>44964.611851851849</v>
      </c>
    </row>
    <row r="7673" spans="1:6" x14ac:dyDescent="0.2">
      <c r="A7673">
        <v>7672</v>
      </c>
      <c r="B7673" t="s">
        <v>19456</v>
      </c>
      <c r="C7673" t="s">
        <v>19457</v>
      </c>
      <c r="D7673" t="s">
        <v>19458</v>
      </c>
      <c r="E7673" s="1">
        <v>44964.611851851849</v>
      </c>
      <c r="F7673" s="1">
        <v>44964.611851851849</v>
      </c>
    </row>
    <row r="7674" spans="1:6" x14ac:dyDescent="0.2">
      <c r="A7674">
        <v>7673</v>
      </c>
      <c r="B7674" t="s">
        <v>19459</v>
      </c>
      <c r="C7674" t="s">
        <v>19460</v>
      </c>
      <c r="D7674" t="s">
        <v>19461</v>
      </c>
      <c r="E7674" s="1">
        <v>44964.611851851849</v>
      </c>
      <c r="F7674" s="1">
        <v>44964.611851851849</v>
      </c>
    </row>
    <row r="7675" spans="1:6" x14ac:dyDescent="0.2">
      <c r="A7675">
        <v>7674</v>
      </c>
      <c r="B7675" t="s">
        <v>19462</v>
      </c>
      <c r="C7675" t="s">
        <v>19463</v>
      </c>
      <c r="D7675" t="s">
        <v>19464</v>
      </c>
      <c r="E7675" s="1">
        <v>44964.611851851849</v>
      </c>
      <c r="F7675" s="1">
        <v>44964.611851851849</v>
      </c>
    </row>
    <row r="7676" spans="1:6" x14ac:dyDescent="0.2">
      <c r="A7676">
        <v>7675</v>
      </c>
      <c r="B7676" t="s">
        <v>19465</v>
      </c>
      <c r="C7676" t="s">
        <v>19466</v>
      </c>
      <c r="D7676" t="s">
        <v>19467</v>
      </c>
      <c r="E7676" s="1">
        <v>44964.611851851849</v>
      </c>
      <c r="F7676" s="1">
        <v>44964.611851851849</v>
      </c>
    </row>
    <row r="7677" spans="1:6" x14ac:dyDescent="0.2">
      <c r="A7677">
        <v>7676</v>
      </c>
      <c r="B7677" t="s">
        <v>19468</v>
      </c>
      <c r="C7677" t="s">
        <v>19469</v>
      </c>
      <c r="D7677" t="s">
        <v>19470</v>
      </c>
      <c r="E7677" s="1">
        <v>44964.611851851849</v>
      </c>
      <c r="F7677" s="1">
        <v>44964.611851851849</v>
      </c>
    </row>
    <row r="7678" spans="1:6" x14ac:dyDescent="0.2">
      <c r="A7678">
        <v>7677</v>
      </c>
      <c r="B7678" t="s">
        <v>19471</v>
      </c>
      <c r="C7678" t="s">
        <v>19472</v>
      </c>
      <c r="D7678" t="s">
        <v>19473</v>
      </c>
      <c r="E7678" s="1">
        <v>44964.611851851849</v>
      </c>
      <c r="F7678" s="1">
        <v>44964.611851851849</v>
      </c>
    </row>
    <row r="7679" spans="1:6" x14ac:dyDescent="0.2">
      <c r="A7679">
        <v>7678</v>
      </c>
      <c r="B7679" t="s">
        <v>19474</v>
      </c>
      <c r="C7679" t="s">
        <v>19475</v>
      </c>
      <c r="D7679">
        <f>1-858-288-9718</f>
        <v>-10863</v>
      </c>
      <c r="E7679" s="1">
        <v>44964.611851851849</v>
      </c>
      <c r="F7679" s="1">
        <v>44964.611851851849</v>
      </c>
    </row>
    <row r="7680" spans="1:6" x14ac:dyDescent="0.2">
      <c r="A7680">
        <v>7679</v>
      </c>
      <c r="B7680" t="s">
        <v>19476</v>
      </c>
      <c r="C7680" t="s">
        <v>19477</v>
      </c>
      <c r="D7680">
        <v>16502387363</v>
      </c>
      <c r="E7680" s="1">
        <v>44964.611851851849</v>
      </c>
      <c r="F7680" s="1">
        <v>44964.611851851849</v>
      </c>
    </row>
    <row r="7681" spans="1:6" x14ac:dyDescent="0.2">
      <c r="A7681">
        <v>7680</v>
      </c>
      <c r="B7681" t="s">
        <v>19478</v>
      </c>
      <c r="C7681" t="s">
        <v>19479</v>
      </c>
      <c r="D7681" s="2">
        <v>9305810780</v>
      </c>
      <c r="E7681" s="1">
        <v>44964.611851851849</v>
      </c>
      <c r="F7681" s="1">
        <v>44964.611851851849</v>
      </c>
    </row>
    <row r="7682" spans="1:6" x14ac:dyDescent="0.2">
      <c r="A7682">
        <v>7681</v>
      </c>
      <c r="B7682" t="s">
        <v>19480</v>
      </c>
      <c r="C7682" t="s">
        <v>19481</v>
      </c>
      <c r="D7682" t="s">
        <v>19482</v>
      </c>
      <c r="E7682" s="1">
        <v>44964.611851851849</v>
      </c>
      <c r="F7682" s="1">
        <v>44964.611851851849</v>
      </c>
    </row>
    <row r="7683" spans="1:6" x14ac:dyDescent="0.2">
      <c r="A7683">
        <v>7682</v>
      </c>
      <c r="B7683" t="s">
        <v>19483</v>
      </c>
      <c r="C7683" t="s">
        <v>19484</v>
      </c>
      <c r="D7683" s="2">
        <v>19794743186</v>
      </c>
      <c r="E7683" s="1">
        <v>44964.611851851849</v>
      </c>
      <c r="F7683" s="1">
        <v>44964.611851851849</v>
      </c>
    </row>
    <row r="7684" spans="1:6" x14ac:dyDescent="0.2">
      <c r="A7684">
        <v>7683</v>
      </c>
      <c r="B7684" t="s">
        <v>19485</v>
      </c>
      <c r="C7684" t="s">
        <v>19486</v>
      </c>
      <c r="D7684" s="2">
        <v>8123724418</v>
      </c>
      <c r="E7684" s="1">
        <v>44964.611851851849</v>
      </c>
      <c r="F7684" s="1">
        <v>44964.611851851849</v>
      </c>
    </row>
    <row r="7685" spans="1:6" x14ac:dyDescent="0.2">
      <c r="A7685">
        <v>7684</v>
      </c>
      <c r="B7685" t="s">
        <v>19487</v>
      </c>
      <c r="C7685" t="s">
        <v>19488</v>
      </c>
      <c r="D7685" s="2">
        <v>3616195122</v>
      </c>
      <c r="E7685" s="1">
        <v>44964.611851851849</v>
      </c>
      <c r="F7685" s="1">
        <v>44964.611851851849</v>
      </c>
    </row>
    <row r="7686" spans="1:6" x14ac:dyDescent="0.2">
      <c r="A7686">
        <v>7685</v>
      </c>
      <c r="B7686" t="s">
        <v>19489</v>
      </c>
      <c r="C7686" t="s">
        <v>19490</v>
      </c>
      <c r="D7686" s="2">
        <v>16505911743</v>
      </c>
      <c r="E7686" s="1">
        <v>44964.611851851849</v>
      </c>
      <c r="F7686" s="1">
        <v>44964.611851851849</v>
      </c>
    </row>
    <row r="7687" spans="1:6" x14ac:dyDescent="0.2">
      <c r="A7687">
        <v>7686</v>
      </c>
      <c r="B7687" t="s">
        <v>19491</v>
      </c>
      <c r="C7687" t="s">
        <v>19492</v>
      </c>
      <c r="D7687" s="2">
        <v>5404391872</v>
      </c>
      <c r="E7687" s="1">
        <v>44964.611851851849</v>
      </c>
      <c r="F7687" s="1">
        <v>44964.611851851849</v>
      </c>
    </row>
    <row r="7688" spans="1:6" x14ac:dyDescent="0.2">
      <c r="A7688">
        <v>7687</v>
      </c>
      <c r="B7688" t="s">
        <v>19493</v>
      </c>
      <c r="C7688" t="s">
        <v>19494</v>
      </c>
      <c r="D7688" s="2">
        <v>5342608411</v>
      </c>
      <c r="E7688" s="1">
        <v>44964.611851851849</v>
      </c>
      <c r="F7688" s="1">
        <v>44964.611851851849</v>
      </c>
    </row>
    <row r="7689" spans="1:6" x14ac:dyDescent="0.2">
      <c r="A7689">
        <v>7688</v>
      </c>
      <c r="B7689" t="s">
        <v>19495</v>
      </c>
      <c r="C7689" t="s">
        <v>19496</v>
      </c>
      <c r="D7689" t="s">
        <v>19497</v>
      </c>
      <c r="E7689" s="1">
        <v>44964.611851851849</v>
      </c>
      <c r="F7689" s="1">
        <v>44964.611851851849</v>
      </c>
    </row>
    <row r="7690" spans="1:6" x14ac:dyDescent="0.2">
      <c r="A7690">
        <v>7689</v>
      </c>
      <c r="B7690" t="s">
        <v>19498</v>
      </c>
      <c r="C7690" t="s">
        <v>19499</v>
      </c>
      <c r="D7690" s="2">
        <v>5204513771</v>
      </c>
      <c r="E7690" s="1">
        <v>44964.611851851849</v>
      </c>
      <c r="F7690" s="1">
        <v>44964.611851851849</v>
      </c>
    </row>
    <row r="7691" spans="1:6" x14ac:dyDescent="0.2">
      <c r="A7691">
        <v>7690</v>
      </c>
      <c r="B7691" t="s">
        <v>19500</v>
      </c>
      <c r="C7691" t="s">
        <v>19501</v>
      </c>
      <c r="D7691" t="s">
        <v>19502</v>
      </c>
      <c r="E7691" s="1">
        <v>44964.611851851849</v>
      </c>
      <c r="F7691" s="1">
        <v>44964.611851851849</v>
      </c>
    </row>
    <row r="7692" spans="1:6" x14ac:dyDescent="0.2">
      <c r="A7692">
        <v>7691</v>
      </c>
      <c r="B7692" t="s">
        <v>19503</v>
      </c>
      <c r="C7692" t="s">
        <v>19504</v>
      </c>
      <c r="D7692">
        <f>1-270-392-8234</f>
        <v>-8895</v>
      </c>
      <c r="E7692" s="1">
        <v>44964.611851851849</v>
      </c>
      <c r="F7692" s="1">
        <v>44964.611851851849</v>
      </c>
    </row>
    <row r="7693" spans="1:6" x14ac:dyDescent="0.2">
      <c r="A7693">
        <v>7692</v>
      </c>
      <c r="B7693" t="s">
        <v>19505</v>
      </c>
      <c r="C7693" t="s">
        <v>19506</v>
      </c>
      <c r="D7693">
        <f>1-971-777-7823</f>
        <v>-9570</v>
      </c>
      <c r="E7693" s="1">
        <v>44964.611851851849</v>
      </c>
      <c r="F7693" s="1">
        <v>44964.611851851849</v>
      </c>
    </row>
    <row r="7694" spans="1:6" x14ac:dyDescent="0.2">
      <c r="A7694">
        <v>7693</v>
      </c>
      <c r="B7694" t="s">
        <v>19507</v>
      </c>
      <c r="C7694" t="s">
        <v>19508</v>
      </c>
      <c r="D7694">
        <f>1-928-559-7213</f>
        <v>-8699</v>
      </c>
      <c r="E7694" s="1">
        <v>44964.611851851849</v>
      </c>
      <c r="F7694" s="1">
        <v>44964.611851851849</v>
      </c>
    </row>
    <row r="7695" spans="1:6" x14ac:dyDescent="0.2">
      <c r="A7695">
        <v>7694</v>
      </c>
      <c r="B7695" t="s">
        <v>19509</v>
      </c>
      <c r="C7695" t="s">
        <v>19510</v>
      </c>
      <c r="D7695">
        <v>19208053839</v>
      </c>
      <c r="E7695" s="1">
        <v>44964.611851851849</v>
      </c>
      <c r="F7695" s="1">
        <v>44964.611851851849</v>
      </c>
    </row>
    <row r="7696" spans="1:6" x14ac:dyDescent="0.2">
      <c r="A7696">
        <v>7695</v>
      </c>
      <c r="B7696" t="s">
        <v>19511</v>
      </c>
      <c r="C7696" t="s">
        <v>19512</v>
      </c>
      <c r="D7696" s="2">
        <v>6268107820</v>
      </c>
      <c r="E7696" s="1">
        <v>44964.611851851849</v>
      </c>
      <c r="F7696" s="1">
        <v>44964.611851851849</v>
      </c>
    </row>
    <row r="7697" spans="1:6" x14ac:dyDescent="0.2">
      <c r="A7697">
        <v>7696</v>
      </c>
      <c r="B7697" t="s">
        <v>19513</v>
      </c>
      <c r="C7697" t="s">
        <v>19514</v>
      </c>
      <c r="D7697" s="2">
        <v>19519105437</v>
      </c>
      <c r="E7697" s="1">
        <v>44964.611851851849</v>
      </c>
      <c r="F7697" s="1">
        <v>44964.611851851849</v>
      </c>
    </row>
    <row r="7698" spans="1:6" x14ac:dyDescent="0.2">
      <c r="A7698">
        <v>7697</v>
      </c>
      <c r="B7698" t="s">
        <v>19515</v>
      </c>
      <c r="C7698" t="s">
        <v>19516</v>
      </c>
      <c r="D7698">
        <f>1-541-455-5165</f>
        <v>-6160</v>
      </c>
      <c r="E7698" s="1">
        <v>44964.611851851849</v>
      </c>
      <c r="F7698" s="1">
        <v>44964.611851851849</v>
      </c>
    </row>
    <row r="7699" spans="1:6" x14ac:dyDescent="0.2">
      <c r="A7699">
        <v>7698</v>
      </c>
      <c r="B7699" t="s">
        <v>19517</v>
      </c>
      <c r="C7699" t="s">
        <v>19518</v>
      </c>
      <c r="D7699" t="s">
        <v>19519</v>
      </c>
      <c r="E7699" s="1">
        <v>44964.611851851849</v>
      </c>
      <c r="F7699" s="1">
        <v>44964.611851851849</v>
      </c>
    </row>
    <row r="7700" spans="1:6" x14ac:dyDescent="0.2">
      <c r="A7700">
        <v>7699</v>
      </c>
      <c r="B7700" t="s">
        <v>19520</v>
      </c>
      <c r="C7700" t="s">
        <v>19521</v>
      </c>
      <c r="D7700" t="s">
        <v>19522</v>
      </c>
      <c r="E7700" s="1">
        <v>44964.611851851849</v>
      </c>
      <c r="F7700" s="1">
        <v>44964.611851851849</v>
      </c>
    </row>
    <row r="7701" spans="1:6" x14ac:dyDescent="0.2">
      <c r="A7701">
        <v>7700</v>
      </c>
      <c r="B7701" t="s">
        <v>19523</v>
      </c>
      <c r="C7701" t="s">
        <v>19524</v>
      </c>
      <c r="D7701">
        <v>19782957588</v>
      </c>
      <c r="E7701" s="1">
        <v>44964.611851851849</v>
      </c>
      <c r="F7701" s="1">
        <v>44964.611851851849</v>
      </c>
    </row>
    <row r="7702" spans="1:6" x14ac:dyDescent="0.2">
      <c r="A7702">
        <v>7701</v>
      </c>
      <c r="B7702" t="s">
        <v>19525</v>
      </c>
      <c r="C7702" t="s">
        <v>19526</v>
      </c>
      <c r="D7702" t="s">
        <v>19527</v>
      </c>
      <c r="E7702" s="1">
        <v>44964.611851851849</v>
      </c>
      <c r="F7702" s="1">
        <v>44964.611851851849</v>
      </c>
    </row>
    <row r="7703" spans="1:6" x14ac:dyDescent="0.2">
      <c r="A7703">
        <v>7702</v>
      </c>
      <c r="B7703" t="s">
        <v>19528</v>
      </c>
      <c r="C7703" t="s">
        <v>19529</v>
      </c>
      <c r="D7703" t="s">
        <v>19530</v>
      </c>
      <c r="E7703" s="1">
        <v>44964.611851851849</v>
      </c>
      <c r="F7703" s="1">
        <v>44964.611851851849</v>
      </c>
    </row>
    <row r="7704" spans="1:6" x14ac:dyDescent="0.2">
      <c r="A7704">
        <v>7703</v>
      </c>
      <c r="B7704" t="s">
        <v>19531</v>
      </c>
      <c r="C7704" t="s">
        <v>19532</v>
      </c>
      <c r="D7704" t="s">
        <v>19533</v>
      </c>
      <c r="E7704" s="1">
        <v>44964.611851851849</v>
      </c>
      <c r="F7704" s="1">
        <v>44964.611851851849</v>
      </c>
    </row>
    <row r="7705" spans="1:6" x14ac:dyDescent="0.2">
      <c r="A7705">
        <v>7704</v>
      </c>
      <c r="B7705" t="s">
        <v>19534</v>
      </c>
      <c r="C7705" t="s">
        <v>19535</v>
      </c>
      <c r="D7705" s="2">
        <v>8105781671</v>
      </c>
      <c r="E7705" s="1">
        <v>44964.611851851849</v>
      </c>
      <c r="F7705" s="1">
        <v>44964.611851851849</v>
      </c>
    </row>
    <row r="7706" spans="1:6" x14ac:dyDescent="0.2">
      <c r="A7706">
        <v>7705</v>
      </c>
      <c r="B7706" t="s">
        <v>19536</v>
      </c>
      <c r="C7706" t="s">
        <v>19537</v>
      </c>
      <c r="D7706">
        <v>12816986376</v>
      </c>
      <c r="E7706" s="1">
        <v>44964.611851851849</v>
      </c>
      <c r="F7706" s="1">
        <v>44964.611851851849</v>
      </c>
    </row>
    <row r="7707" spans="1:6" x14ac:dyDescent="0.2">
      <c r="A7707">
        <v>7706</v>
      </c>
      <c r="B7707" t="s">
        <v>19538</v>
      </c>
      <c r="C7707" t="s">
        <v>19539</v>
      </c>
      <c r="D7707" s="2">
        <v>9406631115</v>
      </c>
      <c r="E7707" s="1">
        <v>44964.611851851849</v>
      </c>
      <c r="F7707" s="1">
        <v>44964.611851851849</v>
      </c>
    </row>
    <row r="7708" spans="1:6" x14ac:dyDescent="0.2">
      <c r="A7708">
        <v>7707</v>
      </c>
      <c r="B7708" t="s">
        <v>19540</v>
      </c>
      <c r="C7708" t="s">
        <v>19541</v>
      </c>
      <c r="D7708" s="2">
        <v>13856532176</v>
      </c>
      <c r="E7708" s="1">
        <v>44964.611851851849</v>
      </c>
      <c r="F7708" s="1">
        <v>44964.611851851849</v>
      </c>
    </row>
    <row r="7709" spans="1:6" x14ac:dyDescent="0.2">
      <c r="A7709">
        <v>7708</v>
      </c>
      <c r="B7709" t="s">
        <v>19542</v>
      </c>
      <c r="C7709" t="s">
        <v>19543</v>
      </c>
      <c r="D7709" t="s">
        <v>19544</v>
      </c>
      <c r="E7709" s="1">
        <v>44964.611851851849</v>
      </c>
      <c r="F7709" s="1">
        <v>44964.611851851849</v>
      </c>
    </row>
    <row r="7710" spans="1:6" x14ac:dyDescent="0.2">
      <c r="A7710">
        <v>7709</v>
      </c>
      <c r="B7710" t="s">
        <v>19545</v>
      </c>
      <c r="C7710" t="s">
        <v>19546</v>
      </c>
      <c r="D7710">
        <v>19167728466</v>
      </c>
      <c r="E7710" s="1">
        <v>44964.611851851849</v>
      </c>
      <c r="F7710" s="1">
        <v>44964.611851851849</v>
      </c>
    </row>
    <row r="7711" spans="1:6" x14ac:dyDescent="0.2">
      <c r="A7711">
        <v>7710</v>
      </c>
      <c r="B7711" t="s">
        <v>19547</v>
      </c>
      <c r="C7711" t="s">
        <v>19548</v>
      </c>
      <c r="D7711" t="s">
        <v>19549</v>
      </c>
      <c r="E7711" s="1">
        <v>44964.611851851849</v>
      </c>
      <c r="F7711" s="1">
        <v>44964.611851851849</v>
      </c>
    </row>
    <row r="7712" spans="1:6" x14ac:dyDescent="0.2">
      <c r="A7712">
        <v>7711</v>
      </c>
      <c r="B7712" t="s">
        <v>19550</v>
      </c>
      <c r="C7712" t="s">
        <v>19551</v>
      </c>
      <c r="D7712" t="s">
        <v>19552</v>
      </c>
      <c r="E7712" s="1">
        <v>44964.611851851849</v>
      </c>
      <c r="F7712" s="1">
        <v>44964.611851851849</v>
      </c>
    </row>
    <row r="7713" spans="1:6" x14ac:dyDescent="0.2">
      <c r="A7713">
        <v>7712</v>
      </c>
      <c r="B7713" t="s">
        <v>19553</v>
      </c>
      <c r="C7713" t="s">
        <v>19554</v>
      </c>
      <c r="D7713" t="s">
        <v>19555</v>
      </c>
      <c r="E7713" s="1">
        <v>44964.611851851849</v>
      </c>
      <c r="F7713" s="1">
        <v>44964.611851851849</v>
      </c>
    </row>
    <row r="7714" spans="1:6" x14ac:dyDescent="0.2">
      <c r="A7714">
        <v>7713</v>
      </c>
      <c r="B7714" t="s">
        <v>19556</v>
      </c>
      <c r="C7714" t="s">
        <v>19557</v>
      </c>
      <c r="D7714" t="s">
        <v>19558</v>
      </c>
      <c r="E7714" s="1">
        <v>44964.611851851849</v>
      </c>
      <c r="F7714" s="1">
        <v>44964.611851851849</v>
      </c>
    </row>
    <row r="7715" spans="1:6" x14ac:dyDescent="0.2">
      <c r="A7715">
        <v>7714</v>
      </c>
      <c r="B7715" t="s">
        <v>19559</v>
      </c>
      <c r="C7715" t="s">
        <v>19560</v>
      </c>
      <c r="D7715">
        <f>1-912-922-2630</f>
        <v>-4463</v>
      </c>
      <c r="E7715" s="1">
        <v>44964.611851851849</v>
      </c>
      <c r="F7715" s="1">
        <v>44964.611851851849</v>
      </c>
    </row>
    <row r="7716" spans="1:6" x14ac:dyDescent="0.2">
      <c r="A7716">
        <v>7715</v>
      </c>
      <c r="B7716" t="s">
        <v>19561</v>
      </c>
      <c r="C7716" t="s">
        <v>19562</v>
      </c>
      <c r="D7716" t="s">
        <v>19563</v>
      </c>
      <c r="E7716" s="1">
        <v>44964.611851851849</v>
      </c>
      <c r="F7716" s="1">
        <v>44964.611851851849</v>
      </c>
    </row>
    <row r="7717" spans="1:6" x14ac:dyDescent="0.2">
      <c r="A7717">
        <v>7716</v>
      </c>
      <c r="B7717" t="s">
        <v>19564</v>
      </c>
      <c r="C7717" t="s">
        <v>19565</v>
      </c>
      <c r="D7717" s="2">
        <v>5135393727</v>
      </c>
      <c r="E7717" s="1">
        <v>44964.611851851849</v>
      </c>
      <c r="F7717" s="1">
        <v>44964.611851851849</v>
      </c>
    </row>
    <row r="7718" spans="1:6" x14ac:dyDescent="0.2">
      <c r="A7718">
        <v>7717</v>
      </c>
      <c r="B7718" t="s">
        <v>19566</v>
      </c>
      <c r="C7718" t="s">
        <v>19567</v>
      </c>
      <c r="D7718" t="s">
        <v>19568</v>
      </c>
      <c r="E7718" s="1">
        <v>44964.611851851849</v>
      </c>
      <c r="F7718" s="1">
        <v>44964.611851851849</v>
      </c>
    </row>
    <row r="7719" spans="1:6" x14ac:dyDescent="0.2">
      <c r="A7719">
        <v>7718</v>
      </c>
      <c r="B7719" t="s">
        <v>19569</v>
      </c>
      <c r="C7719" t="s">
        <v>19570</v>
      </c>
      <c r="D7719" s="2">
        <v>17815918189</v>
      </c>
      <c r="E7719" s="1">
        <v>44964.611851851849</v>
      </c>
      <c r="F7719" s="1">
        <v>44964.611851851849</v>
      </c>
    </row>
    <row r="7720" spans="1:6" x14ac:dyDescent="0.2">
      <c r="A7720">
        <v>7719</v>
      </c>
      <c r="B7720" t="s">
        <v>19571</v>
      </c>
      <c r="C7720" t="s">
        <v>19572</v>
      </c>
      <c r="D7720" t="s">
        <v>19573</v>
      </c>
      <c r="E7720" s="1">
        <v>44964.611851851849</v>
      </c>
      <c r="F7720" s="1">
        <v>44964.611851851849</v>
      </c>
    </row>
    <row r="7721" spans="1:6" x14ac:dyDescent="0.2">
      <c r="A7721">
        <v>7720</v>
      </c>
      <c r="B7721" t="s">
        <v>19574</v>
      </c>
      <c r="C7721" t="s">
        <v>19575</v>
      </c>
      <c r="D7721" t="s">
        <v>19576</v>
      </c>
      <c r="E7721" s="1">
        <v>44964.611851851849</v>
      </c>
      <c r="F7721" s="1">
        <v>44964.611851851849</v>
      </c>
    </row>
    <row r="7722" spans="1:6" x14ac:dyDescent="0.2">
      <c r="A7722">
        <v>7721</v>
      </c>
      <c r="B7722" t="s">
        <v>19577</v>
      </c>
      <c r="C7722" t="s">
        <v>19578</v>
      </c>
      <c r="D7722" t="s">
        <v>19579</v>
      </c>
      <c r="E7722" s="1">
        <v>44964.611851851849</v>
      </c>
      <c r="F7722" s="1">
        <v>44964.611851851849</v>
      </c>
    </row>
    <row r="7723" spans="1:6" x14ac:dyDescent="0.2">
      <c r="A7723">
        <v>7722</v>
      </c>
      <c r="B7723" t="s">
        <v>19580</v>
      </c>
      <c r="C7723" t="s">
        <v>19581</v>
      </c>
      <c r="D7723">
        <v>19847009398</v>
      </c>
      <c r="E7723" s="1">
        <v>44964.611851851849</v>
      </c>
      <c r="F7723" s="1">
        <v>44964.611851851849</v>
      </c>
    </row>
    <row r="7724" spans="1:6" x14ac:dyDescent="0.2">
      <c r="A7724">
        <v>7723</v>
      </c>
      <c r="B7724" t="s">
        <v>19582</v>
      </c>
      <c r="C7724" t="s">
        <v>19583</v>
      </c>
      <c r="D7724" t="s">
        <v>19584</v>
      </c>
      <c r="E7724" s="1">
        <v>44964.611851851849</v>
      </c>
      <c r="F7724" s="1">
        <v>44964.611851851849</v>
      </c>
    </row>
    <row r="7725" spans="1:6" x14ac:dyDescent="0.2">
      <c r="A7725">
        <v>7724</v>
      </c>
      <c r="B7725" t="s">
        <v>19585</v>
      </c>
      <c r="C7725" t="s">
        <v>19586</v>
      </c>
      <c r="D7725" t="s">
        <v>19587</v>
      </c>
      <c r="E7725" s="1">
        <v>44964.611851851849</v>
      </c>
      <c r="F7725" s="1">
        <v>44964.611851851849</v>
      </c>
    </row>
    <row r="7726" spans="1:6" x14ac:dyDescent="0.2">
      <c r="A7726">
        <v>7725</v>
      </c>
      <c r="B7726" t="s">
        <v>19588</v>
      </c>
      <c r="C7726" t="s">
        <v>19589</v>
      </c>
      <c r="D7726">
        <f>1-385-554-5214</f>
        <v>-6152</v>
      </c>
      <c r="E7726" s="1">
        <v>44964.611851851849</v>
      </c>
      <c r="F7726" s="1">
        <v>44964.611851851849</v>
      </c>
    </row>
    <row r="7727" spans="1:6" x14ac:dyDescent="0.2">
      <c r="A7727">
        <v>7726</v>
      </c>
      <c r="B7727" t="s">
        <v>19590</v>
      </c>
      <c r="C7727" t="s">
        <v>19591</v>
      </c>
      <c r="D7727" s="2">
        <v>17177800226</v>
      </c>
      <c r="E7727" s="1">
        <v>44964.611851851849</v>
      </c>
      <c r="F7727" s="1">
        <v>44964.611851851849</v>
      </c>
    </row>
    <row r="7728" spans="1:6" x14ac:dyDescent="0.2">
      <c r="A7728">
        <v>7727</v>
      </c>
      <c r="B7728" t="s">
        <v>19592</v>
      </c>
      <c r="C7728" t="s">
        <v>19593</v>
      </c>
      <c r="D7728">
        <f>1-423-567-7065</f>
        <v>-8054</v>
      </c>
      <c r="E7728" s="1">
        <v>44964.611851851849</v>
      </c>
      <c r="F7728" s="1">
        <v>44964.611851851849</v>
      </c>
    </row>
    <row r="7729" spans="1:6" x14ac:dyDescent="0.2">
      <c r="A7729">
        <v>7728</v>
      </c>
      <c r="B7729" t="s">
        <v>19594</v>
      </c>
      <c r="C7729" t="s">
        <v>19595</v>
      </c>
      <c r="D7729" s="2">
        <v>7029648332</v>
      </c>
      <c r="E7729" s="1">
        <v>44964.611851851849</v>
      </c>
      <c r="F7729" s="1">
        <v>44964.611851851849</v>
      </c>
    </row>
    <row r="7730" spans="1:6" x14ac:dyDescent="0.2">
      <c r="A7730">
        <v>7729</v>
      </c>
      <c r="B7730" t="s">
        <v>19596</v>
      </c>
      <c r="C7730" t="s">
        <v>19597</v>
      </c>
      <c r="D7730" s="2">
        <v>5805169873</v>
      </c>
      <c r="E7730" s="1">
        <v>44964.611851851849</v>
      </c>
      <c r="F7730" s="1">
        <v>44964.611851851849</v>
      </c>
    </row>
    <row r="7731" spans="1:6" x14ac:dyDescent="0.2">
      <c r="A7731">
        <v>7730</v>
      </c>
      <c r="B7731" t="s">
        <v>19598</v>
      </c>
      <c r="C7731" t="s">
        <v>19599</v>
      </c>
      <c r="D7731" t="s">
        <v>19600</v>
      </c>
      <c r="E7731" s="1">
        <v>44964.611863425926</v>
      </c>
      <c r="F7731" s="1">
        <v>44964.611863425926</v>
      </c>
    </row>
    <row r="7732" spans="1:6" x14ac:dyDescent="0.2">
      <c r="A7732">
        <v>7731</v>
      </c>
      <c r="B7732" t="s">
        <v>19601</v>
      </c>
      <c r="C7732" t="s">
        <v>19602</v>
      </c>
      <c r="D7732" t="s">
        <v>19603</v>
      </c>
      <c r="E7732" s="1">
        <v>44964.611863425926</v>
      </c>
      <c r="F7732" s="1">
        <v>44964.611863425926</v>
      </c>
    </row>
    <row r="7733" spans="1:6" x14ac:dyDescent="0.2">
      <c r="A7733">
        <v>7732</v>
      </c>
      <c r="B7733" t="s">
        <v>19604</v>
      </c>
      <c r="C7733" t="s">
        <v>19605</v>
      </c>
      <c r="D7733" t="s">
        <v>19606</v>
      </c>
      <c r="E7733" s="1">
        <v>44964.611863425926</v>
      </c>
      <c r="F7733" s="1">
        <v>44964.611863425926</v>
      </c>
    </row>
    <row r="7734" spans="1:6" x14ac:dyDescent="0.2">
      <c r="A7734">
        <v>7733</v>
      </c>
      <c r="B7734" t="s">
        <v>19607</v>
      </c>
      <c r="C7734" t="s">
        <v>19608</v>
      </c>
      <c r="D7734">
        <f>1-781-373-1787</f>
        <v>-2940</v>
      </c>
      <c r="E7734" s="1">
        <v>44964.611863425926</v>
      </c>
      <c r="F7734" s="1">
        <v>44964.611863425926</v>
      </c>
    </row>
    <row r="7735" spans="1:6" x14ac:dyDescent="0.2">
      <c r="A7735">
        <v>7734</v>
      </c>
      <c r="B7735" t="s">
        <v>19609</v>
      </c>
      <c r="C7735" t="s">
        <v>19610</v>
      </c>
      <c r="D7735" t="s">
        <v>19611</v>
      </c>
      <c r="E7735" s="1">
        <v>44964.611863425926</v>
      </c>
      <c r="F7735" s="1">
        <v>44964.611863425926</v>
      </c>
    </row>
    <row r="7736" spans="1:6" x14ac:dyDescent="0.2">
      <c r="A7736">
        <v>7735</v>
      </c>
      <c r="B7736" t="s">
        <v>19612</v>
      </c>
      <c r="C7736" t="s">
        <v>19613</v>
      </c>
      <c r="D7736" t="s">
        <v>19614</v>
      </c>
      <c r="E7736" s="1">
        <v>44964.611863425926</v>
      </c>
      <c r="F7736" s="1">
        <v>44964.611863425926</v>
      </c>
    </row>
    <row r="7737" spans="1:6" x14ac:dyDescent="0.2">
      <c r="A7737">
        <v>7736</v>
      </c>
      <c r="B7737" t="s">
        <v>19615</v>
      </c>
      <c r="C7737" t="s">
        <v>19616</v>
      </c>
      <c r="D7737">
        <v>18143175184</v>
      </c>
      <c r="E7737" s="1">
        <v>44964.611863425926</v>
      </c>
      <c r="F7737" s="1">
        <v>44964.611863425926</v>
      </c>
    </row>
    <row r="7738" spans="1:6" x14ac:dyDescent="0.2">
      <c r="A7738">
        <v>7737</v>
      </c>
      <c r="B7738" t="s">
        <v>19617</v>
      </c>
      <c r="C7738" t="s">
        <v>19618</v>
      </c>
      <c r="D7738" t="s">
        <v>19619</v>
      </c>
      <c r="E7738" s="1">
        <v>44964.611863425926</v>
      </c>
      <c r="F7738" s="1">
        <v>44964.611863425926</v>
      </c>
    </row>
    <row r="7739" spans="1:6" x14ac:dyDescent="0.2">
      <c r="A7739">
        <v>7738</v>
      </c>
      <c r="B7739" t="s">
        <v>19620</v>
      </c>
      <c r="C7739" t="s">
        <v>19621</v>
      </c>
      <c r="D7739" t="s">
        <v>19622</v>
      </c>
      <c r="E7739" s="1">
        <v>44964.611863425926</v>
      </c>
      <c r="F7739" s="1">
        <v>44964.611863425926</v>
      </c>
    </row>
    <row r="7740" spans="1:6" x14ac:dyDescent="0.2">
      <c r="A7740">
        <v>7739</v>
      </c>
      <c r="B7740" t="s">
        <v>19623</v>
      </c>
      <c r="C7740" t="s">
        <v>19624</v>
      </c>
      <c r="D7740">
        <f>1-229-666-567</f>
        <v>-1461</v>
      </c>
      <c r="E7740" s="1">
        <v>44964.611863425926</v>
      </c>
      <c r="F7740" s="1">
        <v>44964.611863425926</v>
      </c>
    </row>
    <row r="7741" spans="1:6" x14ac:dyDescent="0.2">
      <c r="A7741">
        <v>7740</v>
      </c>
      <c r="B7741" t="s">
        <v>19625</v>
      </c>
      <c r="C7741" t="s">
        <v>19626</v>
      </c>
      <c r="D7741">
        <f>1-763-769-1917</f>
        <v>-3448</v>
      </c>
      <c r="E7741" s="1">
        <v>44964.611863425926</v>
      </c>
      <c r="F7741" s="1">
        <v>44964.611863425926</v>
      </c>
    </row>
    <row r="7742" spans="1:6" x14ac:dyDescent="0.2">
      <c r="A7742">
        <v>7741</v>
      </c>
      <c r="B7742" t="s">
        <v>19627</v>
      </c>
      <c r="C7742" t="s">
        <v>19628</v>
      </c>
      <c r="D7742" t="s">
        <v>19629</v>
      </c>
      <c r="E7742" s="1">
        <v>44964.611863425926</v>
      </c>
      <c r="F7742" s="1">
        <v>44964.611863425926</v>
      </c>
    </row>
    <row r="7743" spans="1:6" x14ac:dyDescent="0.2">
      <c r="A7743">
        <v>7742</v>
      </c>
      <c r="B7743" t="s">
        <v>19630</v>
      </c>
      <c r="C7743" t="s">
        <v>19631</v>
      </c>
      <c r="D7743">
        <f>1-520-382-8217</f>
        <v>-9118</v>
      </c>
      <c r="E7743" s="1">
        <v>44964.611863425926</v>
      </c>
      <c r="F7743" s="1">
        <v>44964.611863425926</v>
      </c>
    </row>
    <row r="7744" spans="1:6" x14ac:dyDescent="0.2">
      <c r="A7744">
        <v>7743</v>
      </c>
      <c r="B7744" t="s">
        <v>19632</v>
      </c>
      <c r="C7744" t="s">
        <v>19633</v>
      </c>
      <c r="D7744" s="2">
        <v>12404910404</v>
      </c>
      <c r="E7744" s="1">
        <v>44964.611863425926</v>
      </c>
      <c r="F7744" s="1">
        <v>44964.611863425926</v>
      </c>
    </row>
    <row r="7745" spans="1:6" x14ac:dyDescent="0.2">
      <c r="A7745">
        <v>7744</v>
      </c>
      <c r="B7745" t="s">
        <v>19634</v>
      </c>
      <c r="C7745" t="s">
        <v>19635</v>
      </c>
      <c r="D7745">
        <f>1-240-703-379</f>
        <v>-1321</v>
      </c>
      <c r="E7745" s="1">
        <v>44964.611863425926</v>
      </c>
      <c r="F7745" s="1">
        <v>44964.611863425926</v>
      </c>
    </row>
    <row r="7746" spans="1:6" x14ac:dyDescent="0.2">
      <c r="A7746">
        <v>7745</v>
      </c>
      <c r="B7746" t="s">
        <v>19636</v>
      </c>
      <c r="C7746" t="s">
        <v>19637</v>
      </c>
      <c r="D7746" t="s">
        <v>19638</v>
      </c>
      <c r="E7746" s="1">
        <v>44964.611863425926</v>
      </c>
      <c r="F7746" s="1">
        <v>44964.611863425926</v>
      </c>
    </row>
    <row r="7747" spans="1:6" x14ac:dyDescent="0.2">
      <c r="A7747">
        <v>7746</v>
      </c>
      <c r="B7747" t="s">
        <v>19639</v>
      </c>
      <c r="C7747" t="s">
        <v>19640</v>
      </c>
      <c r="D7747">
        <f>1-248-727-7091</f>
        <v>-8065</v>
      </c>
      <c r="E7747" s="1">
        <v>44964.611863425926</v>
      </c>
      <c r="F7747" s="1">
        <v>44964.611863425926</v>
      </c>
    </row>
    <row r="7748" spans="1:6" x14ac:dyDescent="0.2">
      <c r="A7748">
        <v>7747</v>
      </c>
      <c r="B7748" t="s">
        <v>19641</v>
      </c>
      <c r="C7748" t="s">
        <v>19642</v>
      </c>
      <c r="D7748" s="2">
        <v>17862491503</v>
      </c>
      <c r="E7748" s="1">
        <v>44964.611863425926</v>
      </c>
      <c r="F7748" s="1">
        <v>44964.611863425926</v>
      </c>
    </row>
    <row r="7749" spans="1:6" x14ac:dyDescent="0.2">
      <c r="A7749">
        <v>7748</v>
      </c>
      <c r="B7749" t="s">
        <v>19643</v>
      </c>
      <c r="C7749" t="s">
        <v>19644</v>
      </c>
      <c r="D7749" s="2">
        <v>14849098239</v>
      </c>
      <c r="E7749" s="1">
        <v>44964.611863425926</v>
      </c>
      <c r="F7749" s="1">
        <v>44964.611863425926</v>
      </c>
    </row>
    <row r="7750" spans="1:6" x14ac:dyDescent="0.2">
      <c r="A7750">
        <v>7749</v>
      </c>
      <c r="B7750" t="s">
        <v>19645</v>
      </c>
      <c r="C7750" t="s">
        <v>19646</v>
      </c>
      <c r="D7750" s="2">
        <v>13102380468</v>
      </c>
      <c r="E7750" s="1">
        <v>44964.611863425926</v>
      </c>
      <c r="F7750" s="1">
        <v>44964.611863425926</v>
      </c>
    </row>
    <row r="7751" spans="1:6" x14ac:dyDescent="0.2">
      <c r="A7751">
        <v>7750</v>
      </c>
      <c r="B7751" t="s">
        <v>19647</v>
      </c>
      <c r="C7751" t="s">
        <v>19648</v>
      </c>
      <c r="D7751" s="2">
        <v>4076871285</v>
      </c>
      <c r="E7751" s="1">
        <v>44964.611863425926</v>
      </c>
      <c r="F7751" s="1">
        <v>44964.611863425926</v>
      </c>
    </row>
    <row r="7752" spans="1:6" x14ac:dyDescent="0.2">
      <c r="A7752">
        <v>7751</v>
      </c>
      <c r="B7752" t="s">
        <v>19649</v>
      </c>
      <c r="C7752" t="s">
        <v>19650</v>
      </c>
      <c r="D7752">
        <v>15176313094</v>
      </c>
      <c r="E7752" s="1">
        <v>44964.611863425926</v>
      </c>
      <c r="F7752" s="1">
        <v>44964.611863425926</v>
      </c>
    </row>
    <row r="7753" spans="1:6" x14ac:dyDescent="0.2">
      <c r="A7753">
        <v>7752</v>
      </c>
      <c r="B7753" t="s">
        <v>19651</v>
      </c>
      <c r="C7753" t="s">
        <v>19652</v>
      </c>
      <c r="D7753">
        <f>1-820-354-6458</f>
        <v>-7631</v>
      </c>
      <c r="E7753" s="1">
        <v>44964.611863425926</v>
      </c>
      <c r="F7753" s="1">
        <v>44964.611863425926</v>
      </c>
    </row>
    <row r="7754" spans="1:6" x14ac:dyDescent="0.2">
      <c r="A7754">
        <v>7753</v>
      </c>
      <c r="B7754" t="s">
        <v>19653</v>
      </c>
      <c r="C7754" t="s">
        <v>19654</v>
      </c>
      <c r="D7754">
        <v>14849360450</v>
      </c>
      <c r="E7754" s="1">
        <v>44964.611863425926</v>
      </c>
      <c r="F7754" s="1">
        <v>44964.611863425926</v>
      </c>
    </row>
    <row r="7755" spans="1:6" x14ac:dyDescent="0.2">
      <c r="A7755">
        <v>7754</v>
      </c>
      <c r="B7755" t="s">
        <v>19655</v>
      </c>
      <c r="C7755" t="s">
        <v>19656</v>
      </c>
      <c r="D7755" t="s">
        <v>19657</v>
      </c>
      <c r="E7755" s="1">
        <v>44964.611863425926</v>
      </c>
      <c r="F7755" s="1">
        <v>44964.611863425926</v>
      </c>
    </row>
    <row r="7756" spans="1:6" x14ac:dyDescent="0.2">
      <c r="A7756">
        <v>7755</v>
      </c>
      <c r="B7756" t="s">
        <v>19658</v>
      </c>
      <c r="C7756" t="s">
        <v>19659</v>
      </c>
      <c r="D7756" s="2">
        <v>7438316107</v>
      </c>
      <c r="E7756" s="1">
        <v>44964.611863425926</v>
      </c>
      <c r="F7756" s="1">
        <v>44964.611863425926</v>
      </c>
    </row>
    <row r="7757" spans="1:6" x14ac:dyDescent="0.2">
      <c r="A7757">
        <v>7756</v>
      </c>
      <c r="B7757" t="s">
        <v>19660</v>
      </c>
      <c r="C7757" t="s">
        <v>19661</v>
      </c>
      <c r="D7757" t="s">
        <v>19662</v>
      </c>
      <c r="E7757" s="1">
        <v>44964.611863425926</v>
      </c>
      <c r="F7757" s="1">
        <v>44964.611863425926</v>
      </c>
    </row>
    <row r="7758" spans="1:6" x14ac:dyDescent="0.2">
      <c r="A7758">
        <v>7757</v>
      </c>
      <c r="B7758" t="s">
        <v>19663</v>
      </c>
      <c r="C7758" t="s">
        <v>19664</v>
      </c>
      <c r="D7758" t="s">
        <v>19665</v>
      </c>
      <c r="E7758" s="1">
        <v>44964.611863425926</v>
      </c>
      <c r="F7758" s="1">
        <v>44964.611863425926</v>
      </c>
    </row>
    <row r="7759" spans="1:6" x14ac:dyDescent="0.2">
      <c r="A7759">
        <v>7758</v>
      </c>
      <c r="B7759" t="s">
        <v>19666</v>
      </c>
      <c r="C7759" t="s">
        <v>19667</v>
      </c>
      <c r="D7759" t="s">
        <v>19668</v>
      </c>
      <c r="E7759" s="1">
        <v>44964.611863425926</v>
      </c>
      <c r="F7759" s="1">
        <v>44964.611863425926</v>
      </c>
    </row>
    <row r="7760" spans="1:6" x14ac:dyDescent="0.2">
      <c r="A7760">
        <v>7759</v>
      </c>
      <c r="B7760" t="s">
        <v>19669</v>
      </c>
      <c r="C7760" t="s">
        <v>19670</v>
      </c>
      <c r="D7760" t="s">
        <v>19671</v>
      </c>
      <c r="E7760" s="1">
        <v>44964.611863425926</v>
      </c>
      <c r="F7760" s="1">
        <v>44964.611863425926</v>
      </c>
    </row>
    <row r="7761" spans="1:6" x14ac:dyDescent="0.2">
      <c r="A7761">
        <v>7760</v>
      </c>
      <c r="B7761" t="s">
        <v>19672</v>
      </c>
      <c r="C7761" t="s">
        <v>19673</v>
      </c>
      <c r="D7761">
        <f>1-786-997-9876</f>
        <v>-11658</v>
      </c>
      <c r="E7761" s="1">
        <v>44964.611863425926</v>
      </c>
      <c r="F7761" s="1">
        <v>44964.611863425926</v>
      </c>
    </row>
    <row r="7762" spans="1:6" x14ac:dyDescent="0.2">
      <c r="A7762">
        <v>7761</v>
      </c>
      <c r="B7762" t="s">
        <v>19674</v>
      </c>
      <c r="C7762" t="s">
        <v>19675</v>
      </c>
      <c r="D7762">
        <v>14326772100</v>
      </c>
      <c r="E7762" s="1">
        <v>44964.611863425926</v>
      </c>
      <c r="F7762" s="1">
        <v>44964.611863425926</v>
      </c>
    </row>
    <row r="7763" spans="1:6" x14ac:dyDescent="0.2">
      <c r="A7763">
        <v>7762</v>
      </c>
      <c r="B7763" t="s">
        <v>19676</v>
      </c>
      <c r="C7763" t="s">
        <v>19677</v>
      </c>
      <c r="D7763" t="s">
        <v>19678</v>
      </c>
      <c r="E7763" s="1">
        <v>44964.611863425926</v>
      </c>
      <c r="F7763" s="1">
        <v>44964.611863425926</v>
      </c>
    </row>
    <row r="7764" spans="1:6" x14ac:dyDescent="0.2">
      <c r="A7764">
        <v>7763</v>
      </c>
      <c r="B7764" t="s">
        <v>19679</v>
      </c>
      <c r="C7764" t="s">
        <v>19680</v>
      </c>
      <c r="D7764">
        <f>1-551-690-6948</f>
        <v>-8188</v>
      </c>
      <c r="E7764" s="1">
        <v>44964.611863425926</v>
      </c>
      <c r="F7764" s="1">
        <v>44964.611863425926</v>
      </c>
    </row>
    <row r="7765" spans="1:6" x14ac:dyDescent="0.2">
      <c r="A7765">
        <v>7764</v>
      </c>
      <c r="B7765" t="s">
        <v>19681</v>
      </c>
      <c r="C7765" t="s">
        <v>19682</v>
      </c>
      <c r="D7765" s="2">
        <v>14252973224</v>
      </c>
      <c r="E7765" s="1">
        <v>44964.611863425926</v>
      </c>
      <c r="F7765" s="1">
        <v>44964.611863425926</v>
      </c>
    </row>
    <row r="7766" spans="1:6" x14ac:dyDescent="0.2">
      <c r="A7766">
        <v>7765</v>
      </c>
      <c r="B7766" t="s">
        <v>19683</v>
      </c>
      <c r="C7766" t="s">
        <v>19684</v>
      </c>
      <c r="D7766" s="2">
        <v>18206001401</v>
      </c>
      <c r="E7766" s="1">
        <v>44964.611863425926</v>
      </c>
      <c r="F7766" s="1">
        <v>44964.611863425926</v>
      </c>
    </row>
    <row r="7767" spans="1:6" x14ac:dyDescent="0.2">
      <c r="A7767">
        <v>7766</v>
      </c>
      <c r="B7767" t="s">
        <v>19685</v>
      </c>
      <c r="C7767" t="s">
        <v>19686</v>
      </c>
      <c r="D7767" t="s">
        <v>19687</v>
      </c>
      <c r="E7767" s="1">
        <v>44964.611863425926</v>
      </c>
      <c r="F7767" s="1">
        <v>44964.611863425926</v>
      </c>
    </row>
    <row r="7768" spans="1:6" x14ac:dyDescent="0.2">
      <c r="A7768">
        <v>7767</v>
      </c>
      <c r="B7768" t="s">
        <v>19688</v>
      </c>
      <c r="C7768" t="s">
        <v>19689</v>
      </c>
      <c r="D7768" s="2">
        <v>3473863068</v>
      </c>
      <c r="E7768" s="1">
        <v>44964.611863425926</v>
      </c>
      <c r="F7768" s="1">
        <v>44964.611863425926</v>
      </c>
    </row>
    <row r="7769" spans="1:6" x14ac:dyDescent="0.2">
      <c r="A7769">
        <v>7768</v>
      </c>
      <c r="B7769" t="s">
        <v>19690</v>
      </c>
      <c r="C7769" t="s">
        <v>19691</v>
      </c>
      <c r="D7769" t="s">
        <v>19692</v>
      </c>
      <c r="E7769" s="1">
        <v>44964.611863425926</v>
      </c>
      <c r="F7769" s="1">
        <v>44964.611863425926</v>
      </c>
    </row>
    <row r="7770" spans="1:6" x14ac:dyDescent="0.2">
      <c r="A7770">
        <v>7769</v>
      </c>
      <c r="B7770" t="s">
        <v>19693</v>
      </c>
      <c r="C7770" t="s">
        <v>19694</v>
      </c>
      <c r="D7770" s="2">
        <v>6517407260</v>
      </c>
      <c r="E7770" s="1">
        <v>44964.611863425926</v>
      </c>
      <c r="F7770" s="1">
        <v>44964.611863425926</v>
      </c>
    </row>
    <row r="7771" spans="1:6" x14ac:dyDescent="0.2">
      <c r="A7771">
        <v>7770</v>
      </c>
      <c r="B7771" t="s">
        <v>19695</v>
      </c>
      <c r="C7771" t="s">
        <v>19696</v>
      </c>
      <c r="D7771" t="s">
        <v>19697</v>
      </c>
      <c r="E7771" s="1">
        <v>44964.611863425926</v>
      </c>
      <c r="F7771" s="1">
        <v>44964.611863425926</v>
      </c>
    </row>
    <row r="7772" spans="1:6" x14ac:dyDescent="0.2">
      <c r="A7772">
        <v>7771</v>
      </c>
      <c r="B7772" t="s">
        <v>19698</v>
      </c>
      <c r="C7772" t="s">
        <v>19699</v>
      </c>
      <c r="D7772" t="s">
        <v>19700</v>
      </c>
      <c r="E7772" s="1">
        <v>44964.611863425926</v>
      </c>
      <c r="F7772" s="1">
        <v>44964.611863425926</v>
      </c>
    </row>
    <row r="7773" spans="1:6" x14ac:dyDescent="0.2">
      <c r="A7773">
        <v>7772</v>
      </c>
      <c r="B7773" t="s">
        <v>19701</v>
      </c>
      <c r="C7773" t="s">
        <v>19702</v>
      </c>
      <c r="D7773" t="s">
        <v>19703</v>
      </c>
      <c r="E7773" s="1">
        <v>44964.611863425926</v>
      </c>
      <c r="F7773" s="1">
        <v>44964.611863425926</v>
      </c>
    </row>
    <row r="7774" spans="1:6" x14ac:dyDescent="0.2">
      <c r="A7774">
        <v>7773</v>
      </c>
      <c r="B7774" t="s">
        <v>19704</v>
      </c>
      <c r="C7774" t="s">
        <v>19705</v>
      </c>
      <c r="D7774" t="s">
        <v>19706</v>
      </c>
      <c r="E7774" s="1">
        <v>44964.611863425926</v>
      </c>
      <c r="F7774" s="1">
        <v>44964.611863425926</v>
      </c>
    </row>
    <row r="7775" spans="1:6" x14ac:dyDescent="0.2">
      <c r="A7775">
        <v>7774</v>
      </c>
      <c r="B7775" t="s">
        <v>19707</v>
      </c>
      <c r="C7775" t="s">
        <v>19708</v>
      </c>
      <c r="D7775" t="s">
        <v>19709</v>
      </c>
      <c r="E7775" s="1">
        <v>44964.611863425926</v>
      </c>
      <c r="F7775" s="1">
        <v>44964.611863425926</v>
      </c>
    </row>
    <row r="7776" spans="1:6" x14ac:dyDescent="0.2">
      <c r="A7776">
        <v>7775</v>
      </c>
      <c r="B7776" t="s">
        <v>19710</v>
      </c>
      <c r="C7776" t="s">
        <v>19711</v>
      </c>
      <c r="D7776" t="s">
        <v>19712</v>
      </c>
      <c r="E7776" s="1">
        <v>44964.611863425926</v>
      </c>
      <c r="F7776" s="1">
        <v>44964.611863425926</v>
      </c>
    </row>
    <row r="7777" spans="1:6" x14ac:dyDescent="0.2">
      <c r="A7777">
        <v>7776</v>
      </c>
      <c r="B7777" t="s">
        <v>19713</v>
      </c>
      <c r="C7777" t="s">
        <v>19714</v>
      </c>
      <c r="D7777" t="s">
        <v>19715</v>
      </c>
      <c r="E7777" s="1">
        <v>44964.611863425926</v>
      </c>
      <c r="F7777" s="1">
        <v>44964.611863425926</v>
      </c>
    </row>
    <row r="7778" spans="1:6" x14ac:dyDescent="0.2">
      <c r="A7778">
        <v>7777</v>
      </c>
      <c r="B7778" t="s">
        <v>19716</v>
      </c>
      <c r="C7778" t="s">
        <v>19717</v>
      </c>
      <c r="D7778" t="s">
        <v>19718</v>
      </c>
      <c r="E7778" s="1">
        <v>44964.611863425926</v>
      </c>
      <c r="F7778" s="1">
        <v>44964.611863425926</v>
      </c>
    </row>
    <row r="7779" spans="1:6" x14ac:dyDescent="0.2">
      <c r="A7779">
        <v>7778</v>
      </c>
      <c r="B7779" t="s">
        <v>19719</v>
      </c>
      <c r="C7779" t="s">
        <v>19720</v>
      </c>
      <c r="D7779" t="s">
        <v>19721</v>
      </c>
      <c r="E7779" s="1">
        <v>44964.611863425926</v>
      </c>
      <c r="F7779" s="1">
        <v>44964.611863425926</v>
      </c>
    </row>
    <row r="7780" spans="1:6" x14ac:dyDescent="0.2">
      <c r="A7780">
        <v>7779</v>
      </c>
      <c r="B7780" t="s">
        <v>19722</v>
      </c>
      <c r="C7780" t="s">
        <v>19723</v>
      </c>
      <c r="D7780">
        <f>1-984-344-7449</f>
        <v>-8776</v>
      </c>
      <c r="E7780" s="1">
        <v>44964.611863425926</v>
      </c>
      <c r="F7780" s="1">
        <v>44964.611863425926</v>
      </c>
    </row>
    <row r="7781" spans="1:6" x14ac:dyDescent="0.2">
      <c r="A7781">
        <v>7780</v>
      </c>
      <c r="B7781" t="s">
        <v>19724</v>
      </c>
      <c r="C7781" t="s">
        <v>19725</v>
      </c>
      <c r="D7781">
        <v>18087491316</v>
      </c>
      <c r="E7781" s="1">
        <v>44964.611863425926</v>
      </c>
      <c r="F7781" s="1">
        <v>44964.611863425926</v>
      </c>
    </row>
    <row r="7782" spans="1:6" x14ac:dyDescent="0.2">
      <c r="A7782">
        <v>7781</v>
      </c>
      <c r="B7782" t="s">
        <v>19726</v>
      </c>
      <c r="C7782" t="s">
        <v>19727</v>
      </c>
      <c r="D7782" t="s">
        <v>19728</v>
      </c>
      <c r="E7782" s="1">
        <v>44964.611863425926</v>
      </c>
      <c r="F7782" s="1">
        <v>44964.611863425926</v>
      </c>
    </row>
    <row r="7783" spans="1:6" x14ac:dyDescent="0.2">
      <c r="A7783">
        <v>7782</v>
      </c>
      <c r="B7783" t="s">
        <v>19729</v>
      </c>
      <c r="C7783" t="s">
        <v>19730</v>
      </c>
      <c r="D7783">
        <v>13866644735</v>
      </c>
      <c r="E7783" s="1">
        <v>44964.611863425926</v>
      </c>
      <c r="F7783" s="1">
        <v>44964.611863425926</v>
      </c>
    </row>
    <row r="7784" spans="1:6" x14ac:dyDescent="0.2">
      <c r="A7784">
        <v>7783</v>
      </c>
      <c r="B7784" t="s">
        <v>19731</v>
      </c>
      <c r="C7784" t="s">
        <v>19732</v>
      </c>
      <c r="D7784" t="s">
        <v>19733</v>
      </c>
      <c r="E7784" s="1">
        <v>44964.611863425926</v>
      </c>
      <c r="F7784" s="1">
        <v>44964.611863425926</v>
      </c>
    </row>
    <row r="7785" spans="1:6" x14ac:dyDescent="0.2">
      <c r="A7785">
        <v>7784</v>
      </c>
      <c r="B7785" t="s">
        <v>19734</v>
      </c>
      <c r="C7785" t="s">
        <v>19735</v>
      </c>
      <c r="D7785">
        <f>1-971-288-5593</f>
        <v>-6851</v>
      </c>
      <c r="E7785" s="1">
        <v>44964.611863425926</v>
      </c>
      <c r="F7785" s="1">
        <v>44964.611863425926</v>
      </c>
    </row>
    <row r="7786" spans="1:6" x14ac:dyDescent="0.2">
      <c r="A7786">
        <v>7785</v>
      </c>
      <c r="B7786" t="s">
        <v>19736</v>
      </c>
      <c r="C7786" t="s">
        <v>19737</v>
      </c>
      <c r="D7786" s="2">
        <v>4589943275</v>
      </c>
      <c r="E7786" s="1">
        <v>44964.611863425926</v>
      </c>
      <c r="F7786" s="1">
        <v>44964.611863425926</v>
      </c>
    </row>
    <row r="7787" spans="1:6" x14ac:dyDescent="0.2">
      <c r="A7787">
        <v>7786</v>
      </c>
      <c r="B7787" t="s">
        <v>19738</v>
      </c>
      <c r="C7787" t="s">
        <v>19739</v>
      </c>
      <c r="D7787" t="s">
        <v>19740</v>
      </c>
      <c r="E7787" s="1">
        <v>44964.611863425926</v>
      </c>
      <c r="F7787" s="1">
        <v>44964.611863425926</v>
      </c>
    </row>
    <row r="7788" spans="1:6" x14ac:dyDescent="0.2">
      <c r="A7788">
        <v>7787</v>
      </c>
      <c r="B7788" t="s">
        <v>19741</v>
      </c>
      <c r="C7788" t="s">
        <v>19742</v>
      </c>
      <c r="D7788">
        <f>1-952-780-2296</f>
        <v>-4027</v>
      </c>
      <c r="E7788" s="1">
        <v>44964.611863425926</v>
      </c>
      <c r="F7788" s="1">
        <v>44964.611863425926</v>
      </c>
    </row>
    <row r="7789" spans="1:6" x14ac:dyDescent="0.2">
      <c r="A7789">
        <v>7788</v>
      </c>
      <c r="B7789" t="s">
        <v>19743</v>
      </c>
      <c r="C7789" t="s">
        <v>19744</v>
      </c>
      <c r="D7789" t="s">
        <v>19745</v>
      </c>
      <c r="E7789" s="1">
        <v>44964.611863425926</v>
      </c>
      <c r="F7789" s="1">
        <v>44964.611863425926</v>
      </c>
    </row>
    <row r="7790" spans="1:6" x14ac:dyDescent="0.2">
      <c r="A7790">
        <v>7789</v>
      </c>
      <c r="B7790" t="s">
        <v>19746</v>
      </c>
      <c r="C7790" t="s">
        <v>19747</v>
      </c>
      <c r="D7790" s="2">
        <v>4847681683</v>
      </c>
      <c r="E7790" s="1">
        <v>44964.611863425926</v>
      </c>
      <c r="F7790" s="1">
        <v>44964.611863425926</v>
      </c>
    </row>
    <row r="7791" spans="1:6" x14ac:dyDescent="0.2">
      <c r="A7791">
        <v>7790</v>
      </c>
      <c r="B7791" t="s">
        <v>19748</v>
      </c>
      <c r="C7791" t="s">
        <v>19749</v>
      </c>
      <c r="D7791" t="s">
        <v>19750</v>
      </c>
      <c r="E7791" s="1">
        <v>44964.611863425926</v>
      </c>
      <c r="F7791" s="1">
        <v>44964.611863425926</v>
      </c>
    </row>
    <row r="7792" spans="1:6" x14ac:dyDescent="0.2">
      <c r="A7792">
        <v>7791</v>
      </c>
      <c r="B7792" t="s">
        <v>19751</v>
      </c>
      <c r="C7792" t="s">
        <v>19752</v>
      </c>
      <c r="D7792" t="s">
        <v>19753</v>
      </c>
      <c r="E7792" s="1">
        <v>44964.611863425926</v>
      </c>
      <c r="F7792" s="1">
        <v>44964.611863425926</v>
      </c>
    </row>
    <row r="7793" spans="1:6" x14ac:dyDescent="0.2">
      <c r="A7793">
        <v>7792</v>
      </c>
      <c r="B7793" t="s">
        <v>19754</v>
      </c>
      <c r="C7793" t="s">
        <v>19755</v>
      </c>
      <c r="D7793" s="2">
        <v>17153500123</v>
      </c>
      <c r="E7793" s="1">
        <v>44964.611863425926</v>
      </c>
      <c r="F7793" s="1">
        <v>44964.611863425926</v>
      </c>
    </row>
    <row r="7794" spans="1:6" x14ac:dyDescent="0.2">
      <c r="A7794">
        <v>7793</v>
      </c>
      <c r="B7794" t="s">
        <v>19756</v>
      </c>
      <c r="C7794" t="s">
        <v>19757</v>
      </c>
      <c r="D7794" t="s">
        <v>19758</v>
      </c>
      <c r="E7794" s="1">
        <v>44964.611863425926</v>
      </c>
      <c r="F7794" s="1">
        <v>44964.611863425926</v>
      </c>
    </row>
    <row r="7795" spans="1:6" x14ac:dyDescent="0.2">
      <c r="A7795">
        <v>7794</v>
      </c>
      <c r="B7795" t="s">
        <v>19759</v>
      </c>
      <c r="C7795" t="s">
        <v>19760</v>
      </c>
      <c r="D7795" s="2">
        <v>18604396626</v>
      </c>
      <c r="E7795" s="1">
        <v>44964.611863425926</v>
      </c>
      <c r="F7795" s="1">
        <v>44964.611863425926</v>
      </c>
    </row>
    <row r="7796" spans="1:6" x14ac:dyDescent="0.2">
      <c r="A7796">
        <v>7795</v>
      </c>
      <c r="B7796" t="s">
        <v>19761</v>
      </c>
      <c r="C7796" t="s">
        <v>19762</v>
      </c>
      <c r="D7796" t="s">
        <v>19763</v>
      </c>
      <c r="E7796" s="1">
        <v>44964.611863425926</v>
      </c>
      <c r="F7796" s="1">
        <v>44964.611863425926</v>
      </c>
    </row>
    <row r="7797" spans="1:6" x14ac:dyDescent="0.2">
      <c r="A7797">
        <v>7796</v>
      </c>
      <c r="B7797" t="s">
        <v>19764</v>
      </c>
      <c r="C7797" t="s">
        <v>19765</v>
      </c>
      <c r="D7797" t="s">
        <v>19766</v>
      </c>
      <c r="E7797" s="1">
        <v>44964.611863425926</v>
      </c>
      <c r="F7797" s="1">
        <v>44964.611863425926</v>
      </c>
    </row>
    <row r="7798" spans="1:6" x14ac:dyDescent="0.2">
      <c r="A7798">
        <v>7797</v>
      </c>
      <c r="B7798" t="s">
        <v>19767</v>
      </c>
      <c r="C7798" t="s">
        <v>19768</v>
      </c>
      <c r="D7798" t="s">
        <v>19769</v>
      </c>
      <c r="E7798" s="1">
        <v>44964.611863425926</v>
      </c>
      <c r="F7798" s="1">
        <v>44964.611863425926</v>
      </c>
    </row>
    <row r="7799" spans="1:6" x14ac:dyDescent="0.2">
      <c r="A7799">
        <v>7798</v>
      </c>
      <c r="B7799" t="s">
        <v>19770</v>
      </c>
      <c r="C7799" t="s">
        <v>19771</v>
      </c>
      <c r="D7799" t="s">
        <v>19772</v>
      </c>
      <c r="E7799" s="1">
        <v>44964.611863425926</v>
      </c>
      <c r="F7799" s="1">
        <v>44964.611863425926</v>
      </c>
    </row>
    <row r="7800" spans="1:6" x14ac:dyDescent="0.2">
      <c r="A7800">
        <v>7799</v>
      </c>
      <c r="B7800" t="s">
        <v>19773</v>
      </c>
      <c r="C7800" t="s">
        <v>19774</v>
      </c>
      <c r="D7800">
        <f>1-669-990-9578</f>
        <v>-11236</v>
      </c>
      <c r="E7800" s="1">
        <v>44964.611863425926</v>
      </c>
      <c r="F7800" s="1">
        <v>44964.611863425926</v>
      </c>
    </row>
    <row r="7801" spans="1:6" x14ac:dyDescent="0.2">
      <c r="A7801">
        <v>7800</v>
      </c>
      <c r="B7801" t="s">
        <v>19775</v>
      </c>
      <c r="C7801" t="s">
        <v>19776</v>
      </c>
      <c r="D7801">
        <f>1-323-810-897</f>
        <v>-2029</v>
      </c>
      <c r="E7801" s="1">
        <v>44964.611863425926</v>
      </c>
      <c r="F7801" s="1">
        <v>44964.611863425926</v>
      </c>
    </row>
    <row r="7802" spans="1:6" x14ac:dyDescent="0.2">
      <c r="A7802">
        <v>7801</v>
      </c>
      <c r="B7802" t="s">
        <v>19777</v>
      </c>
      <c r="C7802" t="s">
        <v>19778</v>
      </c>
      <c r="D7802">
        <f>1-269-940-2689</f>
        <v>-3897</v>
      </c>
      <c r="E7802" s="1">
        <v>44964.611863425926</v>
      </c>
      <c r="F7802" s="1">
        <v>44964.611863425926</v>
      </c>
    </row>
    <row r="7803" spans="1:6" x14ac:dyDescent="0.2">
      <c r="A7803">
        <v>7802</v>
      </c>
      <c r="B7803" t="s">
        <v>19779</v>
      </c>
      <c r="C7803" t="s">
        <v>19780</v>
      </c>
      <c r="D7803" t="s">
        <v>19781</v>
      </c>
      <c r="E7803" s="1">
        <v>44964.611863425926</v>
      </c>
      <c r="F7803" s="1">
        <v>44964.611863425926</v>
      </c>
    </row>
    <row r="7804" spans="1:6" x14ac:dyDescent="0.2">
      <c r="A7804">
        <v>7803</v>
      </c>
      <c r="B7804" t="s">
        <v>19782</v>
      </c>
      <c r="C7804" t="s">
        <v>19783</v>
      </c>
      <c r="D7804" t="s">
        <v>19784</v>
      </c>
      <c r="E7804" s="1">
        <v>44964.611863425926</v>
      </c>
      <c r="F7804" s="1">
        <v>44964.611863425926</v>
      </c>
    </row>
    <row r="7805" spans="1:6" x14ac:dyDescent="0.2">
      <c r="A7805">
        <v>7804</v>
      </c>
      <c r="B7805" t="s">
        <v>19785</v>
      </c>
      <c r="C7805" t="s">
        <v>19786</v>
      </c>
      <c r="D7805" t="s">
        <v>19787</v>
      </c>
      <c r="E7805" s="1">
        <v>44964.611863425926</v>
      </c>
      <c r="F7805" s="1">
        <v>44964.611863425926</v>
      </c>
    </row>
    <row r="7806" spans="1:6" x14ac:dyDescent="0.2">
      <c r="A7806">
        <v>7805</v>
      </c>
      <c r="B7806" t="s">
        <v>19788</v>
      </c>
      <c r="C7806" t="s">
        <v>19789</v>
      </c>
      <c r="D7806" t="s">
        <v>19790</v>
      </c>
      <c r="E7806" s="1">
        <v>44964.611863425926</v>
      </c>
      <c r="F7806" s="1">
        <v>44964.611863425926</v>
      </c>
    </row>
    <row r="7807" spans="1:6" x14ac:dyDescent="0.2">
      <c r="A7807">
        <v>7806</v>
      </c>
      <c r="B7807" t="s">
        <v>19791</v>
      </c>
      <c r="C7807" t="s">
        <v>19792</v>
      </c>
      <c r="D7807" s="2">
        <v>13808289661</v>
      </c>
      <c r="E7807" s="1">
        <v>44964.611863425926</v>
      </c>
      <c r="F7807" s="1">
        <v>44964.611863425926</v>
      </c>
    </row>
    <row r="7808" spans="1:6" x14ac:dyDescent="0.2">
      <c r="A7808">
        <v>7807</v>
      </c>
      <c r="B7808" t="s">
        <v>19793</v>
      </c>
      <c r="C7808" t="s">
        <v>19794</v>
      </c>
      <c r="D7808" t="s">
        <v>19795</v>
      </c>
      <c r="E7808" s="1">
        <v>44964.611863425926</v>
      </c>
      <c r="F7808" s="1">
        <v>44964.611863425926</v>
      </c>
    </row>
    <row r="7809" spans="1:6" x14ac:dyDescent="0.2">
      <c r="A7809">
        <v>7808</v>
      </c>
      <c r="B7809" t="s">
        <v>19796</v>
      </c>
      <c r="C7809" t="s">
        <v>19797</v>
      </c>
      <c r="D7809" t="s">
        <v>19798</v>
      </c>
      <c r="E7809" s="1">
        <v>44964.611863425926</v>
      </c>
      <c r="F7809" s="1">
        <v>44964.611863425926</v>
      </c>
    </row>
    <row r="7810" spans="1:6" x14ac:dyDescent="0.2">
      <c r="A7810">
        <v>7809</v>
      </c>
      <c r="B7810" t="s">
        <v>19799</v>
      </c>
      <c r="C7810" t="s">
        <v>19800</v>
      </c>
      <c r="D7810">
        <f>1-260-676-1813</f>
        <v>-2748</v>
      </c>
      <c r="E7810" s="1">
        <v>44964.611863425926</v>
      </c>
      <c r="F7810" s="1">
        <v>44964.611863425926</v>
      </c>
    </row>
    <row r="7811" spans="1:6" x14ac:dyDescent="0.2">
      <c r="A7811">
        <v>7810</v>
      </c>
      <c r="B7811" t="s">
        <v>19801</v>
      </c>
      <c r="C7811" t="s">
        <v>19802</v>
      </c>
      <c r="D7811" t="s">
        <v>19803</v>
      </c>
      <c r="E7811" s="1">
        <v>44964.611863425926</v>
      </c>
      <c r="F7811" s="1">
        <v>44964.611863425926</v>
      </c>
    </row>
    <row r="7812" spans="1:6" x14ac:dyDescent="0.2">
      <c r="A7812">
        <v>7811</v>
      </c>
      <c r="B7812" t="s">
        <v>19804</v>
      </c>
      <c r="C7812" t="s">
        <v>19805</v>
      </c>
      <c r="D7812" t="s">
        <v>19806</v>
      </c>
      <c r="E7812" s="1">
        <v>44964.611863425926</v>
      </c>
      <c r="F7812" s="1">
        <v>44964.611863425926</v>
      </c>
    </row>
    <row r="7813" spans="1:6" x14ac:dyDescent="0.2">
      <c r="A7813">
        <v>7812</v>
      </c>
      <c r="B7813" t="s">
        <v>19807</v>
      </c>
      <c r="C7813" t="s">
        <v>19808</v>
      </c>
      <c r="D7813">
        <f>1-828-297-1254</f>
        <v>-2378</v>
      </c>
      <c r="E7813" s="1">
        <v>44964.611863425926</v>
      </c>
      <c r="F7813" s="1">
        <v>44964.611863425926</v>
      </c>
    </row>
    <row r="7814" spans="1:6" x14ac:dyDescent="0.2">
      <c r="A7814">
        <v>7813</v>
      </c>
      <c r="B7814" t="s">
        <v>19809</v>
      </c>
      <c r="C7814" t="s">
        <v>19810</v>
      </c>
      <c r="D7814">
        <f>1-938-483-3950</f>
        <v>-5370</v>
      </c>
      <c r="E7814" s="1">
        <v>44964.611863425926</v>
      </c>
      <c r="F7814" s="1">
        <v>44964.611863425926</v>
      </c>
    </row>
    <row r="7815" spans="1:6" x14ac:dyDescent="0.2">
      <c r="A7815">
        <v>7814</v>
      </c>
      <c r="B7815" t="s">
        <v>19811</v>
      </c>
      <c r="C7815" t="s">
        <v>19812</v>
      </c>
      <c r="D7815" t="s">
        <v>19813</v>
      </c>
      <c r="E7815" s="1">
        <v>44964.611863425926</v>
      </c>
      <c r="F7815" s="1">
        <v>44964.611863425926</v>
      </c>
    </row>
    <row r="7816" spans="1:6" x14ac:dyDescent="0.2">
      <c r="A7816">
        <v>7815</v>
      </c>
      <c r="B7816" t="s">
        <v>19814</v>
      </c>
      <c r="C7816" t="s">
        <v>19815</v>
      </c>
      <c r="D7816" t="s">
        <v>19816</v>
      </c>
      <c r="E7816" s="1">
        <v>44964.611863425926</v>
      </c>
      <c r="F7816" s="1">
        <v>44964.611863425926</v>
      </c>
    </row>
    <row r="7817" spans="1:6" x14ac:dyDescent="0.2">
      <c r="A7817">
        <v>7816</v>
      </c>
      <c r="B7817" t="s">
        <v>19817</v>
      </c>
      <c r="C7817" t="s">
        <v>19818</v>
      </c>
      <c r="D7817">
        <v>18307946387</v>
      </c>
      <c r="E7817" s="1">
        <v>44964.611863425926</v>
      </c>
      <c r="F7817" s="1">
        <v>44964.611863425926</v>
      </c>
    </row>
    <row r="7818" spans="1:6" x14ac:dyDescent="0.2">
      <c r="A7818">
        <v>7817</v>
      </c>
      <c r="B7818" t="s">
        <v>19819</v>
      </c>
      <c r="C7818" t="s">
        <v>19820</v>
      </c>
      <c r="D7818" s="2">
        <v>17048333950</v>
      </c>
      <c r="E7818" s="1">
        <v>44964.611863425926</v>
      </c>
      <c r="F7818" s="1">
        <v>44964.611863425926</v>
      </c>
    </row>
    <row r="7819" spans="1:6" x14ac:dyDescent="0.2">
      <c r="A7819">
        <v>7818</v>
      </c>
      <c r="B7819" t="s">
        <v>19821</v>
      </c>
      <c r="C7819" t="s">
        <v>19822</v>
      </c>
      <c r="D7819" s="2">
        <v>5419104184</v>
      </c>
      <c r="E7819" s="1">
        <v>44964.611863425926</v>
      </c>
      <c r="F7819" s="1">
        <v>44964.611863425926</v>
      </c>
    </row>
    <row r="7820" spans="1:6" x14ac:dyDescent="0.2">
      <c r="A7820">
        <v>7819</v>
      </c>
      <c r="B7820" t="s">
        <v>19823</v>
      </c>
      <c r="C7820" t="s">
        <v>19824</v>
      </c>
      <c r="D7820" s="2">
        <v>4198838686</v>
      </c>
      <c r="E7820" s="1">
        <v>44964.611863425926</v>
      </c>
      <c r="F7820" s="1">
        <v>44964.611863425926</v>
      </c>
    </row>
    <row r="7821" spans="1:6" x14ac:dyDescent="0.2">
      <c r="A7821">
        <v>7820</v>
      </c>
      <c r="B7821" t="s">
        <v>19825</v>
      </c>
      <c r="C7821" t="s">
        <v>19826</v>
      </c>
      <c r="D7821" t="s">
        <v>19827</v>
      </c>
      <c r="E7821" s="1">
        <v>44964.611863425926</v>
      </c>
      <c r="F7821" s="1">
        <v>44964.611863425926</v>
      </c>
    </row>
    <row r="7822" spans="1:6" x14ac:dyDescent="0.2">
      <c r="A7822">
        <v>7821</v>
      </c>
      <c r="B7822" t="s">
        <v>19828</v>
      </c>
      <c r="C7822" t="s">
        <v>19829</v>
      </c>
      <c r="D7822" t="s">
        <v>19830</v>
      </c>
      <c r="E7822" s="1">
        <v>44964.611863425926</v>
      </c>
      <c r="F7822" s="1">
        <v>44964.611863425926</v>
      </c>
    </row>
    <row r="7823" spans="1:6" x14ac:dyDescent="0.2">
      <c r="A7823">
        <v>7822</v>
      </c>
      <c r="B7823" t="s">
        <v>19831</v>
      </c>
      <c r="C7823" t="s">
        <v>19832</v>
      </c>
      <c r="D7823" t="s">
        <v>19833</v>
      </c>
      <c r="E7823" s="1">
        <v>44964.611863425926</v>
      </c>
      <c r="F7823" s="1">
        <v>44964.611863425926</v>
      </c>
    </row>
    <row r="7824" spans="1:6" x14ac:dyDescent="0.2">
      <c r="A7824">
        <v>7823</v>
      </c>
      <c r="B7824" t="s">
        <v>19834</v>
      </c>
      <c r="C7824" t="s">
        <v>19835</v>
      </c>
      <c r="D7824" t="s">
        <v>19836</v>
      </c>
      <c r="E7824" s="1">
        <v>44964.611863425926</v>
      </c>
      <c r="F7824" s="1">
        <v>44964.611863425926</v>
      </c>
    </row>
    <row r="7825" spans="1:6" x14ac:dyDescent="0.2">
      <c r="A7825">
        <v>7824</v>
      </c>
      <c r="B7825" t="s">
        <v>19837</v>
      </c>
      <c r="C7825" t="s">
        <v>19838</v>
      </c>
      <c r="D7825" s="2">
        <v>14432432142</v>
      </c>
      <c r="E7825" s="1">
        <v>44964.611863425926</v>
      </c>
      <c r="F7825" s="1">
        <v>44964.611863425926</v>
      </c>
    </row>
    <row r="7826" spans="1:6" x14ac:dyDescent="0.2">
      <c r="A7826">
        <v>7825</v>
      </c>
      <c r="B7826" t="s">
        <v>19839</v>
      </c>
      <c r="C7826" t="s">
        <v>19840</v>
      </c>
      <c r="D7826" t="s">
        <v>19841</v>
      </c>
      <c r="E7826" s="1">
        <v>44964.611863425926</v>
      </c>
      <c r="F7826" s="1">
        <v>44964.611863425926</v>
      </c>
    </row>
    <row r="7827" spans="1:6" x14ac:dyDescent="0.2">
      <c r="A7827">
        <v>7826</v>
      </c>
      <c r="B7827" t="s">
        <v>19842</v>
      </c>
      <c r="C7827" t="s">
        <v>19843</v>
      </c>
      <c r="D7827">
        <f>1-478-722-9982</f>
        <v>-11181</v>
      </c>
      <c r="E7827" s="1">
        <v>44964.611863425926</v>
      </c>
      <c r="F7827" s="1">
        <v>44964.611863425926</v>
      </c>
    </row>
    <row r="7828" spans="1:6" x14ac:dyDescent="0.2">
      <c r="A7828">
        <v>7827</v>
      </c>
      <c r="B7828" t="s">
        <v>19844</v>
      </c>
      <c r="C7828" t="s">
        <v>19845</v>
      </c>
      <c r="D7828" t="s">
        <v>19846</v>
      </c>
      <c r="E7828" s="1">
        <v>44964.611863425926</v>
      </c>
      <c r="F7828" s="1">
        <v>44964.611863425926</v>
      </c>
    </row>
    <row r="7829" spans="1:6" x14ac:dyDescent="0.2">
      <c r="A7829">
        <v>7828</v>
      </c>
      <c r="B7829" t="s">
        <v>19847</v>
      </c>
      <c r="C7829" t="s">
        <v>19848</v>
      </c>
      <c r="D7829" s="2">
        <v>9123673251</v>
      </c>
      <c r="E7829" s="1">
        <v>44964.611863425926</v>
      </c>
      <c r="F7829" s="1">
        <v>44964.611863425926</v>
      </c>
    </row>
    <row r="7830" spans="1:6" x14ac:dyDescent="0.2">
      <c r="A7830">
        <v>7829</v>
      </c>
      <c r="B7830" t="s">
        <v>19849</v>
      </c>
      <c r="C7830" t="s">
        <v>19850</v>
      </c>
      <c r="D7830" t="s">
        <v>19851</v>
      </c>
      <c r="E7830" s="1">
        <v>44964.611863425926</v>
      </c>
      <c r="F7830" s="1">
        <v>44964.611863425926</v>
      </c>
    </row>
    <row r="7831" spans="1:6" x14ac:dyDescent="0.2">
      <c r="A7831">
        <v>7830</v>
      </c>
      <c r="B7831" t="s">
        <v>19852</v>
      </c>
      <c r="C7831" t="s">
        <v>19853</v>
      </c>
      <c r="D7831">
        <v>14096722400</v>
      </c>
      <c r="E7831" s="1">
        <v>44964.611863425926</v>
      </c>
      <c r="F7831" s="1">
        <v>44964.611863425926</v>
      </c>
    </row>
    <row r="7832" spans="1:6" x14ac:dyDescent="0.2">
      <c r="A7832">
        <v>7831</v>
      </c>
      <c r="B7832" t="s">
        <v>19854</v>
      </c>
      <c r="C7832" t="s">
        <v>19855</v>
      </c>
      <c r="D7832" t="s">
        <v>19856</v>
      </c>
      <c r="E7832" s="1">
        <v>44964.611863425926</v>
      </c>
      <c r="F7832" s="1">
        <v>44964.611863425926</v>
      </c>
    </row>
    <row r="7833" spans="1:6" x14ac:dyDescent="0.2">
      <c r="A7833">
        <v>7832</v>
      </c>
      <c r="B7833" t="s">
        <v>19857</v>
      </c>
      <c r="C7833" t="s">
        <v>19858</v>
      </c>
      <c r="D7833">
        <v>18646930463</v>
      </c>
      <c r="E7833" s="1">
        <v>44964.611863425926</v>
      </c>
      <c r="F7833" s="1">
        <v>44964.611863425926</v>
      </c>
    </row>
    <row r="7834" spans="1:6" x14ac:dyDescent="0.2">
      <c r="A7834">
        <v>7833</v>
      </c>
      <c r="B7834" t="s">
        <v>19859</v>
      </c>
      <c r="C7834" t="s">
        <v>19860</v>
      </c>
      <c r="D7834" s="2">
        <v>17733725081</v>
      </c>
      <c r="E7834" s="1">
        <v>44964.611863425926</v>
      </c>
      <c r="F7834" s="1">
        <v>44964.611863425926</v>
      </c>
    </row>
    <row r="7835" spans="1:6" x14ac:dyDescent="0.2">
      <c r="A7835">
        <v>7834</v>
      </c>
      <c r="B7835" t="s">
        <v>19861</v>
      </c>
      <c r="C7835" t="s">
        <v>19862</v>
      </c>
      <c r="D7835" t="s">
        <v>19863</v>
      </c>
      <c r="E7835" s="1">
        <v>44964.611863425926</v>
      </c>
      <c r="F7835" s="1">
        <v>44964.611863425926</v>
      </c>
    </row>
    <row r="7836" spans="1:6" x14ac:dyDescent="0.2">
      <c r="A7836">
        <v>7835</v>
      </c>
      <c r="B7836" t="s">
        <v>19864</v>
      </c>
      <c r="C7836" t="s">
        <v>19865</v>
      </c>
      <c r="D7836" t="s">
        <v>19866</v>
      </c>
      <c r="E7836" s="1">
        <v>44964.611863425926</v>
      </c>
      <c r="F7836" s="1">
        <v>44964.611863425926</v>
      </c>
    </row>
    <row r="7837" spans="1:6" x14ac:dyDescent="0.2">
      <c r="A7837">
        <v>7836</v>
      </c>
      <c r="B7837" t="s">
        <v>19867</v>
      </c>
      <c r="C7837" t="s">
        <v>19868</v>
      </c>
      <c r="D7837" t="s">
        <v>19869</v>
      </c>
      <c r="E7837" s="1">
        <v>44964.611863425926</v>
      </c>
      <c r="F7837" s="1">
        <v>44964.611863425926</v>
      </c>
    </row>
    <row r="7838" spans="1:6" x14ac:dyDescent="0.2">
      <c r="A7838">
        <v>7837</v>
      </c>
      <c r="B7838" t="s">
        <v>19870</v>
      </c>
      <c r="C7838" t="s">
        <v>19871</v>
      </c>
      <c r="D7838" t="s">
        <v>19872</v>
      </c>
      <c r="E7838" s="1">
        <v>44964.611863425926</v>
      </c>
      <c r="F7838" s="1">
        <v>44964.611863425926</v>
      </c>
    </row>
    <row r="7839" spans="1:6" x14ac:dyDescent="0.2">
      <c r="A7839">
        <v>7838</v>
      </c>
      <c r="B7839" t="s">
        <v>19873</v>
      </c>
      <c r="C7839" t="s">
        <v>19874</v>
      </c>
      <c r="D7839" s="2">
        <v>2839242228</v>
      </c>
      <c r="E7839" s="1">
        <v>44964.611863425926</v>
      </c>
      <c r="F7839" s="1">
        <v>44964.611863425926</v>
      </c>
    </row>
    <row r="7840" spans="1:6" x14ac:dyDescent="0.2">
      <c r="A7840">
        <v>7839</v>
      </c>
      <c r="B7840" t="s">
        <v>19875</v>
      </c>
      <c r="C7840" t="s">
        <v>19876</v>
      </c>
      <c r="D7840" t="s">
        <v>19877</v>
      </c>
      <c r="E7840" s="1">
        <v>44964.611863425926</v>
      </c>
      <c r="F7840" s="1">
        <v>44964.611863425926</v>
      </c>
    </row>
    <row r="7841" spans="1:6" x14ac:dyDescent="0.2">
      <c r="A7841">
        <v>7840</v>
      </c>
      <c r="B7841" t="s">
        <v>19878</v>
      </c>
      <c r="C7841" t="s">
        <v>19879</v>
      </c>
      <c r="D7841">
        <v>13852040147</v>
      </c>
      <c r="E7841" s="1">
        <v>44964.611863425926</v>
      </c>
      <c r="F7841" s="1">
        <v>44964.611863425926</v>
      </c>
    </row>
    <row r="7842" spans="1:6" x14ac:dyDescent="0.2">
      <c r="A7842">
        <v>7841</v>
      </c>
      <c r="B7842" t="s">
        <v>19880</v>
      </c>
      <c r="C7842" t="s">
        <v>19881</v>
      </c>
      <c r="D7842" t="s">
        <v>19882</v>
      </c>
      <c r="E7842" s="1">
        <v>44964.611863425926</v>
      </c>
      <c r="F7842" s="1">
        <v>44964.611863425926</v>
      </c>
    </row>
    <row r="7843" spans="1:6" x14ac:dyDescent="0.2">
      <c r="A7843">
        <v>7842</v>
      </c>
      <c r="B7843" t="s">
        <v>19883</v>
      </c>
      <c r="C7843" t="s">
        <v>19884</v>
      </c>
      <c r="D7843">
        <f>1-757-574-2907</f>
        <v>-4237</v>
      </c>
      <c r="E7843" s="1">
        <v>44964.611863425926</v>
      </c>
      <c r="F7843" s="1">
        <v>44964.611863425926</v>
      </c>
    </row>
    <row r="7844" spans="1:6" x14ac:dyDescent="0.2">
      <c r="A7844">
        <v>7843</v>
      </c>
      <c r="B7844" t="s">
        <v>19885</v>
      </c>
      <c r="C7844" t="s">
        <v>19886</v>
      </c>
      <c r="D7844" t="s">
        <v>19887</v>
      </c>
      <c r="E7844" s="1">
        <v>44964.611863425926</v>
      </c>
      <c r="F7844" s="1">
        <v>44964.611863425926</v>
      </c>
    </row>
    <row r="7845" spans="1:6" x14ac:dyDescent="0.2">
      <c r="A7845">
        <v>7844</v>
      </c>
      <c r="B7845" t="s">
        <v>1228</v>
      </c>
      <c r="C7845" t="s">
        <v>19888</v>
      </c>
      <c r="D7845" s="2">
        <v>9599064327</v>
      </c>
      <c r="E7845" s="1">
        <v>44964.611863425926</v>
      </c>
      <c r="F7845" s="1">
        <v>44964.611863425926</v>
      </c>
    </row>
    <row r="7846" spans="1:6" x14ac:dyDescent="0.2">
      <c r="A7846">
        <v>7845</v>
      </c>
      <c r="B7846" t="s">
        <v>19889</v>
      </c>
      <c r="C7846" t="s">
        <v>19890</v>
      </c>
      <c r="D7846" s="2">
        <v>19708588643</v>
      </c>
      <c r="E7846" s="1">
        <v>44964.611863425926</v>
      </c>
      <c r="F7846" s="1">
        <v>44964.611863425926</v>
      </c>
    </row>
    <row r="7847" spans="1:6" x14ac:dyDescent="0.2">
      <c r="A7847">
        <v>7846</v>
      </c>
      <c r="B7847" t="s">
        <v>19891</v>
      </c>
      <c r="C7847" t="s">
        <v>19892</v>
      </c>
      <c r="D7847" t="s">
        <v>19893</v>
      </c>
      <c r="E7847" s="1">
        <v>44964.611863425926</v>
      </c>
      <c r="F7847" s="1">
        <v>44964.611863425926</v>
      </c>
    </row>
    <row r="7848" spans="1:6" x14ac:dyDescent="0.2">
      <c r="A7848">
        <v>7847</v>
      </c>
      <c r="B7848" t="s">
        <v>19894</v>
      </c>
      <c r="C7848" t="s">
        <v>19895</v>
      </c>
      <c r="D7848">
        <v>18478373186</v>
      </c>
      <c r="E7848" s="1">
        <v>44964.611863425926</v>
      </c>
      <c r="F7848" s="1">
        <v>44964.611863425926</v>
      </c>
    </row>
    <row r="7849" spans="1:6" x14ac:dyDescent="0.2">
      <c r="A7849">
        <v>7848</v>
      </c>
      <c r="B7849" t="s">
        <v>19896</v>
      </c>
      <c r="C7849" t="s">
        <v>19897</v>
      </c>
      <c r="D7849">
        <f>1-603-607-7340</f>
        <v>-8549</v>
      </c>
      <c r="E7849" s="1">
        <v>44964.611863425926</v>
      </c>
      <c r="F7849" s="1">
        <v>44964.611863425926</v>
      </c>
    </row>
    <row r="7850" spans="1:6" x14ac:dyDescent="0.2">
      <c r="A7850">
        <v>7849</v>
      </c>
      <c r="B7850" t="s">
        <v>19898</v>
      </c>
      <c r="C7850" t="s">
        <v>19899</v>
      </c>
      <c r="D7850" t="s">
        <v>19900</v>
      </c>
      <c r="E7850" s="1">
        <v>44964.611863425926</v>
      </c>
      <c r="F7850" s="1">
        <v>44964.611863425926</v>
      </c>
    </row>
    <row r="7851" spans="1:6" x14ac:dyDescent="0.2">
      <c r="A7851">
        <v>7850</v>
      </c>
      <c r="B7851" t="s">
        <v>19901</v>
      </c>
      <c r="C7851" t="s">
        <v>19902</v>
      </c>
      <c r="D7851" s="2">
        <v>15593908199</v>
      </c>
      <c r="E7851" s="1">
        <v>44964.611863425926</v>
      </c>
      <c r="F7851" s="1">
        <v>44964.611863425926</v>
      </c>
    </row>
    <row r="7852" spans="1:6" x14ac:dyDescent="0.2">
      <c r="A7852">
        <v>7851</v>
      </c>
      <c r="B7852" t="s">
        <v>19903</v>
      </c>
      <c r="C7852" t="s">
        <v>19904</v>
      </c>
      <c r="D7852">
        <f>1-781-659-1173</f>
        <v>-2612</v>
      </c>
      <c r="E7852" s="1">
        <v>44964.611863425926</v>
      </c>
      <c r="F7852" s="1">
        <v>44964.611863425926</v>
      </c>
    </row>
    <row r="7853" spans="1:6" x14ac:dyDescent="0.2">
      <c r="A7853">
        <v>7852</v>
      </c>
      <c r="B7853" t="s">
        <v>19905</v>
      </c>
      <c r="C7853" t="s">
        <v>19906</v>
      </c>
      <c r="D7853" t="s">
        <v>19907</v>
      </c>
      <c r="E7853" s="1">
        <v>44964.611863425926</v>
      </c>
      <c r="F7853" s="1">
        <v>44964.611863425926</v>
      </c>
    </row>
    <row r="7854" spans="1:6" x14ac:dyDescent="0.2">
      <c r="A7854">
        <v>7853</v>
      </c>
      <c r="B7854" t="s">
        <v>19908</v>
      </c>
      <c r="C7854" t="s">
        <v>19909</v>
      </c>
      <c r="D7854" s="2">
        <v>6892420227</v>
      </c>
      <c r="E7854" s="1">
        <v>44964.611863425926</v>
      </c>
      <c r="F7854" s="1">
        <v>44964.611863425926</v>
      </c>
    </row>
    <row r="7855" spans="1:6" x14ac:dyDescent="0.2">
      <c r="A7855">
        <v>7854</v>
      </c>
      <c r="B7855" t="s">
        <v>19910</v>
      </c>
      <c r="C7855" t="s">
        <v>19911</v>
      </c>
      <c r="D7855" t="s">
        <v>19912</v>
      </c>
      <c r="E7855" s="1">
        <v>44964.611863425926</v>
      </c>
      <c r="F7855" s="1">
        <v>44964.611863425926</v>
      </c>
    </row>
    <row r="7856" spans="1:6" x14ac:dyDescent="0.2">
      <c r="A7856">
        <v>7855</v>
      </c>
      <c r="B7856" t="s">
        <v>19913</v>
      </c>
      <c r="C7856" t="s">
        <v>19914</v>
      </c>
      <c r="D7856" s="2">
        <v>3019743653</v>
      </c>
      <c r="E7856" s="1">
        <v>44964.611863425926</v>
      </c>
      <c r="F7856" s="1">
        <v>44964.611863425926</v>
      </c>
    </row>
    <row r="7857" spans="1:6" x14ac:dyDescent="0.2">
      <c r="A7857">
        <v>7856</v>
      </c>
      <c r="B7857" t="s">
        <v>19915</v>
      </c>
      <c r="C7857" t="s">
        <v>19916</v>
      </c>
      <c r="D7857" s="2">
        <v>18208132638</v>
      </c>
      <c r="E7857" s="1">
        <v>44964.611863425926</v>
      </c>
      <c r="F7857" s="1">
        <v>44964.611863425926</v>
      </c>
    </row>
    <row r="7858" spans="1:6" x14ac:dyDescent="0.2">
      <c r="A7858">
        <v>7857</v>
      </c>
      <c r="B7858" t="s">
        <v>19917</v>
      </c>
      <c r="C7858" t="s">
        <v>19918</v>
      </c>
      <c r="D7858" t="s">
        <v>19919</v>
      </c>
      <c r="E7858" s="1">
        <v>44964.611863425926</v>
      </c>
      <c r="F7858" s="1">
        <v>44964.611863425926</v>
      </c>
    </row>
    <row r="7859" spans="1:6" x14ac:dyDescent="0.2">
      <c r="A7859">
        <v>7858</v>
      </c>
      <c r="B7859" t="s">
        <v>19920</v>
      </c>
      <c r="C7859" t="s">
        <v>19921</v>
      </c>
      <c r="D7859" t="s">
        <v>19922</v>
      </c>
      <c r="E7859" s="1">
        <v>44964.611863425926</v>
      </c>
      <c r="F7859" s="1">
        <v>44964.611863425926</v>
      </c>
    </row>
    <row r="7860" spans="1:6" x14ac:dyDescent="0.2">
      <c r="A7860">
        <v>7859</v>
      </c>
      <c r="B7860" t="s">
        <v>19923</v>
      </c>
      <c r="C7860" t="s">
        <v>19924</v>
      </c>
      <c r="D7860" s="2">
        <v>6039443745</v>
      </c>
      <c r="E7860" s="1">
        <v>44964.611863425926</v>
      </c>
      <c r="F7860" s="1">
        <v>44964.611863425926</v>
      </c>
    </row>
    <row r="7861" spans="1:6" x14ac:dyDescent="0.2">
      <c r="A7861">
        <v>7860</v>
      </c>
      <c r="B7861" t="s">
        <v>19925</v>
      </c>
      <c r="C7861" t="s">
        <v>19926</v>
      </c>
      <c r="D7861">
        <f>1-432-374-6419</f>
        <v>-7224</v>
      </c>
      <c r="E7861" s="1">
        <v>44964.611863425926</v>
      </c>
      <c r="F7861" s="1">
        <v>44964.611863425926</v>
      </c>
    </row>
    <row r="7862" spans="1:6" x14ac:dyDescent="0.2">
      <c r="A7862">
        <v>7861</v>
      </c>
      <c r="B7862" t="s">
        <v>19927</v>
      </c>
      <c r="C7862" t="s">
        <v>19928</v>
      </c>
      <c r="D7862">
        <f>1-540-301-2204</f>
        <v>-3044</v>
      </c>
      <c r="E7862" s="1">
        <v>44964.611863425926</v>
      </c>
      <c r="F7862" s="1">
        <v>44964.611863425926</v>
      </c>
    </row>
    <row r="7863" spans="1:6" x14ac:dyDescent="0.2">
      <c r="A7863">
        <v>7862</v>
      </c>
      <c r="B7863" t="s">
        <v>19929</v>
      </c>
      <c r="C7863" t="s">
        <v>19930</v>
      </c>
      <c r="D7863" s="2">
        <v>6317718130</v>
      </c>
      <c r="E7863" s="1">
        <v>44964.611863425926</v>
      </c>
      <c r="F7863" s="1">
        <v>44964.611863425926</v>
      </c>
    </row>
    <row r="7864" spans="1:6" x14ac:dyDescent="0.2">
      <c r="A7864">
        <v>7863</v>
      </c>
      <c r="B7864" t="s">
        <v>19931</v>
      </c>
      <c r="C7864" t="s">
        <v>19932</v>
      </c>
      <c r="D7864" s="2">
        <v>5175228438</v>
      </c>
      <c r="E7864" s="1">
        <v>44964.611863425926</v>
      </c>
      <c r="F7864" s="1">
        <v>44964.611863425926</v>
      </c>
    </row>
    <row r="7865" spans="1:6" x14ac:dyDescent="0.2">
      <c r="A7865">
        <v>7864</v>
      </c>
      <c r="B7865" t="s">
        <v>19933</v>
      </c>
      <c r="C7865" t="s">
        <v>19934</v>
      </c>
      <c r="D7865" s="2">
        <v>4583371689</v>
      </c>
      <c r="E7865" s="1">
        <v>44964.611863425926</v>
      </c>
      <c r="F7865" s="1">
        <v>44964.611863425926</v>
      </c>
    </row>
    <row r="7866" spans="1:6" x14ac:dyDescent="0.2">
      <c r="A7866">
        <v>7865</v>
      </c>
      <c r="B7866" t="s">
        <v>19935</v>
      </c>
      <c r="C7866" t="s">
        <v>19936</v>
      </c>
      <c r="D7866" t="s">
        <v>19937</v>
      </c>
      <c r="E7866" s="1">
        <v>44964.611863425926</v>
      </c>
      <c r="F7866" s="1">
        <v>44964.611863425926</v>
      </c>
    </row>
    <row r="7867" spans="1:6" x14ac:dyDescent="0.2">
      <c r="A7867">
        <v>7866</v>
      </c>
      <c r="B7867" t="s">
        <v>19938</v>
      </c>
      <c r="C7867" t="s">
        <v>19939</v>
      </c>
      <c r="D7867" t="s">
        <v>19940</v>
      </c>
      <c r="E7867" s="1">
        <v>44964.611863425926</v>
      </c>
      <c r="F7867" s="1">
        <v>44964.611863425926</v>
      </c>
    </row>
    <row r="7868" spans="1:6" x14ac:dyDescent="0.2">
      <c r="A7868">
        <v>7867</v>
      </c>
      <c r="B7868" t="s">
        <v>19941</v>
      </c>
      <c r="C7868" t="s">
        <v>19942</v>
      </c>
      <c r="D7868" t="s">
        <v>19943</v>
      </c>
      <c r="E7868" s="1">
        <v>44964.611863425926</v>
      </c>
      <c r="F7868" s="1">
        <v>44964.611863425926</v>
      </c>
    </row>
    <row r="7869" spans="1:6" x14ac:dyDescent="0.2">
      <c r="A7869">
        <v>7868</v>
      </c>
      <c r="B7869" t="s">
        <v>19944</v>
      </c>
      <c r="C7869" t="s">
        <v>19945</v>
      </c>
      <c r="D7869" s="2">
        <v>17626387951</v>
      </c>
      <c r="E7869" s="1">
        <v>44964.611863425926</v>
      </c>
      <c r="F7869" s="1">
        <v>44964.611863425926</v>
      </c>
    </row>
    <row r="7870" spans="1:6" x14ac:dyDescent="0.2">
      <c r="A7870">
        <v>7869</v>
      </c>
      <c r="B7870" t="s">
        <v>19946</v>
      </c>
      <c r="C7870" t="s">
        <v>19947</v>
      </c>
      <c r="D7870">
        <f>1-254-845-1666</f>
        <v>-2764</v>
      </c>
      <c r="E7870" s="1">
        <v>44964.611863425926</v>
      </c>
      <c r="F7870" s="1">
        <v>44964.611863425926</v>
      </c>
    </row>
    <row r="7871" spans="1:6" x14ac:dyDescent="0.2">
      <c r="A7871">
        <v>7870</v>
      </c>
      <c r="B7871" t="s">
        <v>19948</v>
      </c>
      <c r="C7871" t="s">
        <v>19949</v>
      </c>
      <c r="D7871" t="s">
        <v>19950</v>
      </c>
      <c r="E7871" s="1">
        <v>44964.611863425926</v>
      </c>
      <c r="F7871" s="1">
        <v>44964.611863425926</v>
      </c>
    </row>
    <row r="7872" spans="1:6" x14ac:dyDescent="0.2">
      <c r="A7872">
        <v>7871</v>
      </c>
      <c r="B7872" t="s">
        <v>19951</v>
      </c>
      <c r="C7872" t="s">
        <v>19952</v>
      </c>
      <c r="D7872" s="2">
        <v>8144107650</v>
      </c>
      <c r="E7872" s="1">
        <v>44964.611863425926</v>
      </c>
      <c r="F7872" s="1">
        <v>44964.611863425926</v>
      </c>
    </row>
    <row r="7873" spans="1:6" x14ac:dyDescent="0.2">
      <c r="A7873">
        <v>7872</v>
      </c>
      <c r="B7873" t="s">
        <v>19953</v>
      </c>
      <c r="C7873" t="s">
        <v>19954</v>
      </c>
      <c r="D7873" s="2">
        <v>17652391951</v>
      </c>
      <c r="E7873" s="1">
        <v>44964.611863425926</v>
      </c>
      <c r="F7873" s="1">
        <v>44964.611863425926</v>
      </c>
    </row>
    <row r="7874" spans="1:6" x14ac:dyDescent="0.2">
      <c r="A7874">
        <v>7873</v>
      </c>
      <c r="B7874" t="s">
        <v>19955</v>
      </c>
      <c r="C7874" t="s">
        <v>19956</v>
      </c>
      <c r="D7874">
        <v>14026800019</v>
      </c>
      <c r="E7874" s="1">
        <v>44964.611863425926</v>
      </c>
      <c r="F7874" s="1">
        <v>44964.611863425926</v>
      </c>
    </row>
    <row r="7875" spans="1:6" x14ac:dyDescent="0.2">
      <c r="A7875">
        <v>7874</v>
      </c>
      <c r="B7875" t="s">
        <v>19957</v>
      </c>
      <c r="C7875" t="s">
        <v>19958</v>
      </c>
      <c r="D7875" s="2">
        <v>2817384857</v>
      </c>
      <c r="E7875" s="1">
        <v>44964.611863425926</v>
      </c>
      <c r="F7875" s="1">
        <v>44964.611863425926</v>
      </c>
    </row>
    <row r="7876" spans="1:6" x14ac:dyDescent="0.2">
      <c r="A7876">
        <v>7875</v>
      </c>
      <c r="B7876" t="s">
        <v>19959</v>
      </c>
      <c r="C7876" t="s">
        <v>19960</v>
      </c>
      <c r="D7876" t="s">
        <v>19961</v>
      </c>
      <c r="E7876" s="1">
        <v>44964.611863425926</v>
      </c>
      <c r="F7876" s="1">
        <v>44964.611863425926</v>
      </c>
    </row>
    <row r="7877" spans="1:6" x14ac:dyDescent="0.2">
      <c r="A7877">
        <v>7876</v>
      </c>
      <c r="B7877" t="s">
        <v>19962</v>
      </c>
      <c r="C7877" t="s">
        <v>19963</v>
      </c>
      <c r="D7877">
        <v>12793639588</v>
      </c>
      <c r="E7877" s="1">
        <v>44964.611863425926</v>
      </c>
      <c r="F7877" s="1">
        <v>44964.611863425926</v>
      </c>
    </row>
    <row r="7878" spans="1:6" x14ac:dyDescent="0.2">
      <c r="A7878">
        <v>7877</v>
      </c>
      <c r="B7878" t="s">
        <v>19964</v>
      </c>
      <c r="C7878" t="s">
        <v>19965</v>
      </c>
      <c r="D7878" t="s">
        <v>19966</v>
      </c>
      <c r="E7878" s="1">
        <v>44964.611863425926</v>
      </c>
      <c r="F7878" s="1">
        <v>44964.611863425926</v>
      </c>
    </row>
    <row r="7879" spans="1:6" x14ac:dyDescent="0.2">
      <c r="A7879">
        <v>7878</v>
      </c>
      <c r="B7879" t="s">
        <v>19967</v>
      </c>
      <c r="C7879" t="s">
        <v>19968</v>
      </c>
      <c r="D7879" t="s">
        <v>19969</v>
      </c>
      <c r="E7879" s="1">
        <v>44964.611863425926</v>
      </c>
      <c r="F7879" s="1">
        <v>44964.611863425926</v>
      </c>
    </row>
    <row r="7880" spans="1:6" x14ac:dyDescent="0.2">
      <c r="A7880">
        <v>7879</v>
      </c>
      <c r="B7880" t="s">
        <v>19970</v>
      </c>
      <c r="C7880" t="s">
        <v>19971</v>
      </c>
      <c r="D7880" s="2">
        <v>2406531351</v>
      </c>
      <c r="E7880" s="1">
        <v>44964.611863425926</v>
      </c>
      <c r="F7880" s="1">
        <v>44964.611863425926</v>
      </c>
    </row>
    <row r="7881" spans="1:6" x14ac:dyDescent="0.2">
      <c r="A7881">
        <v>7880</v>
      </c>
      <c r="B7881" t="s">
        <v>19972</v>
      </c>
      <c r="C7881" t="s">
        <v>19973</v>
      </c>
      <c r="D7881" s="2">
        <v>15208242701</v>
      </c>
      <c r="E7881" s="1">
        <v>44964.611863425926</v>
      </c>
      <c r="F7881" s="1">
        <v>44964.611863425926</v>
      </c>
    </row>
    <row r="7882" spans="1:6" x14ac:dyDescent="0.2">
      <c r="A7882">
        <v>7881</v>
      </c>
      <c r="B7882" t="s">
        <v>19974</v>
      </c>
      <c r="C7882" t="s">
        <v>19975</v>
      </c>
      <c r="D7882" t="s">
        <v>19976</v>
      </c>
      <c r="E7882" s="1">
        <v>44964.611863425926</v>
      </c>
      <c r="F7882" s="1">
        <v>44964.611863425926</v>
      </c>
    </row>
    <row r="7883" spans="1:6" x14ac:dyDescent="0.2">
      <c r="A7883">
        <v>7882</v>
      </c>
      <c r="B7883" t="s">
        <v>19977</v>
      </c>
      <c r="C7883" t="s">
        <v>19978</v>
      </c>
      <c r="D7883" t="s">
        <v>19979</v>
      </c>
      <c r="E7883" s="1">
        <v>44964.611863425926</v>
      </c>
      <c r="F7883" s="1">
        <v>44964.611863425926</v>
      </c>
    </row>
    <row r="7884" spans="1:6" x14ac:dyDescent="0.2">
      <c r="A7884">
        <v>7883</v>
      </c>
      <c r="B7884" t="s">
        <v>19980</v>
      </c>
      <c r="C7884" t="s">
        <v>19981</v>
      </c>
      <c r="D7884" t="s">
        <v>19982</v>
      </c>
      <c r="E7884" s="1">
        <v>44964.611863425926</v>
      </c>
      <c r="F7884" s="1">
        <v>44964.611863425926</v>
      </c>
    </row>
    <row r="7885" spans="1:6" x14ac:dyDescent="0.2">
      <c r="A7885">
        <v>7884</v>
      </c>
      <c r="B7885" t="s">
        <v>19983</v>
      </c>
      <c r="C7885" t="s">
        <v>19984</v>
      </c>
      <c r="D7885">
        <f>1-304-470-8755</f>
        <v>-9528</v>
      </c>
      <c r="E7885" s="1">
        <v>44964.611863425926</v>
      </c>
      <c r="F7885" s="1">
        <v>44964.611863425926</v>
      </c>
    </row>
    <row r="7886" spans="1:6" x14ac:dyDescent="0.2">
      <c r="A7886">
        <v>7885</v>
      </c>
      <c r="B7886" t="s">
        <v>19985</v>
      </c>
      <c r="C7886" t="s">
        <v>19986</v>
      </c>
      <c r="D7886" s="2">
        <v>4638108377</v>
      </c>
      <c r="E7886" s="1">
        <v>44964.611863425926</v>
      </c>
      <c r="F7886" s="1">
        <v>44964.611863425926</v>
      </c>
    </row>
    <row r="7887" spans="1:6" x14ac:dyDescent="0.2">
      <c r="A7887">
        <v>7886</v>
      </c>
      <c r="B7887" t="s">
        <v>19987</v>
      </c>
      <c r="C7887" t="s">
        <v>19988</v>
      </c>
      <c r="D7887" t="s">
        <v>19989</v>
      </c>
      <c r="E7887" s="1">
        <v>44964.611863425926</v>
      </c>
      <c r="F7887" s="1">
        <v>44964.611863425926</v>
      </c>
    </row>
    <row r="7888" spans="1:6" x14ac:dyDescent="0.2">
      <c r="A7888">
        <v>7887</v>
      </c>
      <c r="B7888" t="s">
        <v>19990</v>
      </c>
      <c r="C7888" t="s">
        <v>19991</v>
      </c>
      <c r="D7888">
        <f>1-801-719-5017</f>
        <v>-6536</v>
      </c>
      <c r="E7888" s="1">
        <v>44964.611863425926</v>
      </c>
      <c r="F7888" s="1">
        <v>44964.611863425926</v>
      </c>
    </row>
    <row r="7889" spans="1:6" x14ac:dyDescent="0.2">
      <c r="A7889">
        <v>7888</v>
      </c>
      <c r="B7889" t="s">
        <v>19992</v>
      </c>
      <c r="C7889" t="s">
        <v>19993</v>
      </c>
      <c r="D7889">
        <f>1-657-802-4787</f>
        <v>-6245</v>
      </c>
      <c r="E7889" s="1">
        <v>44964.611863425926</v>
      </c>
      <c r="F7889" s="1">
        <v>44964.611863425926</v>
      </c>
    </row>
    <row r="7890" spans="1:6" x14ac:dyDescent="0.2">
      <c r="A7890">
        <v>7889</v>
      </c>
      <c r="B7890" t="s">
        <v>19994</v>
      </c>
      <c r="C7890" t="s">
        <v>19995</v>
      </c>
      <c r="D7890">
        <f>1-331-541-6103</f>
        <v>-6974</v>
      </c>
      <c r="E7890" s="1">
        <v>44964.611863425926</v>
      </c>
      <c r="F7890" s="1">
        <v>44964.611863425926</v>
      </c>
    </row>
    <row r="7891" spans="1:6" x14ac:dyDescent="0.2">
      <c r="A7891">
        <v>7890</v>
      </c>
      <c r="B7891" t="s">
        <v>19996</v>
      </c>
      <c r="C7891" t="s">
        <v>19997</v>
      </c>
      <c r="D7891" t="s">
        <v>19998</v>
      </c>
      <c r="E7891" s="1">
        <v>44964.611863425926</v>
      </c>
      <c r="F7891" s="1">
        <v>44964.611863425926</v>
      </c>
    </row>
    <row r="7892" spans="1:6" x14ac:dyDescent="0.2">
      <c r="A7892">
        <v>7891</v>
      </c>
      <c r="B7892" t="s">
        <v>19999</v>
      </c>
      <c r="C7892" t="s">
        <v>20000</v>
      </c>
      <c r="D7892" t="s">
        <v>20001</v>
      </c>
      <c r="E7892" s="1">
        <v>44964.611863425926</v>
      </c>
      <c r="F7892" s="1">
        <v>44964.611863425926</v>
      </c>
    </row>
    <row r="7893" spans="1:6" x14ac:dyDescent="0.2">
      <c r="A7893">
        <v>7892</v>
      </c>
      <c r="B7893" t="s">
        <v>20002</v>
      </c>
      <c r="C7893" t="s">
        <v>20003</v>
      </c>
      <c r="D7893" t="s">
        <v>20004</v>
      </c>
      <c r="E7893" s="1">
        <v>44964.611863425926</v>
      </c>
      <c r="F7893" s="1">
        <v>44964.611863425926</v>
      </c>
    </row>
    <row r="7894" spans="1:6" x14ac:dyDescent="0.2">
      <c r="A7894">
        <v>7893</v>
      </c>
      <c r="B7894" t="s">
        <v>20005</v>
      </c>
      <c r="C7894" t="s">
        <v>20006</v>
      </c>
      <c r="D7894" t="s">
        <v>20007</v>
      </c>
      <c r="E7894" s="1">
        <v>44964.611863425926</v>
      </c>
      <c r="F7894" s="1">
        <v>44964.611863425926</v>
      </c>
    </row>
    <row r="7895" spans="1:6" x14ac:dyDescent="0.2">
      <c r="A7895">
        <v>7894</v>
      </c>
      <c r="B7895" t="s">
        <v>20008</v>
      </c>
      <c r="C7895" t="s">
        <v>20009</v>
      </c>
      <c r="D7895" t="s">
        <v>20010</v>
      </c>
      <c r="E7895" s="1">
        <v>44964.611863425926</v>
      </c>
      <c r="F7895" s="1">
        <v>44964.611863425926</v>
      </c>
    </row>
    <row r="7896" spans="1:6" x14ac:dyDescent="0.2">
      <c r="A7896">
        <v>7895</v>
      </c>
      <c r="B7896" t="s">
        <v>20011</v>
      </c>
      <c r="C7896" t="s">
        <v>20012</v>
      </c>
      <c r="D7896" t="s">
        <v>20013</v>
      </c>
      <c r="E7896" s="1">
        <v>44964.611863425926</v>
      </c>
      <c r="F7896" s="1">
        <v>44964.611863425926</v>
      </c>
    </row>
    <row r="7897" spans="1:6" x14ac:dyDescent="0.2">
      <c r="A7897">
        <v>7896</v>
      </c>
      <c r="B7897" t="s">
        <v>20014</v>
      </c>
      <c r="C7897" t="s">
        <v>20015</v>
      </c>
      <c r="D7897" t="s">
        <v>20016</v>
      </c>
      <c r="E7897" s="1">
        <v>44964.611863425926</v>
      </c>
      <c r="F7897" s="1">
        <v>44964.611863425926</v>
      </c>
    </row>
    <row r="7898" spans="1:6" x14ac:dyDescent="0.2">
      <c r="A7898">
        <v>7897</v>
      </c>
      <c r="B7898" t="s">
        <v>20017</v>
      </c>
      <c r="C7898" t="s">
        <v>20018</v>
      </c>
      <c r="D7898" t="s">
        <v>20019</v>
      </c>
      <c r="E7898" s="1">
        <v>44964.611863425926</v>
      </c>
      <c r="F7898" s="1">
        <v>44964.611863425926</v>
      </c>
    </row>
    <row r="7899" spans="1:6" x14ac:dyDescent="0.2">
      <c r="A7899">
        <v>7898</v>
      </c>
      <c r="B7899" t="s">
        <v>20020</v>
      </c>
      <c r="C7899" t="s">
        <v>20021</v>
      </c>
      <c r="D7899">
        <f>1-984-988-7790</f>
        <v>-9761</v>
      </c>
      <c r="E7899" s="1">
        <v>44964.611863425926</v>
      </c>
      <c r="F7899" s="1">
        <v>44964.611863425926</v>
      </c>
    </row>
    <row r="7900" spans="1:6" x14ac:dyDescent="0.2">
      <c r="A7900">
        <v>7899</v>
      </c>
      <c r="B7900" t="s">
        <v>20022</v>
      </c>
      <c r="C7900" t="s">
        <v>20023</v>
      </c>
      <c r="D7900" t="s">
        <v>20024</v>
      </c>
      <c r="E7900" s="1">
        <v>44964.611863425926</v>
      </c>
      <c r="F7900" s="1">
        <v>44964.611863425926</v>
      </c>
    </row>
    <row r="7901" spans="1:6" x14ac:dyDescent="0.2">
      <c r="A7901">
        <v>7900</v>
      </c>
      <c r="B7901" t="s">
        <v>20025</v>
      </c>
      <c r="C7901" t="s">
        <v>20026</v>
      </c>
      <c r="D7901">
        <v>16302606016</v>
      </c>
      <c r="E7901" s="1">
        <v>44964.611863425926</v>
      </c>
      <c r="F7901" s="1">
        <v>44964.611863425926</v>
      </c>
    </row>
    <row r="7902" spans="1:6" x14ac:dyDescent="0.2">
      <c r="A7902">
        <v>7901</v>
      </c>
      <c r="B7902" t="s">
        <v>20027</v>
      </c>
      <c r="C7902" t="s">
        <v>20028</v>
      </c>
      <c r="D7902" t="s">
        <v>20029</v>
      </c>
      <c r="E7902" s="1">
        <v>44964.611863425926</v>
      </c>
      <c r="F7902" s="1">
        <v>44964.611863425926</v>
      </c>
    </row>
    <row r="7903" spans="1:6" x14ac:dyDescent="0.2">
      <c r="A7903">
        <v>7902</v>
      </c>
      <c r="B7903" t="s">
        <v>20030</v>
      </c>
      <c r="C7903" t="s">
        <v>20031</v>
      </c>
      <c r="D7903" t="s">
        <v>20032</v>
      </c>
      <c r="E7903" s="1">
        <v>44964.611863425926</v>
      </c>
      <c r="F7903" s="1">
        <v>44964.611863425926</v>
      </c>
    </row>
    <row r="7904" spans="1:6" x14ac:dyDescent="0.2">
      <c r="A7904">
        <v>7903</v>
      </c>
      <c r="B7904" t="s">
        <v>20033</v>
      </c>
      <c r="C7904" t="s">
        <v>20034</v>
      </c>
      <c r="D7904" t="s">
        <v>20035</v>
      </c>
      <c r="E7904" s="1">
        <v>44964.611863425926</v>
      </c>
      <c r="F7904" s="1">
        <v>44964.611863425926</v>
      </c>
    </row>
    <row r="7905" spans="1:6" x14ac:dyDescent="0.2">
      <c r="A7905">
        <v>7904</v>
      </c>
      <c r="B7905" t="s">
        <v>20036</v>
      </c>
      <c r="C7905" t="s">
        <v>20037</v>
      </c>
      <c r="D7905">
        <f>1-443-599-9548</f>
        <v>-10589</v>
      </c>
      <c r="E7905" s="1">
        <v>44964.611863425926</v>
      </c>
      <c r="F7905" s="1">
        <v>44964.611863425926</v>
      </c>
    </row>
    <row r="7906" spans="1:6" x14ac:dyDescent="0.2">
      <c r="A7906">
        <v>7905</v>
      </c>
      <c r="B7906" t="s">
        <v>20038</v>
      </c>
      <c r="C7906" t="s">
        <v>20039</v>
      </c>
      <c r="D7906" t="s">
        <v>20040</v>
      </c>
      <c r="E7906" s="1">
        <v>44964.611863425926</v>
      </c>
      <c r="F7906" s="1">
        <v>44964.611863425926</v>
      </c>
    </row>
    <row r="7907" spans="1:6" x14ac:dyDescent="0.2">
      <c r="A7907">
        <v>7906</v>
      </c>
      <c r="B7907" t="s">
        <v>20041</v>
      </c>
      <c r="C7907" t="s">
        <v>20042</v>
      </c>
      <c r="D7907" t="s">
        <v>20043</v>
      </c>
      <c r="E7907" s="1">
        <v>44964.611863425926</v>
      </c>
      <c r="F7907" s="1">
        <v>44964.611863425926</v>
      </c>
    </row>
    <row r="7908" spans="1:6" x14ac:dyDescent="0.2">
      <c r="A7908">
        <v>7907</v>
      </c>
      <c r="B7908" t="s">
        <v>20044</v>
      </c>
      <c r="C7908" t="s">
        <v>20045</v>
      </c>
      <c r="D7908" t="s">
        <v>20046</v>
      </c>
      <c r="E7908" s="1">
        <v>44964.611863425926</v>
      </c>
      <c r="F7908" s="1">
        <v>44964.611863425926</v>
      </c>
    </row>
    <row r="7909" spans="1:6" x14ac:dyDescent="0.2">
      <c r="A7909">
        <v>7908</v>
      </c>
      <c r="B7909" t="s">
        <v>20047</v>
      </c>
      <c r="C7909" t="s">
        <v>20048</v>
      </c>
      <c r="D7909" t="s">
        <v>20049</v>
      </c>
      <c r="E7909" s="1">
        <v>44964.611863425926</v>
      </c>
      <c r="F7909" s="1">
        <v>44964.611863425926</v>
      </c>
    </row>
    <row r="7910" spans="1:6" x14ac:dyDescent="0.2">
      <c r="A7910">
        <v>7909</v>
      </c>
      <c r="B7910" t="s">
        <v>20050</v>
      </c>
      <c r="C7910" t="s">
        <v>20051</v>
      </c>
      <c r="D7910">
        <f>1-317-262-9002</f>
        <v>-9580</v>
      </c>
      <c r="E7910" s="1">
        <v>44964.611863425926</v>
      </c>
      <c r="F7910" s="1">
        <v>44964.611863425926</v>
      </c>
    </row>
    <row r="7911" spans="1:6" x14ac:dyDescent="0.2">
      <c r="A7911">
        <v>7910</v>
      </c>
      <c r="B7911" t="s">
        <v>20052</v>
      </c>
      <c r="C7911" t="s">
        <v>20053</v>
      </c>
      <c r="D7911" t="s">
        <v>20054</v>
      </c>
      <c r="E7911" s="1">
        <v>44964.611863425926</v>
      </c>
      <c r="F7911" s="1">
        <v>44964.611863425926</v>
      </c>
    </row>
    <row r="7912" spans="1:6" x14ac:dyDescent="0.2">
      <c r="A7912">
        <v>7911</v>
      </c>
      <c r="B7912" t="s">
        <v>20055</v>
      </c>
      <c r="C7912" t="s">
        <v>20056</v>
      </c>
      <c r="D7912" t="s">
        <v>20057</v>
      </c>
      <c r="E7912" s="1">
        <v>44964.611863425926</v>
      </c>
      <c r="F7912" s="1">
        <v>44964.611863425926</v>
      </c>
    </row>
    <row r="7913" spans="1:6" x14ac:dyDescent="0.2">
      <c r="A7913">
        <v>7912</v>
      </c>
      <c r="B7913" t="s">
        <v>20058</v>
      </c>
      <c r="C7913" t="s">
        <v>20059</v>
      </c>
      <c r="D7913">
        <v>13805504250</v>
      </c>
      <c r="E7913" s="1">
        <v>44964.611863425926</v>
      </c>
      <c r="F7913" s="1">
        <v>44964.611863425926</v>
      </c>
    </row>
    <row r="7914" spans="1:6" x14ac:dyDescent="0.2">
      <c r="A7914">
        <v>7913</v>
      </c>
      <c r="B7914" t="s">
        <v>20060</v>
      </c>
      <c r="C7914" t="s">
        <v>20061</v>
      </c>
      <c r="D7914">
        <f>1-678-599-7517</f>
        <v>-8793</v>
      </c>
      <c r="E7914" s="1">
        <v>44964.611863425926</v>
      </c>
      <c r="F7914" s="1">
        <v>44964.611863425926</v>
      </c>
    </row>
    <row r="7915" spans="1:6" x14ac:dyDescent="0.2">
      <c r="A7915">
        <v>7914</v>
      </c>
      <c r="B7915" t="s">
        <v>20062</v>
      </c>
      <c r="C7915" t="s">
        <v>20063</v>
      </c>
      <c r="D7915" t="s">
        <v>20064</v>
      </c>
      <c r="E7915" s="1">
        <v>44964.611863425926</v>
      </c>
      <c r="F7915" s="1">
        <v>44964.611863425926</v>
      </c>
    </row>
    <row r="7916" spans="1:6" x14ac:dyDescent="0.2">
      <c r="A7916">
        <v>7915</v>
      </c>
      <c r="B7916" t="s">
        <v>20065</v>
      </c>
      <c r="C7916" t="s">
        <v>20066</v>
      </c>
      <c r="D7916" t="s">
        <v>20067</v>
      </c>
      <c r="E7916" s="1">
        <v>44964.611863425926</v>
      </c>
      <c r="F7916" s="1">
        <v>44964.611863425926</v>
      </c>
    </row>
    <row r="7917" spans="1:6" x14ac:dyDescent="0.2">
      <c r="A7917">
        <v>7916</v>
      </c>
      <c r="B7917" t="s">
        <v>20068</v>
      </c>
      <c r="C7917" t="s">
        <v>20069</v>
      </c>
      <c r="D7917" t="s">
        <v>20070</v>
      </c>
      <c r="E7917" s="1">
        <v>44964.611863425926</v>
      </c>
      <c r="F7917" s="1">
        <v>44964.611863425926</v>
      </c>
    </row>
    <row r="7918" spans="1:6" x14ac:dyDescent="0.2">
      <c r="A7918">
        <v>7917</v>
      </c>
      <c r="B7918" t="s">
        <v>20071</v>
      </c>
      <c r="C7918" t="s">
        <v>20072</v>
      </c>
      <c r="D7918" t="s">
        <v>20073</v>
      </c>
      <c r="E7918" s="1">
        <v>44964.611863425926</v>
      </c>
      <c r="F7918" s="1">
        <v>44964.611863425926</v>
      </c>
    </row>
    <row r="7919" spans="1:6" x14ac:dyDescent="0.2">
      <c r="A7919">
        <v>7918</v>
      </c>
      <c r="B7919" t="s">
        <v>20074</v>
      </c>
      <c r="C7919" t="s">
        <v>20075</v>
      </c>
      <c r="D7919" t="s">
        <v>20076</v>
      </c>
      <c r="E7919" s="1">
        <v>44964.611863425926</v>
      </c>
      <c r="F7919" s="1">
        <v>44964.611863425926</v>
      </c>
    </row>
    <row r="7920" spans="1:6" x14ac:dyDescent="0.2">
      <c r="A7920">
        <v>7919</v>
      </c>
      <c r="B7920" t="s">
        <v>20077</v>
      </c>
      <c r="C7920" t="s">
        <v>20078</v>
      </c>
      <c r="D7920">
        <v>16508235062</v>
      </c>
      <c r="E7920" s="1">
        <v>44964.611863425926</v>
      </c>
      <c r="F7920" s="1">
        <v>44964.611863425926</v>
      </c>
    </row>
    <row r="7921" spans="1:6" x14ac:dyDescent="0.2">
      <c r="A7921">
        <v>7920</v>
      </c>
      <c r="B7921" t="s">
        <v>20079</v>
      </c>
      <c r="C7921" t="s">
        <v>20080</v>
      </c>
      <c r="D7921" t="s">
        <v>20081</v>
      </c>
      <c r="E7921" s="1">
        <v>44964.611863425926</v>
      </c>
      <c r="F7921" s="1">
        <v>44964.611863425926</v>
      </c>
    </row>
    <row r="7922" spans="1:6" x14ac:dyDescent="0.2">
      <c r="A7922">
        <v>7921</v>
      </c>
      <c r="B7922" t="s">
        <v>20082</v>
      </c>
      <c r="C7922" t="s">
        <v>20083</v>
      </c>
      <c r="D7922" t="s">
        <v>20084</v>
      </c>
      <c r="E7922" s="1">
        <v>44964.611863425926</v>
      </c>
      <c r="F7922" s="1">
        <v>44964.611863425926</v>
      </c>
    </row>
    <row r="7923" spans="1:6" x14ac:dyDescent="0.2">
      <c r="A7923">
        <v>7922</v>
      </c>
      <c r="B7923" t="s">
        <v>20085</v>
      </c>
      <c r="C7923" t="s">
        <v>20086</v>
      </c>
      <c r="D7923" s="2">
        <v>7544617189</v>
      </c>
      <c r="E7923" s="1">
        <v>44964.611863425926</v>
      </c>
      <c r="F7923" s="1">
        <v>44964.611863425926</v>
      </c>
    </row>
    <row r="7924" spans="1:6" x14ac:dyDescent="0.2">
      <c r="A7924">
        <v>7923</v>
      </c>
      <c r="B7924" t="s">
        <v>20087</v>
      </c>
      <c r="C7924" t="s">
        <v>20088</v>
      </c>
      <c r="D7924" t="s">
        <v>20089</v>
      </c>
      <c r="E7924" s="1">
        <v>44964.611863425926</v>
      </c>
      <c r="F7924" s="1">
        <v>44964.611863425926</v>
      </c>
    </row>
    <row r="7925" spans="1:6" x14ac:dyDescent="0.2">
      <c r="A7925">
        <v>7924</v>
      </c>
      <c r="B7925" t="s">
        <v>20090</v>
      </c>
      <c r="C7925" t="s">
        <v>20091</v>
      </c>
      <c r="D7925" t="s">
        <v>20092</v>
      </c>
      <c r="E7925" s="1">
        <v>44964.611863425926</v>
      </c>
      <c r="F7925" s="1">
        <v>44964.611863425926</v>
      </c>
    </row>
    <row r="7926" spans="1:6" x14ac:dyDescent="0.2">
      <c r="A7926">
        <v>7925</v>
      </c>
      <c r="B7926" t="s">
        <v>20093</v>
      </c>
      <c r="C7926" t="s">
        <v>20094</v>
      </c>
      <c r="D7926" t="s">
        <v>20095</v>
      </c>
      <c r="E7926" s="1">
        <v>44964.611863425926</v>
      </c>
      <c r="F7926" s="1">
        <v>44964.611863425926</v>
      </c>
    </row>
    <row r="7927" spans="1:6" x14ac:dyDescent="0.2">
      <c r="A7927">
        <v>7926</v>
      </c>
      <c r="B7927" t="s">
        <v>4305</v>
      </c>
      <c r="C7927" t="s">
        <v>20096</v>
      </c>
      <c r="D7927" s="2">
        <v>5207147627</v>
      </c>
      <c r="E7927" s="1">
        <v>44964.611863425926</v>
      </c>
      <c r="F7927" s="1">
        <v>44964.611863425926</v>
      </c>
    </row>
    <row r="7928" spans="1:6" x14ac:dyDescent="0.2">
      <c r="A7928">
        <v>7927</v>
      </c>
      <c r="B7928" t="s">
        <v>20097</v>
      </c>
      <c r="C7928" t="s">
        <v>20098</v>
      </c>
      <c r="D7928">
        <f>1-364-719-1198</f>
        <v>-2280</v>
      </c>
      <c r="E7928" s="1">
        <v>44964.611863425926</v>
      </c>
      <c r="F7928" s="1">
        <v>44964.611863425926</v>
      </c>
    </row>
    <row r="7929" spans="1:6" x14ac:dyDescent="0.2">
      <c r="A7929">
        <v>7928</v>
      </c>
      <c r="B7929" t="s">
        <v>20099</v>
      </c>
      <c r="C7929" t="s">
        <v>20100</v>
      </c>
      <c r="D7929" t="s">
        <v>20101</v>
      </c>
      <c r="E7929" s="1">
        <v>44964.611863425926</v>
      </c>
      <c r="F7929" s="1">
        <v>44964.611863425926</v>
      </c>
    </row>
    <row r="7930" spans="1:6" x14ac:dyDescent="0.2">
      <c r="A7930">
        <v>7929</v>
      </c>
      <c r="B7930" t="s">
        <v>20102</v>
      </c>
      <c r="C7930" t="s">
        <v>20103</v>
      </c>
      <c r="D7930" s="2">
        <v>5099711069</v>
      </c>
      <c r="E7930" s="1">
        <v>44964.611863425926</v>
      </c>
      <c r="F7930" s="1">
        <v>44964.611863425926</v>
      </c>
    </row>
    <row r="7931" spans="1:6" x14ac:dyDescent="0.2">
      <c r="A7931">
        <v>7930</v>
      </c>
      <c r="B7931" t="s">
        <v>20104</v>
      </c>
      <c r="C7931" t="s">
        <v>20105</v>
      </c>
      <c r="D7931" t="s">
        <v>20106</v>
      </c>
      <c r="E7931" s="1">
        <v>44964.611863425926</v>
      </c>
      <c r="F7931" s="1">
        <v>44964.611863425926</v>
      </c>
    </row>
    <row r="7932" spans="1:6" x14ac:dyDescent="0.2">
      <c r="A7932">
        <v>7931</v>
      </c>
      <c r="B7932" t="s">
        <v>20107</v>
      </c>
      <c r="C7932" t="s">
        <v>20108</v>
      </c>
      <c r="D7932" t="s">
        <v>20109</v>
      </c>
      <c r="E7932" s="1">
        <v>44964.611863425926</v>
      </c>
      <c r="F7932" s="1">
        <v>44964.611863425926</v>
      </c>
    </row>
    <row r="7933" spans="1:6" x14ac:dyDescent="0.2">
      <c r="A7933">
        <v>7932</v>
      </c>
      <c r="B7933" t="s">
        <v>20110</v>
      </c>
      <c r="C7933" t="s">
        <v>20111</v>
      </c>
      <c r="D7933" t="s">
        <v>20112</v>
      </c>
      <c r="E7933" s="1">
        <v>44964.611863425926</v>
      </c>
      <c r="F7933" s="1">
        <v>44964.611863425926</v>
      </c>
    </row>
    <row r="7934" spans="1:6" x14ac:dyDescent="0.2">
      <c r="A7934">
        <v>7933</v>
      </c>
      <c r="B7934" t="s">
        <v>20113</v>
      </c>
      <c r="C7934" t="s">
        <v>20114</v>
      </c>
      <c r="D7934" s="2">
        <v>4787769413</v>
      </c>
      <c r="E7934" s="1">
        <v>44964.611863425926</v>
      </c>
      <c r="F7934" s="1">
        <v>44964.611863425926</v>
      </c>
    </row>
    <row r="7935" spans="1:6" x14ac:dyDescent="0.2">
      <c r="A7935">
        <v>7934</v>
      </c>
      <c r="B7935" t="s">
        <v>20115</v>
      </c>
      <c r="C7935" t="s">
        <v>20116</v>
      </c>
      <c r="D7935" t="s">
        <v>20117</v>
      </c>
      <c r="E7935" s="1">
        <v>44964.611863425926</v>
      </c>
      <c r="F7935" s="1">
        <v>44964.611863425926</v>
      </c>
    </row>
    <row r="7936" spans="1:6" x14ac:dyDescent="0.2">
      <c r="A7936">
        <v>7935</v>
      </c>
      <c r="B7936" t="s">
        <v>20118</v>
      </c>
      <c r="C7936" t="s">
        <v>20119</v>
      </c>
      <c r="D7936">
        <f>1-737-214-2438</f>
        <v>-3388</v>
      </c>
      <c r="E7936" s="1">
        <v>44964.611863425926</v>
      </c>
      <c r="F7936" s="1">
        <v>44964.611863425926</v>
      </c>
    </row>
    <row r="7937" spans="1:6" x14ac:dyDescent="0.2">
      <c r="A7937">
        <v>7936</v>
      </c>
      <c r="B7937" t="s">
        <v>20120</v>
      </c>
      <c r="C7937" t="s">
        <v>20121</v>
      </c>
      <c r="D7937" t="s">
        <v>20122</v>
      </c>
      <c r="E7937" s="1">
        <v>44964.611863425926</v>
      </c>
      <c r="F7937" s="1">
        <v>44964.611863425926</v>
      </c>
    </row>
    <row r="7938" spans="1:6" x14ac:dyDescent="0.2">
      <c r="A7938">
        <v>7937</v>
      </c>
      <c r="B7938" t="s">
        <v>20123</v>
      </c>
      <c r="C7938" t="s">
        <v>20124</v>
      </c>
      <c r="D7938" t="s">
        <v>20125</v>
      </c>
      <c r="E7938" s="1">
        <v>44964.611863425926</v>
      </c>
      <c r="F7938" s="1">
        <v>44964.611863425926</v>
      </c>
    </row>
    <row r="7939" spans="1:6" x14ac:dyDescent="0.2">
      <c r="A7939">
        <v>7938</v>
      </c>
      <c r="B7939" t="s">
        <v>20126</v>
      </c>
      <c r="C7939" t="s">
        <v>20127</v>
      </c>
      <c r="D7939" s="2">
        <v>17869190670</v>
      </c>
      <c r="E7939" s="1">
        <v>44964.611863425926</v>
      </c>
      <c r="F7939" s="1">
        <v>44964.611863425926</v>
      </c>
    </row>
    <row r="7940" spans="1:6" x14ac:dyDescent="0.2">
      <c r="A7940">
        <v>7939</v>
      </c>
      <c r="B7940" t="s">
        <v>20128</v>
      </c>
      <c r="C7940" t="s">
        <v>20129</v>
      </c>
      <c r="D7940">
        <f>1-718-550-7897</f>
        <v>-9164</v>
      </c>
      <c r="E7940" s="1">
        <v>44964.611863425926</v>
      </c>
      <c r="F7940" s="1">
        <v>44964.611863425926</v>
      </c>
    </row>
    <row r="7941" spans="1:6" x14ac:dyDescent="0.2">
      <c r="A7941">
        <v>7940</v>
      </c>
      <c r="B7941" t="s">
        <v>20130</v>
      </c>
      <c r="C7941" t="s">
        <v>20131</v>
      </c>
      <c r="D7941" t="s">
        <v>20132</v>
      </c>
      <c r="E7941" s="1">
        <v>44964.611863425926</v>
      </c>
      <c r="F7941" s="1">
        <v>44964.611863425926</v>
      </c>
    </row>
    <row r="7942" spans="1:6" x14ac:dyDescent="0.2">
      <c r="A7942">
        <v>7941</v>
      </c>
      <c r="B7942" t="s">
        <v>20133</v>
      </c>
      <c r="C7942" t="s">
        <v>20134</v>
      </c>
      <c r="D7942">
        <f>1-857-570-7690</f>
        <v>-9116</v>
      </c>
      <c r="E7942" s="1">
        <v>44964.611863425926</v>
      </c>
      <c r="F7942" s="1">
        <v>44964.611863425926</v>
      </c>
    </row>
    <row r="7943" spans="1:6" x14ac:dyDescent="0.2">
      <c r="A7943">
        <v>7942</v>
      </c>
      <c r="B7943" t="s">
        <v>20135</v>
      </c>
      <c r="C7943" t="s">
        <v>20136</v>
      </c>
      <c r="D7943" s="2">
        <v>18387958766</v>
      </c>
      <c r="E7943" s="1">
        <v>44964.611863425926</v>
      </c>
      <c r="F7943" s="1">
        <v>44964.611863425926</v>
      </c>
    </row>
    <row r="7944" spans="1:6" x14ac:dyDescent="0.2">
      <c r="A7944">
        <v>7943</v>
      </c>
      <c r="B7944" t="s">
        <v>20137</v>
      </c>
      <c r="C7944" t="s">
        <v>20138</v>
      </c>
      <c r="D7944">
        <f>1-586-954-5419</f>
        <v>-6958</v>
      </c>
      <c r="E7944" s="1">
        <v>44964.611863425926</v>
      </c>
      <c r="F7944" s="1">
        <v>44964.611863425926</v>
      </c>
    </row>
    <row r="7945" spans="1:6" x14ac:dyDescent="0.2">
      <c r="A7945">
        <v>7944</v>
      </c>
      <c r="B7945" t="s">
        <v>20139</v>
      </c>
      <c r="C7945" t="s">
        <v>20140</v>
      </c>
      <c r="D7945" t="s">
        <v>20141</v>
      </c>
      <c r="E7945" s="1">
        <v>44964.611863425926</v>
      </c>
      <c r="F7945" s="1">
        <v>44964.611863425926</v>
      </c>
    </row>
    <row r="7946" spans="1:6" x14ac:dyDescent="0.2">
      <c r="A7946">
        <v>7945</v>
      </c>
      <c r="B7946" t="s">
        <v>20142</v>
      </c>
      <c r="C7946" t="s">
        <v>20143</v>
      </c>
      <c r="D7946" t="s">
        <v>20144</v>
      </c>
      <c r="E7946" s="1">
        <v>44964.611863425926</v>
      </c>
      <c r="F7946" s="1">
        <v>44964.611863425926</v>
      </c>
    </row>
    <row r="7947" spans="1:6" x14ac:dyDescent="0.2">
      <c r="A7947">
        <v>7946</v>
      </c>
      <c r="B7947" t="s">
        <v>20145</v>
      </c>
      <c r="C7947" t="s">
        <v>20146</v>
      </c>
      <c r="D7947">
        <v>16827158057</v>
      </c>
      <c r="E7947" s="1">
        <v>44964.611863425926</v>
      </c>
      <c r="F7947" s="1">
        <v>44964.611863425926</v>
      </c>
    </row>
    <row r="7948" spans="1:6" x14ac:dyDescent="0.2">
      <c r="A7948">
        <v>7947</v>
      </c>
      <c r="B7948" t="s">
        <v>20147</v>
      </c>
      <c r="C7948" t="s">
        <v>20148</v>
      </c>
      <c r="D7948" t="s">
        <v>20149</v>
      </c>
      <c r="E7948" s="1">
        <v>44964.611863425926</v>
      </c>
      <c r="F7948" s="1">
        <v>44964.611863425926</v>
      </c>
    </row>
    <row r="7949" spans="1:6" x14ac:dyDescent="0.2">
      <c r="A7949">
        <v>7948</v>
      </c>
      <c r="B7949" t="s">
        <v>20150</v>
      </c>
      <c r="C7949" t="s">
        <v>20151</v>
      </c>
      <c r="D7949" t="s">
        <v>20152</v>
      </c>
      <c r="E7949" s="1">
        <v>44964.611863425926</v>
      </c>
      <c r="F7949" s="1">
        <v>44964.611863425926</v>
      </c>
    </row>
    <row r="7950" spans="1:6" x14ac:dyDescent="0.2">
      <c r="A7950">
        <v>7949</v>
      </c>
      <c r="B7950" t="s">
        <v>20153</v>
      </c>
      <c r="C7950" t="s">
        <v>20154</v>
      </c>
      <c r="D7950" t="s">
        <v>20155</v>
      </c>
      <c r="E7950" s="1">
        <v>44964.611863425926</v>
      </c>
      <c r="F7950" s="1">
        <v>44964.611863425926</v>
      </c>
    </row>
    <row r="7951" spans="1:6" x14ac:dyDescent="0.2">
      <c r="A7951">
        <v>7950</v>
      </c>
      <c r="B7951" t="s">
        <v>20156</v>
      </c>
      <c r="C7951" t="s">
        <v>20157</v>
      </c>
      <c r="D7951" t="s">
        <v>20158</v>
      </c>
      <c r="E7951" s="1">
        <v>44964.611863425926</v>
      </c>
      <c r="F7951" s="1">
        <v>44964.611863425926</v>
      </c>
    </row>
    <row r="7952" spans="1:6" x14ac:dyDescent="0.2">
      <c r="A7952">
        <v>7951</v>
      </c>
      <c r="B7952" t="s">
        <v>20159</v>
      </c>
      <c r="C7952" t="s">
        <v>20160</v>
      </c>
      <c r="D7952" s="2">
        <v>7545907123</v>
      </c>
      <c r="E7952" s="1">
        <v>44964.611863425926</v>
      </c>
      <c r="F7952" s="1">
        <v>44964.611863425926</v>
      </c>
    </row>
    <row r="7953" spans="1:6" x14ac:dyDescent="0.2">
      <c r="A7953">
        <v>7952</v>
      </c>
      <c r="B7953" t="s">
        <v>20161</v>
      </c>
      <c r="C7953" t="s">
        <v>20162</v>
      </c>
      <c r="D7953" s="2">
        <v>9085208956</v>
      </c>
      <c r="E7953" s="1">
        <v>44964.611863425926</v>
      </c>
      <c r="F7953" s="1">
        <v>44964.611863425926</v>
      </c>
    </row>
    <row r="7954" spans="1:6" x14ac:dyDescent="0.2">
      <c r="A7954">
        <v>7953</v>
      </c>
      <c r="B7954" t="s">
        <v>20163</v>
      </c>
      <c r="C7954" t="s">
        <v>20164</v>
      </c>
      <c r="D7954" t="s">
        <v>20165</v>
      </c>
      <c r="E7954" s="1">
        <v>44964.611863425926</v>
      </c>
      <c r="F7954" s="1">
        <v>44964.611863425926</v>
      </c>
    </row>
    <row r="7955" spans="1:6" x14ac:dyDescent="0.2">
      <c r="A7955">
        <v>7954</v>
      </c>
      <c r="B7955" t="s">
        <v>20166</v>
      </c>
      <c r="C7955" t="s">
        <v>20167</v>
      </c>
      <c r="D7955" t="s">
        <v>20168</v>
      </c>
      <c r="E7955" s="1">
        <v>44964.611863425926</v>
      </c>
      <c r="F7955" s="1">
        <v>44964.611863425926</v>
      </c>
    </row>
    <row r="7956" spans="1:6" x14ac:dyDescent="0.2">
      <c r="A7956">
        <v>7955</v>
      </c>
      <c r="B7956" t="s">
        <v>20169</v>
      </c>
      <c r="C7956" t="s">
        <v>20170</v>
      </c>
      <c r="D7956" t="s">
        <v>20171</v>
      </c>
      <c r="E7956" s="1">
        <v>44964.611863425926</v>
      </c>
      <c r="F7956" s="1">
        <v>44964.611863425926</v>
      </c>
    </row>
    <row r="7957" spans="1:6" x14ac:dyDescent="0.2">
      <c r="A7957">
        <v>7956</v>
      </c>
      <c r="B7957" t="s">
        <v>20172</v>
      </c>
      <c r="C7957" t="s">
        <v>20173</v>
      </c>
      <c r="D7957" t="s">
        <v>20174</v>
      </c>
      <c r="E7957" s="1">
        <v>44964.611863425926</v>
      </c>
      <c r="F7957" s="1">
        <v>44964.611863425926</v>
      </c>
    </row>
    <row r="7958" spans="1:6" x14ac:dyDescent="0.2">
      <c r="A7958">
        <v>7957</v>
      </c>
      <c r="B7958" t="s">
        <v>20175</v>
      </c>
      <c r="C7958" t="s">
        <v>20176</v>
      </c>
      <c r="D7958" s="2">
        <v>2794383920</v>
      </c>
      <c r="E7958" s="1">
        <v>44964.611863425926</v>
      </c>
      <c r="F7958" s="1">
        <v>44964.611863425926</v>
      </c>
    </row>
    <row r="7959" spans="1:6" x14ac:dyDescent="0.2">
      <c r="A7959">
        <v>7958</v>
      </c>
      <c r="B7959" t="s">
        <v>20177</v>
      </c>
      <c r="C7959" t="s">
        <v>20178</v>
      </c>
      <c r="D7959" t="s">
        <v>20179</v>
      </c>
      <c r="E7959" s="1">
        <v>44964.611863425926</v>
      </c>
      <c r="F7959" s="1">
        <v>44964.611863425926</v>
      </c>
    </row>
    <row r="7960" spans="1:6" x14ac:dyDescent="0.2">
      <c r="A7960">
        <v>7959</v>
      </c>
      <c r="B7960" t="s">
        <v>20180</v>
      </c>
      <c r="C7960" t="s">
        <v>20181</v>
      </c>
      <c r="D7960">
        <f>1-320-880-4684</f>
        <v>-5883</v>
      </c>
      <c r="E7960" s="1">
        <v>44964.611863425926</v>
      </c>
      <c r="F7960" s="1">
        <v>44964.611863425926</v>
      </c>
    </row>
    <row r="7961" spans="1:6" x14ac:dyDescent="0.2">
      <c r="A7961">
        <v>7960</v>
      </c>
      <c r="B7961" t="s">
        <v>20182</v>
      </c>
      <c r="C7961" t="s">
        <v>20183</v>
      </c>
      <c r="D7961" t="s">
        <v>20184</v>
      </c>
      <c r="E7961" s="1">
        <v>44964.611863425926</v>
      </c>
      <c r="F7961" s="1">
        <v>44964.611863425926</v>
      </c>
    </row>
    <row r="7962" spans="1:6" x14ac:dyDescent="0.2">
      <c r="A7962">
        <v>7961</v>
      </c>
      <c r="B7962" t="s">
        <v>20185</v>
      </c>
      <c r="C7962" t="s">
        <v>20186</v>
      </c>
      <c r="D7962" t="s">
        <v>20187</v>
      </c>
      <c r="E7962" s="1">
        <v>44964.611863425926</v>
      </c>
      <c r="F7962" s="1">
        <v>44964.611863425926</v>
      </c>
    </row>
    <row r="7963" spans="1:6" x14ac:dyDescent="0.2">
      <c r="A7963">
        <v>7962</v>
      </c>
      <c r="B7963" t="s">
        <v>20188</v>
      </c>
      <c r="C7963" t="s">
        <v>20189</v>
      </c>
      <c r="D7963" t="s">
        <v>20190</v>
      </c>
      <c r="E7963" s="1">
        <v>44964.611863425926</v>
      </c>
      <c r="F7963" s="1">
        <v>44964.611863425926</v>
      </c>
    </row>
    <row r="7964" spans="1:6" x14ac:dyDescent="0.2">
      <c r="A7964">
        <v>7963</v>
      </c>
      <c r="B7964" t="s">
        <v>20191</v>
      </c>
      <c r="C7964" t="s">
        <v>20192</v>
      </c>
      <c r="D7964" t="s">
        <v>20193</v>
      </c>
      <c r="E7964" s="1">
        <v>44964.611863425926</v>
      </c>
      <c r="F7964" s="1">
        <v>44964.611863425926</v>
      </c>
    </row>
    <row r="7965" spans="1:6" x14ac:dyDescent="0.2">
      <c r="A7965">
        <v>7964</v>
      </c>
      <c r="B7965" t="s">
        <v>20194</v>
      </c>
      <c r="C7965" t="s">
        <v>20195</v>
      </c>
      <c r="D7965" t="s">
        <v>20196</v>
      </c>
      <c r="E7965" s="1">
        <v>44964.611863425926</v>
      </c>
      <c r="F7965" s="1">
        <v>44964.611863425926</v>
      </c>
    </row>
    <row r="7966" spans="1:6" x14ac:dyDescent="0.2">
      <c r="A7966">
        <v>7965</v>
      </c>
      <c r="B7966" t="s">
        <v>20197</v>
      </c>
      <c r="C7966" t="s">
        <v>20198</v>
      </c>
      <c r="D7966" t="s">
        <v>20199</v>
      </c>
      <c r="E7966" s="1">
        <v>44964.611863425926</v>
      </c>
      <c r="F7966" s="1">
        <v>44964.611863425926</v>
      </c>
    </row>
    <row r="7967" spans="1:6" x14ac:dyDescent="0.2">
      <c r="A7967">
        <v>7966</v>
      </c>
      <c r="B7967" t="s">
        <v>20200</v>
      </c>
      <c r="C7967" t="s">
        <v>20201</v>
      </c>
      <c r="D7967" t="s">
        <v>20202</v>
      </c>
      <c r="E7967" s="1">
        <v>44964.611863425926</v>
      </c>
      <c r="F7967" s="1">
        <v>44964.611863425926</v>
      </c>
    </row>
    <row r="7968" spans="1:6" x14ac:dyDescent="0.2">
      <c r="A7968">
        <v>7967</v>
      </c>
      <c r="B7968" t="s">
        <v>20203</v>
      </c>
      <c r="C7968" t="s">
        <v>20204</v>
      </c>
      <c r="D7968" t="s">
        <v>20205</v>
      </c>
      <c r="E7968" s="1">
        <v>44964.611863425926</v>
      </c>
      <c r="F7968" s="1">
        <v>44964.611863425926</v>
      </c>
    </row>
    <row r="7969" spans="1:6" x14ac:dyDescent="0.2">
      <c r="A7969">
        <v>7968</v>
      </c>
      <c r="B7969" t="s">
        <v>20206</v>
      </c>
      <c r="C7969" t="s">
        <v>20207</v>
      </c>
      <c r="D7969" t="s">
        <v>20208</v>
      </c>
      <c r="E7969" s="1">
        <v>44964.611863425926</v>
      </c>
      <c r="F7969" s="1">
        <v>44964.611863425926</v>
      </c>
    </row>
    <row r="7970" spans="1:6" x14ac:dyDescent="0.2">
      <c r="A7970">
        <v>7969</v>
      </c>
      <c r="B7970" t="s">
        <v>20209</v>
      </c>
      <c r="C7970" t="s">
        <v>20210</v>
      </c>
      <c r="D7970">
        <f>1-612-961-7952</f>
        <v>-9524</v>
      </c>
      <c r="E7970" s="1">
        <v>44964.611863425926</v>
      </c>
      <c r="F7970" s="1">
        <v>44964.611863425926</v>
      </c>
    </row>
    <row r="7971" spans="1:6" x14ac:dyDescent="0.2">
      <c r="A7971">
        <v>7970</v>
      </c>
      <c r="B7971" t="s">
        <v>20211</v>
      </c>
      <c r="C7971" t="s">
        <v>20212</v>
      </c>
      <c r="D7971" s="2">
        <v>5394376161</v>
      </c>
      <c r="E7971" s="1">
        <v>44964.611863425926</v>
      </c>
      <c r="F7971" s="1">
        <v>44964.611863425926</v>
      </c>
    </row>
    <row r="7972" spans="1:6" x14ac:dyDescent="0.2">
      <c r="A7972">
        <v>7971</v>
      </c>
      <c r="B7972" t="s">
        <v>20213</v>
      </c>
      <c r="C7972" t="s">
        <v>20214</v>
      </c>
      <c r="D7972" t="s">
        <v>20215</v>
      </c>
      <c r="E7972" s="1">
        <v>44964.611863425926</v>
      </c>
      <c r="F7972" s="1">
        <v>44964.611863425926</v>
      </c>
    </row>
    <row r="7973" spans="1:6" x14ac:dyDescent="0.2">
      <c r="A7973">
        <v>7972</v>
      </c>
      <c r="B7973" t="s">
        <v>20216</v>
      </c>
      <c r="C7973" t="s">
        <v>20217</v>
      </c>
      <c r="D7973">
        <f>1-346-235-9799</f>
        <v>-10379</v>
      </c>
      <c r="E7973" s="1">
        <v>44964.611863425926</v>
      </c>
      <c r="F7973" s="1">
        <v>44964.611863425926</v>
      </c>
    </row>
    <row r="7974" spans="1:6" x14ac:dyDescent="0.2">
      <c r="A7974">
        <v>7973</v>
      </c>
      <c r="B7974" t="s">
        <v>20218</v>
      </c>
      <c r="C7974" t="s">
        <v>20219</v>
      </c>
      <c r="D7974">
        <v>17574030110</v>
      </c>
      <c r="E7974" s="1">
        <v>44964.611863425926</v>
      </c>
      <c r="F7974" s="1">
        <v>44964.611863425926</v>
      </c>
    </row>
    <row r="7975" spans="1:6" x14ac:dyDescent="0.2">
      <c r="A7975">
        <v>7974</v>
      </c>
      <c r="B7975" t="s">
        <v>20220</v>
      </c>
      <c r="C7975" t="s">
        <v>20221</v>
      </c>
      <c r="D7975">
        <f>1-878-433-7689</f>
        <v>-8999</v>
      </c>
      <c r="E7975" s="1">
        <v>44964.611863425926</v>
      </c>
      <c r="F7975" s="1">
        <v>44964.611863425926</v>
      </c>
    </row>
    <row r="7976" spans="1:6" x14ac:dyDescent="0.2">
      <c r="A7976">
        <v>7975</v>
      </c>
      <c r="B7976" t="s">
        <v>20222</v>
      </c>
      <c r="C7976" t="s">
        <v>20223</v>
      </c>
      <c r="D7976" s="2">
        <v>5759874116</v>
      </c>
      <c r="E7976" s="1">
        <v>44964.611863425926</v>
      </c>
      <c r="F7976" s="1">
        <v>44964.611863425926</v>
      </c>
    </row>
    <row r="7977" spans="1:6" x14ac:dyDescent="0.2">
      <c r="A7977">
        <v>7976</v>
      </c>
      <c r="B7977" t="s">
        <v>20224</v>
      </c>
      <c r="C7977" t="s">
        <v>20225</v>
      </c>
      <c r="D7977" s="2">
        <v>7249266994</v>
      </c>
      <c r="E7977" s="1">
        <v>44964.611863425926</v>
      </c>
      <c r="F7977" s="1">
        <v>44964.611863425926</v>
      </c>
    </row>
    <row r="7978" spans="1:6" x14ac:dyDescent="0.2">
      <c r="A7978">
        <v>7977</v>
      </c>
      <c r="B7978" t="s">
        <v>20226</v>
      </c>
      <c r="C7978" t="s">
        <v>20227</v>
      </c>
      <c r="D7978" t="s">
        <v>20228</v>
      </c>
      <c r="E7978" s="1">
        <v>44964.611863425926</v>
      </c>
      <c r="F7978" s="1">
        <v>44964.611863425926</v>
      </c>
    </row>
    <row r="7979" spans="1:6" x14ac:dyDescent="0.2">
      <c r="A7979">
        <v>7978</v>
      </c>
      <c r="B7979" t="s">
        <v>20229</v>
      </c>
      <c r="C7979" t="s">
        <v>20230</v>
      </c>
      <c r="D7979">
        <v>18204976717</v>
      </c>
      <c r="E7979" s="1">
        <v>44964.611863425926</v>
      </c>
      <c r="F7979" s="1">
        <v>44964.611863425926</v>
      </c>
    </row>
    <row r="7980" spans="1:6" x14ac:dyDescent="0.2">
      <c r="A7980">
        <v>7979</v>
      </c>
      <c r="B7980" t="s">
        <v>20231</v>
      </c>
      <c r="C7980" t="s">
        <v>20232</v>
      </c>
      <c r="D7980" t="s">
        <v>20233</v>
      </c>
      <c r="E7980" s="1">
        <v>44964.611863425926</v>
      </c>
      <c r="F7980" s="1">
        <v>44964.611863425926</v>
      </c>
    </row>
    <row r="7981" spans="1:6" x14ac:dyDescent="0.2">
      <c r="A7981">
        <v>7980</v>
      </c>
      <c r="B7981" t="s">
        <v>20234</v>
      </c>
      <c r="C7981" t="s">
        <v>20235</v>
      </c>
      <c r="D7981" t="s">
        <v>20236</v>
      </c>
      <c r="E7981" s="1">
        <v>44964.611863425926</v>
      </c>
      <c r="F7981" s="1">
        <v>44964.611863425926</v>
      </c>
    </row>
    <row r="7982" spans="1:6" x14ac:dyDescent="0.2">
      <c r="A7982">
        <v>7981</v>
      </c>
      <c r="B7982" t="s">
        <v>20237</v>
      </c>
      <c r="C7982" t="s">
        <v>20238</v>
      </c>
      <c r="D7982" t="s">
        <v>20239</v>
      </c>
      <c r="E7982" s="1">
        <v>44964.611863425926</v>
      </c>
      <c r="F7982" s="1">
        <v>44964.611863425926</v>
      </c>
    </row>
    <row r="7983" spans="1:6" x14ac:dyDescent="0.2">
      <c r="A7983">
        <v>7982</v>
      </c>
      <c r="B7983" t="s">
        <v>20240</v>
      </c>
      <c r="C7983" t="s">
        <v>20241</v>
      </c>
      <c r="D7983">
        <f>1-585-389-1857</f>
        <v>-2830</v>
      </c>
      <c r="E7983" s="1">
        <v>44964.611863425926</v>
      </c>
      <c r="F7983" s="1">
        <v>44964.611863425926</v>
      </c>
    </row>
    <row r="7984" spans="1:6" x14ac:dyDescent="0.2">
      <c r="A7984">
        <v>7983</v>
      </c>
      <c r="B7984" t="s">
        <v>20242</v>
      </c>
      <c r="C7984" t="s">
        <v>20243</v>
      </c>
      <c r="D7984" t="s">
        <v>20244</v>
      </c>
      <c r="E7984" s="1">
        <v>44964.611863425926</v>
      </c>
      <c r="F7984" s="1">
        <v>44964.611863425926</v>
      </c>
    </row>
    <row r="7985" spans="1:6" x14ac:dyDescent="0.2">
      <c r="A7985">
        <v>7984</v>
      </c>
      <c r="B7985" t="s">
        <v>20245</v>
      </c>
      <c r="C7985" t="s">
        <v>20246</v>
      </c>
      <c r="D7985" t="s">
        <v>20247</v>
      </c>
      <c r="E7985" s="1">
        <v>44964.611863425926</v>
      </c>
      <c r="F7985" s="1">
        <v>44964.611863425926</v>
      </c>
    </row>
    <row r="7986" spans="1:6" x14ac:dyDescent="0.2">
      <c r="A7986">
        <v>7985</v>
      </c>
      <c r="B7986" t="s">
        <v>20248</v>
      </c>
      <c r="C7986" t="s">
        <v>20249</v>
      </c>
      <c r="D7986" t="s">
        <v>20250</v>
      </c>
      <c r="E7986" s="1">
        <v>44964.611863425926</v>
      </c>
      <c r="F7986" s="1">
        <v>44964.611863425926</v>
      </c>
    </row>
    <row r="7987" spans="1:6" x14ac:dyDescent="0.2">
      <c r="A7987">
        <v>7986</v>
      </c>
      <c r="B7987" t="s">
        <v>20251</v>
      </c>
      <c r="C7987" t="s">
        <v>20252</v>
      </c>
      <c r="D7987" s="2">
        <v>19204900629</v>
      </c>
      <c r="E7987" s="1">
        <v>44964.611863425926</v>
      </c>
      <c r="F7987" s="1">
        <v>44964.611863425926</v>
      </c>
    </row>
    <row r="7988" spans="1:6" x14ac:dyDescent="0.2">
      <c r="A7988">
        <v>7987</v>
      </c>
      <c r="B7988" t="s">
        <v>20253</v>
      </c>
      <c r="C7988" t="s">
        <v>20254</v>
      </c>
      <c r="D7988" t="s">
        <v>20255</v>
      </c>
      <c r="E7988" s="1">
        <v>44964.611863425926</v>
      </c>
      <c r="F7988" s="1">
        <v>44964.611863425926</v>
      </c>
    </row>
    <row r="7989" spans="1:6" x14ac:dyDescent="0.2">
      <c r="A7989">
        <v>7988</v>
      </c>
      <c r="B7989" t="s">
        <v>20256</v>
      </c>
      <c r="C7989" t="s">
        <v>20257</v>
      </c>
      <c r="D7989" t="s">
        <v>20258</v>
      </c>
      <c r="E7989" s="1">
        <v>44964.611863425926</v>
      </c>
      <c r="F7989" s="1">
        <v>44964.611863425926</v>
      </c>
    </row>
    <row r="7990" spans="1:6" x14ac:dyDescent="0.2">
      <c r="A7990">
        <v>7989</v>
      </c>
      <c r="B7990" t="s">
        <v>20259</v>
      </c>
      <c r="C7990" t="s">
        <v>20260</v>
      </c>
      <c r="D7990">
        <v>17856946636</v>
      </c>
      <c r="E7990" s="1">
        <v>44964.611863425926</v>
      </c>
      <c r="F7990" s="1">
        <v>44964.611863425926</v>
      </c>
    </row>
    <row r="7991" spans="1:6" x14ac:dyDescent="0.2">
      <c r="A7991">
        <v>7990</v>
      </c>
      <c r="B7991" t="s">
        <v>20261</v>
      </c>
      <c r="C7991" t="s">
        <v>20262</v>
      </c>
      <c r="D7991" t="s">
        <v>20263</v>
      </c>
      <c r="E7991" s="1">
        <v>44964.611863425926</v>
      </c>
      <c r="F7991" s="1">
        <v>44964.611863425926</v>
      </c>
    </row>
    <row r="7992" spans="1:6" x14ac:dyDescent="0.2">
      <c r="A7992">
        <v>7991</v>
      </c>
      <c r="B7992" t="s">
        <v>20264</v>
      </c>
      <c r="C7992" t="s">
        <v>20265</v>
      </c>
      <c r="D7992" t="s">
        <v>20266</v>
      </c>
      <c r="E7992" s="1">
        <v>44964.611863425926</v>
      </c>
      <c r="F7992" s="1">
        <v>44964.611863425926</v>
      </c>
    </row>
    <row r="7993" spans="1:6" x14ac:dyDescent="0.2">
      <c r="A7993">
        <v>7992</v>
      </c>
      <c r="B7993" t="s">
        <v>20267</v>
      </c>
      <c r="C7993" t="s">
        <v>20268</v>
      </c>
      <c r="D7993" t="s">
        <v>20269</v>
      </c>
      <c r="E7993" s="1">
        <v>44964.611863425926</v>
      </c>
      <c r="F7993" s="1">
        <v>44964.611863425926</v>
      </c>
    </row>
    <row r="7994" spans="1:6" x14ac:dyDescent="0.2">
      <c r="A7994">
        <v>7993</v>
      </c>
      <c r="B7994" t="s">
        <v>20270</v>
      </c>
      <c r="C7994" t="s">
        <v>20271</v>
      </c>
      <c r="D7994" t="s">
        <v>20272</v>
      </c>
      <c r="E7994" s="1">
        <v>44964.611863425926</v>
      </c>
      <c r="F7994" s="1">
        <v>44964.611863425926</v>
      </c>
    </row>
    <row r="7995" spans="1:6" x14ac:dyDescent="0.2">
      <c r="A7995">
        <v>7994</v>
      </c>
      <c r="B7995" t="s">
        <v>20273</v>
      </c>
      <c r="C7995" t="s">
        <v>20274</v>
      </c>
      <c r="D7995" s="2">
        <v>6789540346</v>
      </c>
      <c r="E7995" s="1">
        <v>44964.611863425926</v>
      </c>
      <c r="F7995" s="1">
        <v>44964.611863425926</v>
      </c>
    </row>
    <row r="7996" spans="1:6" x14ac:dyDescent="0.2">
      <c r="A7996">
        <v>7995</v>
      </c>
      <c r="B7996" t="s">
        <v>20275</v>
      </c>
      <c r="C7996" t="s">
        <v>20276</v>
      </c>
      <c r="D7996" t="s">
        <v>20277</v>
      </c>
      <c r="E7996" s="1">
        <v>44964.611863425926</v>
      </c>
      <c r="F7996" s="1">
        <v>44964.611863425926</v>
      </c>
    </row>
    <row r="7997" spans="1:6" x14ac:dyDescent="0.2">
      <c r="A7997">
        <v>7996</v>
      </c>
      <c r="B7997" t="s">
        <v>20278</v>
      </c>
      <c r="C7997" t="s">
        <v>20279</v>
      </c>
      <c r="D7997" t="s">
        <v>20280</v>
      </c>
      <c r="E7997" s="1">
        <v>44964.611863425926</v>
      </c>
      <c r="F7997" s="1">
        <v>44964.611863425926</v>
      </c>
    </row>
    <row r="7998" spans="1:6" x14ac:dyDescent="0.2">
      <c r="A7998">
        <v>7997</v>
      </c>
      <c r="B7998" t="s">
        <v>20281</v>
      </c>
      <c r="C7998" t="s">
        <v>20282</v>
      </c>
      <c r="D7998" t="s">
        <v>20283</v>
      </c>
      <c r="E7998" s="1">
        <v>44964.611863425926</v>
      </c>
      <c r="F7998" s="1">
        <v>44964.611863425926</v>
      </c>
    </row>
    <row r="7999" spans="1:6" x14ac:dyDescent="0.2">
      <c r="A7999">
        <v>7998</v>
      </c>
      <c r="B7999" t="s">
        <v>20284</v>
      </c>
      <c r="C7999" t="s">
        <v>20285</v>
      </c>
      <c r="D7999">
        <v>17432309698</v>
      </c>
      <c r="E7999" s="1">
        <v>44964.611863425926</v>
      </c>
      <c r="F7999" s="1">
        <v>44964.611863425926</v>
      </c>
    </row>
    <row r="8000" spans="1:6" x14ac:dyDescent="0.2">
      <c r="A8000">
        <v>7999</v>
      </c>
      <c r="B8000" t="s">
        <v>20286</v>
      </c>
      <c r="C8000" t="s">
        <v>20287</v>
      </c>
      <c r="D8000" t="s">
        <v>20288</v>
      </c>
      <c r="E8000" s="1">
        <v>44964.611863425926</v>
      </c>
      <c r="F8000" s="1">
        <v>44964.611863425926</v>
      </c>
    </row>
    <row r="8001" spans="1:6" x14ac:dyDescent="0.2">
      <c r="A8001">
        <v>8000</v>
      </c>
      <c r="B8001" t="s">
        <v>20289</v>
      </c>
      <c r="C8001" t="s">
        <v>20290</v>
      </c>
      <c r="D8001" t="s">
        <v>20291</v>
      </c>
      <c r="E8001" s="1">
        <v>44964.611863425926</v>
      </c>
      <c r="F8001" s="1">
        <v>44964.611863425926</v>
      </c>
    </row>
    <row r="8002" spans="1:6" x14ac:dyDescent="0.2">
      <c r="A8002">
        <v>8001</v>
      </c>
      <c r="B8002" t="s">
        <v>20292</v>
      </c>
      <c r="C8002" t="s">
        <v>20293</v>
      </c>
      <c r="D8002">
        <f>1-423-664-8225</f>
        <v>-9311</v>
      </c>
      <c r="E8002" s="1">
        <v>44964.611863425926</v>
      </c>
      <c r="F8002" s="1">
        <v>44964.611863425926</v>
      </c>
    </row>
    <row r="8003" spans="1:6" x14ac:dyDescent="0.2">
      <c r="A8003">
        <v>8002</v>
      </c>
      <c r="B8003" t="s">
        <v>20294</v>
      </c>
      <c r="C8003" t="s">
        <v>20295</v>
      </c>
      <c r="D8003" s="2">
        <v>2292858988</v>
      </c>
      <c r="E8003" s="1">
        <v>44964.611863425926</v>
      </c>
      <c r="F8003" s="1">
        <v>44964.611863425926</v>
      </c>
    </row>
    <row r="8004" spans="1:6" x14ac:dyDescent="0.2">
      <c r="A8004">
        <v>8003</v>
      </c>
      <c r="B8004" t="s">
        <v>20296</v>
      </c>
      <c r="C8004" t="s">
        <v>20297</v>
      </c>
      <c r="D8004" t="s">
        <v>20298</v>
      </c>
      <c r="E8004" s="1">
        <v>44964.611863425926</v>
      </c>
      <c r="F8004" s="1">
        <v>44964.611863425926</v>
      </c>
    </row>
    <row r="8005" spans="1:6" x14ac:dyDescent="0.2">
      <c r="A8005">
        <v>8004</v>
      </c>
      <c r="B8005" t="s">
        <v>20299</v>
      </c>
      <c r="C8005" t="s">
        <v>20300</v>
      </c>
      <c r="D8005" s="2">
        <v>7576484364</v>
      </c>
      <c r="E8005" s="1">
        <v>44964.611863425926</v>
      </c>
      <c r="F8005" s="1">
        <v>44964.611863425926</v>
      </c>
    </row>
    <row r="8006" spans="1:6" x14ac:dyDescent="0.2">
      <c r="A8006">
        <v>8005</v>
      </c>
      <c r="B8006" t="s">
        <v>20301</v>
      </c>
      <c r="C8006" t="s">
        <v>20302</v>
      </c>
      <c r="D8006">
        <v>14076515696</v>
      </c>
      <c r="E8006" s="1">
        <v>44964.611863425926</v>
      </c>
      <c r="F8006" s="1">
        <v>44964.611863425926</v>
      </c>
    </row>
    <row r="8007" spans="1:6" x14ac:dyDescent="0.2">
      <c r="A8007">
        <v>8006</v>
      </c>
      <c r="B8007" t="s">
        <v>20303</v>
      </c>
      <c r="C8007" t="s">
        <v>20304</v>
      </c>
      <c r="D8007">
        <f>1-541-645-2407</f>
        <v>-3592</v>
      </c>
      <c r="E8007" s="1">
        <v>44964.611863425926</v>
      </c>
      <c r="F8007" s="1">
        <v>44964.611863425926</v>
      </c>
    </row>
    <row r="8008" spans="1:6" x14ac:dyDescent="0.2">
      <c r="A8008">
        <v>8007</v>
      </c>
      <c r="B8008" t="s">
        <v>20305</v>
      </c>
      <c r="C8008" t="s">
        <v>20306</v>
      </c>
      <c r="D8008" t="s">
        <v>20307</v>
      </c>
      <c r="E8008" s="1">
        <v>44964.611863425926</v>
      </c>
      <c r="F8008" s="1">
        <v>44964.611863425926</v>
      </c>
    </row>
    <row r="8009" spans="1:6" x14ac:dyDescent="0.2">
      <c r="A8009">
        <v>8008</v>
      </c>
      <c r="B8009" t="s">
        <v>20308</v>
      </c>
      <c r="C8009" t="s">
        <v>20309</v>
      </c>
      <c r="D8009" t="s">
        <v>20310</v>
      </c>
      <c r="E8009" s="1">
        <v>44964.611863425926</v>
      </c>
      <c r="F8009" s="1">
        <v>44964.611863425926</v>
      </c>
    </row>
    <row r="8010" spans="1:6" x14ac:dyDescent="0.2">
      <c r="A8010">
        <v>8009</v>
      </c>
      <c r="B8010" t="s">
        <v>20311</v>
      </c>
      <c r="C8010" t="s">
        <v>20312</v>
      </c>
      <c r="D8010">
        <v>12837601003</v>
      </c>
      <c r="E8010" s="1">
        <v>44964.611863425926</v>
      </c>
      <c r="F8010" s="1">
        <v>44964.611863425926</v>
      </c>
    </row>
    <row r="8011" spans="1:6" x14ac:dyDescent="0.2">
      <c r="A8011">
        <v>8010</v>
      </c>
      <c r="B8011" t="s">
        <v>20313</v>
      </c>
      <c r="C8011" t="s">
        <v>20314</v>
      </c>
      <c r="D8011">
        <f>1-276-625-9332</f>
        <v>-10232</v>
      </c>
      <c r="E8011" s="1">
        <v>44964.611863425926</v>
      </c>
      <c r="F8011" s="1">
        <v>44964.611863425926</v>
      </c>
    </row>
    <row r="8012" spans="1:6" x14ac:dyDescent="0.2">
      <c r="A8012">
        <v>8011</v>
      </c>
      <c r="B8012" t="s">
        <v>20315</v>
      </c>
      <c r="C8012" t="s">
        <v>20316</v>
      </c>
      <c r="D8012" t="s">
        <v>20317</v>
      </c>
      <c r="E8012" s="1">
        <v>44964.611863425926</v>
      </c>
      <c r="F8012" s="1">
        <v>44964.611863425926</v>
      </c>
    </row>
    <row r="8013" spans="1:6" x14ac:dyDescent="0.2">
      <c r="A8013">
        <v>8012</v>
      </c>
      <c r="B8013" t="s">
        <v>20318</v>
      </c>
      <c r="C8013" t="s">
        <v>20319</v>
      </c>
      <c r="D8013" t="s">
        <v>20320</v>
      </c>
      <c r="E8013" s="1">
        <v>44964.611863425926</v>
      </c>
      <c r="F8013" s="1">
        <v>44964.611863425926</v>
      </c>
    </row>
    <row r="8014" spans="1:6" x14ac:dyDescent="0.2">
      <c r="A8014">
        <v>8013</v>
      </c>
      <c r="B8014" t="s">
        <v>20321</v>
      </c>
      <c r="C8014" t="s">
        <v>20322</v>
      </c>
      <c r="D8014" t="s">
        <v>20323</v>
      </c>
      <c r="E8014" s="1">
        <v>44964.611863425926</v>
      </c>
      <c r="F8014" s="1">
        <v>44964.611863425926</v>
      </c>
    </row>
    <row r="8015" spans="1:6" x14ac:dyDescent="0.2">
      <c r="A8015">
        <v>8014</v>
      </c>
      <c r="B8015" t="s">
        <v>20324</v>
      </c>
      <c r="C8015" t="s">
        <v>20325</v>
      </c>
      <c r="D8015">
        <f>1-984-258-4968</f>
        <v>-6209</v>
      </c>
      <c r="E8015" s="1">
        <v>44964.611863425926</v>
      </c>
      <c r="F8015" s="1">
        <v>44964.611863425926</v>
      </c>
    </row>
    <row r="8016" spans="1:6" x14ac:dyDescent="0.2">
      <c r="A8016">
        <v>8015</v>
      </c>
      <c r="B8016" t="s">
        <v>20326</v>
      </c>
      <c r="C8016" t="s">
        <v>20327</v>
      </c>
      <c r="D8016">
        <v>19299144507</v>
      </c>
      <c r="E8016" s="1">
        <v>44964.611863425926</v>
      </c>
      <c r="F8016" s="1">
        <v>44964.611863425926</v>
      </c>
    </row>
    <row r="8017" spans="1:6" x14ac:dyDescent="0.2">
      <c r="A8017">
        <v>8016</v>
      </c>
      <c r="B8017" t="s">
        <v>20328</v>
      </c>
      <c r="C8017" t="s">
        <v>20329</v>
      </c>
      <c r="D8017" t="s">
        <v>20330</v>
      </c>
      <c r="E8017" s="1">
        <v>44964.611863425926</v>
      </c>
      <c r="F8017" s="1">
        <v>44964.611863425926</v>
      </c>
    </row>
    <row r="8018" spans="1:6" x14ac:dyDescent="0.2">
      <c r="A8018">
        <v>8017</v>
      </c>
      <c r="B8018" t="s">
        <v>20331</v>
      </c>
      <c r="C8018" t="s">
        <v>20332</v>
      </c>
      <c r="D8018">
        <f>1-276-644-8966</f>
        <v>-9885</v>
      </c>
      <c r="E8018" s="1">
        <v>44964.611863425926</v>
      </c>
      <c r="F8018" s="1">
        <v>44964.611863425926</v>
      </c>
    </row>
    <row r="8019" spans="1:6" x14ac:dyDescent="0.2">
      <c r="A8019">
        <v>8018</v>
      </c>
      <c r="B8019" t="s">
        <v>20333</v>
      </c>
      <c r="C8019" t="s">
        <v>20334</v>
      </c>
      <c r="D8019" t="s">
        <v>20335</v>
      </c>
      <c r="E8019" s="1">
        <v>44964.611863425926</v>
      </c>
      <c r="F8019" s="1">
        <v>44964.611863425926</v>
      </c>
    </row>
    <row r="8020" spans="1:6" x14ac:dyDescent="0.2">
      <c r="A8020">
        <v>8019</v>
      </c>
      <c r="B8020" t="s">
        <v>20336</v>
      </c>
      <c r="C8020" t="s">
        <v>20337</v>
      </c>
      <c r="D8020" t="s">
        <v>20338</v>
      </c>
      <c r="E8020" s="1">
        <v>44964.611863425926</v>
      </c>
      <c r="F8020" s="1">
        <v>44964.611863425926</v>
      </c>
    </row>
    <row r="8021" spans="1:6" x14ac:dyDescent="0.2">
      <c r="A8021">
        <v>8020</v>
      </c>
      <c r="B8021" t="s">
        <v>20339</v>
      </c>
      <c r="C8021" t="s">
        <v>20340</v>
      </c>
      <c r="D8021" t="s">
        <v>20341</v>
      </c>
      <c r="E8021" s="1">
        <v>44964.611863425926</v>
      </c>
      <c r="F8021" s="1">
        <v>44964.611863425926</v>
      </c>
    </row>
    <row r="8022" spans="1:6" x14ac:dyDescent="0.2">
      <c r="A8022">
        <v>8021</v>
      </c>
      <c r="B8022" t="s">
        <v>20342</v>
      </c>
      <c r="C8022" t="s">
        <v>20343</v>
      </c>
      <c r="D8022">
        <f>1-662-478-2621</f>
        <v>-3760</v>
      </c>
      <c r="E8022" s="1">
        <v>44964.611863425926</v>
      </c>
      <c r="F8022" s="1">
        <v>44964.611863425926</v>
      </c>
    </row>
    <row r="8023" spans="1:6" x14ac:dyDescent="0.2">
      <c r="A8023">
        <v>8022</v>
      </c>
      <c r="B8023" t="s">
        <v>20344</v>
      </c>
      <c r="C8023" t="s">
        <v>20345</v>
      </c>
      <c r="D8023" t="s">
        <v>20346</v>
      </c>
      <c r="E8023" s="1">
        <v>44964.611863425926</v>
      </c>
      <c r="F8023" s="1">
        <v>44964.611863425926</v>
      </c>
    </row>
    <row r="8024" spans="1:6" x14ac:dyDescent="0.2">
      <c r="A8024">
        <v>8023</v>
      </c>
      <c r="B8024" t="s">
        <v>20347</v>
      </c>
      <c r="C8024" t="s">
        <v>20348</v>
      </c>
      <c r="D8024" t="s">
        <v>20349</v>
      </c>
      <c r="E8024" s="1">
        <v>44964.611863425926</v>
      </c>
      <c r="F8024" s="1">
        <v>44964.611863425926</v>
      </c>
    </row>
    <row r="8025" spans="1:6" x14ac:dyDescent="0.2">
      <c r="A8025">
        <v>8024</v>
      </c>
      <c r="B8025" t="s">
        <v>20350</v>
      </c>
      <c r="C8025" t="s">
        <v>20351</v>
      </c>
      <c r="D8025">
        <v>15393198928</v>
      </c>
      <c r="E8025" s="1">
        <v>44964.611863425926</v>
      </c>
      <c r="F8025" s="1">
        <v>44964.611863425926</v>
      </c>
    </row>
    <row r="8026" spans="1:6" x14ac:dyDescent="0.2">
      <c r="A8026">
        <v>8025</v>
      </c>
      <c r="B8026" t="s">
        <v>20352</v>
      </c>
      <c r="C8026" t="s">
        <v>20353</v>
      </c>
      <c r="D8026" t="s">
        <v>20354</v>
      </c>
      <c r="E8026" s="1">
        <v>44964.611863425926</v>
      </c>
      <c r="F8026" s="1">
        <v>44964.611863425926</v>
      </c>
    </row>
    <row r="8027" spans="1:6" x14ac:dyDescent="0.2">
      <c r="A8027">
        <v>8026</v>
      </c>
      <c r="B8027" t="s">
        <v>20355</v>
      </c>
      <c r="C8027" t="s">
        <v>20356</v>
      </c>
      <c r="D8027">
        <f>1-828-951-2882</f>
        <v>-4660</v>
      </c>
      <c r="E8027" s="1">
        <v>44964.611863425926</v>
      </c>
      <c r="F8027" s="1">
        <v>44964.611863425926</v>
      </c>
    </row>
    <row r="8028" spans="1:6" x14ac:dyDescent="0.2">
      <c r="A8028">
        <v>8027</v>
      </c>
      <c r="B8028" t="s">
        <v>20357</v>
      </c>
      <c r="C8028" t="s">
        <v>20358</v>
      </c>
      <c r="D8028" t="s">
        <v>20359</v>
      </c>
      <c r="E8028" s="1">
        <v>44964.611863425926</v>
      </c>
      <c r="F8028" s="1">
        <v>44964.611863425926</v>
      </c>
    </row>
    <row r="8029" spans="1:6" x14ac:dyDescent="0.2">
      <c r="A8029">
        <v>8028</v>
      </c>
      <c r="B8029" t="s">
        <v>20360</v>
      </c>
      <c r="C8029" t="s">
        <v>20361</v>
      </c>
      <c r="D8029" t="s">
        <v>20362</v>
      </c>
      <c r="E8029" s="1">
        <v>44964.611863425926</v>
      </c>
      <c r="F8029" s="1">
        <v>44964.611863425926</v>
      </c>
    </row>
    <row r="8030" spans="1:6" x14ac:dyDescent="0.2">
      <c r="A8030">
        <v>8029</v>
      </c>
      <c r="B8030" t="s">
        <v>20363</v>
      </c>
      <c r="C8030" t="s">
        <v>20364</v>
      </c>
      <c r="D8030" t="s">
        <v>20365</v>
      </c>
      <c r="E8030" s="1">
        <v>44964.611863425926</v>
      </c>
      <c r="F8030" s="1">
        <v>44964.611863425926</v>
      </c>
    </row>
    <row r="8031" spans="1:6" x14ac:dyDescent="0.2">
      <c r="A8031">
        <v>8030</v>
      </c>
      <c r="B8031" t="s">
        <v>20366</v>
      </c>
      <c r="C8031" t="s">
        <v>20367</v>
      </c>
      <c r="D8031" t="s">
        <v>20368</v>
      </c>
      <c r="E8031" s="1">
        <v>44964.611863425926</v>
      </c>
      <c r="F8031" s="1">
        <v>44964.611863425926</v>
      </c>
    </row>
    <row r="8032" spans="1:6" x14ac:dyDescent="0.2">
      <c r="A8032">
        <v>8031</v>
      </c>
      <c r="B8032" t="s">
        <v>20369</v>
      </c>
      <c r="C8032" t="s">
        <v>20370</v>
      </c>
      <c r="D8032" s="2">
        <v>12233921864</v>
      </c>
      <c r="E8032" s="1">
        <v>44964.611863425926</v>
      </c>
      <c r="F8032" s="1">
        <v>44964.611863425926</v>
      </c>
    </row>
    <row r="8033" spans="1:6" x14ac:dyDescent="0.2">
      <c r="A8033">
        <v>8032</v>
      </c>
      <c r="B8033" t="s">
        <v>20371</v>
      </c>
      <c r="C8033" t="s">
        <v>20372</v>
      </c>
      <c r="D8033" t="s">
        <v>20373</v>
      </c>
      <c r="E8033" s="1">
        <v>44964.611863425926</v>
      </c>
      <c r="F8033" s="1">
        <v>44964.611863425926</v>
      </c>
    </row>
    <row r="8034" spans="1:6" x14ac:dyDescent="0.2">
      <c r="A8034">
        <v>8033</v>
      </c>
      <c r="B8034" t="s">
        <v>20374</v>
      </c>
      <c r="C8034" t="s">
        <v>20375</v>
      </c>
      <c r="D8034" t="s">
        <v>20376</v>
      </c>
      <c r="E8034" s="1">
        <v>44964.611863425926</v>
      </c>
      <c r="F8034" s="1">
        <v>44964.611863425926</v>
      </c>
    </row>
    <row r="8035" spans="1:6" x14ac:dyDescent="0.2">
      <c r="A8035">
        <v>8034</v>
      </c>
      <c r="B8035" t="s">
        <v>20377</v>
      </c>
      <c r="C8035" t="s">
        <v>20378</v>
      </c>
      <c r="D8035" s="2">
        <v>13254622867</v>
      </c>
      <c r="E8035" s="1">
        <v>44964.611863425926</v>
      </c>
      <c r="F8035" s="1">
        <v>44964.611863425926</v>
      </c>
    </row>
    <row r="8036" spans="1:6" x14ac:dyDescent="0.2">
      <c r="A8036">
        <v>8035</v>
      </c>
      <c r="B8036" t="s">
        <v>20379</v>
      </c>
      <c r="C8036" t="s">
        <v>20380</v>
      </c>
      <c r="D8036">
        <f>1-626-653-2150</f>
        <v>-3428</v>
      </c>
      <c r="E8036" s="1">
        <v>44964.611863425926</v>
      </c>
      <c r="F8036" s="1">
        <v>44964.611863425926</v>
      </c>
    </row>
    <row r="8037" spans="1:6" x14ac:dyDescent="0.2">
      <c r="A8037">
        <v>8036</v>
      </c>
      <c r="B8037" t="s">
        <v>20381</v>
      </c>
      <c r="C8037" t="s">
        <v>20382</v>
      </c>
      <c r="D8037">
        <f>1-620-324-7286</f>
        <v>-8229</v>
      </c>
      <c r="E8037" s="1">
        <v>44964.611863425926</v>
      </c>
      <c r="F8037" s="1">
        <v>44964.611863425926</v>
      </c>
    </row>
    <row r="8038" spans="1:6" x14ac:dyDescent="0.2">
      <c r="A8038">
        <v>8037</v>
      </c>
      <c r="B8038" t="s">
        <v>20383</v>
      </c>
      <c r="C8038" t="s">
        <v>20384</v>
      </c>
      <c r="D8038">
        <v>14146236711</v>
      </c>
      <c r="E8038" s="1">
        <v>44964.611863425926</v>
      </c>
      <c r="F8038" s="1">
        <v>44964.611863425926</v>
      </c>
    </row>
    <row r="8039" spans="1:6" x14ac:dyDescent="0.2">
      <c r="A8039">
        <v>8038</v>
      </c>
      <c r="B8039" t="s">
        <v>20385</v>
      </c>
      <c r="C8039" t="s">
        <v>20386</v>
      </c>
      <c r="D8039">
        <v>17855892373</v>
      </c>
      <c r="E8039" s="1">
        <v>44964.611863425926</v>
      </c>
      <c r="F8039" s="1">
        <v>44964.611863425926</v>
      </c>
    </row>
    <row r="8040" spans="1:6" x14ac:dyDescent="0.2">
      <c r="A8040">
        <v>8039</v>
      </c>
      <c r="B8040" t="s">
        <v>20387</v>
      </c>
      <c r="C8040" t="s">
        <v>20388</v>
      </c>
      <c r="D8040">
        <v>19517749790</v>
      </c>
      <c r="E8040" s="1">
        <v>44964.611863425926</v>
      </c>
      <c r="F8040" s="1">
        <v>44964.611863425926</v>
      </c>
    </row>
    <row r="8041" spans="1:6" x14ac:dyDescent="0.2">
      <c r="A8041">
        <v>8040</v>
      </c>
      <c r="B8041" t="s">
        <v>20389</v>
      </c>
      <c r="C8041" t="s">
        <v>20390</v>
      </c>
      <c r="D8041" s="2">
        <v>17575801382</v>
      </c>
      <c r="E8041" s="1">
        <v>44964.611863425926</v>
      </c>
      <c r="F8041" s="1">
        <v>44964.611863425926</v>
      </c>
    </row>
    <row r="8042" spans="1:6" x14ac:dyDescent="0.2">
      <c r="A8042">
        <v>8041</v>
      </c>
      <c r="B8042" t="s">
        <v>20391</v>
      </c>
      <c r="C8042" t="s">
        <v>20392</v>
      </c>
      <c r="D8042" t="s">
        <v>20393</v>
      </c>
      <c r="E8042" s="1">
        <v>44964.611863425926</v>
      </c>
      <c r="F8042" s="1">
        <v>44964.611863425926</v>
      </c>
    </row>
    <row r="8043" spans="1:6" x14ac:dyDescent="0.2">
      <c r="A8043">
        <v>8042</v>
      </c>
      <c r="B8043" t="s">
        <v>20394</v>
      </c>
      <c r="C8043" t="s">
        <v>20395</v>
      </c>
      <c r="D8043" t="s">
        <v>20396</v>
      </c>
      <c r="E8043" s="1">
        <v>44964.611863425926</v>
      </c>
      <c r="F8043" s="1">
        <v>44964.611863425926</v>
      </c>
    </row>
    <row r="8044" spans="1:6" x14ac:dyDescent="0.2">
      <c r="A8044">
        <v>8043</v>
      </c>
      <c r="B8044" t="s">
        <v>20397</v>
      </c>
      <c r="C8044" t="s">
        <v>20398</v>
      </c>
      <c r="D8044" t="s">
        <v>20399</v>
      </c>
      <c r="E8044" s="1">
        <v>44964.611863425926</v>
      </c>
      <c r="F8044" s="1">
        <v>44964.611863425926</v>
      </c>
    </row>
    <row r="8045" spans="1:6" x14ac:dyDescent="0.2">
      <c r="A8045">
        <v>8044</v>
      </c>
      <c r="B8045" t="s">
        <v>20400</v>
      </c>
      <c r="C8045" t="s">
        <v>20401</v>
      </c>
      <c r="D8045" t="s">
        <v>20402</v>
      </c>
      <c r="E8045" s="1">
        <v>44964.611863425926</v>
      </c>
      <c r="F8045" s="1">
        <v>44964.611863425926</v>
      </c>
    </row>
    <row r="8046" spans="1:6" x14ac:dyDescent="0.2">
      <c r="A8046">
        <v>8045</v>
      </c>
      <c r="B8046" t="s">
        <v>20403</v>
      </c>
      <c r="C8046" t="s">
        <v>20404</v>
      </c>
      <c r="D8046" s="2">
        <v>15634219254</v>
      </c>
      <c r="E8046" s="1">
        <v>44964.611863425926</v>
      </c>
      <c r="F8046" s="1">
        <v>44964.611863425926</v>
      </c>
    </row>
    <row r="8047" spans="1:6" x14ac:dyDescent="0.2">
      <c r="A8047">
        <v>8046</v>
      </c>
      <c r="B8047" t="s">
        <v>20405</v>
      </c>
      <c r="C8047" t="s">
        <v>20406</v>
      </c>
      <c r="D8047" s="2">
        <v>8383385472</v>
      </c>
      <c r="E8047" s="1">
        <v>44964.611863425926</v>
      </c>
      <c r="F8047" s="1">
        <v>44964.611863425926</v>
      </c>
    </row>
    <row r="8048" spans="1:6" x14ac:dyDescent="0.2">
      <c r="A8048">
        <v>8047</v>
      </c>
      <c r="B8048" t="s">
        <v>20407</v>
      </c>
      <c r="C8048" t="s">
        <v>20408</v>
      </c>
      <c r="D8048" t="s">
        <v>20409</v>
      </c>
      <c r="E8048" s="1">
        <v>44964.611863425926</v>
      </c>
      <c r="F8048" s="1">
        <v>44964.611863425926</v>
      </c>
    </row>
    <row r="8049" spans="1:6" x14ac:dyDescent="0.2">
      <c r="A8049">
        <v>8048</v>
      </c>
      <c r="B8049" t="s">
        <v>20410</v>
      </c>
      <c r="C8049" t="s">
        <v>20411</v>
      </c>
      <c r="D8049" t="s">
        <v>20412</v>
      </c>
      <c r="E8049" s="1">
        <v>44964.611863425926</v>
      </c>
      <c r="F8049" s="1">
        <v>44964.611863425926</v>
      </c>
    </row>
    <row r="8050" spans="1:6" x14ac:dyDescent="0.2">
      <c r="A8050">
        <v>8049</v>
      </c>
      <c r="B8050" t="s">
        <v>20413</v>
      </c>
      <c r="C8050" t="s">
        <v>20414</v>
      </c>
      <c r="D8050">
        <f>1-626-707-6306</f>
        <v>-7638</v>
      </c>
      <c r="E8050" s="1">
        <v>44964.611863425926</v>
      </c>
      <c r="F8050" s="1">
        <v>44964.611863425926</v>
      </c>
    </row>
    <row r="8051" spans="1:6" x14ac:dyDescent="0.2">
      <c r="A8051">
        <v>8050</v>
      </c>
      <c r="B8051" t="s">
        <v>20415</v>
      </c>
      <c r="C8051" t="s">
        <v>20416</v>
      </c>
      <c r="D8051" t="s">
        <v>20417</v>
      </c>
      <c r="E8051" s="1">
        <v>44964.611863425926</v>
      </c>
      <c r="F8051" s="1">
        <v>44964.611863425926</v>
      </c>
    </row>
    <row r="8052" spans="1:6" x14ac:dyDescent="0.2">
      <c r="A8052">
        <v>8051</v>
      </c>
      <c r="B8052" t="s">
        <v>20418</v>
      </c>
      <c r="C8052" t="s">
        <v>20419</v>
      </c>
      <c r="D8052" s="2">
        <v>6787734138</v>
      </c>
      <c r="E8052" s="1">
        <v>44964.611863425926</v>
      </c>
      <c r="F8052" s="1">
        <v>44964.611863425926</v>
      </c>
    </row>
    <row r="8053" spans="1:6" x14ac:dyDescent="0.2">
      <c r="A8053">
        <v>8052</v>
      </c>
      <c r="B8053" t="s">
        <v>20420</v>
      </c>
      <c r="C8053" t="s">
        <v>20421</v>
      </c>
      <c r="D8053">
        <v>18136808148</v>
      </c>
      <c r="E8053" s="1">
        <v>44964.611863425926</v>
      </c>
      <c r="F8053" s="1">
        <v>44964.611863425926</v>
      </c>
    </row>
    <row r="8054" spans="1:6" x14ac:dyDescent="0.2">
      <c r="A8054">
        <v>8053</v>
      </c>
      <c r="B8054" t="s">
        <v>20422</v>
      </c>
      <c r="C8054" t="s">
        <v>20423</v>
      </c>
      <c r="D8054" t="s">
        <v>20424</v>
      </c>
      <c r="E8054" s="1">
        <v>44964.611863425926</v>
      </c>
      <c r="F8054" s="1">
        <v>44964.611863425926</v>
      </c>
    </row>
    <row r="8055" spans="1:6" x14ac:dyDescent="0.2">
      <c r="A8055">
        <v>8054</v>
      </c>
      <c r="B8055" t="s">
        <v>20425</v>
      </c>
      <c r="C8055" t="s">
        <v>20426</v>
      </c>
      <c r="D8055" t="s">
        <v>20427</v>
      </c>
      <c r="E8055" s="1">
        <v>44964.611863425926</v>
      </c>
      <c r="F8055" s="1">
        <v>44964.611863425926</v>
      </c>
    </row>
    <row r="8056" spans="1:6" x14ac:dyDescent="0.2">
      <c r="A8056">
        <v>8055</v>
      </c>
      <c r="B8056" t="s">
        <v>20428</v>
      </c>
      <c r="C8056" t="s">
        <v>20429</v>
      </c>
      <c r="D8056" t="s">
        <v>20430</v>
      </c>
      <c r="E8056" s="1">
        <v>44964.611863425926</v>
      </c>
      <c r="F8056" s="1">
        <v>44964.611863425926</v>
      </c>
    </row>
    <row r="8057" spans="1:6" x14ac:dyDescent="0.2">
      <c r="A8057">
        <v>8056</v>
      </c>
      <c r="B8057" t="s">
        <v>20431</v>
      </c>
      <c r="C8057" t="s">
        <v>20432</v>
      </c>
      <c r="D8057" t="s">
        <v>20433</v>
      </c>
      <c r="E8057" s="1">
        <v>44964.611863425926</v>
      </c>
      <c r="F8057" s="1">
        <v>44964.611863425926</v>
      </c>
    </row>
    <row r="8058" spans="1:6" x14ac:dyDescent="0.2">
      <c r="A8058">
        <v>8057</v>
      </c>
      <c r="B8058" t="s">
        <v>20434</v>
      </c>
      <c r="C8058" t="s">
        <v>20435</v>
      </c>
      <c r="D8058" t="s">
        <v>20436</v>
      </c>
      <c r="E8058" s="1">
        <v>44964.611863425926</v>
      </c>
      <c r="F8058" s="1">
        <v>44964.611863425926</v>
      </c>
    </row>
    <row r="8059" spans="1:6" x14ac:dyDescent="0.2">
      <c r="A8059">
        <v>8058</v>
      </c>
      <c r="B8059" t="s">
        <v>20437</v>
      </c>
      <c r="C8059" t="s">
        <v>20438</v>
      </c>
      <c r="D8059">
        <f>1-737-577-2012</f>
        <v>-3325</v>
      </c>
      <c r="E8059" s="1">
        <v>44964.611863425926</v>
      </c>
      <c r="F8059" s="1">
        <v>44964.611863425926</v>
      </c>
    </row>
    <row r="8060" spans="1:6" x14ac:dyDescent="0.2">
      <c r="A8060">
        <v>8059</v>
      </c>
      <c r="B8060" t="s">
        <v>20439</v>
      </c>
      <c r="C8060" t="s">
        <v>20440</v>
      </c>
      <c r="D8060" s="2">
        <v>6674024914</v>
      </c>
      <c r="E8060" s="1">
        <v>44964.611863425926</v>
      </c>
      <c r="F8060" s="1">
        <v>44964.611863425926</v>
      </c>
    </row>
    <row r="8061" spans="1:6" x14ac:dyDescent="0.2">
      <c r="A8061">
        <v>8060</v>
      </c>
      <c r="B8061" t="s">
        <v>20441</v>
      </c>
      <c r="C8061" t="s">
        <v>20442</v>
      </c>
      <c r="D8061" t="s">
        <v>20443</v>
      </c>
      <c r="E8061" s="1">
        <v>44964.611863425926</v>
      </c>
      <c r="F8061" s="1">
        <v>44964.611863425926</v>
      </c>
    </row>
    <row r="8062" spans="1:6" x14ac:dyDescent="0.2">
      <c r="A8062">
        <v>8061</v>
      </c>
      <c r="B8062" t="s">
        <v>20444</v>
      </c>
      <c r="C8062" t="s">
        <v>20445</v>
      </c>
      <c r="D8062">
        <f>1-573-226-6407</f>
        <v>-7205</v>
      </c>
      <c r="E8062" s="1">
        <v>44964.611863425926</v>
      </c>
      <c r="F8062" s="1">
        <v>44964.611863425926</v>
      </c>
    </row>
    <row r="8063" spans="1:6" x14ac:dyDescent="0.2">
      <c r="A8063">
        <v>8062</v>
      </c>
      <c r="B8063" t="s">
        <v>20446</v>
      </c>
      <c r="C8063" t="s">
        <v>20447</v>
      </c>
      <c r="D8063" s="2">
        <v>3237641043</v>
      </c>
      <c r="E8063" s="1">
        <v>44964.611863425926</v>
      </c>
      <c r="F8063" s="1">
        <v>44964.611863425926</v>
      </c>
    </row>
    <row r="8064" spans="1:6" x14ac:dyDescent="0.2">
      <c r="A8064">
        <v>8063</v>
      </c>
      <c r="B8064" t="s">
        <v>20448</v>
      </c>
      <c r="C8064" t="s">
        <v>20449</v>
      </c>
      <c r="D8064" t="s">
        <v>20450</v>
      </c>
      <c r="E8064" s="1">
        <v>44964.611863425926</v>
      </c>
      <c r="F8064" s="1">
        <v>44964.611863425926</v>
      </c>
    </row>
    <row r="8065" spans="1:6" x14ac:dyDescent="0.2">
      <c r="A8065">
        <v>8064</v>
      </c>
      <c r="B8065" t="s">
        <v>20451</v>
      </c>
      <c r="C8065" t="s">
        <v>20452</v>
      </c>
      <c r="D8065" t="s">
        <v>20453</v>
      </c>
      <c r="E8065" s="1">
        <v>44964.611863425926</v>
      </c>
      <c r="F8065" s="1">
        <v>44964.611863425926</v>
      </c>
    </row>
    <row r="8066" spans="1:6" x14ac:dyDescent="0.2">
      <c r="A8066">
        <v>8065</v>
      </c>
      <c r="B8066" t="s">
        <v>20454</v>
      </c>
      <c r="C8066" t="s">
        <v>20455</v>
      </c>
      <c r="D8066" t="s">
        <v>20456</v>
      </c>
      <c r="E8066" s="1">
        <v>44964.611863425926</v>
      </c>
      <c r="F8066" s="1">
        <v>44964.611863425926</v>
      </c>
    </row>
    <row r="8067" spans="1:6" x14ac:dyDescent="0.2">
      <c r="A8067">
        <v>8066</v>
      </c>
      <c r="B8067" t="s">
        <v>20457</v>
      </c>
      <c r="C8067" t="s">
        <v>20458</v>
      </c>
      <c r="D8067">
        <f>1-283-212-94</f>
        <v>-588</v>
      </c>
      <c r="E8067" s="1">
        <v>44964.611863425926</v>
      </c>
      <c r="F8067" s="1">
        <v>44964.611863425926</v>
      </c>
    </row>
    <row r="8068" spans="1:6" x14ac:dyDescent="0.2">
      <c r="A8068">
        <v>8067</v>
      </c>
      <c r="B8068" t="s">
        <v>20459</v>
      </c>
      <c r="C8068" t="s">
        <v>20460</v>
      </c>
      <c r="D8068">
        <f>1-708-292-425</f>
        <v>-1424</v>
      </c>
      <c r="E8068" s="1">
        <v>44964.611863425926</v>
      </c>
      <c r="F8068" s="1">
        <v>44964.611863425926</v>
      </c>
    </row>
    <row r="8069" spans="1:6" x14ac:dyDescent="0.2">
      <c r="A8069">
        <v>8068</v>
      </c>
      <c r="B8069" t="s">
        <v>20461</v>
      </c>
      <c r="C8069" t="s">
        <v>20462</v>
      </c>
      <c r="D8069" t="s">
        <v>20463</v>
      </c>
      <c r="E8069" s="1">
        <v>44964.611863425926</v>
      </c>
      <c r="F8069" s="1">
        <v>44964.611863425926</v>
      </c>
    </row>
    <row r="8070" spans="1:6" x14ac:dyDescent="0.2">
      <c r="A8070">
        <v>8069</v>
      </c>
      <c r="B8070" t="s">
        <v>20464</v>
      </c>
      <c r="C8070" t="s">
        <v>20465</v>
      </c>
      <c r="D8070" t="s">
        <v>20466</v>
      </c>
      <c r="E8070" s="1">
        <v>44964.611863425926</v>
      </c>
      <c r="F8070" s="1">
        <v>44964.611863425926</v>
      </c>
    </row>
    <row r="8071" spans="1:6" x14ac:dyDescent="0.2">
      <c r="A8071">
        <v>8070</v>
      </c>
      <c r="B8071" t="s">
        <v>20467</v>
      </c>
      <c r="C8071" t="s">
        <v>20468</v>
      </c>
      <c r="D8071" t="s">
        <v>20469</v>
      </c>
      <c r="E8071" s="1">
        <v>44964.611863425926</v>
      </c>
      <c r="F8071" s="1">
        <v>44964.611863425926</v>
      </c>
    </row>
    <row r="8072" spans="1:6" x14ac:dyDescent="0.2">
      <c r="A8072">
        <v>8071</v>
      </c>
      <c r="B8072" t="s">
        <v>20470</v>
      </c>
      <c r="C8072" t="s">
        <v>20471</v>
      </c>
      <c r="D8072" t="s">
        <v>20472</v>
      </c>
      <c r="E8072" s="1">
        <v>44964.611863425926</v>
      </c>
      <c r="F8072" s="1">
        <v>44964.611863425926</v>
      </c>
    </row>
    <row r="8073" spans="1:6" x14ac:dyDescent="0.2">
      <c r="A8073">
        <v>8072</v>
      </c>
      <c r="B8073" t="s">
        <v>20473</v>
      </c>
      <c r="C8073" t="s">
        <v>20474</v>
      </c>
      <c r="D8073" t="s">
        <v>20475</v>
      </c>
      <c r="E8073" s="1">
        <v>44964.611863425926</v>
      </c>
      <c r="F8073" s="1">
        <v>44964.611863425926</v>
      </c>
    </row>
    <row r="8074" spans="1:6" x14ac:dyDescent="0.2">
      <c r="A8074">
        <v>8073</v>
      </c>
      <c r="B8074" t="s">
        <v>20476</v>
      </c>
      <c r="C8074" t="s">
        <v>20477</v>
      </c>
      <c r="D8074" s="2">
        <v>18012952660</v>
      </c>
      <c r="E8074" s="1">
        <v>44964.611863425926</v>
      </c>
      <c r="F8074" s="1">
        <v>44964.611863425926</v>
      </c>
    </row>
    <row r="8075" spans="1:6" x14ac:dyDescent="0.2">
      <c r="A8075">
        <v>8074</v>
      </c>
      <c r="B8075" t="s">
        <v>20478</v>
      </c>
      <c r="C8075" t="s">
        <v>20479</v>
      </c>
      <c r="D8075" t="s">
        <v>20480</v>
      </c>
      <c r="E8075" s="1">
        <v>44964.611863425926</v>
      </c>
      <c r="F8075" s="1">
        <v>44964.611863425926</v>
      </c>
    </row>
    <row r="8076" spans="1:6" x14ac:dyDescent="0.2">
      <c r="A8076">
        <v>8075</v>
      </c>
      <c r="B8076" t="s">
        <v>20481</v>
      </c>
      <c r="C8076" t="s">
        <v>20482</v>
      </c>
      <c r="D8076">
        <f>1-269-365-1117</f>
        <v>-1750</v>
      </c>
      <c r="E8076" s="1">
        <v>44964.611863425926</v>
      </c>
      <c r="F8076" s="1">
        <v>44964.611863425926</v>
      </c>
    </row>
    <row r="8077" spans="1:6" x14ac:dyDescent="0.2">
      <c r="A8077">
        <v>8076</v>
      </c>
      <c r="B8077" t="s">
        <v>20483</v>
      </c>
      <c r="C8077" t="s">
        <v>20484</v>
      </c>
      <c r="D8077" s="2">
        <v>6503360082</v>
      </c>
      <c r="E8077" s="1">
        <v>44964.611863425926</v>
      </c>
      <c r="F8077" s="1">
        <v>44964.611863425926</v>
      </c>
    </row>
    <row r="8078" spans="1:6" x14ac:dyDescent="0.2">
      <c r="A8078">
        <v>8077</v>
      </c>
      <c r="B8078" t="s">
        <v>20485</v>
      </c>
      <c r="C8078" t="s">
        <v>20486</v>
      </c>
      <c r="D8078" s="2">
        <v>16236287363</v>
      </c>
      <c r="E8078" s="1">
        <v>44964.611863425926</v>
      </c>
      <c r="F8078" s="1">
        <v>44964.611863425926</v>
      </c>
    </row>
    <row r="8079" spans="1:6" x14ac:dyDescent="0.2">
      <c r="A8079">
        <v>8078</v>
      </c>
      <c r="B8079" t="s">
        <v>20487</v>
      </c>
      <c r="C8079" t="s">
        <v>20488</v>
      </c>
      <c r="D8079" t="s">
        <v>20489</v>
      </c>
      <c r="E8079" s="1">
        <v>44964.611863425926</v>
      </c>
      <c r="F8079" s="1">
        <v>44964.611863425926</v>
      </c>
    </row>
    <row r="8080" spans="1:6" x14ac:dyDescent="0.2">
      <c r="A8080">
        <v>8079</v>
      </c>
      <c r="B8080" t="s">
        <v>20490</v>
      </c>
      <c r="C8080" t="s">
        <v>20491</v>
      </c>
      <c r="D8080">
        <v>15086187920</v>
      </c>
      <c r="E8080" s="1">
        <v>44964.611863425926</v>
      </c>
      <c r="F8080" s="1">
        <v>44964.611863425926</v>
      </c>
    </row>
    <row r="8081" spans="1:6" x14ac:dyDescent="0.2">
      <c r="A8081">
        <v>8080</v>
      </c>
      <c r="B8081" t="s">
        <v>20492</v>
      </c>
      <c r="C8081" t="s">
        <v>20493</v>
      </c>
      <c r="D8081" s="2">
        <v>3054438921</v>
      </c>
      <c r="E8081" s="1">
        <v>44964.611863425926</v>
      </c>
      <c r="F8081" s="1">
        <v>44964.611863425926</v>
      </c>
    </row>
    <row r="8082" spans="1:6" x14ac:dyDescent="0.2">
      <c r="A8082">
        <v>8081</v>
      </c>
      <c r="B8082" t="s">
        <v>20494</v>
      </c>
      <c r="C8082" t="s">
        <v>20495</v>
      </c>
      <c r="D8082" t="s">
        <v>20496</v>
      </c>
      <c r="E8082" s="1">
        <v>44964.611863425926</v>
      </c>
      <c r="F8082" s="1">
        <v>44964.611863425926</v>
      </c>
    </row>
    <row r="8083" spans="1:6" x14ac:dyDescent="0.2">
      <c r="A8083">
        <v>8082</v>
      </c>
      <c r="B8083" t="s">
        <v>20497</v>
      </c>
      <c r="C8083" t="s">
        <v>20498</v>
      </c>
      <c r="D8083" t="s">
        <v>20499</v>
      </c>
      <c r="E8083" s="1">
        <v>44964.611863425926</v>
      </c>
      <c r="F8083" s="1">
        <v>44964.611863425926</v>
      </c>
    </row>
    <row r="8084" spans="1:6" x14ac:dyDescent="0.2">
      <c r="A8084">
        <v>8083</v>
      </c>
      <c r="B8084" t="s">
        <v>20500</v>
      </c>
      <c r="C8084" t="s">
        <v>20501</v>
      </c>
      <c r="D8084">
        <f>1-707-465-2076</f>
        <v>-3247</v>
      </c>
      <c r="E8084" s="1">
        <v>44964.611863425926</v>
      </c>
      <c r="F8084" s="1">
        <v>44964.611863425926</v>
      </c>
    </row>
    <row r="8085" spans="1:6" x14ac:dyDescent="0.2">
      <c r="A8085">
        <v>8084</v>
      </c>
      <c r="B8085" t="s">
        <v>20502</v>
      </c>
      <c r="C8085" t="s">
        <v>20503</v>
      </c>
      <c r="D8085" s="2">
        <v>7437530411</v>
      </c>
      <c r="E8085" s="1">
        <v>44964.611863425926</v>
      </c>
      <c r="F8085" s="1">
        <v>44964.611863425926</v>
      </c>
    </row>
    <row r="8086" spans="1:6" x14ac:dyDescent="0.2">
      <c r="A8086">
        <v>8085</v>
      </c>
      <c r="B8086" t="s">
        <v>20504</v>
      </c>
      <c r="C8086" t="s">
        <v>20505</v>
      </c>
      <c r="D8086" t="s">
        <v>20506</v>
      </c>
      <c r="E8086" s="1">
        <v>44964.611863425926</v>
      </c>
      <c r="F8086" s="1">
        <v>44964.611863425926</v>
      </c>
    </row>
    <row r="8087" spans="1:6" x14ac:dyDescent="0.2">
      <c r="A8087">
        <v>8086</v>
      </c>
      <c r="B8087" t="s">
        <v>20507</v>
      </c>
      <c r="C8087" t="s">
        <v>20508</v>
      </c>
      <c r="D8087">
        <v>14632073085</v>
      </c>
      <c r="E8087" s="1">
        <v>44964.611863425926</v>
      </c>
      <c r="F8087" s="1">
        <v>44964.611863425926</v>
      </c>
    </row>
    <row r="8088" spans="1:6" x14ac:dyDescent="0.2">
      <c r="A8088">
        <v>8087</v>
      </c>
      <c r="B8088" t="s">
        <v>20509</v>
      </c>
      <c r="C8088" t="s">
        <v>20510</v>
      </c>
      <c r="D8088" t="s">
        <v>20511</v>
      </c>
      <c r="E8088" s="1">
        <v>44964.611863425926</v>
      </c>
      <c r="F8088" s="1">
        <v>44964.611863425926</v>
      </c>
    </row>
    <row r="8089" spans="1:6" x14ac:dyDescent="0.2">
      <c r="A8089">
        <v>8088</v>
      </c>
      <c r="B8089" t="s">
        <v>20512</v>
      </c>
      <c r="C8089" t="s">
        <v>20513</v>
      </c>
      <c r="D8089" s="2">
        <v>15308477586</v>
      </c>
      <c r="E8089" s="1">
        <v>44964.611863425926</v>
      </c>
      <c r="F8089" s="1">
        <v>44964.611863425926</v>
      </c>
    </row>
    <row r="8090" spans="1:6" x14ac:dyDescent="0.2">
      <c r="A8090">
        <v>8089</v>
      </c>
      <c r="B8090" t="s">
        <v>20514</v>
      </c>
      <c r="C8090" t="s">
        <v>20515</v>
      </c>
      <c r="D8090" s="2">
        <v>17549418951</v>
      </c>
      <c r="E8090" s="1">
        <v>44964.611863425926</v>
      </c>
      <c r="F8090" s="1">
        <v>44964.611863425926</v>
      </c>
    </row>
    <row r="8091" spans="1:6" x14ac:dyDescent="0.2">
      <c r="A8091">
        <v>8090</v>
      </c>
      <c r="B8091" t="s">
        <v>20516</v>
      </c>
      <c r="C8091" t="s">
        <v>20517</v>
      </c>
      <c r="D8091" s="2">
        <v>12675569331</v>
      </c>
      <c r="E8091" s="1">
        <v>44964.611863425926</v>
      </c>
      <c r="F8091" s="1">
        <v>44964.611863425926</v>
      </c>
    </row>
    <row r="8092" spans="1:6" x14ac:dyDescent="0.2">
      <c r="A8092">
        <v>8091</v>
      </c>
      <c r="B8092" t="s">
        <v>20518</v>
      </c>
      <c r="C8092" t="s">
        <v>20519</v>
      </c>
      <c r="D8092">
        <f>1-820-983-2047</f>
        <v>-3849</v>
      </c>
      <c r="E8092" s="1">
        <v>44964.611863425926</v>
      </c>
      <c r="F8092" s="1">
        <v>44964.611863425926</v>
      </c>
    </row>
    <row r="8093" spans="1:6" x14ac:dyDescent="0.2">
      <c r="A8093">
        <v>8092</v>
      </c>
      <c r="B8093" t="s">
        <v>20520</v>
      </c>
      <c r="C8093" t="s">
        <v>20521</v>
      </c>
      <c r="D8093" t="s">
        <v>20522</v>
      </c>
      <c r="E8093" s="1">
        <v>44964.611863425926</v>
      </c>
      <c r="F8093" s="1">
        <v>44964.611863425926</v>
      </c>
    </row>
    <row r="8094" spans="1:6" x14ac:dyDescent="0.2">
      <c r="A8094">
        <v>8093</v>
      </c>
      <c r="B8094" t="s">
        <v>20523</v>
      </c>
      <c r="C8094" t="s">
        <v>20524</v>
      </c>
      <c r="D8094" t="s">
        <v>20525</v>
      </c>
      <c r="E8094" s="1">
        <v>44964.611863425926</v>
      </c>
      <c r="F8094" s="1">
        <v>44964.611863425926</v>
      </c>
    </row>
    <row r="8095" spans="1:6" x14ac:dyDescent="0.2">
      <c r="A8095">
        <v>8094</v>
      </c>
      <c r="B8095" t="s">
        <v>20526</v>
      </c>
      <c r="C8095" t="s">
        <v>20527</v>
      </c>
      <c r="D8095" t="s">
        <v>20528</v>
      </c>
      <c r="E8095" s="1">
        <v>44964.611863425926</v>
      </c>
      <c r="F8095" s="1">
        <v>44964.611863425926</v>
      </c>
    </row>
    <row r="8096" spans="1:6" x14ac:dyDescent="0.2">
      <c r="A8096">
        <v>8095</v>
      </c>
      <c r="B8096" t="s">
        <v>20529</v>
      </c>
      <c r="C8096" t="s">
        <v>20530</v>
      </c>
      <c r="D8096" t="s">
        <v>20531</v>
      </c>
      <c r="E8096" s="1">
        <v>44964.611863425926</v>
      </c>
      <c r="F8096" s="1">
        <v>44964.611863425926</v>
      </c>
    </row>
    <row r="8097" spans="1:6" x14ac:dyDescent="0.2">
      <c r="A8097">
        <v>8096</v>
      </c>
      <c r="B8097" t="s">
        <v>20532</v>
      </c>
      <c r="C8097" t="s">
        <v>20533</v>
      </c>
      <c r="D8097" s="2">
        <v>8205047858</v>
      </c>
      <c r="E8097" s="1">
        <v>44964.611863425926</v>
      </c>
      <c r="F8097" s="1">
        <v>44964.611863425926</v>
      </c>
    </row>
    <row r="8098" spans="1:6" x14ac:dyDescent="0.2">
      <c r="A8098">
        <v>8097</v>
      </c>
      <c r="B8098" t="s">
        <v>20534</v>
      </c>
      <c r="C8098" t="s">
        <v>20535</v>
      </c>
      <c r="D8098" t="s">
        <v>20536</v>
      </c>
      <c r="E8098" s="1">
        <v>44964.611863425926</v>
      </c>
      <c r="F8098" s="1">
        <v>44964.611863425926</v>
      </c>
    </row>
    <row r="8099" spans="1:6" x14ac:dyDescent="0.2">
      <c r="A8099">
        <v>8098</v>
      </c>
      <c r="B8099" t="s">
        <v>20537</v>
      </c>
      <c r="C8099" t="s">
        <v>20538</v>
      </c>
      <c r="D8099" s="2">
        <v>7814839723</v>
      </c>
      <c r="E8099" s="1">
        <v>44964.611863425926</v>
      </c>
      <c r="F8099" s="1">
        <v>44964.611863425926</v>
      </c>
    </row>
    <row r="8100" spans="1:6" x14ac:dyDescent="0.2">
      <c r="A8100">
        <v>8099</v>
      </c>
      <c r="B8100" t="s">
        <v>20539</v>
      </c>
      <c r="C8100" t="s">
        <v>20540</v>
      </c>
      <c r="D8100" s="2">
        <v>2568253403</v>
      </c>
      <c r="E8100" s="1">
        <v>44964.611863425926</v>
      </c>
      <c r="F8100" s="1">
        <v>44964.611863425926</v>
      </c>
    </row>
    <row r="8101" spans="1:6" x14ac:dyDescent="0.2">
      <c r="A8101">
        <v>8100</v>
      </c>
      <c r="B8101" t="s">
        <v>20541</v>
      </c>
      <c r="C8101" t="s">
        <v>20542</v>
      </c>
      <c r="D8101" t="s">
        <v>20543</v>
      </c>
      <c r="E8101" s="1">
        <v>44964.611863425926</v>
      </c>
      <c r="F8101" s="1">
        <v>44964.611863425926</v>
      </c>
    </row>
    <row r="8102" spans="1:6" x14ac:dyDescent="0.2">
      <c r="A8102">
        <v>8101</v>
      </c>
      <c r="B8102" t="s">
        <v>20544</v>
      </c>
      <c r="C8102" t="s">
        <v>20545</v>
      </c>
      <c r="D8102" t="s">
        <v>20546</v>
      </c>
      <c r="E8102" s="1">
        <v>44964.611863425926</v>
      </c>
      <c r="F8102" s="1">
        <v>44964.611863425926</v>
      </c>
    </row>
    <row r="8103" spans="1:6" x14ac:dyDescent="0.2">
      <c r="A8103">
        <v>8102</v>
      </c>
      <c r="B8103" t="s">
        <v>20547</v>
      </c>
      <c r="C8103" t="s">
        <v>20548</v>
      </c>
      <c r="D8103" t="s">
        <v>20549</v>
      </c>
      <c r="E8103" s="1">
        <v>44964.611863425926</v>
      </c>
      <c r="F8103" s="1">
        <v>44964.611863425926</v>
      </c>
    </row>
    <row r="8104" spans="1:6" x14ac:dyDescent="0.2">
      <c r="A8104">
        <v>8103</v>
      </c>
      <c r="B8104" t="s">
        <v>20550</v>
      </c>
      <c r="C8104" t="s">
        <v>20551</v>
      </c>
      <c r="D8104" s="2">
        <v>18592582642</v>
      </c>
      <c r="E8104" s="1">
        <v>44964.611863425926</v>
      </c>
      <c r="F8104" s="1">
        <v>44964.611863425926</v>
      </c>
    </row>
    <row r="8105" spans="1:6" x14ac:dyDescent="0.2">
      <c r="A8105">
        <v>8104</v>
      </c>
      <c r="B8105" t="s">
        <v>20552</v>
      </c>
      <c r="C8105" t="s">
        <v>20553</v>
      </c>
      <c r="D8105" t="s">
        <v>20554</v>
      </c>
      <c r="E8105" s="1">
        <v>44964.611863425926</v>
      </c>
      <c r="F8105" s="1">
        <v>44964.611863425926</v>
      </c>
    </row>
    <row r="8106" spans="1:6" x14ac:dyDescent="0.2">
      <c r="A8106">
        <v>8105</v>
      </c>
      <c r="B8106" t="s">
        <v>20555</v>
      </c>
      <c r="C8106" t="s">
        <v>20556</v>
      </c>
      <c r="D8106" t="s">
        <v>20557</v>
      </c>
      <c r="E8106" s="1">
        <v>44964.611863425926</v>
      </c>
      <c r="F8106" s="1">
        <v>44964.611863425926</v>
      </c>
    </row>
    <row r="8107" spans="1:6" x14ac:dyDescent="0.2">
      <c r="A8107">
        <v>8106</v>
      </c>
      <c r="B8107" t="s">
        <v>20558</v>
      </c>
      <c r="C8107" t="s">
        <v>20559</v>
      </c>
      <c r="D8107" t="s">
        <v>20560</v>
      </c>
      <c r="E8107" s="1">
        <v>44964.611863425926</v>
      </c>
      <c r="F8107" s="1">
        <v>44964.611863425926</v>
      </c>
    </row>
    <row r="8108" spans="1:6" x14ac:dyDescent="0.2">
      <c r="A8108">
        <v>8107</v>
      </c>
      <c r="B8108" t="s">
        <v>20561</v>
      </c>
      <c r="C8108" t="s">
        <v>20562</v>
      </c>
      <c r="D8108">
        <f>1-530-589-8248</f>
        <v>-9366</v>
      </c>
      <c r="E8108" s="1">
        <v>44964.611863425926</v>
      </c>
      <c r="F8108" s="1">
        <v>44964.611863425926</v>
      </c>
    </row>
    <row r="8109" spans="1:6" x14ac:dyDescent="0.2">
      <c r="A8109">
        <v>8108</v>
      </c>
      <c r="B8109" t="s">
        <v>20563</v>
      </c>
      <c r="C8109" t="s">
        <v>20564</v>
      </c>
      <c r="D8109" t="s">
        <v>20565</v>
      </c>
      <c r="E8109" s="1">
        <v>44964.611863425926</v>
      </c>
      <c r="F8109" s="1">
        <v>44964.611863425926</v>
      </c>
    </row>
    <row r="8110" spans="1:6" x14ac:dyDescent="0.2">
      <c r="A8110">
        <v>8109</v>
      </c>
      <c r="B8110" t="s">
        <v>20566</v>
      </c>
      <c r="C8110" t="s">
        <v>20567</v>
      </c>
      <c r="D8110" s="2">
        <v>5174264457</v>
      </c>
      <c r="E8110" s="1">
        <v>44964.611863425926</v>
      </c>
      <c r="F8110" s="1">
        <v>44964.611863425926</v>
      </c>
    </row>
    <row r="8111" spans="1:6" x14ac:dyDescent="0.2">
      <c r="A8111">
        <v>8110</v>
      </c>
      <c r="B8111" t="s">
        <v>20568</v>
      </c>
      <c r="C8111" t="s">
        <v>20569</v>
      </c>
      <c r="D8111" t="s">
        <v>20570</v>
      </c>
      <c r="E8111" s="1">
        <v>44964.611863425926</v>
      </c>
      <c r="F8111" s="1">
        <v>44964.611863425926</v>
      </c>
    </row>
    <row r="8112" spans="1:6" x14ac:dyDescent="0.2">
      <c r="A8112">
        <v>8111</v>
      </c>
      <c r="B8112" t="s">
        <v>20571</v>
      </c>
      <c r="C8112" t="s">
        <v>20572</v>
      </c>
      <c r="D8112">
        <v>15593658318</v>
      </c>
      <c r="E8112" s="1">
        <v>44964.611863425926</v>
      </c>
      <c r="F8112" s="1">
        <v>44964.611863425926</v>
      </c>
    </row>
    <row r="8113" spans="1:6" x14ac:dyDescent="0.2">
      <c r="A8113">
        <v>8112</v>
      </c>
      <c r="B8113" t="s">
        <v>20573</v>
      </c>
      <c r="C8113" t="s">
        <v>20574</v>
      </c>
      <c r="D8113" s="2">
        <v>8133817947</v>
      </c>
      <c r="E8113" s="1">
        <v>44964.611863425926</v>
      </c>
      <c r="F8113" s="1">
        <v>44964.611863425926</v>
      </c>
    </row>
    <row r="8114" spans="1:6" x14ac:dyDescent="0.2">
      <c r="A8114">
        <v>8113</v>
      </c>
      <c r="B8114" t="s">
        <v>20575</v>
      </c>
      <c r="C8114" t="s">
        <v>20576</v>
      </c>
      <c r="D8114">
        <v>15137411206</v>
      </c>
      <c r="E8114" s="1">
        <v>44964.611863425926</v>
      </c>
      <c r="F8114" s="1">
        <v>44964.611863425926</v>
      </c>
    </row>
    <row r="8115" spans="1:6" x14ac:dyDescent="0.2">
      <c r="A8115">
        <v>8114</v>
      </c>
      <c r="B8115" t="s">
        <v>20577</v>
      </c>
      <c r="C8115" t="s">
        <v>20578</v>
      </c>
      <c r="D8115" t="s">
        <v>20579</v>
      </c>
      <c r="E8115" s="1">
        <v>44964.611863425926</v>
      </c>
      <c r="F8115" s="1">
        <v>44964.611863425926</v>
      </c>
    </row>
    <row r="8116" spans="1:6" x14ac:dyDescent="0.2">
      <c r="A8116">
        <v>8115</v>
      </c>
      <c r="B8116" t="s">
        <v>20580</v>
      </c>
      <c r="C8116" t="s">
        <v>20581</v>
      </c>
      <c r="D8116" t="s">
        <v>20582</v>
      </c>
      <c r="E8116" s="1">
        <v>44964.611863425926</v>
      </c>
      <c r="F8116" s="1">
        <v>44964.611863425926</v>
      </c>
    </row>
    <row r="8117" spans="1:6" x14ac:dyDescent="0.2">
      <c r="A8117">
        <v>8116</v>
      </c>
      <c r="B8117" t="s">
        <v>20583</v>
      </c>
      <c r="C8117" t="s">
        <v>20584</v>
      </c>
      <c r="D8117" s="2">
        <v>5393220177</v>
      </c>
      <c r="E8117" s="1">
        <v>44964.611863425926</v>
      </c>
      <c r="F8117" s="1">
        <v>44964.611863425926</v>
      </c>
    </row>
    <row r="8118" spans="1:6" x14ac:dyDescent="0.2">
      <c r="A8118">
        <v>8117</v>
      </c>
      <c r="B8118" t="s">
        <v>20585</v>
      </c>
      <c r="C8118" t="s">
        <v>20586</v>
      </c>
      <c r="D8118" t="s">
        <v>20587</v>
      </c>
      <c r="E8118" s="1">
        <v>44964.611863425926</v>
      </c>
      <c r="F8118" s="1">
        <v>44964.611863425926</v>
      </c>
    </row>
    <row r="8119" spans="1:6" x14ac:dyDescent="0.2">
      <c r="A8119">
        <v>8118</v>
      </c>
      <c r="B8119" t="s">
        <v>20588</v>
      </c>
      <c r="C8119" t="s">
        <v>20589</v>
      </c>
      <c r="D8119" t="s">
        <v>20590</v>
      </c>
      <c r="E8119" s="1">
        <v>44964.611863425926</v>
      </c>
      <c r="F8119" s="1">
        <v>44964.611863425926</v>
      </c>
    </row>
    <row r="8120" spans="1:6" x14ac:dyDescent="0.2">
      <c r="A8120">
        <v>8119</v>
      </c>
      <c r="B8120" t="s">
        <v>20591</v>
      </c>
      <c r="C8120" t="s">
        <v>20592</v>
      </c>
      <c r="D8120" s="2">
        <v>15747983381</v>
      </c>
      <c r="E8120" s="1">
        <v>44964.611863425926</v>
      </c>
      <c r="F8120" s="1">
        <v>44964.611863425926</v>
      </c>
    </row>
    <row r="8121" spans="1:6" x14ac:dyDescent="0.2">
      <c r="A8121">
        <v>8120</v>
      </c>
      <c r="B8121" t="s">
        <v>20593</v>
      </c>
      <c r="C8121" t="s">
        <v>20594</v>
      </c>
      <c r="D8121">
        <f>1-801-463-1923</f>
        <v>-3186</v>
      </c>
      <c r="E8121" s="1">
        <v>44964.611863425926</v>
      </c>
      <c r="F8121" s="1">
        <v>44964.611863425926</v>
      </c>
    </row>
    <row r="8122" spans="1:6" x14ac:dyDescent="0.2">
      <c r="A8122">
        <v>8121</v>
      </c>
      <c r="B8122" t="s">
        <v>20595</v>
      </c>
      <c r="C8122" t="s">
        <v>20596</v>
      </c>
      <c r="D8122" t="s">
        <v>20597</v>
      </c>
      <c r="E8122" s="1">
        <v>44964.611863425926</v>
      </c>
      <c r="F8122" s="1">
        <v>44964.611863425926</v>
      </c>
    </row>
    <row r="8123" spans="1:6" x14ac:dyDescent="0.2">
      <c r="A8123">
        <v>8122</v>
      </c>
      <c r="B8123" t="s">
        <v>20598</v>
      </c>
      <c r="C8123" t="s">
        <v>20599</v>
      </c>
      <c r="D8123">
        <f>1-806-883-8095</f>
        <v>-9783</v>
      </c>
      <c r="E8123" s="1">
        <v>44964.611863425926</v>
      </c>
      <c r="F8123" s="1">
        <v>44964.611863425926</v>
      </c>
    </row>
    <row r="8124" spans="1:6" x14ac:dyDescent="0.2">
      <c r="A8124">
        <v>8123</v>
      </c>
      <c r="B8124" t="s">
        <v>20600</v>
      </c>
      <c r="C8124" t="s">
        <v>20601</v>
      </c>
      <c r="D8124">
        <v>16187663026</v>
      </c>
      <c r="E8124" s="1">
        <v>44964.611863425926</v>
      </c>
      <c r="F8124" s="1">
        <v>44964.611863425926</v>
      </c>
    </row>
    <row r="8125" spans="1:6" x14ac:dyDescent="0.2">
      <c r="A8125">
        <v>8124</v>
      </c>
      <c r="B8125" t="s">
        <v>20602</v>
      </c>
      <c r="C8125" t="s">
        <v>20603</v>
      </c>
      <c r="D8125" t="s">
        <v>20604</v>
      </c>
      <c r="E8125" s="1">
        <v>44964.611863425926</v>
      </c>
      <c r="F8125" s="1">
        <v>44964.611863425926</v>
      </c>
    </row>
    <row r="8126" spans="1:6" x14ac:dyDescent="0.2">
      <c r="A8126">
        <v>8125</v>
      </c>
      <c r="B8126" t="s">
        <v>20605</v>
      </c>
      <c r="C8126" t="s">
        <v>20606</v>
      </c>
      <c r="D8126" s="2">
        <v>16506370786</v>
      </c>
      <c r="E8126" s="1">
        <v>44964.611863425926</v>
      </c>
      <c r="F8126" s="1">
        <v>44964.611863425926</v>
      </c>
    </row>
    <row r="8127" spans="1:6" x14ac:dyDescent="0.2">
      <c r="A8127">
        <v>8126</v>
      </c>
      <c r="B8127" t="s">
        <v>20607</v>
      </c>
      <c r="C8127" t="s">
        <v>20608</v>
      </c>
      <c r="D8127" t="s">
        <v>20609</v>
      </c>
      <c r="E8127" s="1">
        <v>44964.611863425926</v>
      </c>
      <c r="F8127" s="1">
        <v>44964.611863425926</v>
      </c>
    </row>
    <row r="8128" spans="1:6" x14ac:dyDescent="0.2">
      <c r="A8128">
        <v>8127</v>
      </c>
      <c r="B8128" t="s">
        <v>20610</v>
      </c>
      <c r="C8128" t="s">
        <v>20611</v>
      </c>
      <c r="D8128" s="2">
        <v>19036417382</v>
      </c>
      <c r="E8128" s="1">
        <v>44964.611863425926</v>
      </c>
      <c r="F8128" s="1">
        <v>44964.611863425926</v>
      </c>
    </row>
    <row r="8129" spans="1:6" x14ac:dyDescent="0.2">
      <c r="A8129">
        <v>8128</v>
      </c>
      <c r="B8129" t="s">
        <v>20612</v>
      </c>
      <c r="C8129" t="s">
        <v>20613</v>
      </c>
      <c r="D8129" t="s">
        <v>20614</v>
      </c>
      <c r="E8129" s="1">
        <v>44964.611863425926</v>
      </c>
      <c r="F8129" s="1">
        <v>44964.611863425926</v>
      </c>
    </row>
    <row r="8130" spans="1:6" x14ac:dyDescent="0.2">
      <c r="A8130">
        <v>8129</v>
      </c>
      <c r="B8130" t="s">
        <v>20615</v>
      </c>
      <c r="C8130" t="s">
        <v>20616</v>
      </c>
      <c r="D8130">
        <f>1-607-351-5133</f>
        <v>-6090</v>
      </c>
      <c r="E8130" s="1">
        <v>44964.611863425926</v>
      </c>
      <c r="F8130" s="1">
        <v>44964.611863425926</v>
      </c>
    </row>
    <row r="8131" spans="1:6" x14ac:dyDescent="0.2">
      <c r="A8131">
        <v>8130</v>
      </c>
      <c r="B8131" t="s">
        <v>20617</v>
      </c>
      <c r="C8131" t="s">
        <v>20618</v>
      </c>
      <c r="D8131" t="s">
        <v>20619</v>
      </c>
      <c r="E8131" s="1">
        <v>44964.611863425926</v>
      </c>
      <c r="F8131" s="1">
        <v>44964.611863425926</v>
      </c>
    </row>
    <row r="8132" spans="1:6" x14ac:dyDescent="0.2">
      <c r="A8132">
        <v>8131</v>
      </c>
      <c r="B8132" t="s">
        <v>20620</v>
      </c>
      <c r="C8132" t="s">
        <v>20621</v>
      </c>
      <c r="D8132" t="s">
        <v>20622</v>
      </c>
      <c r="E8132" s="1">
        <v>44964.611863425926</v>
      </c>
      <c r="F8132" s="1">
        <v>44964.611863425926</v>
      </c>
    </row>
    <row r="8133" spans="1:6" x14ac:dyDescent="0.2">
      <c r="A8133">
        <v>8132</v>
      </c>
      <c r="B8133" t="s">
        <v>20623</v>
      </c>
      <c r="C8133" t="s">
        <v>20624</v>
      </c>
      <c r="D8133">
        <f>1-254-717-5177</f>
        <v>-6147</v>
      </c>
      <c r="E8133" s="1">
        <v>44964.611863425926</v>
      </c>
      <c r="F8133" s="1">
        <v>44964.611863425926</v>
      </c>
    </row>
    <row r="8134" spans="1:6" x14ac:dyDescent="0.2">
      <c r="A8134">
        <v>8133</v>
      </c>
      <c r="B8134" t="s">
        <v>20625</v>
      </c>
      <c r="C8134" t="s">
        <v>20626</v>
      </c>
      <c r="D8134" t="s">
        <v>20627</v>
      </c>
      <c r="E8134" s="1">
        <v>44964.611863425926</v>
      </c>
      <c r="F8134" s="1">
        <v>44964.611863425926</v>
      </c>
    </row>
    <row r="8135" spans="1:6" x14ac:dyDescent="0.2">
      <c r="A8135">
        <v>8134</v>
      </c>
      <c r="B8135" t="s">
        <v>20628</v>
      </c>
      <c r="C8135" t="s">
        <v>20629</v>
      </c>
      <c r="D8135" t="s">
        <v>20630</v>
      </c>
      <c r="E8135" s="1">
        <v>44964.611863425926</v>
      </c>
      <c r="F8135" s="1">
        <v>44964.611863425926</v>
      </c>
    </row>
    <row r="8136" spans="1:6" x14ac:dyDescent="0.2">
      <c r="A8136">
        <v>8135</v>
      </c>
      <c r="B8136" t="s">
        <v>20631</v>
      </c>
      <c r="C8136" t="s">
        <v>20632</v>
      </c>
      <c r="D8136" t="s">
        <v>20633</v>
      </c>
      <c r="E8136" s="1">
        <v>44964.611863425926</v>
      </c>
      <c r="F8136" s="1">
        <v>44964.611863425926</v>
      </c>
    </row>
    <row r="8137" spans="1:6" x14ac:dyDescent="0.2">
      <c r="A8137">
        <v>8136</v>
      </c>
      <c r="B8137" t="s">
        <v>20634</v>
      </c>
      <c r="C8137" t="s">
        <v>20635</v>
      </c>
      <c r="D8137" s="2">
        <v>19168180517</v>
      </c>
      <c r="E8137" s="1">
        <v>44964.611863425926</v>
      </c>
      <c r="F8137" s="1">
        <v>44964.611863425926</v>
      </c>
    </row>
    <row r="8138" spans="1:6" x14ac:dyDescent="0.2">
      <c r="A8138">
        <v>8137</v>
      </c>
      <c r="B8138" t="s">
        <v>20636</v>
      </c>
      <c r="C8138" t="s">
        <v>20637</v>
      </c>
      <c r="D8138" t="s">
        <v>20638</v>
      </c>
      <c r="E8138" s="1">
        <v>44964.611863425926</v>
      </c>
      <c r="F8138" s="1">
        <v>44964.611863425926</v>
      </c>
    </row>
    <row r="8139" spans="1:6" x14ac:dyDescent="0.2">
      <c r="A8139">
        <v>8138</v>
      </c>
      <c r="B8139" t="s">
        <v>20639</v>
      </c>
      <c r="C8139" t="s">
        <v>20640</v>
      </c>
      <c r="D8139" s="2">
        <v>18064955791</v>
      </c>
      <c r="E8139" s="1">
        <v>44964.611863425926</v>
      </c>
      <c r="F8139" s="1">
        <v>44964.611863425926</v>
      </c>
    </row>
    <row r="8140" spans="1:6" x14ac:dyDescent="0.2">
      <c r="A8140">
        <v>8139</v>
      </c>
      <c r="B8140" t="s">
        <v>20641</v>
      </c>
      <c r="C8140" t="s">
        <v>20642</v>
      </c>
      <c r="D8140" s="2">
        <v>14795202606</v>
      </c>
      <c r="E8140" s="1">
        <v>44964.611863425926</v>
      </c>
      <c r="F8140" s="1">
        <v>44964.611863425926</v>
      </c>
    </row>
    <row r="8141" spans="1:6" x14ac:dyDescent="0.2">
      <c r="A8141">
        <v>8140</v>
      </c>
      <c r="B8141" t="s">
        <v>20643</v>
      </c>
      <c r="C8141" t="s">
        <v>20644</v>
      </c>
      <c r="D8141">
        <f>1-769-216-9528</f>
        <v>-10512</v>
      </c>
      <c r="E8141" s="1">
        <v>44964.611863425926</v>
      </c>
      <c r="F8141" s="1">
        <v>44964.611863425926</v>
      </c>
    </row>
    <row r="8142" spans="1:6" x14ac:dyDescent="0.2">
      <c r="A8142">
        <v>8141</v>
      </c>
      <c r="B8142" t="s">
        <v>20645</v>
      </c>
      <c r="C8142" t="s">
        <v>20646</v>
      </c>
      <c r="D8142" t="s">
        <v>20647</v>
      </c>
      <c r="E8142" s="1">
        <v>44964.611863425926</v>
      </c>
      <c r="F8142" s="1">
        <v>44964.611863425926</v>
      </c>
    </row>
    <row r="8143" spans="1:6" x14ac:dyDescent="0.2">
      <c r="A8143">
        <v>8142</v>
      </c>
      <c r="B8143" t="s">
        <v>20648</v>
      </c>
      <c r="C8143" t="s">
        <v>20649</v>
      </c>
      <c r="D8143">
        <v>19807840178</v>
      </c>
      <c r="E8143" s="1">
        <v>44964.611863425926</v>
      </c>
      <c r="F8143" s="1">
        <v>44964.611863425926</v>
      </c>
    </row>
    <row r="8144" spans="1:6" x14ac:dyDescent="0.2">
      <c r="A8144">
        <v>8143</v>
      </c>
      <c r="B8144" t="s">
        <v>20650</v>
      </c>
      <c r="C8144" t="s">
        <v>20651</v>
      </c>
      <c r="D8144">
        <f>1-662-612-5905</f>
        <v>-7178</v>
      </c>
      <c r="E8144" s="1">
        <v>44964.611863425926</v>
      </c>
      <c r="F8144" s="1">
        <v>44964.611863425926</v>
      </c>
    </row>
    <row r="8145" spans="1:6" x14ac:dyDescent="0.2">
      <c r="A8145">
        <v>8144</v>
      </c>
      <c r="B8145" t="s">
        <v>20652</v>
      </c>
      <c r="C8145" t="s">
        <v>20653</v>
      </c>
      <c r="D8145" t="s">
        <v>20654</v>
      </c>
      <c r="E8145" s="1">
        <v>44964.611863425926</v>
      </c>
      <c r="F8145" s="1">
        <v>44964.611863425926</v>
      </c>
    </row>
    <row r="8146" spans="1:6" x14ac:dyDescent="0.2">
      <c r="A8146">
        <v>8145</v>
      </c>
      <c r="B8146" t="s">
        <v>20655</v>
      </c>
      <c r="C8146" t="s">
        <v>20656</v>
      </c>
      <c r="D8146">
        <v>14803460112</v>
      </c>
      <c r="E8146" s="1">
        <v>44964.611863425926</v>
      </c>
      <c r="F8146" s="1">
        <v>44964.611863425926</v>
      </c>
    </row>
    <row r="8147" spans="1:6" x14ac:dyDescent="0.2">
      <c r="A8147">
        <v>8146</v>
      </c>
      <c r="B8147" t="s">
        <v>20657</v>
      </c>
      <c r="C8147" t="s">
        <v>20658</v>
      </c>
      <c r="D8147" t="s">
        <v>20659</v>
      </c>
      <c r="E8147" s="1">
        <v>44964.611863425926</v>
      </c>
      <c r="F8147" s="1">
        <v>44964.611863425926</v>
      </c>
    </row>
    <row r="8148" spans="1:6" x14ac:dyDescent="0.2">
      <c r="A8148">
        <v>8147</v>
      </c>
      <c r="B8148" t="s">
        <v>20660</v>
      </c>
      <c r="C8148" t="s">
        <v>20661</v>
      </c>
      <c r="D8148">
        <f>1-941-964-6387</f>
        <v>-8291</v>
      </c>
      <c r="E8148" s="1">
        <v>44964.611863425926</v>
      </c>
      <c r="F8148" s="1">
        <v>44964.611863425926</v>
      </c>
    </row>
    <row r="8149" spans="1:6" x14ac:dyDescent="0.2">
      <c r="A8149">
        <v>8148</v>
      </c>
      <c r="B8149" t="s">
        <v>20662</v>
      </c>
      <c r="C8149" t="s">
        <v>20663</v>
      </c>
      <c r="D8149" t="s">
        <v>20664</v>
      </c>
      <c r="E8149" s="1">
        <v>44964.611863425926</v>
      </c>
      <c r="F8149" s="1">
        <v>44964.611863425926</v>
      </c>
    </row>
    <row r="8150" spans="1:6" x14ac:dyDescent="0.2">
      <c r="A8150">
        <v>8149</v>
      </c>
      <c r="B8150" t="s">
        <v>20665</v>
      </c>
      <c r="C8150" t="s">
        <v>20666</v>
      </c>
      <c r="D8150" t="s">
        <v>20667</v>
      </c>
      <c r="E8150" s="1">
        <v>44964.611863425926</v>
      </c>
      <c r="F8150" s="1">
        <v>44964.611863425926</v>
      </c>
    </row>
    <row r="8151" spans="1:6" x14ac:dyDescent="0.2">
      <c r="A8151">
        <v>8150</v>
      </c>
      <c r="B8151" t="s">
        <v>20668</v>
      </c>
      <c r="C8151" t="s">
        <v>20669</v>
      </c>
      <c r="D8151" t="s">
        <v>20670</v>
      </c>
      <c r="E8151" s="1">
        <v>44964.611863425926</v>
      </c>
      <c r="F8151" s="1">
        <v>44964.611863425926</v>
      </c>
    </row>
    <row r="8152" spans="1:6" x14ac:dyDescent="0.2">
      <c r="A8152">
        <v>8151</v>
      </c>
      <c r="B8152" t="s">
        <v>20671</v>
      </c>
      <c r="C8152" t="s">
        <v>20672</v>
      </c>
      <c r="D8152" s="2">
        <v>18658784006</v>
      </c>
      <c r="E8152" s="1">
        <v>44964.611863425926</v>
      </c>
      <c r="F8152" s="1">
        <v>44964.611863425926</v>
      </c>
    </row>
    <row r="8153" spans="1:6" x14ac:dyDescent="0.2">
      <c r="A8153">
        <v>8152</v>
      </c>
      <c r="B8153" t="s">
        <v>20673</v>
      </c>
      <c r="C8153" t="s">
        <v>20674</v>
      </c>
      <c r="D8153" t="s">
        <v>20675</v>
      </c>
      <c r="E8153" s="1">
        <v>44964.611863425926</v>
      </c>
      <c r="F8153" s="1">
        <v>44964.611863425926</v>
      </c>
    </row>
    <row r="8154" spans="1:6" x14ac:dyDescent="0.2">
      <c r="A8154">
        <v>8153</v>
      </c>
      <c r="B8154" t="s">
        <v>20676</v>
      </c>
      <c r="C8154" t="s">
        <v>20677</v>
      </c>
      <c r="D8154" s="2">
        <v>18209761082</v>
      </c>
      <c r="E8154" s="1">
        <v>44964.611863425926</v>
      </c>
      <c r="F8154" s="1">
        <v>44964.611863425926</v>
      </c>
    </row>
    <row r="8155" spans="1:6" x14ac:dyDescent="0.2">
      <c r="A8155">
        <v>8154</v>
      </c>
      <c r="B8155" t="s">
        <v>20678</v>
      </c>
      <c r="C8155" t="s">
        <v>20679</v>
      </c>
      <c r="D8155" t="s">
        <v>20680</v>
      </c>
      <c r="E8155" s="1">
        <v>44964.611863425926</v>
      </c>
      <c r="F8155" s="1">
        <v>44964.611863425926</v>
      </c>
    </row>
    <row r="8156" spans="1:6" x14ac:dyDescent="0.2">
      <c r="A8156">
        <v>8155</v>
      </c>
      <c r="B8156" t="s">
        <v>20681</v>
      </c>
      <c r="C8156" t="s">
        <v>20682</v>
      </c>
      <c r="D8156" t="s">
        <v>20683</v>
      </c>
      <c r="E8156" s="1">
        <v>44964.611863425926</v>
      </c>
      <c r="F8156" s="1">
        <v>44964.611863425926</v>
      </c>
    </row>
    <row r="8157" spans="1:6" x14ac:dyDescent="0.2">
      <c r="A8157">
        <v>8156</v>
      </c>
      <c r="B8157" t="s">
        <v>20684</v>
      </c>
      <c r="C8157" t="s">
        <v>20685</v>
      </c>
      <c r="D8157" t="s">
        <v>20686</v>
      </c>
      <c r="E8157" s="1">
        <v>44964.611863425926</v>
      </c>
      <c r="F8157" s="1">
        <v>44964.611863425926</v>
      </c>
    </row>
    <row r="8158" spans="1:6" x14ac:dyDescent="0.2">
      <c r="A8158">
        <v>8157</v>
      </c>
      <c r="B8158" t="s">
        <v>20687</v>
      </c>
      <c r="C8158" t="s">
        <v>20688</v>
      </c>
      <c r="D8158" s="2">
        <v>15616547283</v>
      </c>
      <c r="E8158" s="1">
        <v>44964.611863425926</v>
      </c>
      <c r="F8158" s="1">
        <v>44964.611863425926</v>
      </c>
    </row>
    <row r="8159" spans="1:6" x14ac:dyDescent="0.2">
      <c r="A8159">
        <v>8158</v>
      </c>
      <c r="B8159" t="s">
        <v>20689</v>
      </c>
      <c r="C8159" t="s">
        <v>20690</v>
      </c>
      <c r="D8159" s="2">
        <v>2298777543</v>
      </c>
      <c r="E8159" s="1">
        <v>44964.611863425926</v>
      </c>
      <c r="F8159" s="1">
        <v>44964.611863425926</v>
      </c>
    </row>
    <row r="8160" spans="1:6" x14ac:dyDescent="0.2">
      <c r="A8160">
        <v>8159</v>
      </c>
      <c r="B8160" t="s">
        <v>20691</v>
      </c>
      <c r="C8160" t="s">
        <v>20692</v>
      </c>
      <c r="D8160">
        <f>1-636-513-9710</f>
        <v>-10858</v>
      </c>
      <c r="E8160" s="1">
        <v>44964.611863425926</v>
      </c>
      <c r="F8160" s="1">
        <v>44964.611863425926</v>
      </c>
    </row>
    <row r="8161" spans="1:6" x14ac:dyDescent="0.2">
      <c r="A8161">
        <v>8160</v>
      </c>
      <c r="B8161" t="s">
        <v>20693</v>
      </c>
      <c r="C8161" t="s">
        <v>20694</v>
      </c>
      <c r="D8161" s="2">
        <v>7128990654</v>
      </c>
      <c r="E8161" s="1">
        <v>44964.611863425926</v>
      </c>
      <c r="F8161" s="1">
        <v>44964.611863425926</v>
      </c>
    </row>
    <row r="8162" spans="1:6" x14ac:dyDescent="0.2">
      <c r="A8162">
        <v>8161</v>
      </c>
      <c r="B8162" t="s">
        <v>20695</v>
      </c>
      <c r="C8162" t="s">
        <v>20696</v>
      </c>
      <c r="D8162">
        <f>1-269-268-8690</f>
        <v>-9226</v>
      </c>
      <c r="E8162" s="1">
        <v>44964.611863425926</v>
      </c>
      <c r="F8162" s="1">
        <v>44964.611863425926</v>
      </c>
    </row>
    <row r="8163" spans="1:6" x14ac:dyDescent="0.2">
      <c r="A8163">
        <v>8162</v>
      </c>
      <c r="B8163" t="s">
        <v>20697</v>
      </c>
      <c r="C8163" t="s">
        <v>20698</v>
      </c>
      <c r="D8163" t="s">
        <v>20699</v>
      </c>
      <c r="E8163" s="1">
        <v>44964.611863425926</v>
      </c>
      <c r="F8163" s="1">
        <v>44964.611863425926</v>
      </c>
    </row>
    <row r="8164" spans="1:6" x14ac:dyDescent="0.2">
      <c r="A8164">
        <v>8163</v>
      </c>
      <c r="B8164" t="s">
        <v>20700</v>
      </c>
      <c r="C8164" t="s">
        <v>20701</v>
      </c>
      <c r="D8164" t="s">
        <v>20702</v>
      </c>
      <c r="E8164" s="1">
        <v>44964.611863425926</v>
      </c>
      <c r="F8164" s="1">
        <v>44964.611863425926</v>
      </c>
    </row>
    <row r="8165" spans="1:6" x14ac:dyDescent="0.2">
      <c r="A8165">
        <v>8164</v>
      </c>
      <c r="B8165" t="s">
        <v>20703</v>
      </c>
      <c r="C8165" t="s">
        <v>20704</v>
      </c>
      <c r="D8165">
        <f>1-410-757-3455</f>
        <v>-4621</v>
      </c>
      <c r="E8165" s="1">
        <v>44964.611863425926</v>
      </c>
      <c r="F8165" s="1">
        <v>44964.611863425926</v>
      </c>
    </row>
    <row r="8166" spans="1:6" x14ac:dyDescent="0.2">
      <c r="A8166">
        <v>8165</v>
      </c>
      <c r="B8166" t="s">
        <v>20705</v>
      </c>
      <c r="C8166" t="s">
        <v>20706</v>
      </c>
      <c r="D8166" t="s">
        <v>20707</v>
      </c>
      <c r="E8166" s="1">
        <v>44964.611863425926</v>
      </c>
      <c r="F8166" s="1">
        <v>44964.611863425926</v>
      </c>
    </row>
    <row r="8167" spans="1:6" x14ac:dyDescent="0.2">
      <c r="A8167">
        <v>8166</v>
      </c>
      <c r="B8167" t="s">
        <v>20708</v>
      </c>
      <c r="C8167" t="s">
        <v>20709</v>
      </c>
      <c r="D8167">
        <f>1-820-548-6334</f>
        <v>-7701</v>
      </c>
      <c r="E8167" s="1">
        <v>44964.611863425926</v>
      </c>
      <c r="F8167" s="1">
        <v>44964.611863425926</v>
      </c>
    </row>
    <row r="8168" spans="1:6" x14ac:dyDescent="0.2">
      <c r="A8168">
        <v>8167</v>
      </c>
      <c r="B8168" t="s">
        <v>20710</v>
      </c>
      <c r="C8168" t="s">
        <v>20711</v>
      </c>
      <c r="D8168" t="s">
        <v>20712</v>
      </c>
      <c r="E8168" s="1">
        <v>44964.611863425926</v>
      </c>
      <c r="F8168" s="1">
        <v>44964.611863425926</v>
      </c>
    </row>
    <row r="8169" spans="1:6" x14ac:dyDescent="0.2">
      <c r="A8169">
        <v>8168</v>
      </c>
      <c r="B8169" t="s">
        <v>20713</v>
      </c>
      <c r="C8169" t="s">
        <v>20714</v>
      </c>
      <c r="D8169" s="2">
        <v>6299042726</v>
      </c>
      <c r="E8169" s="1">
        <v>44964.611863425926</v>
      </c>
      <c r="F8169" s="1">
        <v>44964.611863425926</v>
      </c>
    </row>
    <row r="8170" spans="1:6" x14ac:dyDescent="0.2">
      <c r="A8170">
        <v>8169</v>
      </c>
      <c r="B8170" t="s">
        <v>20715</v>
      </c>
      <c r="C8170" t="s">
        <v>20716</v>
      </c>
      <c r="D8170">
        <f>1-706-368-6050</f>
        <v>-7123</v>
      </c>
      <c r="E8170" s="1">
        <v>44964.611863425926</v>
      </c>
      <c r="F8170" s="1">
        <v>44964.611863425926</v>
      </c>
    </row>
    <row r="8171" spans="1:6" x14ac:dyDescent="0.2">
      <c r="A8171">
        <v>8170</v>
      </c>
      <c r="B8171" t="s">
        <v>20717</v>
      </c>
      <c r="C8171" t="s">
        <v>20718</v>
      </c>
      <c r="D8171" t="s">
        <v>20719</v>
      </c>
      <c r="E8171" s="1">
        <v>44964.611863425926</v>
      </c>
      <c r="F8171" s="1">
        <v>44964.611863425926</v>
      </c>
    </row>
    <row r="8172" spans="1:6" x14ac:dyDescent="0.2">
      <c r="A8172">
        <v>8171</v>
      </c>
      <c r="B8172" t="s">
        <v>20720</v>
      </c>
      <c r="C8172" t="s">
        <v>20721</v>
      </c>
      <c r="D8172">
        <f>1-801-206-1001</f>
        <v>-2007</v>
      </c>
      <c r="E8172" s="1">
        <v>44964.611863425926</v>
      </c>
      <c r="F8172" s="1">
        <v>44964.611863425926</v>
      </c>
    </row>
    <row r="8173" spans="1:6" x14ac:dyDescent="0.2">
      <c r="A8173">
        <v>8172</v>
      </c>
      <c r="B8173" t="s">
        <v>20722</v>
      </c>
      <c r="C8173" t="s">
        <v>20723</v>
      </c>
      <c r="D8173" t="s">
        <v>20724</v>
      </c>
      <c r="E8173" s="1">
        <v>44964.611863425926</v>
      </c>
      <c r="F8173" s="1">
        <v>44964.611863425926</v>
      </c>
    </row>
    <row r="8174" spans="1:6" x14ac:dyDescent="0.2">
      <c r="A8174">
        <v>8173</v>
      </c>
      <c r="B8174" t="s">
        <v>20725</v>
      </c>
      <c r="C8174" t="s">
        <v>20726</v>
      </c>
      <c r="D8174" t="s">
        <v>20727</v>
      </c>
      <c r="E8174" s="1">
        <v>44964.611863425926</v>
      </c>
      <c r="F8174" s="1">
        <v>44964.611863425926</v>
      </c>
    </row>
    <row r="8175" spans="1:6" x14ac:dyDescent="0.2">
      <c r="A8175">
        <v>8174</v>
      </c>
      <c r="B8175" t="s">
        <v>20728</v>
      </c>
      <c r="C8175" t="s">
        <v>20729</v>
      </c>
      <c r="D8175" t="s">
        <v>20730</v>
      </c>
      <c r="E8175" s="1">
        <v>44964.611863425926</v>
      </c>
      <c r="F8175" s="1">
        <v>44964.611863425926</v>
      </c>
    </row>
    <row r="8176" spans="1:6" x14ac:dyDescent="0.2">
      <c r="A8176">
        <v>8175</v>
      </c>
      <c r="B8176" t="s">
        <v>20731</v>
      </c>
      <c r="C8176" t="s">
        <v>20732</v>
      </c>
      <c r="D8176" t="s">
        <v>20733</v>
      </c>
      <c r="E8176" s="1">
        <v>44964.611863425926</v>
      </c>
      <c r="F8176" s="1">
        <v>44964.611863425926</v>
      </c>
    </row>
    <row r="8177" spans="1:6" x14ac:dyDescent="0.2">
      <c r="A8177">
        <v>8176</v>
      </c>
      <c r="B8177" t="s">
        <v>20734</v>
      </c>
      <c r="C8177" t="s">
        <v>20735</v>
      </c>
      <c r="D8177" t="s">
        <v>20736</v>
      </c>
      <c r="E8177" s="1">
        <v>44964.611863425926</v>
      </c>
      <c r="F8177" s="1">
        <v>44964.611863425926</v>
      </c>
    </row>
    <row r="8178" spans="1:6" x14ac:dyDescent="0.2">
      <c r="A8178">
        <v>8177</v>
      </c>
      <c r="B8178" t="s">
        <v>20737</v>
      </c>
      <c r="C8178" t="s">
        <v>20738</v>
      </c>
      <c r="D8178" t="s">
        <v>20739</v>
      </c>
      <c r="E8178" s="1">
        <v>44964.611863425926</v>
      </c>
      <c r="F8178" s="1">
        <v>44964.611863425926</v>
      </c>
    </row>
    <row r="8179" spans="1:6" x14ac:dyDescent="0.2">
      <c r="A8179">
        <v>8178</v>
      </c>
      <c r="B8179" t="s">
        <v>20740</v>
      </c>
      <c r="C8179" t="s">
        <v>20741</v>
      </c>
      <c r="D8179" s="2">
        <v>7816706846</v>
      </c>
      <c r="E8179" s="1">
        <v>44964.611863425926</v>
      </c>
      <c r="F8179" s="1">
        <v>44964.611863425926</v>
      </c>
    </row>
    <row r="8180" spans="1:6" x14ac:dyDescent="0.2">
      <c r="A8180">
        <v>8179</v>
      </c>
      <c r="B8180" t="s">
        <v>20742</v>
      </c>
      <c r="C8180" t="s">
        <v>20743</v>
      </c>
      <c r="D8180" t="s">
        <v>20744</v>
      </c>
      <c r="E8180" s="1">
        <v>44964.611863425926</v>
      </c>
      <c r="F8180" s="1">
        <v>44964.611863425926</v>
      </c>
    </row>
    <row r="8181" spans="1:6" x14ac:dyDescent="0.2">
      <c r="A8181">
        <v>8180</v>
      </c>
      <c r="B8181" t="s">
        <v>20745</v>
      </c>
      <c r="C8181" t="s">
        <v>20746</v>
      </c>
      <c r="D8181" s="2">
        <v>3527088209</v>
      </c>
      <c r="E8181" s="1">
        <v>44964.611863425926</v>
      </c>
      <c r="F8181" s="1">
        <v>44964.611863425926</v>
      </c>
    </row>
    <row r="8182" spans="1:6" x14ac:dyDescent="0.2">
      <c r="A8182">
        <v>8181</v>
      </c>
      <c r="B8182" t="s">
        <v>20747</v>
      </c>
      <c r="C8182" t="s">
        <v>20748</v>
      </c>
      <c r="D8182" s="2">
        <v>9307704304</v>
      </c>
      <c r="E8182" s="1">
        <v>44964.611863425926</v>
      </c>
      <c r="F8182" s="1">
        <v>44964.611863425926</v>
      </c>
    </row>
    <row r="8183" spans="1:6" x14ac:dyDescent="0.2">
      <c r="A8183">
        <v>8182</v>
      </c>
      <c r="B8183" t="s">
        <v>20749</v>
      </c>
      <c r="C8183" t="s">
        <v>20750</v>
      </c>
      <c r="D8183">
        <f>1-631-707-8644</f>
        <v>-9981</v>
      </c>
      <c r="E8183" s="1">
        <v>44964.611863425926</v>
      </c>
      <c r="F8183" s="1">
        <v>44964.611863425926</v>
      </c>
    </row>
    <row r="8184" spans="1:6" x14ac:dyDescent="0.2">
      <c r="A8184">
        <v>8183</v>
      </c>
      <c r="B8184" t="s">
        <v>20751</v>
      </c>
      <c r="C8184" t="s">
        <v>20752</v>
      </c>
      <c r="D8184" t="s">
        <v>20753</v>
      </c>
      <c r="E8184" s="1">
        <v>44964.611863425926</v>
      </c>
      <c r="F8184" s="1">
        <v>44964.611863425926</v>
      </c>
    </row>
    <row r="8185" spans="1:6" x14ac:dyDescent="0.2">
      <c r="A8185">
        <v>8184</v>
      </c>
      <c r="B8185" t="s">
        <v>20754</v>
      </c>
      <c r="C8185" t="s">
        <v>20755</v>
      </c>
      <c r="D8185">
        <f>1-541-255-8870</f>
        <v>-9665</v>
      </c>
      <c r="E8185" s="1">
        <v>44964.611863425926</v>
      </c>
      <c r="F8185" s="1">
        <v>44964.611863425926</v>
      </c>
    </row>
    <row r="8186" spans="1:6" x14ac:dyDescent="0.2">
      <c r="A8186">
        <v>8185</v>
      </c>
      <c r="B8186" t="s">
        <v>20756</v>
      </c>
      <c r="C8186" t="s">
        <v>20757</v>
      </c>
      <c r="D8186" t="s">
        <v>20758</v>
      </c>
      <c r="E8186" s="1">
        <v>44964.611863425926</v>
      </c>
      <c r="F8186" s="1">
        <v>44964.611863425926</v>
      </c>
    </row>
    <row r="8187" spans="1:6" x14ac:dyDescent="0.2">
      <c r="A8187">
        <v>8186</v>
      </c>
      <c r="B8187" t="s">
        <v>20759</v>
      </c>
      <c r="C8187" t="s">
        <v>20760</v>
      </c>
      <c r="D8187" s="2">
        <v>13412051068</v>
      </c>
      <c r="E8187" s="1">
        <v>44964.611863425926</v>
      </c>
      <c r="F8187" s="1">
        <v>44964.611863425926</v>
      </c>
    </row>
    <row r="8188" spans="1:6" x14ac:dyDescent="0.2">
      <c r="A8188">
        <v>8187</v>
      </c>
      <c r="B8188" t="s">
        <v>20761</v>
      </c>
      <c r="C8188" t="s">
        <v>20762</v>
      </c>
      <c r="D8188" t="s">
        <v>20763</v>
      </c>
      <c r="E8188" s="1">
        <v>44964.611863425926</v>
      </c>
      <c r="F8188" s="1">
        <v>44964.611863425926</v>
      </c>
    </row>
    <row r="8189" spans="1:6" x14ac:dyDescent="0.2">
      <c r="A8189">
        <v>8188</v>
      </c>
      <c r="B8189" t="s">
        <v>20764</v>
      </c>
      <c r="C8189" t="s">
        <v>20765</v>
      </c>
      <c r="D8189" t="s">
        <v>20766</v>
      </c>
      <c r="E8189" s="1">
        <v>44964.611863425926</v>
      </c>
      <c r="F8189" s="1">
        <v>44964.611863425926</v>
      </c>
    </row>
    <row r="8190" spans="1:6" x14ac:dyDescent="0.2">
      <c r="A8190">
        <v>8189</v>
      </c>
      <c r="B8190" t="s">
        <v>20767</v>
      </c>
      <c r="C8190" t="s">
        <v>20768</v>
      </c>
      <c r="D8190" t="s">
        <v>20769</v>
      </c>
      <c r="E8190" s="1">
        <v>44964.611863425926</v>
      </c>
      <c r="F8190" s="1">
        <v>44964.611863425926</v>
      </c>
    </row>
    <row r="8191" spans="1:6" x14ac:dyDescent="0.2">
      <c r="A8191">
        <v>8190</v>
      </c>
      <c r="B8191" t="s">
        <v>20770</v>
      </c>
      <c r="C8191" t="s">
        <v>20771</v>
      </c>
      <c r="D8191" t="s">
        <v>20772</v>
      </c>
      <c r="E8191" s="1">
        <v>44964.611863425926</v>
      </c>
      <c r="F8191" s="1">
        <v>44964.611863425926</v>
      </c>
    </row>
    <row r="8192" spans="1:6" x14ac:dyDescent="0.2">
      <c r="A8192">
        <v>8191</v>
      </c>
      <c r="B8192" t="s">
        <v>20773</v>
      </c>
      <c r="C8192" t="s">
        <v>20774</v>
      </c>
      <c r="D8192">
        <v>14248188125</v>
      </c>
      <c r="E8192" s="1">
        <v>44964.611863425926</v>
      </c>
      <c r="F8192" s="1">
        <v>44964.611863425926</v>
      </c>
    </row>
    <row r="8193" spans="1:6" x14ac:dyDescent="0.2">
      <c r="A8193">
        <v>8192</v>
      </c>
      <c r="B8193" t="s">
        <v>20775</v>
      </c>
      <c r="C8193" t="s">
        <v>20776</v>
      </c>
      <c r="D8193">
        <v>17313292369</v>
      </c>
      <c r="E8193" s="1">
        <v>44964.611863425926</v>
      </c>
      <c r="F8193" s="1">
        <v>44964.611863425926</v>
      </c>
    </row>
    <row r="8194" spans="1:6" x14ac:dyDescent="0.2">
      <c r="A8194">
        <v>8193</v>
      </c>
      <c r="B8194" t="s">
        <v>20777</v>
      </c>
      <c r="C8194" t="s">
        <v>20778</v>
      </c>
      <c r="D8194" t="s">
        <v>20779</v>
      </c>
      <c r="E8194" s="1">
        <v>44964.611863425926</v>
      </c>
      <c r="F8194" s="1">
        <v>44964.611863425926</v>
      </c>
    </row>
    <row r="8195" spans="1:6" x14ac:dyDescent="0.2">
      <c r="A8195">
        <v>8194</v>
      </c>
      <c r="B8195" t="s">
        <v>20780</v>
      </c>
      <c r="C8195" t="s">
        <v>20781</v>
      </c>
      <c r="D8195" t="s">
        <v>20782</v>
      </c>
      <c r="E8195" s="1">
        <v>44964.611863425926</v>
      </c>
      <c r="F8195" s="1">
        <v>44964.611863425926</v>
      </c>
    </row>
    <row r="8196" spans="1:6" x14ac:dyDescent="0.2">
      <c r="A8196">
        <v>8195</v>
      </c>
      <c r="B8196" t="s">
        <v>20783</v>
      </c>
      <c r="C8196" t="s">
        <v>20784</v>
      </c>
      <c r="D8196" s="2">
        <v>3212813087</v>
      </c>
      <c r="E8196" s="1">
        <v>44964.611863425926</v>
      </c>
      <c r="F8196" s="1">
        <v>44964.611863425926</v>
      </c>
    </row>
    <row r="8197" spans="1:6" x14ac:dyDescent="0.2">
      <c r="A8197">
        <v>8196</v>
      </c>
      <c r="B8197" t="s">
        <v>20785</v>
      </c>
      <c r="C8197" t="s">
        <v>20786</v>
      </c>
      <c r="D8197">
        <v>19514957448</v>
      </c>
      <c r="E8197" s="1">
        <v>44964.611863425926</v>
      </c>
      <c r="F8197" s="1">
        <v>44964.611863425926</v>
      </c>
    </row>
    <row r="8198" spans="1:6" x14ac:dyDescent="0.2">
      <c r="A8198">
        <v>8197</v>
      </c>
      <c r="B8198" t="s">
        <v>20787</v>
      </c>
      <c r="C8198" t="s">
        <v>20788</v>
      </c>
      <c r="D8198">
        <v>16789705704</v>
      </c>
      <c r="E8198" s="1">
        <v>44964.611863425926</v>
      </c>
      <c r="F8198" s="1">
        <v>44964.611863425926</v>
      </c>
    </row>
    <row r="8199" spans="1:6" x14ac:dyDescent="0.2">
      <c r="A8199">
        <v>8198</v>
      </c>
      <c r="B8199" t="s">
        <v>20789</v>
      </c>
      <c r="C8199" t="s">
        <v>20790</v>
      </c>
      <c r="D8199">
        <v>15596251582</v>
      </c>
      <c r="E8199" s="1">
        <v>44964.611863425926</v>
      </c>
      <c r="F8199" s="1">
        <v>44964.611863425926</v>
      </c>
    </row>
    <row r="8200" spans="1:6" x14ac:dyDescent="0.2">
      <c r="A8200">
        <v>8199</v>
      </c>
      <c r="B8200" t="s">
        <v>20791</v>
      </c>
      <c r="C8200" t="s">
        <v>20792</v>
      </c>
      <c r="D8200" s="2">
        <v>5512494719</v>
      </c>
      <c r="E8200" s="1">
        <v>44964.611863425926</v>
      </c>
      <c r="F8200" s="1">
        <v>44964.611863425926</v>
      </c>
    </row>
    <row r="8201" spans="1:6" x14ac:dyDescent="0.2">
      <c r="A8201">
        <v>8200</v>
      </c>
      <c r="B8201" t="s">
        <v>20793</v>
      </c>
      <c r="C8201" t="s">
        <v>20794</v>
      </c>
      <c r="D8201" s="2">
        <v>19172721295</v>
      </c>
      <c r="E8201" s="1">
        <v>44964.611863425926</v>
      </c>
      <c r="F8201" s="1">
        <v>44964.611863425926</v>
      </c>
    </row>
    <row r="8202" spans="1:6" x14ac:dyDescent="0.2">
      <c r="A8202">
        <v>8201</v>
      </c>
      <c r="B8202" t="s">
        <v>20795</v>
      </c>
      <c r="C8202" t="s">
        <v>20796</v>
      </c>
      <c r="D8202" t="s">
        <v>20797</v>
      </c>
      <c r="E8202" s="1">
        <v>44964.611863425926</v>
      </c>
      <c r="F8202" s="1">
        <v>44964.611863425926</v>
      </c>
    </row>
    <row r="8203" spans="1:6" x14ac:dyDescent="0.2">
      <c r="A8203">
        <v>8202</v>
      </c>
      <c r="B8203" t="s">
        <v>20798</v>
      </c>
      <c r="C8203" t="s">
        <v>20799</v>
      </c>
      <c r="D8203" s="2">
        <v>16782586873</v>
      </c>
      <c r="E8203" s="1">
        <v>44964.611863425926</v>
      </c>
      <c r="F8203" s="1">
        <v>44964.611863425926</v>
      </c>
    </row>
    <row r="8204" spans="1:6" x14ac:dyDescent="0.2">
      <c r="A8204">
        <v>8203</v>
      </c>
      <c r="B8204" t="s">
        <v>20800</v>
      </c>
      <c r="C8204" t="s">
        <v>20801</v>
      </c>
      <c r="D8204" s="2">
        <v>3215696660</v>
      </c>
      <c r="E8204" s="1">
        <v>44964.611863425926</v>
      </c>
      <c r="F8204" s="1">
        <v>44964.611863425926</v>
      </c>
    </row>
    <row r="8205" spans="1:6" x14ac:dyDescent="0.2">
      <c r="A8205">
        <v>8204</v>
      </c>
      <c r="B8205" t="s">
        <v>20802</v>
      </c>
      <c r="C8205" t="s">
        <v>20803</v>
      </c>
      <c r="D8205" t="s">
        <v>20804</v>
      </c>
      <c r="E8205" s="1">
        <v>44964.611863425926</v>
      </c>
      <c r="F8205" s="1">
        <v>44964.611863425926</v>
      </c>
    </row>
    <row r="8206" spans="1:6" x14ac:dyDescent="0.2">
      <c r="A8206">
        <v>8205</v>
      </c>
      <c r="B8206" t="s">
        <v>20805</v>
      </c>
      <c r="C8206" t="s">
        <v>20806</v>
      </c>
      <c r="D8206" t="s">
        <v>20807</v>
      </c>
      <c r="E8206" s="1">
        <v>44964.611863425926</v>
      </c>
      <c r="F8206" s="1">
        <v>44964.611863425926</v>
      </c>
    </row>
    <row r="8207" spans="1:6" x14ac:dyDescent="0.2">
      <c r="A8207">
        <v>8206</v>
      </c>
      <c r="B8207" t="s">
        <v>20808</v>
      </c>
      <c r="C8207" t="s">
        <v>20809</v>
      </c>
      <c r="D8207" t="s">
        <v>20810</v>
      </c>
      <c r="E8207" s="1">
        <v>44964.611863425926</v>
      </c>
      <c r="F8207" s="1">
        <v>44964.611863425926</v>
      </c>
    </row>
    <row r="8208" spans="1:6" x14ac:dyDescent="0.2">
      <c r="A8208">
        <v>8207</v>
      </c>
      <c r="B8208" t="s">
        <v>20811</v>
      </c>
      <c r="C8208" t="s">
        <v>20812</v>
      </c>
      <c r="D8208" t="s">
        <v>20813</v>
      </c>
      <c r="E8208" s="1">
        <v>44964.611863425926</v>
      </c>
      <c r="F8208" s="1">
        <v>44964.611863425926</v>
      </c>
    </row>
    <row r="8209" spans="1:6" x14ac:dyDescent="0.2">
      <c r="A8209">
        <v>8208</v>
      </c>
      <c r="B8209" t="s">
        <v>20814</v>
      </c>
      <c r="C8209" t="s">
        <v>20815</v>
      </c>
      <c r="D8209" t="s">
        <v>20816</v>
      </c>
      <c r="E8209" s="1">
        <v>44964.611863425926</v>
      </c>
      <c r="F8209" s="1">
        <v>44964.611863425926</v>
      </c>
    </row>
    <row r="8210" spans="1:6" x14ac:dyDescent="0.2">
      <c r="A8210">
        <v>8209</v>
      </c>
      <c r="B8210" t="s">
        <v>20817</v>
      </c>
      <c r="C8210" t="s">
        <v>20818</v>
      </c>
      <c r="D8210" t="s">
        <v>20819</v>
      </c>
      <c r="E8210" s="1">
        <v>44964.611863425926</v>
      </c>
      <c r="F8210" s="1">
        <v>44964.611863425926</v>
      </c>
    </row>
    <row r="8211" spans="1:6" x14ac:dyDescent="0.2">
      <c r="A8211">
        <v>8210</v>
      </c>
      <c r="B8211" t="s">
        <v>20820</v>
      </c>
      <c r="C8211" t="s">
        <v>20821</v>
      </c>
      <c r="D8211" s="2">
        <v>3606142735</v>
      </c>
      <c r="E8211" s="1">
        <v>44964.611863425926</v>
      </c>
      <c r="F8211" s="1">
        <v>44964.611863425926</v>
      </c>
    </row>
    <row r="8212" spans="1:6" x14ac:dyDescent="0.2">
      <c r="A8212">
        <v>8211</v>
      </c>
      <c r="B8212" t="s">
        <v>20822</v>
      </c>
      <c r="C8212" t="s">
        <v>20823</v>
      </c>
      <c r="D8212" t="s">
        <v>20824</v>
      </c>
      <c r="E8212" s="1">
        <v>44964.611863425926</v>
      </c>
      <c r="F8212" s="1">
        <v>44964.611863425926</v>
      </c>
    </row>
    <row r="8213" spans="1:6" x14ac:dyDescent="0.2">
      <c r="A8213">
        <v>8212</v>
      </c>
      <c r="B8213" t="s">
        <v>20825</v>
      </c>
      <c r="C8213" t="s">
        <v>20826</v>
      </c>
      <c r="D8213" t="s">
        <v>20827</v>
      </c>
      <c r="E8213" s="1">
        <v>44964.611863425926</v>
      </c>
      <c r="F8213" s="1">
        <v>44964.611863425926</v>
      </c>
    </row>
    <row r="8214" spans="1:6" x14ac:dyDescent="0.2">
      <c r="A8214">
        <v>8213</v>
      </c>
      <c r="B8214" t="s">
        <v>20828</v>
      </c>
      <c r="C8214" t="s">
        <v>20829</v>
      </c>
      <c r="D8214" t="s">
        <v>20830</v>
      </c>
      <c r="E8214" s="1">
        <v>44964.611863425926</v>
      </c>
      <c r="F8214" s="1">
        <v>44964.611863425926</v>
      </c>
    </row>
    <row r="8215" spans="1:6" x14ac:dyDescent="0.2">
      <c r="A8215">
        <v>8214</v>
      </c>
      <c r="B8215" t="s">
        <v>20831</v>
      </c>
      <c r="C8215" t="s">
        <v>20832</v>
      </c>
      <c r="D8215" t="s">
        <v>20833</v>
      </c>
      <c r="E8215" s="1">
        <v>44964.611863425926</v>
      </c>
      <c r="F8215" s="1">
        <v>44964.611863425926</v>
      </c>
    </row>
    <row r="8216" spans="1:6" x14ac:dyDescent="0.2">
      <c r="A8216">
        <v>8215</v>
      </c>
      <c r="B8216" t="s">
        <v>20834</v>
      </c>
      <c r="C8216" t="s">
        <v>20835</v>
      </c>
      <c r="D8216" t="s">
        <v>20836</v>
      </c>
      <c r="E8216" s="1">
        <v>44964.611863425926</v>
      </c>
      <c r="F8216" s="1">
        <v>44964.611863425926</v>
      </c>
    </row>
    <row r="8217" spans="1:6" x14ac:dyDescent="0.2">
      <c r="A8217">
        <v>8216</v>
      </c>
      <c r="B8217" t="s">
        <v>20837</v>
      </c>
      <c r="C8217" t="s">
        <v>20838</v>
      </c>
      <c r="D8217" t="s">
        <v>20839</v>
      </c>
      <c r="E8217" s="1">
        <v>44964.611863425926</v>
      </c>
      <c r="F8217" s="1">
        <v>44964.611863425926</v>
      </c>
    </row>
    <row r="8218" spans="1:6" x14ac:dyDescent="0.2">
      <c r="A8218">
        <v>8217</v>
      </c>
      <c r="B8218" t="s">
        <v>20840</v>
      </c>
      <c r="C8218" t="s">
        <v>20841</v>
      </c>
      <c r="D8218">
        <f>1-858-809-9732</f>
        <v>-11398</v>
      </c>
      <c r="E8218" s="1">
        <v>44964.611863425926</v>
      </c>
      <c r="F8218" s="1">
        <v>44964.611863425926</v>
      </c>
    </row>
    <row r="8219" spans="1:6" x14ac:dyDescent="0.2">
      <c r="A8219">
        <v>8218</v>
      </c>
      <c r="B8219" t="s">
        <v>20842</v>
      </c>
      <c r="C8219" t="s">
        <v>20843</v>
      </c>
      <c r="D8219">
        <f>1-414-849-7484</f>
        <v>-8746</v>
      </c>
      <c r="E8219" s="1">
        <v>44964.611863425926</v>
      </c>
      <c r="F8219" s="1">
        <v>44964.611863425926</v>
      </c>
    </row>
    <row r="8220" spans="1:6" x14ac:dyDescent="0.2">
      <c r="A8220">
        <v>8219</v>
      </c>
      <c r="B8220" t="s">
        <v>20844</v>
      </c>
      <c r="C8220" t="s">
        <v>20845</v>
      </c>
      <c r="D8220" s="2">
        <v>9593929743</v>
      </c>
      <c r="E8220" s="1">
        <v>44964.611863425926</v>
      </c>
      <c r="F8220" s="1">
        <v>44964.611863425926</v>
      </c>
    </row>
    <row r="8221" spans="1:6" x14ac:dyDescent="0.2">
      <c r="A8221">
        <v>8220</v>
      </c>
      <c r="B8221" t="s">
        <v>20846</v>
      </c>
      <c r="C8221" t="s">
        <v>20847</v>
      </c>
      <c r="D8221" t="s">
        <v>20848</v>
      </c>
      <c r="E8221" s="1">
        <v>44964.611863425926</v>
      </c>
      <c r="F8221" s="1">
        <v>44964.611863425926</v>
      </c>
    </row>
    <row r="8222" spans="1:6" x14ac:dyDescent="0.2">
      <c r="A8222">
        <v>8221</v>
      </c>
      <c r="B8222" t="s">
        <v>20849</v>
      </c>
      <c r="C8222" t="s">
        <v>20850</v>
      </c>
      <c r="D8222">
        <v>15205206979</v>
      </c>
      <c r="E8222" s="1">
        <v>44964.611863425926</v>
      </c>
      <c r="F8222" s="1">
        <v>44964.611863425926</v>
      </c>
    </row>
    <row r="8223" spans="1:6" x14ac:dyDescent="0.2">
      <c r="A8223">
        <v>8222</v>
      </c>
      <c r="B8223" t="s">
        <v>20851</v>
      </c>
      <c r="C8223" t="s">
        <v>20852</v>
      </c>
      <c r="D8223">
        <v>19207829825</v>
      </c>
      <c r="E8223" s="1">
        <v>44964.611863425926</v>
      </c>
      <c r="F8223" s="1">
        <v>44964.611863425926</v>
      </c>
    </row>
    <row r="8224" spans="1:6" x14ac:dyDescent="0.2">
      <c r="A8224">
        <v>8223</v>
      </c>
      <c r="B8224" t="s">
        <v>20853</v>
      </c>
      <c r="C8224" t="s">
        <v>20854</v>
      </c>
      <c r="D8224" t="s">
        <v>20855</v>
      </c>
      <c r="E8224" s="1">
        <v>44964.611863425926</v>
      </c>
      <c r="F8224" s="1">
        <v>44964.611863425926</v>
      </c>
    </row>
    <row r="8225" spans="1:6" x14ac:dyDescent="0.2">
      <c r="A8225">
        <v>8224</v>
      </c>
      <c r="B8225" t="s">
        <v>20856</v>
      </c>
      <c r="C8225" t="s">
        <v>20857</v>
      </c>
      <c r="D8225" s="2">
        <v>13514443867</v>
      </c>
      <c r="E8225" s="1">
        <v>44964.611863425926</v>
      </c>
      <c r="F8225" s="1">
        <v>44964.611863425926</v>
      </c>
    </row>
    <row r="8226" spans="1:6" x14ac:dyDescent="0.2">
      <c r="A8226">
        <v>8225</v>
      </c>
      <c r="B8226" t="s">
        <v>20858</v>
      </c>
      <c r="C8226" t="s">
        <v>20859</v>
      </c>
      <c r="D8226" s="2">
        <v>7575238843</v>
      </c>
      <c r="E8226" s="1">
        <v>44964.611863425926</v>
      </c>
      <c r="F8226" s="1">
        <v>44964.611863425926</v>
      </c>
    </row>
    <row r="8227" spans="1:6" x14ac:dyDescent="0.2">
      <c r="A8227">
        <v>8226</v>
      </c>
      <c r="B8227" t="s">
        <v>20860</v>
      </c>
      <c r="C8227" t="s">
        <v>20861</v>
      </c>
      <c r="D8227" s="2">
        <v>9495801007</v>
      </c>
      <c r="E8227" s="1">
        <v>44964.611863425926</v>
      </c>
      <c r="F8227" s="1">
        <v>44964.611863425926</v>
      </c>
    </row>
    <row r="8228" spans="1:6" x14ac:dyDescent="0.2">
      <c r="A8228">
        <v>8227</v>
      </c>
      <c r="B8228" t="s">
        <v>20862</v>
      </c>
      <c r="C8228" t="s">
        <v>20863</v>
      </c>
      <c r="D8228" t="s">
        <v>20864</v>
      </c>
      <c r="E8228" s="1">
        <v>44964.611863425926</v>
      </c>
      <c r="F8228" s="1">
        <v>44964.611863425926</v>
      </c>
    </row>
    <row r="8229" spans="1:6" x14ac:dyDescent="0.2">
      <c r="A8229">
        <v>8228</v>
      </c>
      <c r="B8229" t="s">
        <v>20865</v>
      </c>
      <c r="C8229" t="s">
        <v>20866</v>
      </c>
      <c r="D8229" t="s">
        <v>20867</v>
      </c>
      <c r="E8229" s="1">
        <v>44964.611863425926</v>
      </c>
      <c r="F8229" s="1">
        <v>44964.611863425926</v>
      </c>
    </row>
    <row r="8230" spans="1:6" x14ac:dyDescent="0.2">
      <c r="A8230">
        <v>8229</v>
      </c>
      <c r="B8230" t="s">
        <v>20868</v>
      </c>
      <c r="C8230" t="s">
        <v>20869</v>
      </c>
      <c r="D8230" t="s">
        <v>20870</v>
      </c>
      <c r="E8230" s="1">
        <v>44964.611863425926</v>
      </c>
      <c r="F8230" s="1">
        <v>44964.611863425926</v>
      </c>
    </row>
    <row r="8231" spans="1:6" x14ac:dyDescent="0.2">
      <c r="A8231">
        <v>8230</v>
      </c>
      <c r="B8231" t="s">
        <v>20871</v>
      </c>
      <c r="C8231" t="s">
        <v>20872</v>
      </c>
      <c r="D8231" t="s">
        <v>20873</v>
      </c>
      <c r="E8231" s="1">
        <v>44964.611863425926</v>
      </c>
      <c r="F8231" s="1">
        <v>44964.611863425926</v>
      </c>
    </row>
    <row r="8232" spans="1:6" x14ac:dyDescent="0.2">
      <c r="A8232">
        <v>8231</v>
      </c>
      <c r="B8232" t="s">
        <v>20874</v>
      </c>
      <c r="C8232" t="s">
        <v>20875</v>
      </c>
      <c r="D8232" t="s">
        <v>20876</v>
      </c>
      <c r="E8232" s="1">
        <v>44964.611863425926</v>
      </c>
      <c r="F8232" s="1">
        <v>44964.611863425926</v>
      </c>
    </row>
    <row r="8233" spans="1:6" x14ac:dyDescent="0.2">
      <c r="A8233">
        <v>8232</v>
      </c>
      <c r="B8233" t="s">
        <v>20877</v>
      </c>
      <c r="C8233" t="s">
        <v>20878</v>
      </c>
      <c r="D8233" t="s">
        <v>20879</v>
      </c>
      <c r="E8233" s="1">
        <v>44964.611863425926</v>
      </c>
      <c r="F8233" s="1">
        <v>44964.611863425926</v>
      </c>
    </row>
    <row r="8234" spans="1:6" x14ac:dyDescent="0.2">
      <c r="A8234">
        <v>8233</v>
      </c>
      <c r="B8234" t="s">
        <v>20880</v>
      </c>
      <c r="C8234" t="s">
        <v>20881</v>
      </c>
      <c r="D8234">
        <f>1-360-847-5327</f>
        <v>-6533</v>
      </c>
      <c r="E8234" s="1">
        <v>44964.611863425926</v>
      </c>
      <c r="F8234" s="1">
        <v>44964.611863425926</v>
      </c>
    </row>
    <row r="8235" spans="1:6" x14ac:dyDescent="0.2">
      <c r="A8235">
        <v>8234</v>
      </c>
      <c r="B8235" t="s">
        <v>20882</v>
      </c>
      <c r="C8235" t="s">
        <v>20883</v>
      </c>
      <c r="D8235" t="s">
        <v>20884</v>
      </c>
      <c r="E8235" s="1">
        <v>44964.611863425926</v>
      </c>
      <c r="F8235" s="1">
        <v>44964.611863425926</v>
      </c>
    </row>
    <row r="8236" spans="1:6" x14ac:dyDescent="0.2">
      <c r="A8236">
        <v>8235</v>
      </c>
      <c r="B8236" t="s">
        <v>20885</v>
      </c>
      <c r="C8236" t="s">
        <v>20886</v>
      </c>
      <c r="D8236" t="s">
        <v>20887</v>
      </c>
      <c r="E8236" s="1">
        <v>44964.611863425926</v>
      </c>
      <c r="F8236" s="1">
        <v>44964.611863425926</v>
      </c>
    </row>
    <row r="8237" spans="1:6" x14ac:dyDescent="0.2">
      <c r="A8237">
        <v>8236</v>
      </c>
      <c r="B8237" t="s">
        <v>20888</v>
      </c>
      <c r="C8237" t="s">
        <v>20889</v>
      </c>
      <c r="D8237">
        <f>1-308-847-1033</f>
        <v>-2187</v>
      </c>
      <c r="E8237" s="1">
        <v>44964.611863425926</v>
      </c>
      <c r="F8237" s="1">
        <v>44964.611863425926</v>
      </c>
    </row>
    <row r="8238" spans="1:6" x14ac:dyDescent="0.2">
      <c r="A8238">
        <v>8237</v>
      </c>
      <c r="B8238" t="s">
        <v>20890</v>
      </c>
      <c r="C8238" t="s">
        <v>20891</v>
      </c>
      <c r="D8238" t="s">
        <v>20892</v>
      </c>
      <c r="E8238" s="1">
        <v>44964.611863425926</v>
      </c>
      <c r="F8238" s="1">
        <v>44964.611863425926</v>
      </c>
    </row>
    <row r="8239" spans="1:6" x14ac:dyDescent="0.2">
      <c r="A8239">
        <v>8238</v>
      </c>
      <c r="B8239" t="s">
        <v>20893</v>
      </c>
      <c r="C8239" t="s">
        <v>20894</v>
      </c>
      <c r="D8239" s="2">
        <v>8202253362</v>
      </c>
      <c r="E8239" s="1">
        <v>44964.611863425926</v>
      </c>
      <c r="F8239" s="1">
        <v>44964.611863425926</v>
      </c>
    </row>
    <row r="8240" spans="1:6" x14ac:dyDescent="0.2">
      <c r="A8240">
        <v>8239</v>
      </c>
      <c r="B8240" t="s">
        <v>20895</v>
      </c>
      <c r="C8240" t="s">
        <v>20896</v>
      </c>
      <c r="D8240">
        <v>17019898987</v>
      </c>
      <c r="E8240" s="1">
        <v>44964.611863425926</v>
      </c>
      <c r="F8240" s="1">
        <v>44964.611863425926</v>
      </c>
    </row>
    <row r="8241" spans="1:6" x14ac:dyDescent="0.2">
      <c r="A8241">
        <v>8240</v>
      </c>
      <c r="B8241" t="s">
        <v>20897</v>
      </c>
      <c r="C8241" t="s">
        <v>20898</v>
      </c>
      <c r="D8241">
        <v>12542834627</v>
      </c>
      <c r="E8241" s="1">
        <v>44964.611863425926</v>
      </c>
      <c r="F8241" s="1">
        <v>44964.611863425926</v>
      </c>
    </row>
    <row r="8242" spans="1:6" x14ac:dyDescent="0.2">
      <c r="A8242">
        <v>8241</v>
      </c>
      <c r="B8242" t="s">
        <v>20899</v>
      </c>
      <c r="C8242" t="s">
        <v>20900</v>
      </c>
      <c r="D8242" s="2">
        <v>3083719729</v>
      </c>
      <c r="E8242" s="1">
        <v>44964.611863425926</v>
      </c>
      <c r="F8242" s="1">
        <v>44964.611863425926</v>
      </c>
    </row>
    <row r="8243" spans="1:6" x14ac:dyDescent="0.2">
      <c r="A8243">
        <v>8242</v>
      </c>
      <c r="B8243" t="s">
        <v>20901</v>
      </c>
      <c r="C8243" t="s">
        <v>20902</v>
      </c>
      <c r="D8243" t="s">
        <v>20903</v>
      </c>
      <c r="E8243" s="1">
        <v>44964.611863425926</v>
      </c>
      <c r="F8243" s="1">
        <v>44964.611863425926</v>
      </c>
    </row>
    <row r="8244" spans="1:6" x14ac:dyDescent="0.2">
      <c r="A8244">
        <v>8243</v>
      </c>
      <c r="B8244" t="s">
        <v>20904</v>
      </c>
      <c r="C8244" t="s">
        <v>20905</v>
      </c>
      <c r="D8244">
        <v>15519622120</v>
      </c>
      <c r="E8244" s="1">
        <v>44964.611863425926</v>
      </c>
      <c r="F8244" s="1">
        <v>44964.611863425926</v>
      </c>
    </row>
    <row r="8245" spans="1:6" x14ac:dyDescent="0.2">
      <c r="A8245">
        <v>8244</v>
      </c>
      <c r="B8245" t="s">
        <v>20906</v>
      </c>
      <c r="C8245" t="s">
        <v>20907</v>
      </c>
      <c r="D8245" t="s">
        <v>20908</v>
      </c>
      <c r="E8245" s="1">
        <v>44964.611863425926</v>
      </c>
      <c r="F8245" s="1">
        <v>44964.611863425926</v>
      </c>
    </row>
    <row r="8246" spans="1:6" x14ac:dyDescent="0.2">
      <c r="A8246">
        <v>8245</v>
      </c>
      <c r="B8246" t="s">
        <v>20909</v>
      </c>
      <c r="C8246" t="s">
        <v>20910</v>
      </c>
      <c r="D8246" t="s">
        <v>20911</v>
      </c>
      <c r="E8246" s="1">
        <v>44964.611863425926</v>
      </c>
      <c r="F8246" s="1">
        <v>44964.611863425926</v>
      </c>
    </row>
    <row r="8247" spans="1:6" x14ac:dyDescent="0.2">
      <c r="A8247">
        <v>8246</v>
      </c>
      <c r="B8247" t="s">
        <v>20912</v>
      </c>
      <c r="C8247" t="s">
        <v>20913</v>
      </c>
      <c r="D8247" t="s">
        <v>20914</v>
      </c>
      <c r="E8247" s="1">
        <v>44964.611863425926</v>
      </c>
      <c r="F8247" s="1">
        <v>44964.611863425926</v>
      </c>
    </row>
    <row r="8248" spans="1:6" x14ac:dyDescent="0.2">
      <c r="A8248">
        <v>8247</v>
      </c>
      <c r="B8248" t="s">
        <v>20915</v>
      </c>
      <c r="C8248" t="s">
        <v>20916</v>
      </c>
      <c r="D8248" t="s">
        <v>20917</v>
      </c>
      <c r="E8248" s="1">
        <v>44964.611863425926</v>
      </c>
      <c r="F8248" s="1">
        <v>44964.611863425926</v>
      </c>
    </row>
    <row r="8249" spans="1:6" x14ac:dyDescent="0.2">
      <c r="A8249">
        <v>8248</v>
      </c>
      <c r="B8249" t="s">
        <v>20918</v>
      </c>
      <c r="C8249" t="s">
        <v>20919</v>
      </c>
      <c r="D8249">
        <f>1-608-662-5345</f>
        <v>-6614</v>
      </c>
      <c r="E8249" s="1">
        <v>44964.611863425926</v>
      </c>
      <c r="F8249" s="1">
        <v>44964.611863425926</v>
      </c>
    </row>
    <row r="8250" spans="1:6" x14ac:dyDescent="0.2">
      <c r="A8250">
        <v>8249</v>
      </c>
      <c r="B8250" t="s">
        <v>20920</v>
      </c>
      <c r="C8250" t="s">
        <v>20921</v>
      </c>
      <c r="D8250" t="s">
        <v>20922</v>
      </c>
      <c r="E8250" s="1">
        <v>44964.611863425926</v>
      </c>
      <c r="F8250" s="1">
        <v>44964.611863425926</v>
      </c>
    </row>
    <row r="8251" spans="1:6" x14ac:dyDescent="0.2">
      <c r="A8251">
        <v>8250</v>
      </c>
      <c r="B8251" t="s">
        <v>20923</v>
      </c>
      <c r="C8251" t="s">
        <v>20924</v>
      </c>
      <c r="D8251" t="s">
        <v>20925</v>
      </c>
      <c r="E8251" s="1">
        <v>44964.611863425926</v>
      </c>
      <c r="F8251" s="1">
        <v>44964.611863425926</v>
      </c>
    </row>
    <row r="8252" spans="1:6" x14ac:dyDescent="0.2">
      <c r="A8252">
        <v>8251</v>
      </c>
      <c r="B8252" t="s">
        <v>20926</v>
      </c>
      <c r="C8252" t="s">
        <v>20927</v>
      </c>
      <c r="D8252" s="2">
        <v>3305123389</v>
      </c>
      <c r="E8252" s="1">
        <v>44964.611863425926</v>
      </c>
      <c r="F8252" s="1">
        <v>44964.611863425926</v>
      </c>
    </row>
    <row r="8253" spans="1:6" x14ac:dyDescent="0.2">
      <c r="A8253">
        <v>8252</v>
      </c>
      <c r="B8253" t="s">
        <v>20928</v>
      </c>
      <c r="C8253" t="s">
        <v>20929</v>
      </c>
      <c r="D8253" t="s">
        <v>20930</v>
      </c>
      <c r="E8253" s="1">
        <v>44964.611863425926</v>
      </c>
      <c r="F8253" s="1">
        <v>44964.611863425926</v>
      </c>
    </row>
    <row r="8254" spans="1:6" x14ac:dyDescent="0.2">
      <c r="A8254">
        <v>8253</v>
      </c>
      <c r="B8254" t="s">
        <v>20931</v>
      </c>
      <c r="C8254" t="s">
        <v>20932</v>
      </c>
      <c r="D8254">
        <f>1-364-590-8251</f>
        <v>-9204</v>
      </c>
      <c r="E8254" s="1">
        <v>44964.611863425926</v>
      </c>
      <c r="F8254" s="1">
        <v>44964.611863425926</v>
      </c>
    </row>
    <row r="8255" spans="1:6" x14ac:dyDescent="0.2">
      <c r="A8255">
        <v>8254</v>
      </c>
      <c r="B8255" t="s">
        <v>20933</v>
      </c>
      <c r="C8255" t="s">
        <v>20934</v>
      </c>
      <c r="D8255" t="s">
        <v>20935</v>
      </c>
      <c r="E8255" s="1">
        <v>44964.611863425926</v>
      </c>
      <c r="F8255" s="1">
        <v>44964.611863425926</v>
      </c>
    </row>
    <row r="8256" spans="1:6" x14ac:dyDescent="0.2">
      <c r="A8256">
        <v>8255</v>
      </c>
      <c r="B8256" t="s">
        <v>20936</v>
      </c>
      <c r="C8256" t="s">
        <v>20937</v>
      </c>
      <c r="D8256" t="s">
        <v>20938</v>
      </c>
      <c r="E8256" s="1">
        <v>44964.611863425926</v>
      </c>
      <c r="F8256" s="1">
        <v>44964.611863425926</v>
      </c>
    </row>
    <row r="8257" spans="1:6" x14ac:dyDescent="0.2">
      <c r="A8257">
        <v>8256</v>
      </c>
      <c r="B8257" t="s">
        <v>20939</v>
      </c>
      <c r="C8257" t="s">
        <v>20940</v>
      </c>
      <c r="D8257" s="2">
        <v>3859604261</v>
      </c>
      <c r="E8257" s="1">
        <v>44964.611863425926</v>
      </c>
      <c r="F8257" s="1">
        <v>44964.611863425926</v>
      </c>
    </row>
    <row r="8258" spans="1:6" x14ac:dyDescent="0.2">
      <c r="A8258">
        <v>8257</v>
      </c>
      <c r="B8258" t="s">
        <v>20941</v>
      </c>
      <c r="C8258" t="s">
        <v>20942</v>
      </c>
      <c r="D8258" t="s">
        <v>20943</v>
      </c>
      <c r="E8258" s="1">
        <v>44964.611863425926</v>
      </c>
      <c r="F8258" s="1">
        <v>44964.611863425926</v>
      </c>
    </row>
    <row r="8259" spans="1:6" x14ac:dyDescent="0.2">
      <c r="A8259">
        <v>8258</v>
      </c>
      <c r="B8259" t="s">
        <v>20944</v>
      </c>
      <c r="C8259" t="s">
        <v>20945</v>
      </c>
      <c r="D8259" s="2">
        <v>18728129151</v>
      </c>
      <c r="E8259" s="1">
        <v>44964.611863425926</v>
      </c>
      <c r="F8259" s="1">
        <v>44964.611863425926</v>
      </c>
    </row>
    <row r="8260" spans="1:6" x14ac:dyDescent="0.2">
      <c r="A8260">
        <v>8259</v>
      </c>
      <c r="B8260" t="s">
        <v>20946</v>
      </c>
      <c r="C8260" t="s">
        <v>20947</v>
      </c>
      <c r="D8260" s="2">
        <v>8502455227</v>
      </c>
      <c r="E8260" s="1">
        <v>44964.611863425926</v>
      </c>
      <c r="F8260" s="1">
        <v>44964.611863425926</v>
      </c>
    </row>
    <row r="8261" spans="1:6" x14ac:dyDescent="0.2">
      <c r="A8261">
        <v>8260</v>
      </c>
      <c r="B8261" t="s">
        <v>20948</v>
      </c>
      <c r="C8261" t="s">
        <v>20949</v>
      </c>
      <c r="D8261" s="2">
        <v>17265226643</v>
      </c>
      <c r="E8261" s="1">
        <v>44964.611863425926</v>
      </c>
      <c r="F8261" s="1">
        <v>44964.611863425926</v>
      </c>
    </row>
    <row r="8262" spans="1:6" x14ac:dyDescent="0.2">
      <c r="A8262">
        <v>8261</v>
      </c>
      <c r="B8262" t="s">
        <v>20950</v>
      </c>
      <c r="C8262" t="s">
        <v>20951</v>
      </c>
      <c r="D8262" t="s">
        <v>20952</v>
      </c>
      <c r="E8262" s="1">
        <v>44964.611863425926</v>
      </c>
      <c r="F8262" s="1">
        <v>44964.611863425926</v>
      </c>
    </row>
    <row r="8263" spans="1:6" x14ac:dyDescent="0.2">
      <c r="A8263">
        <v>8262</v>
      </c>
      <c r="B8263" t="s">
        <v>20953</v>
      </c>
      <c r="C8263" t="s">
        <v>20954</v>
      </c>
      <c r="D8263" t="s">
        <v>20955</v>
      </c>
      <c r="E8263" s="1">
        <v>44964.611863425926</v>
      </c>
      <c r="F8263" s="1">
        <v>44964.611863425926</v>
      </c>
    </row>
    <row r="8264" spans="1:6" x14ac:dyDescent="0.2">
      <c r="A8264">
        <v>8263</v>
      </c>
      <c r="B8264" t="s">
        <v>20956</v>
      </c>
      <c r="C8264" t="s">
        <v>20957</v>
      </c>
      <c r="D8264" t="s">
        <v>20958</v>
      </c>
      <c r="E8264" s="1">
        <v>44964.611863425926</v>
      </c>
      <c r="F8264" s="1">
        <v>44964.611863425926</v>
      </c>
    </row>
    <row r="8265" spans="1:6" x14ac:dyDescent="0.2">
      <c r="A8265">
        <v>8264</v>
      </c>
      <c r="B8265" t="s">
        <v>20959</v>
      </c>
      <c r="C8265" t="s">
        <v>20960</v>
      </c>
      <c r="D8265" s="2">
        <v>9015822366</v>
      </c>
      <c r="E8265" s="1">
        <v>44964.611863425926</v>
      </c>
      <c r="F8265" s="1">
        <v>44964.611863425926</v>
      </c>
    </row>
    <row r="8266" spans="1:6" x14ac:dyDescent="0.2">
      <c r="A8266">
        <v>8265</v>
      </c>
      <c r="B8266" t="s">
        <v>20961</v>
      </c>
      <c r="C8266" t="s">
        <v>20962</v>
      </c>
      <c r="D8266">
        <f>1-808-968-834</f>
        <v>-2609</v>
      </c>
      <c r="E8266" s="1">
        <v>44964.611863425926</v>
      </c>
      <c r="F8266" s="1">
        <v>44964.611863425926</v>
      </c>
    </row>
    <row r="8267" spans="1:6" x14ac:dyDescent="0.2">
      <c r="A8267">
        <v>8266</v>
      </c>
      <c r="B8267" t="s">
        <v>20963</v>
      </c>
      <c r="C8267" t="s">
        <v>20964</v>
      </c>
      <c r="D8267" s="2">
        <v>12105534811</v>
      </c>
      <c r="E8267" s="1">
        <v>44964.611863425926</v>
      </c>
      <c r="F8267" s="1">
        <v>44964.611863425926</v>
      </c>
    </row>
    <row r="8268" spans="1:6" x14ac:dyDescent="0.2">
      <c r="A8268">
        <v>8267</v>
      </c>
      <c r="B8268" t="s">
        <v>20965</v>
      </c>
      <c r="C8268" t="s">
        <v>20966</v>
      </c>
      <c r="D8268" t="s">
        <v>20967</v>
      </c>
      <c r="E8268" s="1">
        <v>44964.611863425926</v>
      </c>
      <c r="F8268" s="1">
        <v>44964.611863425926</v>
      </c>
    </row>
    <row r="8269" spans="1:6" x14ac:dyDescent="0.2">
      <c r="A8269">
        <v>8268</v>
      </c>
      <c r="B8269" t="s">
        <v>20968</v>
      </c>
      <c r="C8269" t="s">
        <v>20969</v>
      </c>
      <c r="D8269" t="s">
        <v>20970</v>
      </c>
      <c r="E8269" s="1">
        <v>44964.611863425926</v>
      </c>
      <c r="F8269" s="1">
        <v>44964.611863425926</v>
      </c>
    </row>
    <row r="8270" spans="1:6" x14ac:dyDescent="0.2">
      <c r="A8270">
        <v>8269</v>
      </c>
      <c r="B8270" t="s">
        <v>20971</v>
      </c>
      <c r="C8270" t="s">
        <v>20972</v>
      </c>
      <c r="D8270" s="2">
        <v>2485475441</v>
      </c>
      <c r="E8270" s="1">
        <v>44964.611863425926</v>
      </c>
      <c r="F8270" s="1">
        <v>44964.611863425926</v>
      </c>
    </row>
    <row r="8271" spans="1:6" x14ac:dyDescent="0.2">
      <c r="A8271">
        <v>8270</v>
      </c>
      <c r="B8271" t="s">
        <v>20973</v>
      </c>
      <c r="C8271" t="s">
        <v>20974</v>
      </c>
      <c r="D8271" t="s">
        <v>20975</v>
      </c>
      <c r="E8271" s="1">
        <v>44964.611863425926</v>
      </c>
      <c r="F8271" s="1">
        <v>44964.611863425926</v>
      </c>
    </row>
    <row r="8272" spans="1:6" x14ac:dyDescent="0.2">
      <c r="A8272">
        <v>8271</v>
      </c>
      <c r="B8272" t="s">
        <v>20976</v>
      </c>
      <c r="C8272" t="s">
        <v>20977</v>
      </c>
      <c r="D8272" t="s">
        <v>20978</v>
      </c>
      <c r="E8272" s="1">
        <v>44964.611863425926</v>
      </c>
      <c r="F8272" s="1">
        <v>44964.611863425926</v>
      </c>
    </row>
    <row r="8273" spans="1:6" x14ac:dyDescent="0.2">
      <c r="A8273">
        <v>8272</v>
      </c>
      <c r="B8273" t="s">
        <v>20979</v>
      </c>
      <c r="C8273" t="s">
        <v>20980</v>
      </c>
      <c r="D8273">
        <f>1-754-899-3833</f>
        <v>-5485</v>
      </c>
      <c r="E8273" s="1">
        <v>44964.611863425926</v>
      </c>
      <c r="F8273" s="1">
        <v>44964.611863425926</v>
      </c>
    </row>
    <row r="8274" spans="1:6" x14ac:dyDescent="0.2">
      <c r="A8274">
        <v>8273</v>
      </c>
      <c r="B8274" t="s">
        <v>20981</v>
      </c>
      <c r="C8274" t="s">
        <v>20982</v>
      </c>
      <c r="D8274" t="s">
        <v>20983</v>
      </c>
      <c r="E8274" s="1">
        <v>44964.611863425926</v>
      </c>
      <c r="F8274" s="1">
        <v>44964.611863425926</v>
      </c>
    </row>
    <row r="8275" spans="1:6" x14ac:dyDescent="0.2">
      <c r="A8275">
        <v>8274</v>
      </c>
      <c r="B8275" t="s">
        <v>20984</v>
      </c>
      <c r="C8275" t="s">
        <v>20985</v>
      </c>
      <c r="D8275" t="s">
        <v>20986</v>
      </c>
      <c r="E8275" s="1">
        <v>44964.611863425926</v>
      </c>
      <c r="F8275" s="1">
        <v>44964.611863425926</v>
      </c>
    </row>
    <row r="8276" spans="1:6" x14ac:dyDescent="0.2">
      <c r="A8276">
        <v>8275</v>
      </c>
      <c r="B8276" t="s">
        <v>20987</v>
      </c>
      <c r="C8276" t="s">
        <v>20988</v>
      </c>
      <c r="D8276" s="2">
        <v>3854457120</v>
      </c>
      <c r="E8276" s="1">
        <v>44964.611863425926</v>
      </c>
      <c r="F8276" s="1">
        <v>44964.611863425926</v>
      </c>
    </row>
    <row r="8277" spans="1:6" x14ac:dyDescent="0.2">
      <c r="A8277">
        <v>8276</v>
      </c>
      <c r="B8277" t="s">
        <v>20989</v>
      </c>
      <c r="C8277" t="s">
        <v>20990</v>
      </c>
      <c r="D8277" t="s">
        <v>20991</v>
      </c>
      <c r="E8277" s="1">
        <v>44964.611863425926</v>
      </c>
      <c r="F8277" s="1">
        <v>44964.611863425926</v>
      </c>
    </row>
    <row r="8278" spans="1:6" x14ac:dyDescent="0.2">
      <c r="A8278">
        <v>8277</v>
      </c>
      <c r="B8278" t="s">
        <v>20992</v>
      </c>
      <c r="C8278" t="s">
        <v>20993</v>
      </c>
      <c r="D8278" t="s">
        <v>20994</v>
      </c>
      <c r="E8278" s="1">
        <v>44964.611863425926</v>
      </c>
      <c r="F8278" s="1">
        <v>44964.611863425926</v>
      </c>
    </row>
    <row r="8279" spans="1:6" x14ac:dyDescent="0.2">
      <c r="A8279">
        <v>8278</v>
      </c>
      <c r="B8279" t="s">
        <v>20995</v>
      </c>
      <c r="C8279" t="s">
        <v>20996</v>
      </c>
      <c r="D8279" t="s">
        <v>20997</v>
      </c>
      <c r="E8279" s="1">
        <v>44964.611863425926</v>
      </c>
      <c r="F8279" s="1">
        <v>44964.611863425926</v>
      </c>
    </row>
    <row r="8280" spans="1:6" x14ac:dyDescent="0.2">
      <c r="A8280">
        <v>8279</v>
      </c>
      <c r="B8280" t="s">
        <v>20998</v>
      </c>
      <c r="C8280" t="s">
        <v>20999</v>
      </c>
      <c r="D8280" t="s">
        <v>21000</v>
      </c>
      <c r="E8280" s="1">
        <v>44964.611863425926</v>
      </c>
      <c r="F8280" s="1">
        <v>44964.611863425926</v>
      </c>
    </row>
    <row r="8281" spans="1:6" x14ac:dyDescent="0.2">
      <c r="A8281">
        <v>8280</v>
      </c>
      <c r="B8281" t="s">
        <v>21001</v>
      </c>
      <c r="C8281" t="s">
        <v>21002</v>
      </c>
      <c r="D8281" t="s">
        <v>21003</v>
      </c>
      <c r="E8281" s="1">
        <v>44964.611863425926</v>
      </c>
      <c r="F8281" s="1">
        <v>44964.611863425926</v>
      </c>
    </row>
    <row r="8282" spans="1:6" x14ac:dyDescent="0.2">
      <c r="A8282">
        <v>8281</v>
      </c>
      <c r="B8282" t="s">
        <v>21004</v>
      </c>
      <c r="C8282" t="s">
        <v>21005</v>
      </c>
      <c r="D8282" t="s">
        <v>21006</v>
      </c>
      <c r="E8282" s="1">
        <v>44964.611863425926</v>
      </c>
      <c r="F8282" s="1">
        <v>44964.611863425926</v>
      </c>
    </row>
    <row r="8283" spans="1:6" x14ac:dyDescent="0.2">
      <c r="A8283">
        <v>8282</v>
      </c>
      <c r="B8283" t="s">
        <v>21007</v>
      </c>
      <c r="C8283" t="s">
        <v>21008</v>
      </c>
      <c r="D8283" t="s">
        <v>21009</v>
      </c>
      <c r="E8283" s="1">
        <v>44964.611863425926</v>
      </c>
      <c r="F8283" s="1">
        <v>44964.611863425926</v>
      </c>
    </row>
    <row r="8284" spans="1:6" x14ac:dyDescent="0.2">
      <c r="A8284">
        <v>8283</v>
      </c>
      <c r="B8284" t="s">
        <v>21010</v>
      </c>
      <c r="C8284" t="s">
        <v>21011</v>
      </c>
      <c r="D8284" s="2">
        <v>14805458402</v>
      </c>
      <c r="E8284" s="1">
        <v>44964.611863425926</v>
      </c>
      <c r="F8284" s="1">
        <v>44964.611863425926</v>
      </c>
    </row>
    <row r="8285" spans="1:6" x14ac:dyDescent="0.2">
      <c r="A8285">
        <v>8284</v>
      </c>
      <c r="B8285" t="s">
        <v>21012</v>
      </c>
      <c r="C8285" t="s">
        <v>21013</v>
      </c>
      <c r="D8285" s="2">
        <v>13206121807</v>
      </c>
      <c r="E8285" s="1">
        <v>44964.611863425926</v>
      </c>
      <c r="F8285" s="1">
        <v>44964.611863425926</v>
      </c>
    </row>
    <row r="8286" spans="1:6" x14ac:dyDescent="0.2">
      <c r="A8286">
        <v>8285</v>
      </c>
      <c r="B8286" t="s">
        <v>21014</v>
      </c>
      <c r="C8286" t="s">
        <v>21015</v>
      </c>
      <c r="D8286" t="s">
        <v>21016</v>
      </c>
      <c r="E8286" s="1">
        <v>44964.611863425926</v>
      </c>
      <c r="F8286" s="1">
        <v>44964.611863425926</v>
      </c>
    </row>
    <row r="8287" spans="1:6" x14ac:dyDescent="0.2">
      <c r="A8287">
        <v>8286</v>
      </c>
      <c r="B8287" t="s">
        <v>21017</v>
      </c>
      <c r="C8287" t="s">
        <v>21018</v>
      </c>
      <c r="D8287" s="2">
        <v>2208024412</v>
      </c>
      <c r="E8287" s="1">
        <v>44964.611863425926</v>
      </c>
      <c r="F8287" s="1">
        <v>44964.611863425926</v>
      </c>
    </row>
    <row r="8288" spans="1:6" x14ac:dyDescent="0.2">
      <c r="A8288">
        <v>8287</v>
      </c>
      <c r="B8288" t="s">
        <v>21019</v>
      </c>
      <c r="C8288" t="s">
        <v>21020</v>
      </c>
      <c r="D8288" t="s">
        <v>21021</v>
      </c>
      <c r="E8288" s="1">
        <v>44964.611863425926</v>
      </c>
      <c r="F8288" s="1">
        <v>44964.611863425926</v>
      </c>
    </row>
    <row r="8289" spans="1:6" x14ac:dyDescent="0.2">
      <c r="A8289">
        <v>8288</v>
      </c>
      <c r="B8289" t="s">
        <v>21022</v>
      </c>
      <c r="C8289" t="s">
        <v>21023</v>
      </c>
      <c r="D8289" s="2">
        <v>9204470661</v>
      </c>
      <c r="E8289" s="1">
        <v>44964.611863425926</v>
      </c>
      <c r="F8289" s="1">
        <v>44964.611863425926</v>
      </c>
    </row>
    <row r="8290" spans="1:6" x14ac:dyDescent="0.2">
      <c r="A8290">
        <v>8289</v>
      </c>
      <c r="B8290" t="s">
        <v>21024</v>
      </c>
      <c r="C8290" t="s">
        <v>21025</v>
      </c>
      <c r="D8290">
        <v>12069717933</v>
      </c>
      <c r="E8290" s="1">
        <v>44964.611863425926</v>
      </c>
      <c r="F8290" s="1">
        <v>44964.611863425926</v>
      </c>
    </row>
    <row r="8291" spans="1:6" x14ac:dyDescent="0.2">
      <c r="A8291">
        <v>8290</v>
      </c>
      <c r="B8291" t="s">
        <v>21026</v>
      </c>
      <c r="C8291" t="s">
        <v>21027</v>
      </c>
      <c r="D8291" t="s">
        <v>21028</v>
      </c>
      <c r="E8291" s="1">
        <v>44964.611863425926</v>
      </c>
      <c r="F8291" s="1">
        <v>44964.611863425926</v>
      </c>
    </row>
    <row r="8292" spans="1:6" x14ac:dyDescent="0.2">
      <c r="A8292">
        <v>8291</v>
      </c>
      <c r="B8292" t="s">
        <v>21029</v>
      </c>
      <c r="C8292" t="s">
        <v>21030</v>
      </c>
      <c r="D8292" s="2">
        <v>7858813071</v>
      </c>
      <c r="E8292" s="1">
        <v>44964.611863425926</v>
      </c>
      <c r="F8292" s="1">
        <v>44964.611863425926</v>
      </c>
    </row>
    <row r="8293" spans="1:6" x14ac:dyDescent="0.2">
      <c r="A8293">
        <v>8292</v>
      </c>
      <c r="B8293" t="s">
        <v>21031</v>
      </c>
      <c r="C8293" t="s">
        <v>21032</v>
      </c>
      <c r="D8293" t="s">
        <v>21033</v>
      </c>
      <c r="E8293" s="1">
        <v>44964.611863425926</v>
      </c>
      <c r="F8293" s="1">
        <v>44964.611863425926</v>
      </c>
    </row>
    <row r="8294" spans="1:6" x14ac:dyDescent="0.2">
      <c r="A8294">
        <v>8293</v>
      </c>
      <c r="B8294" t="s">
        <v>21034</v>
      </c>
      <c r="C8294" t="s">
        <v>21035</v>
      </c>
      <c r="D8294" t="s">
        <v>21036</v>
      </c>
      <c r="E8294" s="1">
        <v>44964.611863425926</v>
      </c>
      <c r="F8294" s="1">
        <v>44964.611863425926</v>
      </c>
    </row>
    <row r="8295" spans="1:6" x14ac:dyDescent="0.2">
      <c r="A8295">
        <v>8294</v>
      </c>
      <c r="B8295" t="s">
        <v>21037</v>
      </c>
      <c r="C8295" t="s">
        <v>21038</v>
      </c>
      <c r="D8295" t="s">
        <v>21039</v>
      </c>
      <c r="E8295" s="1">
        <v>44964.611863425926</v>
      </c>
      <c r="F8295" s="1">
        <v>44964.611863425926</v>
      </c>
    </row>
    <row r="8296" spans="1:6" x14ac:dyDescent="0.2">
      <c r="A8296">
        <v>8295</v>
      </c>
      <c r="B8296" t="s">
        <v>21040</v>
      </c>
      <c r="C8296" t="s">
        <v>21041</v>
      </c>
      <c r="D8296" t="s">
        <v>21042</v>
      </c>
      <c r="E8296" s="1">
        <v>44964.611863425926</v>
      </c>
      <c r="F8296" s="1">
        <v>44964.611863425926</v>
      </c>
    </row>
    <row r="8297" spans="1:6" x14ac:dyDescent="0.2">
      <c r="A8297">
        <v>8296</v>
      </c>
      <c r="B8297" t="s">
        <v>21043</v>
      </c>
      <c r="C8297" t="s">
        <v>21044</v>
      </c>
      <c r="D8297">
        <f>1-802-228-6467</f>
        <v>-7496</v>
      </c>
      <c r="E8297" s="1">
        <v>44964.611863425926</v>
      </c>
      <c r="F8297" s="1">
        <v>44964.611863425926</v>
      </c>
    </row>
    <row r="8298" spans="1:6" x14ac:dyDescent="0.2">
      <c r="A8298">
        <v>8297</v>
      </c>
      <c r="B8298" t="s">
        <v>21045</v>
      </c>
      <c r="C8298" t="s">
        <v>21046</v>
      </c>
      <c r="D8298" s="2">
        <v>2072171887</v>
      </c>
      <c r="E8298" s="1">
        <v>44964.611863425926</v>
      </c>
      <c r="F8298" s="1">
        <v>44964.611863425926</v>
      </c>
    </row>
    <row r="8299" spans="1:6" x14ac:dyDescent="0.2">
      <c r="A8299">
        <v>8298</v>
      </c>
      <c r="B8299" t="s">
        <v>21047</v>
      </c>
      <c r="C8299" t="s">
        <v>21048</v>
      </c>
      <c r="D8299" s="2">
        <v>4589831987</v>
      </c>
      <c r="E8299" s="1">
        <v>44964.611863425926</v>
      </c>
      <c r="F8299" s="1">
        <v>44964.611863425926</v>
      </c>
    </row>
    <row r="8300" spans="1:6" x14ac:dyDescent="0.2">
      <c r="A8300">
        <v>8299</v>
      </c>
      <c r="B8300" t="s">
        <v>21049</v>
      </c>
      <c r="C8300" t="s">
        <v>21050</v>
      </c>
      <c r="D8300" t="s">
        <v>21051</v>
      </c>
      <c r="E8300" s="1">
        <v>44964.611863425926</v>
      </c>
      <c r="F8300" s="1">
        <v>44964.611863425926</v>
      </c>
    </row>
    <row r="8301" spans="1:6" x14ac:dyDescent="0.2">
      <c r="A8301">
        <v>8300</v>
      </c>
      <c r="B8301" t="s">
        <v>21052</v>
      </c>
      <c r="C8301" t="s">
        <v>21053</v>
      </c>
      <c r="D8301" s="2">
        <v>2169633960</v>
      </c>
      <c r="E8301" s="1">
        <v>44964.611863425926</v>
      </c>
      <c r="F8301" s="1">
        <v>44964.611863425926</v>
      </c>
    </row>
    <row r="8302" spans="1:6" x14ac:dyDescent="0.2">
      <c r="A8302">
        <v>8301</v>
      </c>
      <c r="B8302" t="s">
        <v>21054</v>
      </c>
      <c r="C8302" t="s">
        <v>21055</v>
      </c>
      <c r="D8302" t="s">
        <v>21056</v>
      </c>
      <c r="E8302" s="1">
        <v>44964.611863425926</v>
      </c>
      <c r="F8302" s="1">
        <v>44964.611863425926</v>
      </c>
    </row>
    <row r="8303" spans="1:6" x14ac:dyDescent="0.2">
      <c r="A8303">
        <v>8302</v>
      </c>
      <c r="B8303" t="s">
        <v>21057</v>
      </c>
      <c r="C8303" t="s">
        <v>21058</v>
      </c>
      <c r="D8303" s="2">
        <v>17067034600</v>
      </c>
      <c r="E8303" s="1">
        <v>44964.611863425926</v>
      </c>
      <c r="F8303" s="1">
        <v>44964.611863425926</v>
      </c>
    </row>
    <row r="8304" spans="1:6" x14ac:dyDescent="0.2">
      <c r="A8304">
        <v>8303</v>
      </c>
      <c r="B8304" t="s">
        <v>21059</v>
      </c>
      <c r="C8304" t="s">
        <v>21060</v>
      </c>
      <c r="D8304" s="2">
        <v>12396132160</v>
      </c>
      <c r="E8304" s="1">
        <v>44964.611863425926</v>
      </c>
      <c r="F8304" s="1">
        <v>44964.611863425926</v>
      </c>
    </row>
    <row r="8305" spans="1:6" x14ac:dyDescent="0.2">
      <c r="A8305">
        <v>8304</v>
      </c>
      <c r="B8305" t="s">
        <v>21061</v>
      </c>
      <c r="C8305" t="s">
        <v>21062</v>
      </c>
      <c r="D8305">
        <v>12833455744</v>
      </c>
      <c r="E8305" s="1">
        <v>44964.611863425926</v>
      </c>
      <c r="F8305" s="1">
        <v>44964.611863425926</v>
      </c>
    </row>
    <row r="8306" spans="1:6" x14ac:dyDescent="0.2">
      <c r="A8306">
        <v>8305</v>
      </c>
      <c r="B8306" t="s">
        <v>21063</v>
      </c>
      <c r="C8306" t="s">
        <v>21064</v>
      </c>
      <c r="D8306">
        <v>19292486541</v>
      </c>
      <c r="E8306" s="1">
        <v>44964.611863425926</v>
      </c>
      <c r="F8306" s="1">
        <v>44964.611863425926</v>
      </c>
    </row>
    <row r="8307" spans="1:6" x14ac:dyDescent="0.2">
      <c r="A8307">
        <v>8306</v>
      </c>
      <c r="B8307" t="s">
        <v>21065</v>
      </c>
      <c r="C8307" t="s">
        <v>21066</v>
      </c>
      <c r="D8307" t="s">
        <v>21067</v>
      </c>
      <c r="E8307" s="1">
        <v>44964.611863425926</v>
      </c>
      <c r="F8307" s="1">
        <v>44964.611863425926</v>
      </c>
    </row>
    <row r="8308" spans="1:6" x14ac:dyDescent="0.2">
      <c r="A8308">
        <v>8307</v>
      </c>
      <c r="B8308" t="s">
        <v>21068</v>
      </c>
      <c r="C8308" t="s">
        <v>21069</v>
      </c>
      <c r="D8308">
        <f>1-580-777-6808</f>
        <v>-8164</v>
      </c>
      <c r="E8308" s="1">
        <v>44964.611863425926</v>
      </c>
      <c r="F8308" s="1">
        <v>44964.611863425926</v>
      </c>
    </row>
    <row r="8309" spans="1:6" x14ac:dyDescent="0.2">
      <c r="A8309">
        <v>8308</v>
      </c>
      <c r="B8309" t="s">
        <v>21070</v>
      </c>
      <c r="C8309" t="s">
        <v>21071</v>
      </c>
      <c r="D8309" t="s">
        <v>21072</v>
      </c>
      <c r="E8309" s="1">
        <v>44964.611863425926</v>
      </c>
      <c r="F8309" s="1">
        <v>44964.611863425926</v>
      </c>
    </row>
    <row r="8310" spans="1:6" x14ac:dyDescent="0.2">
      <c r="A8310">
        <v>8309</v>
      </c>
      <c r="B8310" t="s">
        <v>21073</v>
      </c>
      <c r="C8310" t="s">
        <v>21074</v>
      </c>
      <c r="D8310">
        <f>1-224-683-6931</f>
        <v>-7837</v>
      </c>
      <c r="E8310" s="1">
        <v>44964.611863425926</v>
      </c>
      <c r="F8310" s="1">
        <v>44964.611863425926</v>
      </c>
    </row>
    <row r="8311" spans="1:6" x14ac:dyDescent="0.2">
      <c r="A8311">
        <v>8310</v>
      </c>
      <c r="B8311" t="s">
        <v>21075</v>
      </c>
      <c r="C8311" t="s">
        <v>21076</v>
      </c>
      <c r="D8311">
        <f>1-385-967-9863</f>
        <v>-11214</v>
      </c>
      <c r="E8311" s="1">
        <v>44964.611863425926</v>
      </c>
      <c r="F8311" s="1">
        <v>44964.611863425926</v>
      </c>
    </row>
    <row r="8312" spans="1:6" x14ac:dyDescent="0.2">
      <c r="A8312">
        <v>8311</v>
      </c>
      <c r="B8312" t="s">
        <v>21077</v>
      </c>
      <c r="C8312" t="s">
        <v>21078</v>
      </c>
      <c r="D8312" t="s">
        <v>21079</v>
      </c>
      <c r="E8312" s="1">
        <v>44964.611863425926</v>
      </c>
      <c r="F8312" s="1">
        <v>44964.611863425926</v>
      </c>
    </row>
    <row r="8313" spans="1:6" x14ac:dyDescent="0.2">
      <c r="A8313">
        <v>8312</v>
      </c>
      <c r="B8313" t="s">
        <v>21080</v>
      </c>
      <c r="C8313" t="s">
        <v>21081</v>
      </c>
      <c r="D8313" s="2">
        <v>17578328164</v>
      </c>
      <c r="E8313" s="1">
        <v>44964.611863425926</v>
      </c>
      <c r="F8313" s="1">
        <v>44964.611863425926</v>
      </c>
    </row>
    <row r="8314" spans="1:6" x14ac:dyDescent="0.2">
      <c r="A8314">
        <v>8313</v>
      </c>
      <c r="B8314" t="s">
        <v>21082</v>
      </c>
      <c r="C8314" t="s">
        <v>21083</v>
      </c>
      <c r="D8314" t="s">
        <v>21084</v>
      </c>
      <c r="E8314" s="1">
        <v>44964.611863425926</v>
      </c>
      <c r="F8314" s="1">
        <v>44964.611863425926</v>
      </c>
    </row>
    <row r="8315" spans="1:6" x14ac:dyDescent="0.2">
      <c r="A8315">
        <v>8314</v>
      </c>
      <c r="B8315" t="s">
        <v>21085</v>
      </c>
      <c r="C8315" t="s">
        <v>21086</v>
      </c>
      <c r="D8315">
        <f>1-818-927-7937</f>
        <v>-9681</v>
      </c>
      <c r="E8315" s="1">
        <v>44964.611863425926</v>
      </c>
      <c r="F8315" s="1">
        <v>44964.611863425926</v>
      </c>
    </row>
    <row r="8316" spans="1:6" x14ac:dyDescent="0.2">
      <c r="A8316">
        <v>8315</v>
      </c>
      <c r="B8316" t="s">
        <v>21087</v>
      </c>
      <c r="C8316" t="s">
        <v>21088</v>
      </c>
      <c r="D8316">
        <v>14588056548</v>
      </c>
      <c r="E8316" s="1">
        <v>44964.611863425926</v>
      </c>
      <c r="F8316" s="1">
        <v>44964.611863425926</v>
      </c>
    </row>
    <row r="8317" spans="1:6" x14ac:dyDescent="0.2">
      <c r="A8317">
        <v>8316</v>
      </c>
      <c r="B8317" t="s">
        <v>21089</v>
      </c>
      <c r="C8317" t="s">
        <v>21090</v>
      </c>
      <c r="D8317" s="2">
        <v>7437158675</v>
      </c>
      <c r="E8317" s="1">
        <v>44964.611863425926</v>
      </c>
      <c r="F8317" s="1">
        <v>44964.611863425926</v>
      </c>
    </row>
    <row r="8318" spans="1:6" x14ac:dyDescent="0.2">
      <c r="A8318">
        <v>8317</v>
      </c>
      <c r="B8318" t="s">
        <v>21091</v>
      </c>
      <c r="C8318" t="s">
        <v>21092</v>
      </c>
      <c r="D8318" t="s">
        <v>21093</v>
      </c>
      <c r="E8318" s="1">
        <v>44964.611863425926</v>
      </c>
      <c r="F8318" s="1">
        <v>44964.611863425926</v>
      </c>
    </row>
    <row r="8319" spans="1:6" x14ac:dyDescent="0.2">
      <c r="A8319">
        <v>8318</v>
      </c>
      <c r="B8319" t="s">
        <v>21094</v>
      </c>
      <c r="C8319" t="s">
        <v>21095</v>
      </c>
      <c r="D8319" s="2">
        <v>15013720766</v>
      </c>
      <c r="E8319" s="1">
        <v>44964.611863425926</v>
      </c>
      <c r="F8319" s="1">
        <v>44964.611863425926</v>
      </c>
    </row>
    <row r="8320" spans="1:6" x14ac:dyDescent="0.2">
      <c r="A8320">
        <v>8319</v>
      </c>
      <c r="B8320" t="s">
        <v>21096</v>
      </c>
      <c r="C8320" t="s">
        <v>21097</v>
      </c>
      <c r="D8320" s="2">
        <v>14432295318</v>
      </c>
      <c r="E8320" s="1">
        <v>44964.611863425926</v>
      </c>
      <c r="F8320" s="1">
        <v>44964.611863425926</v>
      </c>
    </row>
    <row r="8321" spans="1:6" x14ac:dyDescent="0.2">
      <c r="A8321">
        <v>8320</v>
      </c>
      <c r="B8321" t="s">
        <v>21098</v>
      </c>
      <c r="C8321" t="s">
        <v>21099</v>
      </c>
      <c r="D8321" s="2">
        <v>14694985551</v>
      </c>
      <c r="E8321" s="1">
        <v>44964.611863425926</v>
      </c>
      <c r="F8321" s="1">
        <v>44964.611863425926</v>
      </c>
    </row>
    <row r="8322" spans="1:6" x14ac:dyDescent="0.2">
      <c r="A8322">
        <v>8321</v>
      </c>
      <c r="B8322" t="s">
        <v>21100</v>
      </c>
      <c r="C8322" t="s">
        <v>21101</v>
      </c>
      <c r="D8322" t="s">
        <v>21102</v>
      </c>
      <c r="E8322" s="1">
        <v>44964.611863425926</v>
      </c>
      <c r="F8322" s="1">
        <v>44964.611863425926</v>
      </c>
    </row>
    <row r="8323" spans="1:6" x14ac:dyDescent="0.2">
      <c r="A8323">
        <v>8322</v>
      </c>
      <c r="B8323" t="s">
        <v>21103</v>
      </c>
      <c r="C8323" t="s">
        <v>21104</v>
      </c>
      <c r="D8323" t="s">
        <v>21105</v>
      </c>
      <c r="E8323" s="1">
        <v>44964.611863425926</v>
      </c>
      <c r="F8323" s="1">
        <v>44964.611863425926</v>
      </c>
    </row>
    <row r="8324" spans="1:6" x14ac:dyDescent="0.2">
      <c r="A8324">
        <v>8323</v>
      </c>
      <c r="B8324" t="s">
        <v>21106</v>
      </c>
      <c r="C8324" t="s">
        <v>21107</v>
      </c>
      <c r="D8324" t="s">
        <v>21108</v>
      </c>
      <c r="E8324" s="1">
        <v>44964.611863425926</v>
      </c>
      <c r="F8324" s="1">
        <v>44964.611863425926</v>
      </c>
    </row>
    <row r="8325" spans="1:6" x14ac:dyDescent="0.2">
      <c r="A8325">
        <v>8324</v>
      </c>
      <c r="B8325" t="s">
        <v>21109</v>
      </c>
      <c r="C8325" t="s">
        <v>21110</v>
      </c>
      <c r="D8325" t="s">
        <v>21111</v>
      </c>
      <c r="E8325" s="1">
        <v>44964.611863425926</v>
      </c>
      <c r="F8325" s="1">
        <v>44964.611863425926</v>
      </c>
    </row>
    <row r="8326" spans="1:6" x14ac:dyDescent="0.2">
      <c r="A8326">
        <v>8325</v>
      </c>
      <c r="B8326" t="s">
        <v>21112</v>
      </c>
      <c r="C8326" t="s">
        <v>21113</v>
      </c>
      <c r="D8326" t="s">
        <v>21114</v>
      </c>
      <c r="E8326" s="1">
        <v>44964.611863425926</v>
      </c>
      <c r="F8326" s="1">
        <v>44964.611863425926</v>
      </c>
    </row>
    <row r="8327" spans="1:6" x14ac:dyDescent="0.2">
      <c r="A8327">
        <v>8326</v>
      </c>
      <c r="B8327" t="s">
        <v>21115</v>
      </c>
      <c r="C8327" t="s">
        <v>21116</v>
      </c>
      <c r="D8327" t="s">
        <v>21117</v>
      </c>
      <c r="E8327" s="1">
        <v>44964.611863425926</v>
      </c>
      <c r="F8327" s="1">
        <v>44964.611863425926</v>
      </c>
    </row>
    <row r="8328" spans="1:6" x14ac:dyDescent="0.2">
      <c r="A8328">
        <v>8327</v>
      </c>
      <c r="B8328" t="s">
        <v>21118</v>
      </c>
      <c r="C8328" t="s">
        <v>21119</v>
      </c>
      <c r="D8328">
        <f>1-337-442-7011</f>
        <v>-7789</v>
      </c>
      <c r="E8328" s="1">
        <v>44964.611863425926</v>
      </c>
      <c r="F8328" s="1">
        <v>44964.611863425926</v>
      </c>
    </row>
    <row r="8329" spans="1:6" x14ac:dyDescent="0.2">
      <c r="A8329">
        <v>8328</v>
      </c>
      <c r="B8329" t="s">
        <v>21120</v>
      </c>
      <c r="C8329" t="s">
        <v>21121</v>
      </c>
      <c r="D8329" t="s">
        <v>21122</v>
      </c>
      <c r="E8329" s="1">
        <v>44964.611863425926</v>
      </c>
      <c r="F8329" s="1">
        <v>44964.611863425926</v>
      </c>
    </row>
    <row r="8330" spans="1:6" x14ac:dyDescent="0.2">
      <c r="A8330">
        <v>8329</v>
      </c>
      <c r="B8330" t="s">
        <v>21123</v>
      </c>
      <c r="C8330" t="s">
        <v>21124</v>
      </c>
      <c r="D8330" t="s">
        <v>21125</v>
      </c>
      <c r="E8330" s="1">
        <v>44964.611863425926</v>
      </c>
      <c r="F8330" s="1">
        <v>44964.611863425926</v>
      </c>
    </row>
    <row r="8331" spans="1:6" x14ac:dyDescent="0.2">
      <c r="A8331">
        <v>8330</v>
      </c>
      <c r="B8331" t="s">
        <v>21126</v>
      </c>
      <c r="C8331" t="s">
        <v>21127</v>
      </c>
      <c r="D8331">
        <f>1-385-570-6057</f>
        <v>-7011</v>
      </c>
      <c r="E8331" s="1">
        <v>44964.611863425926</v>
      </c>
      <c r="F8331" s="1">
        <v>44964.611863425926</v>
      </c>
    </row>
    <row r="8332" spans="1:6" x14ac:dyDescent="0.2">
      <c r="A8332">
        <v>8331</v>
      </c>
      <c r="B8332" t="s">
        <v>21128</v>
      </c>
      <c r="C8332" t="s">
        <v>21129</v>
      </c>
      <c r="D8332">
        <f>1-251-851-399</f>
        <v>-1500</v>
      </c>
      <c r="E8332" s="1">
        <v>44964.611863425926</v>
      </c>
      <c r="F8332" s="1">
        <v>44964.611863425926</v>
      </c>
    </row>
    <row r="8333" spans="1:6" x14ac:dyDescent="0.2">
      <c r="A8333">
        <v>8332</v>
      </c>
      <c r="B8333" t="s">
        <v>21130</v>
      </c>
      <c r="C8333" t="s">
        <v>21131</v>
      </c>
      <c r="D8333" t="s">
        <v>21132</v>
      </c>
      <c r="E8333" s="1">
        <v>44964.611863425926</v>
      </c>
      <c r="F8333" s="1">
        <v>44964.611863425926</v>
      </c>
    </row>
    <row r="8334" spans="1:6" x14ac:dyDescent="0.2">
      <c r="A8334">
        <v>8333</v>
      </c>
      <c r="B8334" t="s">
        <v>21133</v>
      </c>
      <c r="C8334" t="s">
        <v>21134</v>
      </c>
      <c r="D8334" s="2">
        <v>7572894279</v>
      </c>
      <c r="E8334" s="1">
        <v>44964.611863425926</v>
      </c>
      <c r="F8334" s="1">
        <v>44964.611863425926</v>
      </c>
    </row>
    <row r="8335" spans="1:6" x14ac:dyDescent="0.2">
      <c r="A8335">
        <v>8334</v>
      </c>
      <c r="B8335" t="s">
        <v>21135</v>
      </c>
      <c r="C8335" t="s">
        <v>21136</v>
      </c>
      <c r="D8335" t="s">
        <v>21137</v>
      </c>
      <c r="E8335" s="1">
        <v>44964.611863425926</v>
      </c>
      <c r="F8335" s="1">
        <v>44964.611863425926</v>
      </c>
    </row>
    <row r="8336" spans="1:6" x14ac:dyDescent="0.2">
      <c r="A8336">
        <v>8335</v>
      </c>
      <c r="B8336" t="s">
        <v>21138</v>
      </c>
      <c r="C8336" t="s">
        <v>21139</v>
      </c>
      <c r="D8336" t="s">
        <v>21140</v>
      </c>
      <c r="E8336" s="1">
        <v>44964.611863425926</v>
      </c>
      <c r="F8336" s="1">
        <v>44964.611863425926</v>
      </c>
    </row>
    <row r="8337" spans="1:6" x14ac:dyDescent="0.2">
      <c r="A8337">
        <v>8336</v>
      </c>
      <c r="B8337" t="s">
        <v>21141</v>
      </c>
      <c r="C8337" t="s">
        <v>21142</v>
      </c>
      <c r="D8337">
        <f>1-702-295-2636</f>
        <v>-3632</v>
      </c>
      <c r="E8337" s="1">
        <v>44964.611863425926</v>
      </c>
      <c r="F8337" s="1">
        <v>44964.611863425926</v>
      </c>
    </row>
    <row r="8338" spans="1:6" x14ac:dyDescent="0.2">
      <c r="A8338">
        <v>8337</v>
      </c>
      <c r="B8338" t="s">
        <v>21143</v>
      </c>
      <c r="C8338" t="s">
        <v>21144</v>
      </c>
      <c r="D8338" s="2">
        <v>14696887015</v>
      </c>
      <c r="E8338" s="1">
        <v>44964.611863425926</v>
      </c>
      <c r="F8338" s="1">
        <v>44964.611863425926</v>
      </c>
    </row>
    <row r="8339" spans="1:6" x14ac:dyDescent="0.2">
      <c r="A8339">
        <v>8338</v>
      </c>
      <c r="B8339" t="s">
        <v>21145</v>
      </c>
      <c r="C8339" t="s">
        <v>21146</v>
      </c>
      <c r="D8339" t="s">
        <v>21147</v>
      </c>
      <c r="E8339" s="1">
        <v>44964.611863425926</v>
      </c>
      <c r="F8339" s="1">
        <v>44964.611863425926</v>
      </c>
    </row>
    <row r="8340" spans="1:6" x14ac:dyDescent="0.2">
      <c r="A8340">
        <v>8339</v>
      </c>
      <c r="B8340" t="s">
        <v>21148</v>
      </c>
      <c r="C8340" t="s">
        <v>21149</v>
      </c>
      <c r="D8340" t="s">
        <v>21150</v>
      </c>
      <c r="E8340" s="1">
        <v>44964.611863425926</v>
      </c>
      <c r="F8340" s="1">
        <v>44964.611863425926</v>
      </c>
    </row>
    <row r="8341" spans="1:6" x14ac:dyDescent="0.2">
      <c r="A8341">
        <v>8340</v>
      </c>
      <c r="B8341" t="s">
        <v>21151</v>
      </c>
      <c r="C8341" t="s">
        <v>21152</v>
      </c>
      <c r="D8341">
        <f>1-380-668-6816</f>
        <v>-7863</v>
      </c>
      <c r="E8341" s="1">
        <v>44964.611863425926</v>
      </c>
      <c r="F8341" s="1">
        <v>44964.611863425926</v>
      </c>
    </row>
    <row r="8342" spans="1:6" x14ac:dyDescent="0.2">
      <c r="A8342">
        <v>8341</v>
      </c>
      <c r="B8342" t="s">
        <v>21153</v>
      </c>
      <c r="C8342" t="s">
        <v>21154</v>
      </c>
      <c r="D8342" t="s">
        <v>21155</v>
      </c>
      <c r="E8342" s="1">
        <v>44964.611863425926</v>
      </c>
      <c r="F8342" s="1">
        <v>44964.611863425926</v>
      </c>
    </row>
    <row r="8343" spans="1:6" x14ac:dyDescent="0.2">
      <c r="A8343">
        <v>8342</v>
      </c>
      <c r="B8343" t="s">
        <v>21156</v>
      </c>
      <c r="C8343" t="s">
        <v>21157</v>
      </c>
      <c r="D8343" t="s">
        <v>21158</v>
      </c>
      <c r="E8343" s="1">
        <v>44964.611863425926</v>
      </c>
      <c r="F8343" s="1">
        <v>44964.611863425926</v>
      </c>
    </row>
    <row r="8344" spans="1:6" x14ac:dyDescent="0.2">
      <c r="A8344">
        <v>8343</v>
      </c>
      <c r="B8344" t="s">
        <v>21159</v>
      </c>
      <c r="C8344" t="s">
        <v>21160</v>
      </c>
      <c r="D8344">
        <f>1-914-535-3274</f>
        <v>-4722</v>
      </c>
      <c r="E8344" s="1">
        <v>44964.611863425926</v>
      </c>
      <c r="F8344" s="1">
        <v>44964.611863425926</v>
      </c>
    </row>
    <row r="8345" spans="1:6" x14ac:dyDescent="0.2">
      <c r="A8345">
        <v>8344</v>
      </c>
      <c r="B8345" t="s">
        <v>21161</v>
      </c>
      <c r="C8345" t="s">
        <v>21162</v>
      </c>
      <c r="D8345" t="s">
        <v>21163</v>
      </c>
      <c r="E8345" s="1">
        <v>44964.611863425926</v>
      </c>
      <c r="F8345" s="1">
        <v>44964.611863425926</v>
      </c>
    </row>
    <row r="8346" spans="1:6" x14ac:dyDescent="0.2">
      <c r="A8346">
        <v>8345</v>
      </c>
      <c r="B8346" t="s">
        <v>21164</v>
      </c>
      <c r="C8346" t="s">
        <v>21165</v>
      </c>
      <c r="D8346">
        <v>16785495007</v>
      </c>
      <c r="E8346" s="1">
        <v>44964.611863425926</v>
      </c>
      <c r="F8346" s="1">
        <v>44964.611863425926</v>
      </c>
    </row>
    <row r="8347" spans="1:6" x14ac:dyDescent="0.2">
      <c r="A8347">
        <v>8346</v>
      </c>
      <c r="B8347" t="s">
        <v>21166</v>
      </c>
      <c r="C8347" t="s">
        <v>21167</v>
      </c>
      <c r="D8347" s="2">
        <v>13142240124</v>
      </c>
      <c r="E8347" s="1">
        <v>44964.611863425926</v>
      </c>
      <c r="F8347" s="1">
        <v>44964.611863425926</v>
      </c>
    </row>
    <row r="8348" spans="1:6" x14ac:dyDescent="0.2">
      <c r="A8348">
        <v>8347</v>
      </c>
      <c r="B8348" t="s">
        <v>21168</v>
      </c>
      <c r="C8348" t="s">
        <v>21169</v>
      </c>
      <c r="D8348" t="s">
        <v>21170</v>
      </c>
      <c r="E8348" s="1">
        <v>44964.611863425926</v>
      </c>
      <c r="F8348" s="1">
        <v>44964.611863425926</v>
      </c>
    </row>
    <row r="8349" spans="1:6" x14ac:dyDescent="0.2">
      <c r="A8349">
        <v>8348</v>
      </c>
      <c r="B8349" t="s">
        <v>21171</v>
      </c>
      <c r="C8349" t="s">
        <v>21172</v>
      </c>
      <c r="D8349" s="2">
        <v>6062547723</v>
      </c>
      <c r="E8349" s="1">
        <v>44964.611863425926</v>
      </c>
      <c r="F8349" s="1">
        <v>44964.611863425926</v>
      </c>
    </row>
    <row r="8350" spans="1:6" x14ac:dyDescent="0.2">
      <c r="A8350">
        <v>8349</v>
      </c>
      <c r="B8350" t="s">
        <v>21173</v>
      </c>
      <c r="C8350" t="s">
        <v>21174</v>
      </c>
      <c r="D8350" s="2">
        <v>3252913025</v>
      </c>
      <c r="E8350" s="1">
        <v>44964.611863425926</v>
      </c>
      <c r="F8350" s="1">
        <v>44964.611863425926</v>
      </c>
    </row>
    <row r="8351" spans="1:6" x14ac:dyDescent="0.2">
      <c r="A8351">
        <v>8350</v>
      </c>
      <c r="B8351" t="s">
        <v>21175</v>
      </c>
      <c r="C8351" t="s">
        <v>21176</v>
      </c>
      <c r="D8351">
        <f>1-901-340-7049</f>
        <v>-8289</v>
      </c>
      <c r="E8351" s="1">
        <v>44964.611863425926</v>
      </c>
      <c r="F8351" s="1">
        <v>44964.611863425926</v>
      </c>
    </row>
    <row r="8352" spans="1:6" x14ac:dyDescent="0.2">
      <c r="A8352">
        <v>8351</v>
      </c>
      <c r="B8352" t="s">
        <v>21177</v>
      </c>
      <c r="C8352" t="s">
        <v>21178</v>
      </c>
      <c r="D8352" t="s">
        <v>21179</v>
      </c>
      <c r="E8352" s="1">
        <v>44964.611863425926</v>
      </c>
      <c r="F8352" s="1">
        <v>44964.611863425926</v>
      </c>
    </row>
    <row r="8353" spans="1:6" x14ac:dyDescent="0.2">
      <c r="A8353">
        <v>8352</v>
      </c>
      <c r="B8353" t="s">
        <v>21180</v>
      </c>
      <c r="C8353" t="s">
        <v>21181</v>
      </c>
      <c r="D8353" s="2">
        <v>2608334351</v>
      </c>
      <c r="E8353" s="1">
        <v>44964.611863425926</v>
      </c>
      <c r="F8353" s="1">
        <v>44964.611863425926</v>
      </c>
    </row>
    <row r="8354" spans="1:6" x14ac:dyDescent="0.2">
      <c r="A8354">
        <v>8353</v>
      </c>
      <c r="B8354" t="s">
        <v>21182</v>
      </c>
      <c r="C8354" t="s">
        <v>21183</v>
      </c>
      <c r="D8354">
        <f>1-561-370-4457</f>
        <v>-5387</v>
      </c>
      <c r="E8354" s="1">
        <v>44964.611863425926</v>
      </c>
      <c r="F8354" s="1">
        <v>44964.611863425926</v>
      </c>
    </row>
    <row r="8355" spans="1:6" x14ac:dyDescent="0.2">
      <c r="A8355">
        <v>8354</v>
      </c>
      <c r="B8355" t="s">
        <v>21184</v>
      </c>
      <c r="C8355" t="s">
        <v>21185</v>
      </c>
      <c r="D8355" t="s">
        <v>21186</v>
      </c>
      <c r="E8355" s="1">
        <v>44964.611863425926</v>
      </c>
      <c r="F8355" s="1">
        <v>44964.611863425926</v>
      </c>
    </row>
    <row r="8356" spans="1:6" x14ac:dyDescent="0.2">
      <c r="A8356">
        <v>8355</v>
      </c>
      <c r="B8356" t="s">
        <v>21187</v>
      </c>
      <c r="C8356" t="s">
        <v>21188</v>
      </c>
      <c r="D8356" s="2">
        <v>7203680902</v>
      </c>
      <c r="E8356" s="1">
        <v>44964.611863425926</v>
      </c>
      <c r="F8356" s="1">
        <v>44964.611863425926</v>
      </c>
    </row>
    <row r="8357" spans="1:6" x14ac:dyDescent="0.2">
      <c r="A8357">
        <v>8356</v>
      </c>
      <c r="B8357" t="s">
        <v>21189</v>
      </c>
      <c r="C8357" t="s">
        <v>21190</v>
      </c>
      <c r="D8357">
        <v>18204073491</v>
      </c>
      <c r="E8357" s="1">
        <v>44964.611863425926</v>
      </c>
      <c r="F8357" s="1">
        <v>44964.611863425926</v>
      </c>
    </row>
    <row r="8358" spans="1:6" x14ac:dyDescent="0.2">
      <c r="A8358">
        <v>8357</v>
      </c>
      <c r="B8358" t="s">
        <v>21191</v>
      </c>
      <c r="C8358" t="s">
        <v>21192</v>
      </c>
      <c r="D8358" s="2">
        <v>6037207415</v>
      </c>
      <c r="E8358" s="1">
        <v>44964.611863425926</v>
      </c>
      <c r="F8358" s="1">
        <v>44964.611863425926</v>
      </c>
    </row>
    <row r="8359" spans="1:6" x14ac:dyDescent="0.2">
      <c r="A8359">
        <v>8358</v>
      </c>
      <c r="B8359" t="s">
        <v>21193</v>
      </c>
      <c r="C8359" t="s">
        <v>21194</v>
      </c>
      <c r="D8359" s="2">
        <v>13128760067</v>
      </c>
      <c r="E8359" s="1">
        <v>44964.611863425926</v>
      </c>
      <c r="F8359" s="1">
        <v>44964.611863425926</v>
      </c>
    </row>
    <row r="8360" spans="1:6" x14ac:dyDescent="0.2">
      <c r="A8360">
        <v>8359</v>
      </c>
      <c r="B8360" t="s">
        <v>21195</v>
      </c>
      <c r="C8360" t="s">
        <v>21196</v>
      </c>
      <c r="D8360">
        <f>1-332-722-1565</f>
        <v>-2618</v>
      </c>
      <c r="E8360" s="1">
        <v>44964.611863425926</v>
      </c>
      <c r="F8360" s="1">
        <v>44964.611863425926</v>
      </c>
    </row>
    <row r="8361" spans="1:6" x14ac:dyDescent="0.2">
      <c r="A8361">
        <v>8360</v>
      </c>
      <c r="B8361" t="s">
        <v>21197</v>
      </c>
      <c r="C8361" t="s">
        <v>21198</v>
      </c>
      <c r="D8361">
        <f>1-425-746-7705</f>
        <v>-8875</v>
      </c>
      <c r="E8361" s="1">
        <v>44964.611863425926</v>
      </c>
      <c r="F8361" s="1">
        <v>44964.611863425926</v>
      </c>
    </row>
    <row r="8362" spans="1:6" x14ac:dyDescent="0.2">
      <c r="A8362">
        <v>8361</v>
      </c>
      <c r="B8362" t="s">
        <v>21199</v>
      </c>
      <c r="C8362" t="s">
        <v>21200</v>
      </c>
      <c r="D8362" t="s">
        <v>21201</v>
      </c>
      <c r="E8362" s="1">
        <v>44964.611863425926</v>
      </c>
      <c r="F8362" s="1">
        <v>44964.611863425926</v>
      </c>
    </row>
    <row r="8363" spans="1:6" x14ac:dyDescent="0.2">
      <c r="A8363">
        <v>8362</v>
      </c>
      <c r="B8363" t="s">
        <v>21202</v>
      </c>
      <c r="C8363" t="s">
        <v>21203</v>
      </c>
      <c r="D8363" t="s">
        <v>21204</v>
      </c>
      <c r="E8363" s="1">
        <v>44964.611863425926</v>
      </c>
      <c r="F8363" s="1">
        <v>44964.611863425926</v>
      </c>
    </row>
    <row r="8364" spans="1:6" x14ac:dyDescent="0.2">
      <c r="A8364">
        <v>8363</v>
      </c>
      <c r="B8364" t="s">
        <v>21205</v>
      </c>
      <c r="C8364" t="s">
        <v>21206</v>
      </c>
      <c r="D8364" s="2">
        <v>5642402036</v>
      </c>
      <c r="E8364" s="1">
        <v>44964.611863425926</v>
      </c>
      <c r="F8364" s="1">
        <v>44964.611863425926</v>
      </c>
    </row>
    <row r="8365" spans="1:6" x14ac:dyDescent="0.2">
      <c r="A8365">
        <v>8364</v>
      </c>
      <c r="B8365" t="s">
        <v>21207</v>
      </c>
      <c r="C8365" t="s">
        <v>21208</v>
      </c>
      <c r="D8365" t="s">
        <v>21209</v>
      </c>
      <c r="E8365" s="1">
        <v>44964.611863425926</v>
      </c>
      <c r="F8365" s="1">
        <v>44964.611863425926</v>
      </c>
    </row>
    <row r="8366" spans="1:6" x14ac:dyDescent="0.2">
      <c r="A8366">
        <v>8365</v>
      </c>
      <c r="B8366" t="s">
        <v>21210</v>
      </c>
      <c r="C8366" t="s">
        <v>21211</v>
      </c>
      <c r="D8366">
        <f>1-208-562-55</f>
        <v>-824</v>
      </c>
      <c r="E8366" s="1">
        <v>44964.611863425926</v>
      </c>
      <c r="F8366" s="1">
        <v>44964.611863425926</v>
      </c>
    </row>
    <row r="8367" spans="1:6" x14ac:dyDescent="0.2">
      <c r="A8367">
        <v>8366</v>
      </c>
      <c r="B8367" t="s">
        <v>21212</v>
      </c>
      <c r="C8367" t="s">
        <v>21213</v>
      </c>
      <c r="D8367" t="s">
        <v>21214</v>
      </c>
      <c r="E8367" s="1">
        <v>44964.611863425926</v>
      </c>
      <c r="F8367" s="1">
        <v>44964.611863425926</v>
      </c>
    </row>
    <row r="8368" spans="1:6" x14ac:dyDescent="0.2">
      <c r="A8368">
        <v>8367</v>
      </c>
      <c r="B8368" t="s">
        <v>21215</v>
      </c>
      <c r="C8368" t="s">
        <v>21216</v>
      </c>
      <c r="D8368" t="s">
        <v>21217</v>
      </c>
      <c r="E8368" s="1">
        <v>44964.611863425926</v>
      </c>
      <c r="F8368" s="1">
        <v>44964.611863425926</v>
      </c>
    </row>
    <row r="8369" spans="1:6" x14ac:dyDescent="0.2">
      <c r="A8369">
        <v>8368</v>
      </c>
      <c r="B8369" t="s">
        <v>21218</v>
      </c>
      <c r="C8369" t="s">
        <v>21219</v>
      </c>
      <c r="D8369" s="2">
        <v>8475321252</v>
      </c>
      <c r="E8369" s="1">
        <v>44964.611863425926</v>
      </c>
      <c r="F8369" s="1">
        <v>44964.611863425926</v>
      </c>
    </row>
    <row r="8370" spans="1:6" x14ac:dyDescent="0.2">
      <c r="A8370">
        <v>8369</v>
      </c>
      <c r="B8370" t="s">
        <v>21220</v>
      </c>
      <c r="C8370" t="s">
        <v>21221</v>
      </c>
      <c r="D8370" s="2">
        <v>2525437198</v>
      </c>
      <c r="E8370" s="1">
        <v>44964.611863425926</v>
      </c>
      <c r="F8370" s="1">
        <v>44964.611863425926</v>
      </c>
    </row>
    <row r="8371" spans="1:6" x14ac:dyDescent="0.2">
      <c r="A8371">
        <v>8370</v>
      </c>
      <c r="B8371" t="s">
        <v>21222</v>
      </c>
      <c r="C8371" t="s">
        <v>21223</v>
      </c>
      <c r="D8371" s="2">
        <v>7747875148</v>
      </c>
      <c r="E8371" s="1">
        <v>44964.611863425926</v>
      </c>
      <c r="F8371" s="1">
        <v>44964.611863425926</v>
      </c>
    </row>
    <row r="8372" spans="1:6" x14ac:dyDescent="0.2">
      <c r="A8372">
        <v>8371</v>
      </c>
      <c r="B8372" t="s">
        <v>21224</v>
      </c>
      <c r="C8372" t="s">
        <v>21225</v>
      </c>
      <c r="D8372" t="s">
        <v>21226</v>
      </c>
      <c r="E8372" s="1">
        <v>44964.611863425926</v>
      </c>
      <c r="F8372" s="1">
        <v>44964.611863425926</v>
      </c>
    </row>
    <row r="8373" spans="1:6" x14ac:dyDescent="0.2">
      <c r="A8373">
        <v>8372</v>
      </c>
      <c r="B8373" t="s">
        <v>21227</v>
      </c>
      <c r="C8373" t="s">
        <v>21228</v>
      </c>
      <c r="D8373">
        <f>1-757-329-9722</f>
        <v>-10807</v>
      </c>
      <c r="E8373" s="1">
        <v>44964.611863425926</v>
      </c>
      <c r="F8373" s="1">
        <v>44964.611863425926</v>
      </c>
    </row>
    <row r="8374" spans="1:6" x14ac:dyDescent="0.2">
      <c r="A8374">
        <v>8373</v>
      </c>
      <c r="B8374" t="s">
        <v>21229</v>
      </c>
      <c r="C8374" t="s">
        <v>21230</v>
      </c>
      <c r="D8374" t="s">
        <v>21231</v>
      </c>
      <c r="E8374" s="1">
        <v>44964.611863425926</v>
      </c>
      <c r="F8374" s="1">
        <v>44964.611863425926</v>
      </c>
    </row>
    <row r="8375" spans="1:6" x14ac:dyDescent="0.2">
      <c r="A8375">
        <v>8374</v>
      </c>
      <c r="B8375" t="s">
        <v>21232</v>
      </c>
      <c r="C8375" t="s">
        <v>21233</v>
      </c>
      <c r="D8375" t="s">
        <v>21234</v>
      </c>
      <c r="E8375" s="1">
        <v>44964.611863425926</v>
      </c>
      <c r="F8375" s="1">
        <v>44964.611863425926</v>
      </c>
    </row>
    <row r="8376" spans="1:6" x14ac:dyDescent="0.2">
      <c r="A8376">
        <v>8375</v>
      </c>
      <c r="B8376" t="s">
        <v>21235</v>
      </c>
      <c r="C8376" t="s">
        <v>21236</v>
      </c>
      <c r="D8376" s="2">
        <v>14703519496</v>
      </c>
      <c r="E8376" s="1">
        <v>44964.611863425926</v>
      </c>
      <c r="F8376" s="1">
        <v>44964.611863425926</v>
      </c>
    </row>
    <row r="8377" spans="1:6" x14ac:dyDescent="0.2">
      <c r="A8377">
        <v>8376</v>
      </c>
      <c r="B8377" t="s">
        <v>21237</v>
      </c>
      <c r="C8377" t="s">
        <v>21238</v>
      </c>
      <c r="D8377" s="2">
        <v>8658167417</v>
      </c>
      <c r="E8377" s="1">
        <v>44964.611863425926</v>
      </c>
      <c r="F8377" s="1">
        <v>44964.611863425926</v>
      </c>
    </row>
    <row r="8378" spans="1:6" x14ac:dyDescent="0.2">
      <c r="A8378">
        <v>8377</v>
      </c>
      <c r="B8378" t="s">
        <v>21239</v>
      </c>
      <c r="C8378" t="s">
        <v>21240</v>
      </c>
      <c r="D8378" t="s">
        <v>21241</v>
      </c>
      <c r="E8378" s="1">
        <v>44964.611863425926</v>
      </c>
      <c r="F8378" s="1">
        <v>44964.611863425926</v>
      </c>
    </row>
    <row r="8379" spans="1:6" x14ac:dyDescent="0.2">
      <c r="A8379">
        <v>8378</v>
      </c>
      <c r="B8379" t="s">
        <v>21242</v>
      </c>
      <c r="C8379" t="s">
        <v>21243</v>
      </c>
      <c r="D8379" t="s">
        <v>21244</v>
      </c>
      <c r="E8379" s="1">
        <v>44964.611863425926</v>
      </c>
      <c r="F8379" s="1">
        <v>44964.611863425926</v>
      </c>
    </row>
    <row r="8380" spans="1:6" x14ac:dyDescent="0.2">
      <c r="A8380">
        <v>8379</v>
      </c>
      <c r="B8380" t="s">
        <v>21245</v>
      </c>
      <c r="C8380" t="s">
        <v>21246</v>
      </c>
      <c r="D8380">
        <v>15203599927</v>
      </c>
      <c r="E8380" s="1">
        <v>44964.611863425926</v>
      </c>
      <c r="F8380" s="1">
        <v>44964.611863425926</v>
      </c>
    </row>
    <row r="8381" spans="1:6" x14ac:dyDescent="0.2">
      <c r="A8381">
        <v>8380</v>
      </c>
      <c r="B8381" t="s">
        <v>21247</v>
      </c>
      <c r="C8381" t="s">
        <v>21248</v>
      </c>
      <c r="D8381">
        <f>1-276-751-9214</f>
        <v>-10240</v>
      </c>
      <c r="E8381" s="1">
        <v>44964.611863425926</v>
      </c>
      <c r="F8381" s="1">
        <v>44964.611863425926</v>
      </c>
    </row>
    <row r="8382" spans="1:6" x14ac:dyDescent="0.2">
      <c r="A8382">
        <v>8381</v>
      </c>
      <c r="B8382" t="s">
        <v>21249</v>
      </c>
      <c r="C8382" t="s">
        <v>21250</v>
      </c>
      <c r="D8382">
        <f>1-747-207-5682</f>
        <v>-6635</v>
      </c>
      <c r="E8382" s="1">
        <v>44964.611863425926</v>
      </c>
      <c r="F8382" s="1">
        <v>44964.611863425926</v>
      </c>
    </row>
    <row r="8383" spans="1:6" x14ac:dyDescent="0.2">
      <c r="A8383">
        <v>8382</v>
      </c>
      <c r="B8383" t="s">
        <v>21251</v>
      </c>
      <c r="C8383" t="s">
        <v>21252</v>
      </c>
      <c r="D8383" t="s">
        <v>21253</v>
      </c>
      <c r="E8383" s="1">
        <v>44964.611863425926</v>
      </c>
      <c r="F8383" s="1">
        <v>44964.611863425926</v>
      </c>
    </row>
    <row r="8384" spans="1:6" x14ac:dyDescent="0.2">
      <c r="A8384">
        <v>8383</v>
      </c>
      <c r="B8384" t="s">
        <v>21254</v>
      </c>
      <c r="C8384" t="s">
        <v>21255</v>
      </c>
      <c r="D8384" s="2">
        <v>4242711769</v>
      </c>
      <c r="E8384" s="1">
        <v>44964.611863425926</v>
      </c>
      <c r="F8384" s="1">
        <v>44964.611863425926</v>
      </c>
    </row>
    <row r="8385" spans="1:6" x14ac:dyDescent="0.2">
      <c r="A8385">
        <v>8384</v>
      </c>
      <c r="B8385" t="s">
        <v>21256</v>
      </c>
      <c r="C8385" t="s">
        <v>21257</v>
      </c>
      <c r="D8385">
        <v>18727352052</v>
      </c>
      <c r="E8385" s="1">
        <v>44964.611863425926</v>
      </c>
      <c r="F8385" s="1">
        <v>44964.611863425926</v>
      </c>
    </row>
    <row r="8386" spans="1:6" x14ac:dyDescent="0.2">
      <c r="A8386">
        <v>8385</v>
      </c>
      <c r="B8386" t="s">
        <v>21258</v>
      </c>
      <c r="C8386" t="s">
        <v>21259</v>
      </c>
      <c r="D8386">
        <f>1-779-298-3853</f>
        <v>-4929</v>
      </c>
      <c r="E8386" s="1">
        <v>44964.611863425926</v>
      </c>
      <c r="F8386" s="1">
        <v>44964.611863425926</v>
      </c>
    </row>
    <row r="8387" spans="1:6" x14ac:dyDescent="0.2">
      <c r="A8387">
        <v>8386</v>
      </c>
      <c r="B8387" t="s">
        <v>21260</v>
      </c>
      <c r="C8387" t="s">
        <v>21261</v>
      </c>
      <c r="D8387" t="s">
        <v>21262</v>
      </c>
      <c r="E8387" s="1">
        <v>44964.611863425926</v>
      </c>
      <c r="F8387" s="1">
        <v>44964.611863425926</v>
      </c>
    </row>
    <row r="8388" spans="1:6" x14ac:dyDescent="0.2">
      <c r="A8388">
        <v>8387</v>
      </c>
      <c r="B8388" t="s">
        <v>21263</v>
      </c>
      <c r="C8388" t="s">
        <v>21264</v>
      </c>
      <c r="D8388">
        <f>1-480-724-357</f>
        <v>-1560</v>
      </c>
      <c r="E8388" s="1">
        <v>44964.611863425926</v>
      </c>
      <c r="F8388" s="1">
        <v>44964.611863425926</v>
      </c>
    </row>
    <row r="8389" spans="1:6" x14ac:dyDescent="0.2">
      <c r="A8389">
        <v>8388</v>
      </c>
      <c r="B8389" t="s">
        <v>21265</v>
      </c>
      <c r="C8389" t="s">
        <v>21266</v>
      </c>
      <c r="D8389">
        <f>1-937-323-5245</f>
        <v>-6504</v>
      </c>
      <c r="E8389" s="1">
        <v>44964.611863425926</v>
      </c>
      <c r="F8389" s="1">
        <v>44964.611863425926</v>
      </c>
    </row>
    <row r="8390" spans="1:6" x14ac:dyDescent="0.2">
      <c r="A8390">
        <v>8389</v>
      </c>
      <c r="B8390" t="s">
        <v>21267</v>
      </c>
      <c r="C8390" t="s">
        <v>21268</v>
      </c>
      <c r="D8390" t="s">
        <v>21269</v>
      </c>
      <c r="E8390" s="1">
        <v>44964.611863425926</v>
      </c>
      <c r="F8390" s="1">
        <v>44964.611863425926</v>
      </c>
    </row>
    <row r="8391" spans="1:6" x14ac:dyDescent="0.2">
      <c r="A8391">
        <v>8390</v>
      </c>
      <c r="B8391" t="s">
        <v>21270</v>
      </c>
      <c r="C8391" t="s">
        <v>21271</v>
      </c>
      <c r="D8391">
        <f>1-773-942-9220</f>
        <v>-10934</v>
      </c>
      <c r="E8391" s="1">
        <v>44964.611863425926</v>
      </c>
      <c r="F8391" s="1">
        <v>44964.611863425926</v>
      </c>
    </row>
    <row r="8392" spans="1:6" x14ac:dyDescent="0.2">
      <c r="A8392">
        <v>8391</v>
      </c>
      <c r="B8392" t="s">
        <v>21272</v>
      </c>
      <c r="C8392" t="s">
        <v>21273</v>
      </c>
      <c r="D8392">
        <f>1-815-501-5776</f>
        <v>-7091</v>
      </c>
      <c r="E8392" s="1">
        <v>44964.611863425926</v>
      </c>
      <c r="F8392" s="1">
        <v>44964.611863425926</v>
      </c>
    </row>
    <row r="8393" spans="1:6" x14ac:dyDescent="0.2">
      <c r="A8393">
        <v>8392</v>
      </c>
      <c r="B8393" t="s">
        <v>21274</v>
      </c>
      <c r="C8393" t="s">
        <v>21275</v>
      </c>
      <c r="D8393" s="2">
        <v>18702177462</v>
      </c>
      <c r="E8393" s="1">
        <v>44964.611863425926</v>
      </c>
      <c r="F8393" s="1">
        <v>44964.611863425926</v>
      </c>
    </row>
    <row r="8394" spans="1:6" x14ac:dyDescent="0.2">
      <c r="A8394">
        <v>8393</v>
      </c>
      <c r="B8394" t="s">
        <v>21276</v>
      </c>
      <c r="C8394" t="s">
        <v>21277</v>
      </c>
      <c r="D8394">
        <v>16313366446</v>
      </c>
      <c r="E8394" s="1">
        <v>44964.611863425926</v>
      </c>
      <c r="F8394" s="1">
        <v>44964.611863425926</v>
      </c>
    </row>
    <row r="8395" spans="1:6" x14ac:dyDescent="0.2">
      <c r="A8395">
        <v>8394</v>
      </c>
      <c r="B8395" t="s">
        <v>21278</v>
      </c>
      <c r="C8395" t="s">
        <v>21279</v>
      </c>
      <c r="D8395">
        <f>1-339-255-9571</f>
        <v>-10164</v>
      </c>
      <c r="E8395" s="1">
        <v>44964.611863425926</v>
      </c>
      <c r="F8395" s="1">
        <v>44964.611863425926</v>
      </c>
    </row>
    <row r="8396" spans="1:6" x14ac:dyDescent="0.2">
      <c r="A8396">
        <v>8395</v>
      </c>
      <c r="B8396" t="s">
        <v>21280</v>
      </c>
      <c r="C8396" t="s">
        <v>21281</v>
      </c>
      <c r="D8396" s="2">
        <v>13076713066</v>
      </c>
      <c r="E8396" s="1">
        <v>44964.611863425926</v>
      </c>
      <c r="F8396" s="1">
        <v>44964.611863425926</v>
      </c>
    </row>
    <row r="8397" spans="1:6" x14ac:dyDescent="0.2">
      <c r="A8397">
        <v>8396</v>
      </c>
      <c r="B8397" t="s">
        <v>21282</v>
      </c>
      <c r="C8397" t="s">
        <v>21283</v>
      </c>
      <c r="D8397">
        <f>1-872-966-5054</f>
        <v>-6891</v>
      </c>
      <c r="E8397" s="1">
        <v>44964.611863425926</v>
      </c>
      <c r="F8397" s="1">
        <v>44964.611863425926</v>
      </c>
    </row>
    <row r="8398" spans="1:6" x14ac:dyDescent="0.2">
      <c r="A8398">
        <v>8397</v>
      </c>
      <c r="B8398" t="s">
        <v>21284</v>
      </c>
      <c r="C8398" t="s">
        <v>21285</v>
      </c>
      <c r="D8398">
        <f>1-812-879-8861</f>
        <v>-10551</v>
      </c>
      <c r="E8398" s="1">
        <v>44964.611863425926</v>
      </c>
      <c r="F8398" s="1">
        <v>44964.611863425926</v>
      </c>
    </row>
    <row r="8399" spans="1:6" x14ac:dyDescent="0.2">
      <c r="A8399">
        <v>8398</v>
      </c>
      <c r="B8399" t="s">
        <v>21286</v>
      </c>
      <c r="C8399" t="s">
        <v>21287</v>
      </c>
      <c r="D8399" t="s">
        <v>21288</v>
      </c>
      <c r="E8399" s="1">
        <v>44964.611863425926</v>
      </c>
      <c r="F8399" s="1">
        <v>44964.611863425926</v>
      </c>
    </row>
    <row r="8400" spans="1:6" x14ac:dyDescent="0.2">
      <c r="A8400">
        <v>8399</v>
      </c>
      <c r="B8400" t="s">
        <v>21289</v>
      </c>
      <c r="C8400" t="s">
        <v>21290</v>
      </c>
      <c r="D8400" t="s">
        <v>21291</v>
      </c>
      <c r="E8400" s="1">
        <v>44964.611863425926</v>
      </c>
      <c r="F8400" s="1">
        <v>44964.611863425926</v>
      </c>
    </row>
    <row r="8401" spans="1:6" x14ac:dyDescent="0.2">
      <c r="A8401">
        <v>8400</v>
      </c>
      <c r="B8401" t="s">
        <v>21292</v>
      </c>
      <c r="C8401" t="s">
        <v>21293</v>
      </c>
      <c r="D8401" s="2">
        <v>9797741107</v>
      </c>
      <c r="E8401" s="1">
        <v>44964.611863425926</v>
      </c>
      <c r="F8401" s="1">
        <v>44964.611863425926</v>
      </c>
    </row>
    <row r="8402" spans="1:6" x14ac:dyDescent="0.2">
      <c r="A8402">
        <v>8401</v>
      </c>
      <c r="B8402" t="s">
        <v>21294</v>
      </c>
      <c r="C8402" t="s">
        <v>21295</v>
      </c>
      <c r="D8402" t="s">
        <v>21296</v>
      </c>
      <c r="E8402" s="1">
        <v>44964.611863425926</v>
      </c>
      <c r="F8402" s="1">
        <v>44964.611863425926</v>
      </c>
    </row>
    <row r="8403" spans="1:6" x14ac:dyDescent="0.2">
      <c r="A8403">
        <v>8402</v>
      </c>
      <c r="B8403" t="s">
        <v>21297</v>
      </c>
      <c r="C8403" t="s">
        <v>21298</v>
      </c>
      <c r="D8403" t="s">
        <v>21299</v>
      </c>
      <c r="E8403" s="1">
        <v>44964.611863425926</v>
      </c>
      <c r="F8403" s="1">
        <v>44964.611863425926</v>
      </c>
    </row>
    <row r="8404" spans="1:6" x14ac:dyDescent="0.2">
      <c r="A8404">
        <v>8403</v>
      </c>
      <c r="B8404" t="s">
        <v>21300</v>
      </c>
      <c r="C8404" t="s">
        <v>21301</v>
      </c>
      <c r="D8404" t="s">
        <v>21302</v>
      </c>
      <c r="E8404" s="1">
        <v>44964.611863425926</v>
      </c>
      <c r="F8404" s="1">
        <v>44964.611863425926</v>
      </c>
    </row>
    <row r="8405" spans="1:6" x14ac:dyDescent="0.2">
      <c r="A8405">
        <v>8404</v>
      </c>
      <c r="B8405" t="s">
        <v>21303</v>
      </c>
      <c r="C8405" t="s">
        <v>21304</v>
      </c>
      <c r="D8405">
        <f>1-254-209-434</f>
        <v>-896</v>
      </c>
      <c r="E8405" s="1">
        <v>44964.611863425926</v>
      </c>
      <c r="F8405" s="1">
        <v>44964.611863425926</v>
      </c>
    </row>
    <row r="8406" spans="1:6" x14ac:dyDescent="0.2">
      <c r="A8406">
        <v>8405</v>
      </c>
      <c r="B8406" t="s">
        <v>21305</v>
      </c>
      <c r="C8406" t="s">
        <v>21306</v>
      </c>
      <c r="D8406">
        <f>1-757-847-8856</f>
        <v>-10459</v>
      </c>
      <c r="E8406" s="1">
        <v>44964.611863425926</v>
      </c>
      <c r="F8406" s="1">
        <v>44964.611863425926</v>
      </c>
    </row>
    <row r="8407" spans="1:6" x14ac:dyDescent="0.2">
      <c r="A8407">
        <v>8406</v>
      </c>
      <c r="B8407" t="s">
        <v>21307</v>
      </c>
      <c r="C8407" t="s">
        <v>21308</v>
      </c>
      <c r="D8407" t="s">
        <v>21309</v>
      </c>
      <c r="E8407" s="1">
        <v>44964.611863425926</v>
      </c>
      <c r="F8407" s="1">
        <v>44964.611863425926</v>
      </c>
    </row>
    <row r="8408" spans="1:6" x14ac:dyDescent="0.2">
      <c r="A8408">
        <v>8407</v>
      </c>
      <c r="B8408" t="s">
        <v>21310</v>
      </c>
      <c r="C8408" t="s">
        <v>21311</v>
      </c>
      <c r="D8408">
        <f>1-541-382-1003</f>
        <v>-1925</v>
      </c>
      <c r="E8408" s="1">
        <v>44964.611863425926</v>
      </c>
      <c r="F8408" s="1">
        <v>44964.611863425926</v>
      </c>
    </row>
    <row r="8409" spans="1:6" x14ac:dyDescent="0.2">
      <c r="A8409">
        <v>8408</v>
      </c>
      <c r="B8409" t="s">
        <v>21312</v>
      </c>
      <c r="C8409" t="s">
        <v>21313</v>
      </c>
      <c r="D8409">
        <v>14259448455</v>
      </c>
      <c r="E8409" s="1">
        <v>44964.611863425926</v>
      </c>
      <c r="F8409" s="1">
        <v>44964.611863425926</v>
      </c>
    </row>
    <row r="8410" spans="1:6" x14ac:dyDescent="0.2">
      <c r="A8410">
        <v>8409</v>
      </c>
      <c r="B8410" t="s">
        <v>21314</v>
      </c>
      <c r="C8410" t="s">
        <v>21315</v>
      </c>
      <c r="D8410">
        <f>1-970-562-3546</f>
        <v>-5077</v>
      </c>
      <c r="E8410" s="1">
        <v>44964.611863425926</v>
      </c>
      <c r="F8410" s="1">
        <v>44964.611863425926</v>
      </c>
    </row>
    <row r="8411" spans="1:6" x14ac:dyDescent="0.2">
      <c r="A8411">
        <v>8410</v>
      </c>
      <c r="B8411" t="s">
        <v>21316</v>
      </c>
      <c r="C8411" t="s">
        <v>21317</v>
      </c>
      <c r="D8411" t="s">
        <v>21318</v>
      </c>
      <c r="E8411" s="1">
        <v>44964.611863425926</v>
      </c>
      <c r="F8411" s="1">
        <v>44964.611863425926</v>
      </c>
    </row>
    <row r="8412" spans="1:6" x14ac:dyDescent="0.2">
      <c r="A8412">
        <v>8411</v>
      </c>
      <c r="B8412" t="s">
        <v>21319</v>
      </c>
      <c r="C8412" t="s">
        <v>21320</v>
      </c>
      <c r="D8412" t="s">
        <v>21321</v>
      </c>
      <c r="E8412" s="1">
        <v>44964.611863425926</v>
      </c>
      <c r="F8412" s="1">
        <v>44964.611863425926</v>
      </c>
    </row>
    <row r="8413" spans="1:6" x14ac:dyDescent="0.2">
      <c r="A8413">
        <v>8412</v>
      </c>
      <c r="B8413" t="s">
        <v>21322</v>
      </c>
      <c r="C8413" t="s">
        <v>21323</v>
      </c>
      <c r="D8413" t="s">
        <v>21324</v>
      </c>
      <c r="E8413" s="1">
        <v>44964.611863425926</v>
      </c>
      <c r="F8413" s="1">
        <v>44964.611863425926</v>
      </c>
    </row>
    <row r="8414" spans="1:6" x14ac:dyDescent="0.2">
      <c r="A8414">
        <v>8413</v>
      </c>
      <c r="B8414" t="s">
        <v>21325</v>
      </c>
      <c r="C8414" t="s">
        <v>21326</v>
      </c>
      <c r="D8414" s="2">
        <v>13616446171</v>
      </c>
      <c r="E8414" s="1">
        <v>44964.611863425926</v>
      </c>
      <c r="F8414" s="1">
        <v>44964.611863425926</v>
      </c>
    </row>
    <row r="8415" spans="1:6" x14ac:dyDescent="0.2">
      <c r="A8415">
        <v>8414</v>
      </c>
      <c r="B8415" t="s">
        <v>21327</v>
      </c>
      <c r="C8415" t="s">
        <v>21328</v>
      </c>
      <c r="D8415" t="s">
        <v>21329</v>
      </c>
      <c r="E8415" s="1">
        <v>44964.611863425926</v>
      </c>
      <c r="F8415" s="1">
        <v>44964.611863425926</v>
      </c>
    </row>
    <row r="8416" spans="1:6" x14ac:dyDescent="0.2">
      <c r="A8416">
        <v>8415</v>
      </c>
      <c r="B8416" t="s">
        <v>21330</v>
      </c>
      <c r="C8416" t="s">
        <v>21331</v>
      </c>
      <c r="D8416" t="s">
        <v>21332</v>
      </c>
      <c r="E8416" s="1">
        <v>44964.611863425926</v>
      </c>
      <c r="F8416" s="1">
        <v>44964.611863425926</v>
      </c>
    </row>
    <row r="8417" spans="1:6" x14ac:dyDescent="0.2">
      <c r="A8417">
        <v>8416</v>
      </c>
      <c r="B8417" t="s">
        <v>21333</v>
      </c>
      <c r="C8417" t="s">
        <v>21334</v>
      </c>
      <c r="D8417">
        <f>1-205-779-9866</f>
        <v>-10849</v>
      </c>
      <c r="E8417" s="1">
        <v>44964.611863425926</v>
      </c>
      <c r="F8417" s="1">
        <v>44964.611863425926</v>
      </c>
    </row>
    <row r="8418" spans="1:6" x14ac:dyDescent="0.2">
      <c r="A8418">
        <v>8417</v>
      </c>
      <c r="B8418" t="s">
        <v>21335</v>
      </c>
      <c r="C8418" t="s">
        <v>21336</v>
      </c>
      <c r="D8418">
        <f>1-785-634-7317</f>
        <v>-8735</v>
      </c>
      <c r="E8418" s="1">
        <v>44964.611863425926</v>
      </c>
      <c r="F8418" s="1">
        <v>44964.611863425926</v>
      </c>
    </row>
    <row r="8419" spans="1:6" x14ac:dyDescent="0.2">
      <c r="A8419">
        <v>8418</v>
      </c>
      <c r="B8419" t="s">
        <v>21337</v>
      </c>
      <c r="C8419" t="s">
        <v>21338</v>
      </c>
      <c r="D8419" t="s">
        <v>21339</v>
      </c>
      <c r="E8419" s="1">
        <v>44964.611863425926</v>
      </c>
      <c r="F8419" s="1">
        <v>44964.611863425926</v>
      </c>
    </row>
    <row r="8420" spans="1:6" x14ac:dyDescent="0.2">
      <c r="A8420">
        <v>8419</v>
      </c>
      <c r="B8420" t="s">
        <v>21340</v>
      </c>
      <c r="C8420" t="s">
        <v>21341</v>
      </c>
      <c r="D8420" t="s">
        <v>21342</v>
      </c>
      <c r="E8420" s="1">
        <v>44964.611863425926</v>
      </c>
      <c r="F8420" s="1">
        <v>44964.611863425926</v>
      </c>
    </row>
    <row r="8421" spans="1:6" x14ac:dyDescent="0.2">
      <c r="A8421">
        <v>8420</v>
      </c>
      <c r="B8421" t="s">
        <v>21343</v>
      </c>
      <c r="C8421" t="s">
        <v>21344</v>
      </c>
      <c r="D8421">
        <v>16194462593</v>
      </c>
      <c r="E8421" s="1">
        <v>44964.611863425926</v>
      </c>
      <c r="F8421" s="1">
        <v>44964.611863425926</v>
      </c>
    </row>
    <row r="8422" spans="1:6" x14ac:dyDescent="0.2">
      <c r="A8422">
        <v>8421</v>
      </c>
      <c r="B8422" t="s">
        <v>21345</v>
      </c>
      <c r="C8422" t="s">
        <v>21346</v>
      </c>
      <c r="D8422" t="s">
        <v>21347</v>
      </c>
      <c r="E8422" s="1">
        <v>44964.611863425926</v>
      </c>
      <c r="F8422" s="1">
        <v>44964.611863425926</v>
      </c>
    </row>
    <row r="8423" spans="1:6" x14ac:dyDescent="0.2">
      <c r="A8423">
        <v>8422</v>
      </c>
      <c r="B8423" t="s">
        <v>21348</v>
      </c>
      <c r="C8423" t="s">
        <v>21349</v>
      </c>
      <c r="D8423" t="s">
        <v>21350</v>
      </c>
      <c r="E8423" s="1">
        <v>44964.611863425926</v>
      </c>
      <c r="F8423" s="1">
        <v>44964.611863425926</v>
      </c>
    </row>
    <row r="8424" spans="1:6" x14ac:dyDescent="0.2">
      <c r="A8424">
        <v>8423</v>
      </c>
      <c r="B8424" t="s">
        <v>21351</v>
      </c>
      <c r="C8424" t="s">
        <v>21352</v>
      </c>
      <c r="D8424" s="2">
        <v>19847379482</v>
      </c>
      <c r="E8424" s="1">
        <v>44964.611863425926</v>
      </c>
      <c r="F8424" s="1">
        <v>44964.611863425926</v>
      </c>
    </row>
    <row r="8425" spans="1:6" x14ac:dyDescent="0.2">
      <c r="A8425">
        <v>8424</v>
      </c>
      <c r="B8425" t="s">
        <v>21353</v>
      </c>
      <c r="C8425" t="s">
        <v>21354</v>
      </c>
      <c r="D8425" t="s">
        <v>21355</v>
      </c>
      <c r="E8425" s="1">
        <v>44964.611863425926</v>
      </c>
      <c r="F8425" s="1">
        <v>44964.611863425926</v>
      </c>
    </row>
    <row r="8426" spans="1:6" x14ac:dyDescent="0.2">
      <c r="A8426">
        <v>8425</v>
      </c>
      <c r="B8426" t="s">
        <v>21356</v>
      </c>
      <c r="C8426" t="s">
        <v>21357</v>
      </c>
      <c r="D8426" t="s">
        <v>21358</v>
      </c>
      <c r="E8426" s="1">
        <v>44964.611863425926</v>
      </c>
      <c r="F8426" s="1">
        <v>44964.611863425926</v>
      </c>
    </row>
    <row r="8427" spans="1:6" x14ac:dyDescent="0.2">
      <c r="A8427">
        <v>8426</v>
      </c>
      <c r="B8427" t="s">
        <v>21359</v>
      </c>
      <c r="C8427" t="s">
        <v>21360</v>
      </c>
      <c r="D8427" t="s">
        <v>21361</v>
      </c>
      <c r="E8427" s="1">
        <v>44964.611863425926</v>
      </c>
      <c r="F8427" s="1">
        <v>44964.611863425926</v>
      </c>
    </row>
    <row r="8428" spans="1:6" x14ac:dyDescent="0.2">
      <c r="A8428">
        <v>8427</v>
      </c>
      <c r="B8428" t="s">
        <v>21362</v>
      </c>
      <c r="C8428" t="s">
        <v>21363</v>
      </c>
      <c r="D8428" t="s">
        <v>21364</v>
      </c>
      <c r="E8428" s="1">
        <v>44964.611863425926</v>
      </c>
      <c r="F8428" s="1">
        <v>44964.611863425926</v>
      </c>
    </row>
    <row r="8429" spans="1:6" x14ac:dyDescent="0.2">
      <c r="A8429">
        <v>8428</v>
      </c>
      <c r="B8429" t="s">
        <v>21365</v>
      </c>
      <c r="C8429" t="s">
        <v>21366</v>
      </c>
      <c r="D8429">
        <f>1-743-554-7930</f>
        <v>-9226</v>
      </c>
      <c r="E8429" s="1">
        <v>44964.611863425926</v>
      </c>
      <c r="F8429" s="1">
        <v>44964.611863425926</v>
      </c>
    </row>
    <row r="8430" spans="1:6" x14ac:dyDescent="0.2">
      <c r="A8430">
        <v>8429</v>
      </c>
      <c r="B8430" t="s">
        <v>21367</v>
      </c>
      <c r="C8430" t="s">
        <v>21368</v>
      </c>
      <c r="D8430" t="s">
        <v>21369</v>
      </c>
      <c r="E8430" s="1">
        <v>44964.611863425926</v>
      </c>
      <c r="F8430" s="1">
        <v>44964.611863425926</v>
      </c>
    </row>
    <row r="8431" spans="1:6" x14ac:dyDescent="0.2">
      <c r="A8431">
        <v>8430</v>
      </c>
      <c r="B8431" t="s">
        <v>21370</v>
      </c>
      <c r="C8431" t="s">
        <v>21371</v>
      </c>
      <c r="D8431" s="2">
        <v>6619631026</v>
      </c>
      <c r="E8431" s="1">
        <v>44964.611863425926</v>
      </c>
      <c r="F8431" s="1">
        <v>44964.611863425926</v>
      </c>
    </row>
    <row r="8432" spans="1:6" x14ac:dyDescent="0.2">
      <c r="A8432">
        <v>8431</v>
      </c>
      <c r="B8432" t="s">
        <v>21372</v>
      </c>
      <c r="C8432" t="s">
        <v>21373</v>
      </c>
      <c r="D8432" t="s">
        <v>21374</v>
      </c>
      <c r="E8432" s="1">
        <v>44964.611863425926</v>
      </c>
      <c r="F8432" s="1">
        <v>44964.611863425926</v>
      </c>
    </row>
    <row r="8433" spans="1:6" x14ac:dyDescent="0.2">
      <c r="A8433">
        <v>8432</v>
      </c>
      <c r="B8433" t="s">
        <v>21375</v>
      </c>
      <c r="C8433" t="s">
        <v>21376</v>
      </c>
      <c r="D8433" t="s">
        <v>21377</v>
      </c>
      <c r="E8433" s="1">
        <v>44964.611863425926</v>
      </c>
      <c r="F8433" s="1">
        <v>44964.611863425926</v>
      </c>
    </row>
    <row r="8434" spans="1:6" x14ac:dyDescent="0.2">
      <c r="A8434">
        <v>8433</v>
      </c>
      <c r="B8434" t="s">
        <v>21378</v>
      </c>
      <c r="C8434" t="s">
        <v>21379</v>
      </c>
      <c r="D8434" t="s">
        <v>21380</v>
      </c>
      <c r="E8434" s="1">
        <v>44964.611863425926</v>
      </c>
      <c r="F8434" s="1">
        <v>44964.611863425926</v>
      </c>
    </row>
    <row r="8435" spans="1:6" x14ac:dyDescent="0.2">
      <c r="A8435">
        <v>8434</v>
      </c>
      <c r="B8435" t="s">
        <v>21381</v>
      </c>
      <c r="C8435" t="s">
        <v>21382</v>
      </c>
      <c r="D8435" t="s">
        <v>21383</v>
      </c>
      <c r="E8435" s="1">
        <v>44964.611863425926</v>
      </c>
      <c r="F8435" s="1">
        <v>44964.611863425926</v>
      </c>
    </row>
    <row r="8436" spans="1:6" x14ac:dyDescent="0.2">
      <c r="A8436">
        <v>8435</v>
      </c>
      <c r="B8436" t="s">
        <v>21384</v>
      </c>
      <c r="C8436" t="s">
        <v>21385</v>
      </c>
      <c r="D8436">
        <f>1-346-736-2662</f>
        <v>-3743</v>
      </c>
      <c r="E8436" s="1">
        <v>44964.611863425926</v>
      </c>
      <c r="F8436" s="1">
        <v>44964.611863425926</v>
      </c>
    </row>
    <row r="8437" spans="1:6" x14ac:dyDescent="0.2">
      <c r="A8437">
        <v>8436</v>
      </c>
      <c r="B8437" t="s">
        <v>21386</v>
      </c>
      <c r="C8437" t="s">
        <v>21387</v>
      </c>
      <c r="D8437">
        <v>19472663616</v>
      </c>
      <c r="E8437" s="1">
        <v>44964.611863425926</v>
      </c>
      <c r="F8437" s="1">
        <v>44964.611863425926</v>
      </c>
    </row>
    <row r="8438" spans="1:6" x14ac:dyDescent="0.2">
      <c r="A8438">
        <v>8437</v>
      </c>
      <c r="B8438" t="s">
        <v>21388</v>
      </c>
      <c r="C8438" t="s">
        <v>21389</v>
      </c>
      <c r="D8438" t="s">
        <v>21390</v>
      </c>
      <c r="E8438" s="1">
        <v>44964.611863425926</v>
      </c>
      <c r="F8438" s="1">
        <v>44964.611863425926</v>
      </c>
    </row>
    <row r="8439" spans="1:6" x14ac:dyDescent="0.2">
      <c r="A8439">
        <v>8438</v>
      </c>
      <c r="B8439" t="s">
        <v>21391</v>
      </c>
      <c r="C8439" t="s">
        <v>21392</v>
      </c>
      <c r="D8439">
        <f>1-678-885-266</f>
        <v>-1828</v>
      </c>
      <c r="E8439" s="1">
        <v>44964.611863425926</v>
      </c>
      <c r="F8439" s="1">
        <v>44964.611863425926</v>
      </c>
    </row>
    <row r="8440" spans="1:6" x14ac:dyDescent="0.2">
      <c r="A8440">
        <v>8439</v>
      </c>
      <c r="B8440" t="s">
        <v>21393</v>
      </c>
      <c r="C8440" t="s">
        <v>21394</v>
      </c>
      <c r="D8440" t="s">
        <v>21395</v>
      </c>
      <c r="E8440" s="1">
        <v>44964.611863425926</v>
      </c>
      <c r="F8440" s="1">
        <v>44964.611863425926</v>
      </c>
    </row>
    <row r="8441" spans="1:6" x14ac:dyDescent="0.2">
      <c r="A8441">
        <v>8440</v>
      </c>
      <c r="B8441" t="s">
        <v>21396</v>
      </c>
      <c r="C8441" t="s">
        <v>21397</v>
      </c>
      <c r="D8441" t="s">
        <v>21398</v>
      </c>
      <c r="E8441" s="1">
        <v>44964.611863425926</v>
      </c>
      <c r="F8441" s="1">
        <v>44964.611863425926</v>
      </c>
    </row>
    <row r="8442" spans="1:6" x14ac:dyDescent="0.2">
      <c r="A8442">
        <v>8441</v>
      </c>
      <c r="B8442" t="s">
        <v>21399</v>
      </c>
      <c r="C8442" t="s">
        <v>21400</v>
      </c>
      <c r="D8442" s="2">
        <v>9377957015</v>
      </c>
      <c r="E8442" s="1">
        <v>44964.611863425926</v>
      </c>
      <c r="F8442" s="1">
        <v>44964.611863425926</v>
      </c>
    </row>
    <row r="8443" spans="1:6" x14ac:dyDescent="0.2">
      <c r="A8443">
        <v>8442</v>
      </c>
      <c r="B8443" t="s">
        <v>21401</v>
      </c>
      <c r="C8443" t="s">
        <v>21402</v>
      </c>
      <c r="D8443">
        <v>17742838162</v>
      </c>
      <c r="E8443" s="1">
        <v>44964.611863425926</v>
      </c>
      <c r="F8443" s="1">
        <v>44964.611863425926</v>
      </c>
    </row>
    <row r="8444" spans="1:6" x14ac:dyDescent="0.2">
      <c r="A8444">
        <v>8443</v>
      </c>
      <c r="B8444" t="s">
        <v>21403</v>
      </c>
      <c r="C8444" t="s">
        <v>21404</v>
      </c>
      <c r="D8444">
        <f>1-854-338-2075</f>
        <v>-3266</v>
      </c>
      <c r="E8444" s="1">
        <v>44964.611863425926</v>
      </c>
      <c r="F8444" s="1">
        <v>44964.611863425926</v>
      </c>
    </row>
    <row r="8445" spans="1:6" x14ac:dyDescent="0.2">
      <c r="A8445">
        <v>8444</v>
      </c>
      <c r="B8445" t="s">
        <v>21405</v>
      </c>
      <c r="C8445" t="s">
        <v>21406</v>
      </c>
      <c r="D8445">
        <f>1-986-490-9710</f>
        <v>-11185</v>
      </c>
      <c r="E8445" s="1">
        <v>44964.611863425926</v>
      </c>
      <c r="F8445" s="1">
        <v>44964.611863425926</v>
      </c>
    </row>
    <row r="8446" spans="1:6" x14ac:dyDescent="0.2">
      <c r="A8446">
        <v>8445</v>
      </c>
      <c r="B8446" t="s">
        <v>21407</v>
      </c>
      <c r="C8446" t="s">
        <v>21408</v>
      </c>
      <c r="D8446" t="s">
        <v>21409</v>
      </c>
      <c r="E8446" s="1">
        <v>44964.611863425926</v>
      </c>
      <c r="F8446" s="1">
        <v>44964.611863425926</v>
      </c>
    </row>
    <row r="8447" spans="1:6" x14ac:dyDescent="0.2">
      <c r="A8447">
        <v>8446</v>
      </c>
      <c r="B8447" t="s">
        <v>21410</v>
      </c>
      <c r="C8447" t="s">
        <v>21411</v>
      </c>
      <c r="D8447">
        <f>1-820-469-7390</f>
        <v>-8678</v>
      </c>
      <c r="E8447" s="1">
        <v>44964.611863425926</v>
      </c>
      <c r="F8447" s="1">
        <v>44964.611863425926</v>
      </c>
    </row>
    <row r="8448" spans="1:6" x14ac:dyDescent="0.2">
      <c r="A8448">
        <v>8447</v>
      </c>
      <c r="B8448" t="s">
        <v>21412</v>
      </c>
      <c r="C8448" t="s">
        <v>21413</v>
      </c>
      <c r="D8448" t="s">
        <v>21414</v>
      </c>
      <c r="E8448" s="1">
        <v>44964.611863425926</v>
      </c>
      <c r="F8448" s="1">
        <v>44964.611863425926</v>
      </c>
    </row>
    <row r="8449" spans="1:6" x14ac:dyDescent="0.2">
      <c r="A8449">
        <v>8448</v>
      </c>
      <c r="B8449" t="s">
        <v>21415</v>
      </c>
      <c r="C8449" t="s">
        <v>21416</v>
      </c>
      <c r="D8449">
        <f>1-331-767-720</f>
        <v>-1817</v>
      </c>
      <c r="E8449" s="1">
        <v>44964.611863425926</v>
      </c>
      <c r="F8449" s="1">
        <v>44964.611863425926</v>
      </c>
    </row>
    <row r="8450" spans="1:6" x14ac:dyDescent="0.2">
      <c r="A8450">
        <v>8449</v>
      </c>
      <c r="B8450" t="s">
        <v>21417</v>
      </c>
      <c r="C8450" t="s">
        <v>21418</v>
      </c>
      <c r="D8450" t="s">
        <v>21419</v>
      </c>
      <c r="E8450" s="1">
        <v>44964.611863425926</v>
      </c>
      <c r="F8450" s="1">
        <v>44964.611863425926</v>
      </c>
    </row>
    <row r="8451" spans="1:6" x14ac:dyDescent="0.2">
      <c r="A8451">
        <v>8450</v>
      </c>
      <c r="B8451" t="s">
        <v>21420</v>
      </c>
      <c r="C8451" t="s">
        <v>21421</v>
      </c>
      <c r="D8451" s="2">
        <v>5048359530</v>
      </c>
      <c r="E8451" s="1">
        <v>44964.611863425926</v>
      </c>
      <c r="F8451" s="1">
        <v>44964.611863425926</v>
      </c>
    </row>
    <row r="8452" spans="1:6" x14ac:dyDescent="0.2">
      <c r="A8452">
        <v>8451</v>
      </c>
      <c r="B8452" t="s">
        <v>21422</v>
      </c>
      <c r="C8452" t="s">
        <v>21423</v>
      </c>
      <c r="D8452" s="2">
        <v>3604552850</v>
      </c>
      <c r="E8452" s="1">
        <v>44964.611863425926</v>
      </c>
      <c r="F8452" s="1">
        <v>44964.611863425926</v>
      </c>
    </row>
    <row r="8453" spans="1:6" x14ac:dyDescent="0.2">
      <c r="A8453">
        <v>8452</v>
      </c>
      <c r="B8453" t="s">
        <v>21424</v>
      </c>
      <c r="C8453" t="s">
        <v>21425</v>
      </c>
      <c r="D8453" t="s">
        <v>21426</v>
      </c>
      <c r="E8453" s="1">
        <v>44964.611863425926</v>
      </c>
      <c r="F8453" s="1">
        <v>44964.611863425926</v>
      </c>
    </row>
    <row r="8454" spans="1:6" x14ac:dyDescent="0.2">
      <c r="A8454">
        <v>8453</v>
      </c>
      <c r="B8454" t="s">
        <v>21427</v>
      </c>
      <c r="C8454" t="s">
        <v>21428</v>
      </c>
      <c r="D8454" s="2">
        <v>6898772426</v>
      </c>
      <c r="E8454" s="1">
        <v>44964.611863425926</v>
      </c>
      <c r="F8454" s="1">
        <v>44964.611863425926</v>
      </c>
    </row>
    <row r="8455" spans="1:6" x14ac:dyDescent="0.2">
      <c r="A8455">
        <v>8454</v>
      </c>
      <c r="B8455" t="s">
        <v>21429</v>
      </c>
      <c r="C8455" t="s">
        <v>21430</v>
      </c>
      <c r="D8455" t="s">
        <v>21431</v>
      </c>
      <c r="E8455" s="1">
        <v>44964.611863425926</v>
      </c>
      <c r="F8455" s="1">
        <v>44964.611863425926</v>
      </c>
    </row>
    <row r="8456" spans="1:6" x14ac:dyDescent="0.2">
      <c r="A8456">
        <v>8455</v>
      </c>
      <c r="B8456" t="s">
        <v>21432</v>
      </c>
      <c r="C8456" t="s">
        <v>21433</v>
      </c>
      <c r="D8456">
        <f>1-607-401-8558</f>
        <v>-9565</v>
      </c>
      <c r="E8456" s="1">
        <v>44964.611863425926</v>
      </c>
      <c r="F8456" s="1">
        <v>44964.611863425926</v>
      </c>
    </row>
    <row r="8457" spans="1:6" x14ac:dyDescent="0.2">
      <c r="A8457">
        <v>8456</v>
      </c>
      <c r="B8457" t="s">
        <v>21434</v>
      </c>
      <c r="C8457" t="s">
        <v>21435</v>
      </c>
      <c r="D8457" s="2">
        <v>2763753549</v>
      </c>
      <c r="E8457" s="1">
        <v>44964.611863425926</v>
      </c>
      <c r="F8457" s="1">
        <v>44964.611863425926</v>
      </c>
    </row>
    <row r="8458" spans="1:6" x14ac:dyDescent="0.2">
      <c r="A8458">
        <v>8457</v>
      </c>
      <c r="B8458" t="s">
        <v>21436</v>
      </c>
      <c r="C8458" t="s">
        <v>21437</v>
      </c>
      <c r="D8458" t="s">
        <v>21438</v>
      </c>
      <c r="E8458" s="1">
        <v>44964.611863425926</v>
      </c>
      <c r="F8458" s="1">
        <v>44964.611863425926</v>
      </c>
    </row>
    <row r="8459" spans="1:6" x14ac:dyDescent="0.2">
      <c r="A8459">
        <v>8458</v>
      </c>
      <c r="B8459" t="s">
        <v>21439</v>
      </c>
      <c r="C8459" t="s">
        <v>21440</v>
      </c>
      <c r="D8459" t="s">
        <v>21441</v>
      </c>
      <c r="E8459" s="1">
        <v>44964.611863425926</v>
      </c>
      <c r="F8459" s="1">
        <v>44964.611863425926</v>
      </c>
    </row>
    <row r="8460" spans="1:6" x14ac:dyDescent="0.2">
      <c r="A8460">
        <v>8459</v>
      </c>
      <c r="B8460" t="s">
        <v>21442</v>
      </c>
      <c r="C8460" t="s">
        <v>21443</v>
      </c>
      <c r="D8460" s="2">
        <v>7632604928</v>
      </c>
      <c r="E8460" s="1">
        <v>44964.611863425926</v>
      </c>
      <c r="F8460" s="1">
        <v>44964.611863425926</v>
      </c>
    </row>
    <row r="8461" spans="1:6" x14ac:dyDescent="0.2">
      <c r="A8461">
        <v>8460</v>
      </c>
      <c r="B8461" t="s">
        <v>21444</v>
      </c>
      <c r="C8461" t="s">
        <v>21445</v>
      </c>
      <c r="D8461" s="2">
        <v>15418286555</v>
      </c>
      <c r="E8461" s="1">
        <v>44964.611863425926</v>
      </c>
      <c r="F8461" s="1">
        <v>44964.611863425926</v>
      </c>
    </row>
    <row r="8462" spans="1:6" x14ac:dyDescent="0.2">
      <c r="A8462">
        <v>8461</v>
      </c>
      <c r="B8462" t="s">
        <v>21446</v>
      </c>
      <c r="C8462" t="s">
        <v>21447</v>
      </c>
      <c r="D8462" t="s">
        <v>21448</v>
      </c>
      <c r="E8462" s="1">
        <v>44964.611863425926</v>
      </c>
      <c r="F8462" s="1">
        <v>44964.611863425926</v>
      </c>
    </row>
    <row r="8463" spans="1:6" x14ac:dyDescent="0.2">
      <c r="A8463">
        <v>8462</v>
      </c>
      <c r="B8463" t="s">
        <v>21449</v>
      </c>
      <c r="C8463" t="s">
        <v>21450</v>
      </c>
      <c r="D8463" t="s">
        <v>21451</v>
      </c>
      <c r="E8463" s="1">
        <v>44964.611863425926</v>
      </c>
      <c r="F8463" s="1">
        <v>44964.611863425926</v>
      </c>
    </row>
    <row r="8464" spans="1:6" x14ac:dyDescent="0.2">
      <c r="A8464">
        <v>8463</v>
      </c>
      <c r="B8464" t="s">
        <v>21452</v>
      </c>
      <c r="C8464" t="s">
        <v>21453</v>
      </c>
      <c r="D8464">
        <v>19067480312</v>
      </c>
      <c r="E8464" s="1">
        <v>44964.611863425926</v>
      </c>
      <c r="F8464" s="1">
        <v>44964.611863425926</v>
      </c>
    </row>
    <row r="8465" spans="1:6" x14ac:dyDescent="0.2">
      <c r="A8465">
        <v>8464</v>
      </c>
      <c r="B8465" t="s">
        <v>21454</v>
      </c>
      <c r="C8465" t="s">
        <v>21455</v>
      </c>
      <c r="D8465" t="s">
        <v>21456</v>
      </c>
      <c r="E8465" s="1">
        <v>44964.611863425926</v>
      </c>
      <c r="F8465" s="1">
        <v>44964.611863425926</v>
      </c>
    </row>
    <row r="8466" spans="1:6" x14ac:dyDescent="0.2">
      <c r="A8466">
        <v>8465</v>
      </c>
      <c r="B8466" t="s">
        <v>21457</v>
      </c>
      <c r="C8466" t="s">
        <v>21458</v>
      </c>
      <c r="D8466">
        <v>17132438311</v>
      </c>
      <c r="E8466" s="1">
        <v>44964.611863425926</v>
      </c>
      <c r="F8466" s="1">
        <v>44964.611863425926</v>
      </c>
    </row>
    <row r="8467" spans="1:6" x14ac:dyDescent="0.2">
      <c r="A8467">
        <v>8466</v>
      </c>
      <c r="B8467" t="s">
        <v>21459</v>
      </c>
      <c r="C8467" t="s">
        <v>21460</v>
      </c>
      <c r="D8467" t="s">
        <v>21461</v>
      </c>
      <c r="E8467" s="1">
        <v>44964.611863425926</v>
      </c>
      <c r="F8467" s="1">
        <v>44964.611863425926</v>
      </c>
    </row>
    <row r="8468" spans="1:6" x14ac:dyDescent="0.2">
      <c r="A8468">
        <v>8467</v>
      </c>
      <c r="B8468" t="s">
        <v>21462</v>
      </c>
      <c r="C8468" t="s">
        <v>21463</v>
      </c>
      <c r="D8468" s="2">
        <v>9414800887</v>
      </c>
      <c r="E8468" s="1">
        <v>44964.611863425926</v>
      </c>
      <c r="F8468" s="1">
        <v>44964.611863425926</v>
      </c>
    </row>
    <row r="8469" spans="1:6" x14ac:dyDescent="0.2">
      <c r="A8469">
        <v>8468</v>
      </c>
      <c r="B8469" t="s">
        <v>21464</v>
      </c>
      <c r="C8469" t="s">
        <v>21465</v>
      </c>
      <c r="D8469" t="s">
        <v>21466</v>
      </c>
      <c r="E8469" s="1">
        <v>44964.611863425926</v>
      </c>
      <c r="F8469" s="1">
        <v>44964.611863425926</v>
      </c>
    </row>
    <row r="8470" spans="1:6" x14ac:dyDescent="0.2">
      <c r="A8470">
        <v>8469</v>
      </c>
      <c r="B8470" t="s">
        <v>21467</v>
      </c>
      <c r="C8470" t="s">
        <v>21468</v>
      </c>
      <c r="D8470" t="s">
        <v>21469</v>
      </c>
      <c r="E8470" s="1">
        <v>44964.611863425926</v>
      </c>
      <c r="F8470" s="1">
        <v>44964.611863425926</v>
      </c>
    </row>
    <row r="8471" spans="1:6" x14ac:dyDescent="0.2">
      <c r="A8471">
        <v>8470</v>
      </c>
      <c r="B8471" t="s">
        <v>21470</v>
      </c>
      <c r="C8471" t="s">
        <v>21471</v>
      </c>
      <c r="D8471">
        <f>1-303-529-535</f>
        <v>-1366</v>
      </c>
      <c r="E8471" s="1">
        <v>44964.611863425926</v>
      </c>
      <c r="F8471" s="1">
        <v>44964.611863425926</v>
      </c>
    </row>
    <row r="8472" spans="1:6" x14ac:dyDescent="0.2">
      <c r="A8472">
        <v>8471</v>
      </c>
      <c r="B8472" t="s">
        <v>21472</v>
      </c>
      <c r="C8472" t="s">
        <v>21473</v>
      </c>
      <c r="D8472" t="s">
        <v>21474</v>
      </c>
      <c r="E8472" s="1">
        <v>44964.611863425926</v>
      </c>
      <c r="F8472" s="1">
        <v>44964.611863425926</v>
      </c>
    </row>
    <row r="8473" spans="1:6" x14ac:dyDescent="0.2">
      <c r="A8473">
        <v>8472</v>
      </c>
      <c r="B8473" t="s">
        <v>21475</v>
      </c>
      <c r="C8473" t="s">
        <v>21476</v>
      </c>
      <c r="D8473" s="2">
        <v>6036968404</v>
      </c>
      <c r="E8473" s="1">
        <v>44964.611863425926</v>
      </c>
      <c r="F8473" s="1">
        <v>44964.611863425926</v>
      </c>
    </row>
    <row r="8474" spans="1:6" x14ac:dyDescent="0.2">
      <c r="A8474">
        <v>8473</v>
      </c>
      <c r="B8474" t="s">
        <v>21477</v>
      </c>
      <c r="C8474" t="s">
        <v>21478</v>
      </c>
      <c r="D8474" t="s">
        <v>21479</v>
      </c>
      <c r="E8474" s="1">
        <v>44964.611863425926</v>
      </c>
      <c r="F8474" s="1">
        <v>44964.611863425926</v>
      </c>
    </row>
    <row r="8475" spans="1:6" x14ac:dyDescent="0.2">
      <c r="A8475">
        <v>8474</v>
      </c>
      <c r="B8475" t="s">
        <v>21480</v>
      </c>
      <c r="C8475" t="s">
        <v>21481</v>
      </c>
      <c r="D8475">
        <v>18209657499</v>
      </c>
      <c r="E8475" s="1">
        <v>44964.611863425926</v>
      </c>
      <c r="F8475" s="1">
        <v>44964.611863425926</v>
      </c>
    </row>
    <row r="8476" spans="1:6" x14ac:dyDescent="0.2">
      <c r="A8476">
        <v>8475</v>
      </c>
      <c r="B8476" t="s">
        <v>21482</v>
      </c>
      <c r="C8476" t="s">
        <v>21483</v>
      </c>
      <c r="D8476" s="2">
        <v>4249953942</v>
      </c>
      <c r="E8476" s="1">
        <v>44964.611863425926</v>
      </c>
      <c r="F8476" s="1">
        <v>44964.611863425926</v>
      </c>
    </row>
    <row r="8477" spans="1:6" x14ac:dyDescent="0.2">
      <c r="A8477">
        <v>8476</v>
      </c>
      <c r="B8477" t="s">
        <v>21484</v>
      </c>
      <c r="C8477" t="s">
        <v>21485</v>
      </c>
      <c r="D8477">
        <v>15628413203</v>
      </c>
      <c r="E8477" s="1">
        <v>44964.611863425926</v>
      </c>
      <c r="F8477" s="1">
        <v>44964.611863425926</v>
      </c>
    </row>
    <row r="8478" spans="1:6" x14ac:dyDescent="0.2">
      <c r="A8478">
        <v>8477</v>
      </c>
      <c r="B8478" t="s">
        <v>21486</v>
      </c>
      <c r="C8478" t="s">
        <v>21487</v>
      </c>
      <c r="D8478" t="s">
        <v>21488</v>
      </c>
      <c r="E8478" s="1">
        <v>44964.611863425926</v>
      </c>
      <c r="F8478" s="1">
        <v>44964.611863425926</v>
      </c>
    </row>
    <row r="8479" spans="1:6" x14ac:dyDescent="0.2">
      <c r="A8479">
        <v>8478</v>
      </c>
      <c r="B8479" t="s">
        <v>21489</v>
      </c>
      <c r="C8479" t="s">
        <v>21490</v>
      </c>
      <c r="D8479" t="s">
        <v>21491</v>
      </c>
      <c r="E8479" s="1">
        <v>44964.611863425926</v>
      </c>
      <c r="F8479" s="1">
        <v>44964.611863425926</v>
      </c>
    </row>
    <row r="8480" spans="1:6" x14ac:dyDescent="0.2">
      <c r="A8480">
        <v>8479</v>
      </c>
      <c r="B8480" t="s">
        <v>21492</v>
      </c>
      <c r="C8480" t="s">
        <v>21493</v>
      </c>
      <c r="D8480" t="s">
        <v>21494</v>
      </c>
      <c r="E8480" s="1">
        <v>44964.611863425926</v>
      </c>
      <c r="F8480" s="1">
        <v>44964.611863425926</v>
      </c>
    </row>
    <row r="8481" spans="1:6" x14ac:dyDescent="0.2">
      <c r="A8481">
        <v>8480</v>
      </c>
      <c r="B8481" t="s">
        <v>21495</v>
      </c>
      <c r="C8481" t="s">
        <v>21496</v>
      </c>
      <c r="D8481" s="2">
        <v>9544085819</v>
      </c>
      <c r="E8481" s="1">
        <v>44964.611863425926</v>
      </c>
      <c r="F8481" s="1">
        <v>44964.611863425926</v>
      </c>
    </row>
    <row r="8482" spans="1:6" x14ac:dyDescent="0.2">
      <c r="A8482">
        <v>8481</v>
      </c>
      <c r="B8482" t="s">
        <v>21497</v>
      </c>
      <c r="C8482" t="s">
        <v>21498</v>
      </c>
      <c r="D8482" t="s">
        <v>21499</v>
      </c>
      <c r="E8482" s="1">
        <v>44964.611863425926</v>
      </c>
      <c r="F8482" s="1">
        <v>44964.611863425926</v>
      </c>
    </row>
    <row r="8483" spans="1:6" x14ac:dyDescent="0.2">
      <c r="A8483">
        <v>8482</v>
      </c>
      <c r="B8483" t="s">
        <v>21500</v>
      </c>
      <c r="C8483" t="s">
        <v>21501</v>
      </c>
      <c r="D8483" t="s">
        <v>21502</v>
      </c>
      <c r="E8483" s="1">
        <v>44964.611863425926</v>
      </c>
      <c r="F8483" s="1">
        <v>44964.611863425926</v>
      </c>
    </row>
    <row r="8484" spans="1:6" x14ac:dyDescent="0.2">
      <c r="A8484">
        <v>8483</v>
      </c>
      <c r="B8484" t="s">
        <v>21503</v>
      </c>
      <c r="C8484" t="s">
        <v>21504</v>
      </c>
      <c r="D8484" t="s">
        <v>21505</v>
      </c>
      <c r="E8484" s="1">
        <v>44964.611863425926</v>
      </c>
      <c r="F8484" s="1">
        <v>44964.611863425926</v>
      </c>
    </row>
    <row r="8485" spans="1:6" x14ac:dyDescent="0.2">
      <c r="A8485">
        <v>8484</v>
      </c>
      <c r="B8485" t="s">
        <v>21506</v>
      </c>
      <c r="C8485" t="s">
        <v>21507</v>
      </c>
      <c r="D8485" t="s">
        <v>21508</v>
      </c>
      <c r="E8485" s="1">
        <v>44964.611863425926</v>
      </c>
      <c r="F8485" s="1">
        <v>44964.611863425926</v>
      </c>
    </row>
    <row r="8486" spans="1:6" x14ac:dyDescent="0.2">
      <c r="A8486">
        <v>8485</v>
      </c>
      <c r="B8486" t="s">
        <v>21509</v>
      </c>
      <c r="C8486" t="s">
        <v>21510</v>
      </c>
      <c r="D8486" t="s">
        <v>21511</v>
      </c>
      <c r="E8486" s="1">
        <v>44964.611863425926</v>
      </c>
      <c r="F8486" s="1">
        <v>44964.611863425926</v>
      </c>
    </row>
    <row r="8487" spans="1:6" x14ac:dyDescent="0.2">
      <c r="A8487">
        <v>8486</v>
      </c>
      <c r="B8487" t="s">
        <v>21512</v>
      </c>
      <c r="C8487" t="s">
        <v>21513</v>
      </c>
      <c r="D8487" t="s">
        <v>21514</v>
      </c>
      <c r="E8487" s="1">
        <v>44964.611863425926</v>
      </c>
      <c r="F8487" s="1">
        <v>44964.611863425926</v>
      </c>
    </row>
    <row r="8488" spans="1:6" x14ac:dyDescent="0.2">
      <c r="A8488">
        <v>8487</v>
      </c>
      <c r="B8488" t="s">
        <v>21515</v>
      </c>
      <c r="C8488" t="s">
        <v>21516</v>
      </c>
      <c r="D8488" t="s">
        <v>21517</v>
      </c>
      <c r="E8488" s="1">
        <v>44964.611863425926</v>
      </c>
      <c r="F8488" s="1">
        <v>44964.611863425926</v>
      </c>
    </row>
    <row r="8489" spans="1:6" x14ac:dyDescent="0.2">
      <c r="A8489">
        <v>8488</v>
      </c>
      <c r="B8489" t="s">
        <v>21518</v>
      </c>
      <c r="C8489" t="s">
        <v>21519</v>
      </c>
      <c r="D8489" t="s">
        <v>21520</v>
      </c>
      <c r="E8489" s="1">
        <v>44964.611863425926</v>
      </c>
      <c r="F8489" s="1">
        <v>44964.611863425926</v>
      </c>
    </row>
    <row r="8490" spans="1:6" x14ac:dyDescent="0.2">
      <c r="A8490">
        <v>8489</v>
      </c>
      <c r="B8490" t="s">
        <v>21521</v>
      </c>
      <c r="C8490" t="s">
        <v>21522</v>
      </c>
      <c r="D8490" t="s">
        <v>21523</v>
      </c>
      <c r="E8490" s="1">
        <v>44964.611863425926</v>
      </c>
      <c r="F8490" s="1">
        <v>44964.611863425926</v>
      </c>
    </row>
    <row r="8491" spans="1:6" x14ac:dyDescent="0.2">
      <c r="A8491">
        <v>8490</v>
      </c>
      <c r="B8491" t="s">
        <v>21524</v>
      </c>
      <c r="C8491" t="s">
        <v>21525</v>
      </c>
      <c r="D8491" t="s">
        <v>21526</v>
      </c>
      <c r="E8491" s="1">
        <v>44964.611863425926</v>
      </c>
      <c r="F8491" s="1">
        <v>44964.611863425926</v>
      </c>
    </row>
    <row r="8492" spans="1:6" x14ac:dyDescent="0.2">
      <c r="A8492">
        <v>8491</v>
      </c>
      <c r="B8492" t="s">
        <v>21527</v>
      </c>
      <c r="C8492" t="s">
        <v>21528</v>
      </c>
      <c r="D8492" s="2">
        <v>17126298989</v>
      </c>
      <c r="E8492" s="1">
        <v>44964.611863425926</v>
      </c>
      <c r="F8492" s="1">
        <v>44964.611863425926</v>
      </c>
    </row>
    <row r="8493" spans="1:6" x14ac:dyDescent="0.2">
      <c r="A8493">
        <v>8492</v>
      </c>
      <c r="B8493" t="s">
        <v>21529</v>
      </c>
      <c r="C8493" t="s">
        <v>21530</v>
      </c>
      <c r="D8493" s="2">
        <v>9726719344</v>
      </c>
      <c r="E8493" s="1">
        <v>44964.611863425926</v>
      </c>
      <c r="F8493" s="1">
        <v>44964.611863425926</v>
      </c>
    </row>
    <row r="8494" spans="1:6" x14ac:dyDescent="0.2">
      <c r="A8494">
        <v>8493</v>
      </c>
      <c r="B8494" t="s">
        <v>21531</v>
      </c>
      <c r="C8494" t="s">
        <v>21532</v>
      </c>
      <c r="D8494" s="2">
        <v>4436984550</v>
      </c>
      <c r="E8494" s="1">
        <v>44964.611863425926</v>
      </c>
      <c r="F8494" s="1">
        <v>44964.611863425926</v>
      </c>
    </row>
    <row r="8495" spans="1:6" x14ac:dyDescent="0.2">
      <c r="A8495">
        <v>8494</v>
      </c>
      <c r="B8495" t="s">
        <v>21533</v>
      </c>
      <c r="C8495" t="s">
        <v>21534</v>
      </c>
      <c r="D8495">
        <f>1-828-429-5626</f>
        <v>-6882</v>
      </c>
      <c r="E8495" s="1">
        <v>44964.611863425926</v>
      </c>
      <c r="F8495" s="1">
        <v>44964.611863425926</v>
      </c>
    </row>
    <row r="8496" spans="1:6" x14ac:dyDescent="0.2">
      <c r="A8496">
        <v>8495</v>
      </c>
      <c r="B8496" t="s">
        <v>21535</v>
      </c>
      <c r="C8496" t="s">
        <v>21536</v>
      </c>
      <c r="D8496" t="s">
        <v>21537</v>
      </c>
      <c r="E8496" s="1">
        <v>44964.611863425926</v>
      </c>
      <c r="F8496" s="1">
        <v>44964.611863425926</v>
      </c>
    </row>
    <row r="8497" spans="1:6" x14ac:dyDescent="0.2">
      <c r="A8497">
        <v>8496</v>
      </c>
      <c r="B8497" t="s">
        <v>21538</v>
      </c>
      <c r="C8497" t="s">
        <v>21539</v>
      </c>
      <c r="D8497" s="2">
        <v>9789794117</v>
      </c>
      <c r="E8497" s="1">
        <v>44964.611863425926</v>
      </c>
      <c r="F8497" s="1">
        <v>44964.611863425926</v>
      </c>
    </row>
    <row r="8498" spans="1:6" x14ac:dyDescent="0.2">
      <c r="A8498">
        <v>8497</v>
      </c>
      <c r="B8498" t="s">
        <v>21540</v>
      </c>
      <c r="C8498" t="s">
        <v>21541</v>
      </c>
      <c r="D8498" t="s">
        <v>21542</v>
      </c>
      <c r="E8498" s="1">
        <v>44964.611863425926</v>
      </c>
      <c r="F8498" s="1">
        <v>44964.611863425926</v>
      </c>
    </row>
    <row r="8499" spans="1:6" x14ac:dyDescent="0.2">
      <c r="A8499">
        <v>8498</v>
      </c>
      <c r="B8499" t="s">
        <v>21543</v>
      </c>
      <c r="C8499" t="s">
        <v>21544</v>
      </c>
      <c r="D8499" t="s">
        <v>21545</v>
      </c>
      <c r="E8499" s="1">
        <v>44964.611863425926</v>
      </c>
      <c r="F8499" s="1">
        <v>44964.611863425926</v>
      </c>
    </row>
    <row r="8500" spans="1:6" x14ac:dyDescent="0.2">
      <c r="A8500">
        <v>8499</v>
      </c>
      <c r="B8500" t="s">
        <v>21546</v>
      </c>
      <c r="C8500" t="s">
        <v>21547</v>
      </c>
      <c r="D8500" t="s">
        <v>21548</v>
      </c>
      <c r="E8500" s="1">
        <v>44964.611863425926</v>
      </c>
      <c r="F8500" s="1">
        <v>44964.611863425926</v>
      </c>
    </row>
    <row r="8501" spans="1:6" x14ac:dyDescent="0.2">
      <c r="A8501">
        <v>8500</v>
      </c>
      <c r="B8501" t="s">
        <v>21549</v>
      </c>
      <c r="C8501" t="s">
        <v>21550</v>
      </c>
      <c r="D8501">
        <v>15737610211</v>
      </c>
      <c r="E8501" s="1">
        <v>44964.611863425926</v>
      </c>
      <c r="F8501" s="1">
        <v>44964.611863425926</v>
      </c>
    </row>
    <row r="8502" spans="1:6" x14ac:dyDescent="0.2">
      <c r="A8502">
        <v>8501</v>
      </c>
      <c r="B8502" t="s">
        <v>21551</v>
      </c>
      <c r="C8502" t="s">
        <v>21552</v>
      </c>
      <c r="D8502" t="s">
        <v>21553</v>
      </c>
      <c r="E8502" s="1">
        <v>44964.611863425926</v>
      </c>
      <c r="F8502" s="1">
        <v>44964.611863425926</v>
      </c>
    </row>
    <row r="8503" spans="1:6" x14ac:dyDescent="0.2">
      <c r="A8503">
        <v>8502</v>
      </c>
      <c r="B8503" t="s">
        <v>21554</v>
      </c>
      <c r="C8503" t="s">
        <v>21555</v>
      </c>
      <c r="D8503">
        <f>1-608-820-6251</f>
        <v>-7678</v>
      </c>
      <c r="E8503" s="1">
        <v>44964.611863425926</v>
      </c>
      <c r="F8503" s="1">
        <v>44964.611863425926</v>
      </c>
    </row>
    <row r="8504" spans="1:6" x14ac:dyDescent="0.2">
      <c r="A8504">
        <v>8503</v>
      </c>
      <c r="B8504" t="s">
        <v>21556</v>
      </c>
      <c r="C8504" t="s">
        <v>21557</v>
      </c>
      <c r="D8504" t="s">
        <v>21558</v>
      </c>
      <c r="E8504" s="1">
        <v>44964.611863425926</v>
      </c>
      <c r="F8504" s="1">
        <v>44964.611863425926</v>
      </c>
    </row>
    <row r="8505" spans="1:6" x14ac:dyDescent="0.2">
      <c r="A8505">
        <v>8504</v>
      </c>
      <c r="B8505" t="s">
        <v>21559</v>
      </c>
      <c r="C8505" t="s">
        <v>21560</v>
      </c>
      <c r="D8505" s="2">
        <v>19284143224</v>
      </c>
      <c r="E8505" s="1">
        <v>44964.611863425926</v>
      </c>
      <c r="F8505" s="1">
        <v>44964.611863425926</v>
      </c>
    </row>
    <row r="8506" spans="1:6" x14ac:dyDescent="0.2">
      <c r="A8506">
        <v>8505</v>
      </c>
      <c r="B8506" t="s">
        <v>21561</v>
      </c>
      <c r="C8506" t="s">
        <v>21562</v>
      </c>
      <c r="D8506" t="s">
        <v>21563</v>
      </c>
      <c r="E8506" s="1">
        <v>44964.611863425926</v>
      </c>
      <c r="F8506" s="1">
        <v>44964.611863425926</v>
      </c>
    </row>
    <row r="8507" spans="1:6" x14ac:dyDescent="0.2">
      <c r="A8507">
        <v>8506</v>
      </c>
      <c r="B8507" t="s">
        <v>21564</v>
      </c>
      <c r="C8507" t="s">
        <v>21565</v>
      </c>
      <c r="D8507" t="s">
        <v>21566</v>
      </c>
      <c r="E8507" s="1">
        <v>44964.611863425926</v>
      </c>
      <c r="F8507" s="1">
        <v>44964.611863425926</v>
      </c>
    </row>
    <row r="8508" spans="1:6" x14ac:dyDescent="0.2">
      <c r="A8508">
        <v>8507</v>
      </c>
      <c r="B8508" t="s">
        <v>21567</v>
      </c>
      <c r="C8508" t="s">
        <v>21568</v>
      </c>
      <c r="D8508" t="s">
        <v>21569</v>
      </c>
      <c r="E8508" s="1">
        <v>44964.611863425926</v>
      </c>
      <c r="F8508" s="1">
        <v>44964.611863425926</v>
      </c>
    </row>
    <row r="8509" spans="1:6" x14ac:dyDescent="0.2">
      <c r="A8509">
        <v>8508</v>
      </c>
      <c r="B8509" t="s">
        <v>21570</v>
      </c>
      <c r="C8509" t="s">
        <v>21571</v>
      </c>
      <c r="D8509" s="2">
        <v>18163495238</v>
      </c>
      <c r="E8509" s="1">
        <v>44964.611863425926</v>
      </c>
      <c r="F8509" s="1">
        <v>44964.611863425926</v>
      </c>
    </row>
    <row r="8510" spans="1:6" x14ac:dyDescent="0.2">
      <c r="A8510">
        <v>8509</v>
      </c>
      <c r="B8510" t="s">
        <v>21572</v>
      </c>
      <c r="C8510" t="s">
        <v>21573</v>
      </c>
      <c r="D8510" s="2">
        <v>14127248537</v>
      </c>
      <c r="E8510" s="1">
        <v>44964.611863425926</v>
      </c>
      <c r="F8510" s="1">
        <v>44964.611863425926</v>
      </c>
    </row>
    <row r="8511" spans="1:6" x14ac:dyDescent="0.2">
      <c r="A8511">
        <v>8510</v>
      </c>
      <c r="B8511" t="s">
        <v>21574</v>
      </c>
      <c r="C8511" t="s">
        <v>21575</v>
      </c>
      <c r="D8511" t="s">
        <v>21576</v>
      </c>
      <c r="E8511" s="1">
        <v>44964.611863425926</v>
      </c>
      <c r="F8511" s="1">
        <v>44964.611863425926</v>
      </c>
    </row>
    <row r="8512" spans="1:6" x14ac:dyDescent="0.2">
      <c r="A8512">
        <v>8511</v>
      </c>
      <c r="B8512" t="s">
        <v>21577</v>
      </c>
      <c r="C8512" t="s">
        <v>21578</v>
      </c>
      <c r="D8512" t="s">
        <v>21579</v>
      </c>
      <c r="E8512" s="1">
        <v>44964.611863425926</v>
      </c>
      <c r="F8512" s="1">
        <v>44964.611863425926</v>
      </c>
    </row>
    <row r="8513" spans="1:6" x14ac:dyDescent="0.2">
      <c r="A8513">
        <v>8512</v>
      </c>
      <c r="B8513" t="s">
        <v>21580</v>
      </c>
      <c r="C8513" t="s">
        <v>21581</v>
      </c>
      <c r="D8513" s="2">
        <v>13095598175</v>
      </c>
      <c r="E8513" s="1">
        <v>44964.611863425926</v>
      </c>
      <c r="F8513" s="1">
        <v>44964.611863425926</v>
      </c>
    </row>
    <row r="8514" spans="1:6" x14ac:dyDescent="0.2">
      <c r="A8514">
        <v>8513</v>
      </c>
      <c r="B8514" t="s">
        <v>21582</v>
      </c>
      <c r="C8514" t="s">
        <v>21583</v>
      </c>
      <c r="D8514">
        <f>1-341-300-6687</f>
        <v>-7327</v>
      </c>
      <c r="E8514" s="1">
        <v>44964.611863425926</v>
      </c>
      <c r="F8514" s="1">
        <v>44964.611863425926</v>
      </c>
    </row>
    <row r="8515" spans="1:6" x14ac:dyDescent="0.2">
      <c r="A8515">
        <v>8514</v>
      </c>
      <c r="B8515" t="s">
        <v>21584</v>
      </c>
      <c r="C8515" t="s">
        <v>21585</v>
      </c>
      <c r="D8515">
        <f>1-954-731-5202</f>
        <v>-6886</v>
      </c>
      <c r="E8515" s="1">
        <v>44964.611863425926</v>
      </c>
      <c r="F8515" s="1">
        <v>44964.611863425926</v>
      </c>
    </row>
    <row r="8516" spans="1:6" x14ac:dyDescent="0.2">
      <c r="A8516">
        <v>8515</v>
      </c>
      <c r="B8516" t="s">
        <v>21586</v>
      </c>
      <c r="C8516" t="s">
        <v>21587</v>
      </c>
      <c r="D8516">
        <f>1-657-328-1472</f>
        <v>-2456</v>
      </c>
      <c r="E8516" s="1">
        <v>44964.611863425926</v>
      </c>
      <c r="F8516" s="1">
        <v>44964.611863425926</v>
      </c>
    </row>
    <row r="8517" spans="1:6" x14ac:dyDescent="0.2">
      <c r="A8517">
        <v>8516</v>
      </c>
      <c r="B8517" t="s">
        <v>21588</v>
      </c>
      <c r="C8517" t="s">
        <v>21589</v>
      </c>
      <c r="D8517">
        <f>1-301-678-9502</f>
        <v>-10480</v>
      </c>
      <c r="E8517" s="1">
        <v>44964.611863425926</v>
      </c>
      <c r="F8517" s="1">
        <v>44964.611863425926</v>
      </c>
    </row>
    <row r="8518" spans="1:6" x14ac:dyDescent="0.2">
      <c r="A8518">
        <v>8517</v>
      </c>
      <c r="B8518" t="s">
        <v>21590</v>
      </c>
      <c r="C8518" t="s">
        <v>21591</v>
      </c>
      <c r="D8518" t="s">
        <v>21592</v>
      </c>
      <c r="E8518" s="1">
        <v>44964.611863425926</v>
      </c>
      <c r="F8518" s="1">
        <v>44964.611863425926</v>
      </c>
    </row>
    <row r="8519" spans="1:6" x14ac:dyDescent="0.2">
      <c r="A8519">
        <v>8518</v>
      </c>
      <c r="B8519" t="s">
        <v>21593</v>
      </c>
      <c r="C8519" t="s">
        <v>21594</v>
      </c>
      <c r="D8519" s="2">
        <v>13096388118</v>
      </c>
      <c r="E8519" s="1">
        <v>44964.611863425926</v>
      </c>
      <c r="F8519" s="1">
        <v>44964.611863425926</v>
      </c>
    </row>
    <row r="8520" spans="1:6" x14ac:dyDescent="0.2">
      <c r="A8520">
        <v>8519</v>
      </c>
      <c r="B8520" t="s">
        <v>21595</v>
      </c>
      <c r="C8520" t="s">
        <v>21596</v>
      </c>
      <c r="D8520" t="s">
        <v>21597</v>
      </c>
      <c r="E8520" s="1">
        <v>44964.611863425926</v>
      </c>
      <c r="F8520" s="1">
        <v>44964.611863425926</v>
      </c>
    </row>
    <row r="8521" spans="1:6" x14ac:dyDescent="0.2">
      <c r="A8521">
        <v>8520</v>
      </c>
      <c r="B8521" t="s">
        <v>21598</v>
      </c>
      <c r="C8521" t="s">
        <v>21599</v>
      </c>
      <c r="D8521" s="2">
        <v>8147490793</v>
      </c>
      <c r="E8521" s="1">
        <v>44964.611863425926</v>
      </c>
      <c r="F8521" s="1">
        <v>44964.611863425926</v>
      </c>
    </row>
    <row r="8522" spans="1:6" x14ac:dyDescent="0.2">
      <c r="A8522">
        <v>8521</v>
      </c>
      <c r="B8522" t="s">
        <v>21600</v>
      </c>
      <c r="C8522" t="s">
        <v>21601</v>
      </c>
      <c r="D8522" t="s">
        <v>21602</v>
      </c>
      <c r="E8522" s="1">
        <v>44964.611863425926</v>
      </c>
      <c r="F8522" s="1">
        <v>44964.611863425926</v>
      </c>
    </row>
    <row r="8523" spans="1:6" x14ac:dyDescent="0.2">
      <c r="A8523">
        <v>8522</v>
      </c>
      <c r="B8523" t="s">
        <v>21603</v>
      </c>
      <c r="C8523" t="s">
        <v>21604</v>
      </c>
      <c r="D8523" t="s">
        <v>21605</v>
      </c>
      <c r="E8523" s="1">
        <v>44964.611863425926</v>
      </c>
      <c r="F8523" s="1">
        <v>44964.611863425926</v>
      </c>
    </row>
    <row r="8524" spans="1:6" x14ac:dyDescent="0.2">
      <c r="A8524">
        <v>8523</v>
      </c>
      <c r="B8524" t="s">
        <v>21606</v>
      </c>
      <c r="C8524" t="s">
        <v>21607</v>
      </c>
      <c r="D8524" t="s">
        <v>21608</v>
      </c>
      <c r="E8524" s="1">
        <v>44964.611863425926</v>
      </c>
      <c r="F8524" s="1">
        <v>44964.611863425926</v>
      </c>
    </row>
    <row r="8525" spans="1:6" x14ac:dyDescent="0.2">
      <c r="A8525">
        <v>8524</v>
      </c>
      <c r="B8525" t="s">
        <v>21609</v>
      </c>
      <c r="C8525" t="s">
        <v>21610</v>
      </c>
      <c r="D8525" t="s">
        <v>21611</v>
      </c>
      <c r="E8525" s="1">
        <v>44964.611863425926</v>
      </c>
      <c r="F8525" s="1">
        <v>44964.611863425926</v>
      </c>
    </row>
    <row r="8526" spans="1:6" x14ac:dyDescent="0.2">
      <c r="A8526">
        <v>8525</v>
      </c>
      <c r="B8526" t="s">
        <v>21612</v>
      </c>
      <c r="C8526" t="s">
        <v>21613</v>
      </c>
      <c r="D8526">
        <f>1-636-360-4483</f>
        <v>-5478</v>
      </c>
      <c r="E8526" s="1">
        <v>44964.611863425926</v>
      </c>
      <c r="F8526" s="1">
        <v>44964.611863425926</v>
      </c>
    </row>
    <row r="8527" spans="1:6" x14ac:dyDescent="0.2">
      <c r="A8527">
        <v>8526</v>
      </c>
      <c r="B8527" t="s">
        <v>21614</v>
      </c>
      <c r="C8527" t="s">
        <v>21615</v>
      </c>
      <c r="D8527">
        <v>19853035283</v>
      </c>
      <c r="E8527" s="1">
        <v>44964.611863425926</v>
      </c>
      <c r="F8527" s="1">
        <v>44964.611863425926</v>
      </c>
    </row>
    <row r="8528" spans="1:6" x14ac:dyDescent="0.2">
      <c r="A8528">
        <v>8527</v>
      </c>
      <c r="B8528" t="s">
        <v>21616</v>
      </c>
      <c r="C8528" t="s">
        <v>21617</v>
      </c>
      <c r="D8528" t="s">
        <v>21618</v>
      </c>
      <c r="E8528" s="1">
        <v>44964.611863425926</v>
      </c>
      <c r="F8528" s="1">
        <v>44964.611863425926</v>
      </c>
    </row>
    <row r="8529" spans="1:6" x14ac:dyDescent="0.2">
      <c r="A8529">
        <v>8528</v>
      </c>
      <c r="B8529" t="s">
        <v>21619</v>
      </c>
      <c r="C8529" t="s">
        <v>21620</v>
      </c>
      <c r="D8529" t="s">
        <v>21621</v>
      </c>
      <c r="E8529" s="1">
        <v>44964.611863425926</v>
      </c>
      <c r="F8529" s="1">
        <v>44964.611863425926</v>
      </c>
    </row>
    <row r="8530" spans="1:6" x14ac:dyDescent="0.2">
      <c r="A8530">
        <v>8529</v>
      </c>
      <c r="B8530" t="s">
        <v>21622</v>
      </c>
      <c r="C8530" t="s">
        <v>21623</v>
      </c>
      <c r="D8530" t="s">
        <v>21624</v>
      </c>
      <c r="E8530" s="1">
        <v>44964.611863425926</v>
      </c>
      <c r="F8530" s="1">
        <v>44964.611863425926</v>
      </c>
    </row>
    <row r="8531" spans="1:6" x14ac:dyDescent="0.2">
      <c r="A8531">
        <v>8530</v>
      </c>
      <c r="B8531" t="s">
        <v>21625</v>
      </c>
      <c r="C8531" t="s">
        <v>21626</v>
      </c>
      <c r="D8531" s="2">
        <v>9153953436</v>
      </c>
      <c r="E8531" s="1">
        <v>44964.611863425926</v>
      </c>
      <c r="F8531" s="1">
        <v>44964.611863425926</v>
      </c>
    </row>
    <row r="8532" spans="1:6" x14ac:dyDescent="0.2">
      <c r="A8532">
        <v>8531</v>
      </c>
      <c r="B8532" t="s">
        <v>21627</v>
      </c>
      <c r="C8532" t="s">
        <v>21628</v>
      </c>
      <c r="D8532">
        <v>16516183055</v>
      </c>
      <c r="E8532" s="1">
        <v>44964.611863425926</v>
      </c>
      <c r="F8532" s="1">
        <v>44964.611863425926</v>
      </c>
    </row>
    <row r="8533" spans="1:6" x14ac:dyDescent="0.2">
      <c r="A8533">
        <v>8532</v>
      </c>
      <c r="B8533" t="s">
        <v>21629</v>
      </c>
      <c r="C8533" t="s">
        <v>21630</v>
      </c>
      <c r="D8533" t="s">
        <v>21631</v>
      </c>
      <c r="E8533" s="1">
        <v>44964.611863425926</v>
      </c>
      <c r="F8533" s="1">
        <v>44964.611863425926</v>
      </c>
    </row>
    <row r="8534" spans="1:6" x14ac:dyDescent="0.2">
      <c r="A8534">
        <v>8533</v>
      </c>
      <c r="B8534" t="s">
        <v>21632</v>
      </c>
      <c r="C8534" t="s">
        <v>21633</v>
      </c>
      <c r="D8534" s="2">
        <v>5052184736</v>
      </c>
      <c r="E8534" s="1">
        <v>44964.611863425926</v>
      </c>
      <c r="F8534" s="1">
        <v>44964.611863425926</v>
      </c>
    </row>
    <row r="8535" spans="1:6" x14ac:dyDescent="0.2">
      <c r="A8535">
        <v>8534</v>
      </c>
      <c r="B8535" t="s">
        <v>21634</v>
      </c>
      <c r="C8535" t="s">
        <v>21635</v>
      </c>
      <c r="D8535" t="s">
        <v>21636</v>
      </c>
      <c r="E8535" s="1">
        <v>44964.611863425926</v>
      </c>
      <c r="F8535" s="1">
        <v>44964.611863425926</v>
      </c>
    </row>
    <row r="8536" spans="1:6" x14ac:dyDescent="0.2">
      <c r="A8536">
        <v>8535</v>
      </c>
      <c r="B8536" t="s">
        <v>21637</v>
      </c>
      <c r="C8536" t="s">
        <v>21638</v>
      </c>
      <c r="D8536">
        <v>14232302846</v>
      </c>
      <c r="E8536" s="1">
        <v>44964.611863425926</v>
      </c>
      <c r="F8536" s="1">
        <v>44964.611863425926</v>
      </c>
    </row>
    <row r="8537" spans="1:6" x14ac:dyDescent="0.2">
      <c r="A8537">
        <v>8536</v>
      </c>
      <c r="B8537" t="s">
        <v>21639</v>
      </c>
      <c r="C8537" t="s">
        <v>21640</v>
      </c>
      <c r="D8537" s="2">
        <v>3415212406</v>
      </c>
      <c r="E8537" s="1">
        <v>44964.611863425926</v>
      </c>
      <c r="F8537" s="1">
        <v>44964.611863425926</v>
      </c>
    </row>
    <row r="8538" spans="1:6" x14ac:dyDescent="0.2">
      <c r="A8538">
        <v>8537</v>
      </c>
      <c r="B8538" t="s">
        <v>21641</v>
      </c>
      <c r="C8538" t="s">
        <v>21642</v>
      </c>
      <c r="D8538" t="s">
        <v>21643</v>
      </c>
      <c r="E8538" s="1">
        <v>44964.611863425926</v>
      </c>
      <c r="F8538" s="1">
        <v>44964.611863425926</v>
      </c>
    </row>
    <row r="8539" spans="1:6" x14ac:dyDescent="0.2">
      <c r="A8539">
        <v>8538</v>
      </c>
      <c r="B8539" t="s">
        <v>21644</v>
      </c>
      <c r="C8539" t="s">
        <v>21645</v>
      </c>
      <c r="D8539" t="s">
        <v>21646</v>
      </c>
      <c r="E8539" s="1">
        <v>44964.611863425926</v>
      </c>
      <c r="F8539" s="1">
        <v>44964.611863425926</v>
      </c>
    </row>
    <row r="8540" spans="1:6" x14ac:dyDescent="0.2">
      <c r="A8540">
        <v>8539</v>
      </c>
      <c r="B8540" t="s">
        <v>21647</v>
      </c>
      <c r="C8540" t="s">
        <v>21648</v>
      </c>
      <c r="D8540" t="s">
        <v>21649</v>
      </c>
      <c r="E8540" s="1">
        <v>44964.611863425926</v>
      </c>
      <c r="F8540" s="1">
        <v>44964.611863425926</v>
      </c>
    </row>
    <row r="8541" spans="1:6" x14ac:dyDescent="0.2">
      <c r="A8541">
        <v>8540</v>
      </c>
      <c r="B8541" t="s">
        <v>21650</v>
      </c>
      <c r="C8541" t="s">
        <v>21651</v>
      </c>
      <c r="D8541" t="s">
        <v>21652</v>
      </c>
      <c r="E8541" s="1">
        <v>44964.611863425926</v>
      </c>
      <c r="F8541" s="1">
        <v>44964.611863425926</v>
      </c>
    </row>
    <row r="8542" spans="1:6" x14ac:dyDescent="0.2">
      <c r="A8542">
        <v>8541</v>
      </c>
      <c r="B8542" t="s">
        <v>21653</v>
      </c>
      <c r="C8542" t="s">
        <v>21654</v>
      </c>
      <c r="D8542" t="s">
        <v>21655</v>
      </c>
      <c r="E8542" s="1">
        <v>44964.611863425926</v>
      </c>
      <c r="F8542" s="1">
        <v>44964.611863425926</v>
      </c>
    </row>
    <row r="8543" spans="1:6" x14ac:dyDescent="0.2">
      <c r="A8543">
        <v>8542</v>
      </c>
      <c r="B8543" t="s">
        <v>21656</v>
      </c>
      <c r="C8543" t="s">
        <v>21657</v>
      </c>
      <c r="D8543" t="s">
        <v>21658</v>
      </c>
      <c r="E8543" s="1">
        <v>44964.611863425926</v>
      </c>
      <c r="F8543" s="1">
        <v>44964.611863425926</v>
      </c>
    </row>
    <row r="8544" spans="1:6" x14ac:dyDescent="0.2">
      <c r="A8544">
        <v>8543</v>
      </c>
      <c r="B8544" t="s">
        <v>21659</v>
      </c>
      <c r="C8544" t="s">
        <v>21660</v>
      </c>
      <c r="D8544" t="s">
        <v>21661</v>
      </c>
      <c r="E8544" s="1">
        <v>44964.611863425926</v>
      </c>
      <c r="F8544" s="1">
        <v>44964.611863425926</v>
      </c>
    </row>
    <row r="8545" spans="1:6" x14ac:dyDescent="0.2">
      <c r="A8545">
        <v>8544</v>
      </c>
      <c r="B8545" t="s">
        <v>21662</v>
      </c>
      <c r="C8545" t="s">
        <v>21663</v>
      </c>
      <c r="D8545" t="s">
        <v>21664</v>
      </c>
      <c r="E8545" s="1">
        <v>44964.611863425926</v>
      </c>
      <c r="F8545" s="1">
        <v>44964.611863425926</v>
      </c>
    </row>
    <row r="8546" spans="1:6" x14ac:dyDescent="0.2">
      <c r="A8546">
        <v>8545</v>
      </c>
      <c r="B8546" t="s">
        <v>21665</v>
      </c>
      <c r="C8546" t="s">
        <v>21666</v>
      </c>
      <c r="D8546">
        <f>1-838-316-4514</f>
        <v>-5667</v>
      </c>
      <c r="E8546" s="1">
        <v>44964.611863425926</v>
      </c>
      <c r="F8546" s="1">
        <v>44964.611863425926</v>
      </c>
    </row>
    <row r="8547" spans="1:6" x14ac:dyDescent="0.2">
      <c r="A8547">
        <v>8546</v>
      </c>
      <c r="B8547" t="s">
        <v>21667</v>
      </c>
      <c r="C8547" t="s">
        <v>21668</v>
      </c>
      <c r="D8547" t="s">
        <v>21669</v>
      </c>
      <c r="E8547" s="1">
        <v>44964.611863425926</v>
      </c>
      <c r="F8547" s="1">
        <v>44964.611863425926</v>
      </c>
    </row>
    <row r="8548" spans="1:6" x14ac:dyDescent="0.2">
      <c r="A8548">
        <v>8547</v>
      </c>
      <c r="B8548" t="s">
        <v>21670</v>
      </c>
      <c r="C8548" t="s">
        <v>21671</v>
      </c>
      <c r="D8548" t="s">
        <v>21672</v>
      </c>
      <c r="E8548" s="1">
        <v>44964.611863425926</v>
      </c>
      <c r="F8548" s="1">
        <v>44964.611863425926</v>
      </c>
    </row>
    <row r="8549" spans="1:6" x14ac:dyDescent="0.2">
      <c r="A8549">
        <v>8548</v>
      </c>
      <c r="B8549" t="s">
        <v>21673</v>
      </c>
      <c r="C8549" t="s">
        <v>21674</v>
      </c>
      <c r="D8549">
        <v>13417400789</v>
      </c>
      <c r="E8549" s="1">
        <v>44964.611863425926</v>
      </c>
      <c r="F8549" s="1">
        <v>44964.611863425926</v>
      </c>
    </row>
    <row r="8550" spans="1:6" x14ac:dyDescent="0.2">
      <c r="A8550">
        <v>8549</v>
      </c>
      <c r="B8550" t="s">
        <v>21675</v>
      </c>
      <c r="C8550" t="s">
        <v>21676</v>
      </c>
      <c r="D8550" t="s">
        <v>21677</v>
      </c>
      <c r="E8550" s="1">
        <v>44964.611863425926</v>
      </c>
      <c r="F8550" s="1">
        <v>44964.611863425926</v>
      </c>
    </row>
    <row r="8551" spans="1:6" x14ac:dyDescent="0.2">
      <c r="A8551">
        <v>8550</v>
      </c>
      <c r="B8551" t="s">
        <v>21678</v>
      </c>
      <c r="C8551" t="s">
        <v>21679</v>
      </c>
      <c r="D8551" t="s">
        <v>21680</v>
      </c>
      <c r="E8551" s="1">
        <v>44964.611863425926</v>
      </c>
      <c r="F8551" s="1">
        <v>44964.611863425926</v>
      </c>
    </row>
    <row r="8552" spans="1:6" x14ac:dyDescent="0.2">
      <c r="A8552">
        <v>8551</v>
      </c>
      <c r="B8552" t="s">
        <v>21681</v>
      </c>
      <c r="C8552" t="s">
        <v>21682</v>
      </c>
      <c r="D8552" t="s">
        <v>21683</v>
      </c>
      <c r="E8552" s="1">
        <v>44964.611863425926</v>
      </c>
      <c r="F8552" s="1">
        <v>44964.611863425926</v>
      </c>
    </row>
    <row r="8553" spans="1:6" x14ac:dyDescent="0.2">
      <c r="A8553">
        <v>8552</v>
      </c>
      <c r="B8553" t="s">
        <v>21684</v>
      </c>
      <c r="C8553" t="s">
        <v>21685</v>
      </c>
      <c r="D8553" s="2">
        <v>2564448852</v>
      </c>
      <c r="E8553" s="1">
        <v>44964.611863425926</v>
      </c>
      <c r="F8553" s="1">
        <v>44964.611863425926</v>
      </c>
    </row>
    <row r="8554" spans="1:6" x14ac:dyDescent="0.2">
      <c r="A8554">
        <v>8553</v>
      </c>
      <c r="B8554" t="s">
        <v>21686</v>
      </c>
      <c r="C8554" t="s">
        <v>21687</v>
      </c>
      <c r="D8554" t="s">
        <v>21688</v>
      </c>
      <c r="E8554" s="1">
        <v>44964.611863425926</v>
      </c>
      <c r="F8554" s="1">
        <v>44964.611863425926</v>
      </c>
    </row>
    <row r="8555" spans="1:6" x14ac:dyDescent="0.2">
      <c r="A8555">
        <v>8554</v>
      </c>
      <c r="B8555" t="s">
        <v>21689</v>
      </c>
      <c r="C8555" t="s">
        <v>21690</v>
      </c>
      <c r="D8555" t="s">
        <v>21691</v>
      </c>
      <c r="E8555" s="1">
        <v>44964.611863425926</v>
      </c>
      <c r="F8555" s="1">
        <v>44964.611863425926</v>
      </c>
    </row>
    <row r="8556" spans="1:6" x14ac:dyDescent="0.2">
      <c r="A8556">
        <v>8555</v>
      </c>
      <c r="B8556" t="s">
        <v>21692</v>
      </c>
      <c r="C8556" t="s">
        <v>21693</v>
      </c>
      <c r="D8556">
        <f>1-434-877-7387</f>
        <v>-8697</v>
      </c>
      <c r="E8556" s="1">
        <v>44964.611863425926</v>
      </c>
      <c r="F8556" s="1">
        <v>44964.611863425926</v>
      </c>
    </row>
    <row r="8557" spans="1:6" x14ac:dyDescent="0.2">
      <c r="A8557">
        <v>8556</v>
      </c>
      <c r="B8557" t="s">
        <v>21694</v>
      </c>
      <c r="C8557" t="s">
        <v>21695</v>
      </c>
      <c r="D8557" s="2">
        <v>2487314193</v>
      </c>
      <c r="E8557" s="1">
        <v>44964.611863425926</v>
      </c>
      <c r="F8557" s="1">
        <v>44964.611863425926</v>
      </c>
    </row>
    <row r="8558" spans="1:6" x14ac:dyDescent="0.2">
      <c r="A8558">
        <v>8557</v>
      </c>
      <c r="B8558" t="s">
        <v>21696</v>
      </c>
      <c r="C8558" t="s">
        <v>21697</v>
      </c>
      <c r="D8558" t="s">
        <v>21698</v>
      </c>
      <c r="E8558" s="1">
        <v>44964.611863425926</v>
      </c>
      <c r="F8558" s="1">
        <v>44964.611863425926</v>
      </c>
    </row>
    <row r="8559" spans="1:6" x14ac:dyDescent="0.2">
      <c r="A8559">
        <v>8558</v>
      </c>
      <c r="B8559" t="s">
        <v>21699</v>
      </c>
      <c r="C8559" t="s">
        <v>21700</v>
      </c>
      <c r="D8559">
        <v>14454809139</v>
      </c>
      <c r="E8559" s="1">
        <v>44964.611863425926</v>
      </c>
      <c r="F8559" s="1">
        <v>44964.611863425926</v>
      </c>
    </row>
    <row r="8560" spans="1:6" x14ac:dyDescent="0.2">
      <c r="A8560">
        <v>8559</v>
      </c>
      <c r="B8560" t="s">
        <v>21701</v>
      </c>
      <c r="C8560" t="s">
        <v>21702</v>
      </c>
      <c r="D8560" t="s">
        <v>21703</v>
      </c>
      <c r="E8560" s="1">
        <v>44964.611863425926</v>
      </c>
      <c r="F8560" s="1">
        <v>44964.611863425926</v>
      </c>
    </row>
    <row r="8561" spans="1:6" x14ac:dyDescent="0.2">
      <c r="A8561">
        <v>8560</v>
      </c>
      <c r="B8561" t="s">
        <v>21704</v>
      </c>
      <c r="C8561" t="s">
        <v>21705</v>
      </c>
      <c r="D8561" t="s">
        <v>21706</v>
      </c>
      <c r="E8561" s="1">
        <v>44964.611863425926</v>
      </c>
      <c r="F8561" s="1">
        <v>44964.611863425926</v>
      </c>
    </row>
    <row r="8562" spans="1:6" x14ac:dyDescent="0.2">
      <c r="A8562">
        <v>8561</v>
      </c>
      <c r="B8562" t="s">
        <v>21707</v>
      </c>
      <c r="C8562" t="s">
        <v>21708</v>
      </c>
      <c r="D8562" s="2">
        <v>4256185150</v>
      </c>
      <c r="E8562" s="1">
        <v>44964.611863425926</v>
      </c>
      <c r="F8562" s="1">
        <v>44964.611863425926</v>
      </c>
    </row>
    <row r="8563" spans="1:6" x14ac:dyDescent="0.2">
      <c r="A8563">
        <v>8562</v>
      </c>
      <c r="B8563" t="s">
        <v>21709</v>
      </c>
      <c r="C8563" t="s">
        <v>21710</v>
      </c>
      <c r="D8563" t="s">
        <v>21711</v>
      </c>
      <c r="E8563" s="1">
        <v>44964.611863425926</v>
      </c>
      <c r="F8563" s="1">
        <v>44964.611863425926</v>
      </c>
    </row>
    <row r="8564" spans="1:6" x14ac:dyDescent="0.2">
      <c r="A8564">
        <v>8563</v>
      </c>
      <c r="B8564" t="s">
        <v>21712</v>
      </c>
      <c r="C8564" t="s">
        <v>21713</v>
      </c>
      <c r="D8564" t="s">
        <v>21714</v>
      </c>
      <c r="E8564" s="1">
        <v>44964.611863425926</v>
      </c>
      <c r="F8564" s="1">
        <v>44964.611863425926</v>
      </c>
    </row>
    <row r="8565" spans="1:6" x14ac:dyDescent="0.2">
      <c r="A8565">
        <v>8564</v>
      </c>
      <c r="B8565" t="s">
        <v>21715</v>
      </c>
      <c r="C8565" t="s">
        <v>21716</v>
      </c>
      <c r="D8565">
        <v>18036287275</v>
      </c>
      <c r="E8565" s="1">
        <v>44964.611863425926</v>
      </c>
      <c r="F8565" s="1">
        <v>44964.611863425926</v>
      </c>
    </row>
    <row r="8566" spans="1:6" x14ac:dyDescent="0.2">
      <c r="A8566">
        <v>8565</v>
      </c>
      <c r="B8566" t="s">
        <v>21717</v>
      </c>
      <c r="C8566" t="s">
        <v>21718</v>
      </c>
      <c r="D8566" t="s">
        <v>21719</v>
      </c>
      <c r="E8566" s="1">
        <v>44964.611863425926</v>
      </c>
      <c r="F8566" s="1">
        <v>44964.611863425926</v>
      </c>
    </row>
    <row r="8567" spans="1:6" x14ac:dyDescent="0.2">
      <c r="A8567">
        <v>8566</v>
      </c>
      <c r="B8567" t="s">
        <v>21720</v>
      </c>
      <c r="C8567" t="s">
        <v>21721</v>
      </c>
      <c r="D8567">
        <v>16789852411</v>
      </c>
      <c r="E8567" s="1">
        <v>44964.611863425926</v>
      </c>
      <c r="F8567" s="1">
        <v>44964.611863425926</v>
      </c>
    </row>
    <row r="8568" spans="1:6" x14ac:dyDescent="0.2">
      <c r="A8568">
        <v>8567</v>
      </c>
      <c r="B8568" t="s">
        <v>21722</v>
      </c>
      <c r="C8568" t="s">
        <v>21723</v>
      </c>
      <c r="D8568" t="s">
        <v>21724</v>
      </c>
      <c r="E8568" s="1">
        <v>44964.611863425926</v>
      </c>
      <c r="F8568" s="1">
        <v>44964.611863425926</v>
      </c>
    </row>
    <row r="8569" spans="1:6" x14ac:dyDescent="0.2">
      <c r="A8569">
        <v>8568</v>
      </c>
      <c r="B8569" t="s">
        <v>21725</v>
      </c>
      <c r="C8569" t="s">
        <v>21726</v>
      </c>
      <c r="D8569" s="2">
        <v>12676711729</v>
      </c>
      <c r="E8569" s="1">
        <v>44964.611863425926</v>
      </c>
      <c r="F8569" s="1">
        <v>44964.611863425926</v>
      </c>
    </row>
    <row r="8570" spans="1:6" x14ac:dyDescent="0.2">
      <c r="A8570">
        <v>8569</v>
      </c>
      <c r="B8570" t="s">
        <v>21727</v>
      </c>
      <c r="C8570" t="s">
        <v>21728</v>
      </c>
      <c r="D8570">
        <v>16185335410</v>
      </c>
      <c r="E8570" s="1">
        <v>44964.611863425926</v>
      </c>
      <c r="F8570" s="1">
        <v>44964.611863425926</v>
      </c>
    </row>
    <row r="8571" spans="1:6" x14ac:dyDescent="0.2">
      <c r="A8571">
        <v>8570</v>
      </c>
      <c r="B8571" t="s">
        <v>21729</v>
      </c>
      <c r="C8571" t="s">
        <v>21730</v>
      </c>
      <c r="D8571" t="s">
        <v>21731</v>
      </c>
      <c r="E8571" s="1">
        <v>44964.611863425926</v>
      </c>
      <c r="F8571" s="1">
        <v>44964.611863425926</v>
      </c>
    </row>
    <row r="8572" spans="1:6" x14ac:dyDescent="0.2">
      <c r="A8572">
        <v>8571</v>
      </c>
      <c r="B8572" t="s">
        <v>21732</v>
      </c>
      <c r="C8572" t="s">
        <v>21733</v>
      </c>
      <c r="D8572" t="s">
        <v>21734</v>
      </c>
      <c r="E8572" s="1">
        <v>44964.611863425926</v>
      </c>
      <c r="F8572" s="1">
        <v>44964.611863425926</v>
      </c>
    </row>
    <row r="8573" spans="1:6" x14ac:dyDescent="0.2">
      <c r="A8573">
        <v>8572</v>
      </c>
      <c r="B8573" t="s">
        <v>21735</v>
      </c>
      <c r="C8573" t="s">
        <v>21736</v>
      </c>
      <c r="D8573" t="s">
        <v>21737</v>
      </c>
      <c r="E8573" s="1">
        <v>44964.611863425926</v>
      </c>
      <c r="F8573" s="1">
        <v>44964.611863425926</v>
      </c>
    </row>
    <row r="8574" spans="1:6" x14ac:dyDescent="0.2">
      <c r="A8574">
        <v>8573</v>
      </c>
      <c r="B8574" t="s">
        <v>21738</v>
      </c>
      <c r="C8574" t="s">
        <v>21739</v>
      </c>
      <c r="D8574">
        <v>14426598158</v>
      </c>
      <c r="E8574" s="1">
        <v>44964.611863425926</v>
      </c>
      <c r="F8574" s="1">
        <v>44964.611863425926</v>
      </c>
    </row>
    <row r="8575" spans="1:6" x14ac:dyDescent="0.2">
      <c r="A8575">
        <v>8574</v>
      </c>
      <c r="B8575" t="s">
        <v>21740</v>
      </c>
      <c r="C8575" t="s">
        <v>21741</v>
      </c>
      <c r="D8575" s="2">
        <v>6123750144</v>
      </c>
      <c r="E8575" s="1">
        <v>44964.611863425926</v>
      </c>
      <c r="F8575" s="1">
        <v>44964.611863425926</v>
      </c>
    </row>
    <row r="8576" spans="1:6" x14ac:dyDescent="0.2">
      <c r="A8576">
        <v>8575</v>
      </c>
      <c r="B8576" t="s">
        <v>21742</v>
      </c>
      <c r="C8576" t="s">
        <v>21743</v>
      </c>
      <c r="D8576" s="2">
        <v>9598993813</v>
      </c>
      <c r="E8576" s="1">
        <v>44964.611863425926</v>
      </c>
      <c r="F8576" s="1">
        <v>44964.611863425926</v>
      </c>
    </row>
    <row r="8577" spans="1:6" x14ac:dyDescent="0.2">
      <c r="A8577">
        <v>8576</v>
      </c>
      <c r="B8577" t="s">
        <v>21744</v>
      </c>
      <c r="C8577" t="s">
        <v>21745</v>
      </c>
      <c r="D8577">
        <f>1-956-856-7743</f>
        <v>-9554</v>
      </c>
      <c r="E8577" s="1">
        <v>44964.611863425926</v>
      </c>
      <c r="F8577" s="1">
        <v>44964.611863425926</v>
      </c>
    </row>
    <row r="8578" spans="1:6" x14ac:dyDescent="0.2">
      <c r="A8578">
        <v>8577</v>
      </c>
      <c r="B8578" t="s">
        <v>21746</v>
      </c>
      <c r="C8578" t="s">
        <v>21747</v>
      </c>
      <c r="D8578" t="s">
        <v>21748</v>
      </c>
      <c r="E8578" s="1">
        <v>44964.611863425926</v>
      </c>
      <c r="F8578" s="1">
        <v>44964.611863425926</v>
      </c>
    </row>
    <row r="8579" spans="1:6" x14ac:dyDescent="0.2">
      <c r="A8579">
        <v>8578</v>
      </c>
      <c r="B8579" t="s">
        <v>21749</v>
      </c>
      <c r="C8579" t="s">
        <v>21750</v>
      </c>
      <c r="D8579" s="2">
        <v>4794916988</v>
      </c>
      <c r="E8579" s="1">
        <v>44964.611863425926</v>
      </c>
      <c r="F8579" s="1">
        <v>44964.611863425926</v>
      </c>
    </row>
    <row r="8580" spans="1:6" x14ac:dyDescent="0.2">
      <c r="A8580">
        <v>8579</v>
      </c>
      <c r="B8580" t="s">
        <v>21751</v>
      </c>
      <c r="C8580" t="s">
        <v>21752</v>
      </c>
      <c r="D8580" s="2">
        <v>14795709371</v>
      </c>
      <c r="E8580" s="1">
        <v>44964.611863425926</v>
      </c>
      <c r="F8580" s="1">
        <v>44964.611863425926</v>
      </c>
    </row>
    <row r="8581" spans="1:6" x14ac:dyDescent="0.2">
      <c r="A8581">
        <v>8580</v>
      </c>
      <c r="B8581" t="s">
        <v>21753</v>
      </c>
      <c r="C8581" t="s">
        <v>21754</v>
      </c>
      <c r="D8581" t="s">
        <v>21755</v>
      </c>
      <c r="E8581" s="1">
        <v>44964.611863425926</v>
      </c>
      <c r="F8581" s="1">
        <v>44964.611863425926</v>
      </c>
    </row>
    <row r="8582" spans="1:6" x14ac:dyDescent="0.2">
      <c r="A8582">
        <v>8581</v>
      </c>
      <c r="B8582" t="s">
        <v>21756</v>
      </c>
      <c r="C8582" t="s">
        <v>21757</v>
      </c>
      <c r="D8582" s="2">
        <v>9789846907</v>
      </c>
      <c r="E8582" s="1">
        <v>44964.611863425926</v>
      </c>
      <c r="F8582" s="1">
        <v>44964.611863425926</v>
      </c>
    </row>
    <row r="8583" spans="1:6" x14ac:dyDescent="0.2">
      <c r="A8583">
        <v>8582</v>
      </c>
      <c r="B8583" t="s">
        <v>21758</v>
      </c>
      <c r="C8583" t="s">
        <v>21759</v>
      </c>
      <c r="D8583" t="s">
        <v>21760</v>
      </c>
      <c r="E8583" s="1">
        <v>44964.611863425926</v>
      </c>
      <c r="F8583" s="1">
        <v>44964.611863425926</v>
      </c>
    </row>
    <row r="8584" spans="1:6" x14ac:dyDescent="0.2">
      <c r="A8584">
        <v>8583</v>
      </c>
      <c r="B8584" t="s">
        <v>21761</v>
      </c>
      <c r="C8584" t="s">
        <v>21762</v>
      </c>
      <c r="D8584">
        <f>1-740-733-96</f>
        <v>-1568</v>
      </c>
      <c r="E8584" s="1">
        <v>44964.611863425926</v>
      </c>
      <c r="F8584" s="1">
        <v>44964.611863425926</v>
      </c>
    </row>
    <row r="8585" spans="1:6" x14ac:dyDescent="0.2">
      <c r="A8585">
        <v>8584</v>
      </c>
      <c r="B8585" t="s">
        <v>21763</v>
      </c>
      <c r="C8585" t="s">
        <v>21764</v>
      </c>
      <c r="D8585">
        <f>1-872-519-8308</f>
        <v>-9698</v>
      </c>
      <c r="E8585" s="1">
        <v>44964.611863425926</v>
      </c>
      <c r="F8585" s="1">
        <v>44964.611863425926</v>
      </c>
    </row>
    <row r="8586" spans="1:6" x14ac:dyDescent="0.2">
      <c r="A8586">
        <v>8585</v>
      </c>
      <c r="B8586" t="s">
        <v>21765</v>
      </c>
      <c r="C8586" t="s">
        <v>21766</v>
      </c>
      <c r="D8586" t="s">
        <v>21767</v>
      </c>
      <c r="E8586" s="1">
        <v>44964.611863425926</v>
      </c>
      <c r="F8586" s="1">
        <v>44964.611863425926</v>
      </c>
    </row>
    <row r="8587" spans="1:6" x14ac:dyDescent="0.2">
      <c r="A8587">
        <v>8586</v>
      </c>
      <c r="B8587" t="s">
        <v>21768</v>
      </c>
      <c r="C8587" t="s">
        <v>21769</v>
      </c>
      <c r="D8587" t="s">
        <v>21770</v>
      </c>
      <c r="E8587" s="1">
        <v>44964.611863425926</v>
      </c>
      <c r="F8587" s="1">
        <v>44964.611863425926</v>
      </c>
    </row>
    <row r="8588" spans="1:6" x14ac:dyDescent="0.2">
      <c r="A8588">
        <v>8587</v>
      </c>
      <c r="B8588" t="s">
        <v>21771</v>
      </c>
      <c r="C8588" t="s">
        <v>21772</v>
      </c>
      <c r="D8588" t="s">
        <v>21773</v>
      </c>
      <c r="E8588" s="1">
        <v>44964.611863425926</v>
      </c>
      <c r="F8588" s="1">
        <v>44964.611863425926</v>
      </c>
    </row>
    <row r="8589" spans="1:6" x14ac:dyDescent="0.2">
      <c r="A8589">
        <v>8588</v>
      </c>
      <c r="B8589" t="s">
        <v>21774</v>
      </c>
      <c r="C8589" t="s">
        <v>21775</v>
      </c>
      <c r="D8589" s="2">
        <v>7573385999</v>
      </c>
      <c r="E8589" s="1">
        <v>44964.611863425926</v>
      </c>
      <c r="F8589" s="1">
        <v>44964.611863425926</v>
      </c>
    </row>
    <row r="8590" spans="1:6" x14ac:dyDescent="0.2">
      <c r="A8590">
        <v>8589</v>
      </c>
      <c r="B8590" t="s">
        <v>21776</v>
      </c>
      <c r="C8590" t="s">
        <v>21777</v>
      </c>
      <c r="D8590" s="2">
        <v>5703664236</v>
      </c>
      <c r="E8590" s="1">
        <v>44964.611863425926</v>
      </c>
      <c r="F8590" s="1">
        <v>44964.611863425926</v>
      </c>
    </row>
    <row r="8591" spans="1:6" x14ac:dyDescent="0.2">
      <c r="A8591">
        <v>8590</v>
      </c>
      <c r="B8591" t="s">
        <v>21778</v>
      </c>
      <c r="C8591" t="s">
        <v>21779</v>
      </c>
      <c r="D8591" t="s">
        <v>21780</v>
      </c>
      <c r="E8591" s="1">
        <v>44964.611863425926</v>
      </c>
      <c r="F8591" s="1">
        <v>44964.611863425926</v>
      </c>
    </row>
    <row r="8592" spans="1:6" x14ac:dyDescent="0.2">
      <c r="A8592">
        <v>8591</v>
      </c>
      <c r="B8592" t="s">
        <v>21781</v>
      </c>
      <c r="C8592" t="s">
        <v>21782</v>
      </c>
      <c r="D8592">
        <f>1-341-698-2473</f>
        <v>-3511</v>
      </c>
      <c r="E8592" s="1">
        <v>44964.611863425926</v>
      </c>
      <c r="F8592" s="1">
        <v>44964.611863425926</v>
      </c>
    </row>
    <row r="8593" spans="1:6" x14ac:dyDescent="0.2">
      <c r="A8593">
        <v>8592</v>
      </c>
      <c r="B8593" t="s">
        <v>21783</v>
      </c>
      <c r="C8593" t="s">
        <v>21784</v>
      </c>
      <c r="D8593">
        <f>1-520-571-1418</f>
        <v>-2508</v>
      </c>
      <c r="E8593" s="1">
        <v>44964.611863425926</v>
      </c>
      <c r="F8593" s="1">
        <v>44964.611863425926</v>
      </c>
    </row>
    <row r="8594" spans="1:6" x14ac:dyDescent="0.2">
      <c r="A8594">
        <v>8593</v>
      </c>
      <c r="B8594" t="s">
        <v>21785</v>
      </c>
      <c r="C8594" t="s">
        <v>21786</v>
      </c>
      <c r="D8594" t="s">
        <v>21787</v>
      </c>
      <c r="E8594" s="1">
        <v>44964.611863425926</v>
      </c>
      <c r="F8594" s="1">
        <v>44964.611863425926</v>
      </c>
    </row>
    <row r="8595" spans="1:6" x14ac:dyDescent="0.2">
      <c r="A8595">
        <v>8594</v>
      </c>
      <c r="B8595" t="s">
        <v>21788</v>
      </c>
      <c r="C8595" t="s">
        <v>21789</v>
      </c>
      <c r="D8595" t="s">
        <v>21790</v>
      </c>
      <c r="E8595" s="1">
        <v>44964.611863425926</v>
      </c>
      <c r="F8595" s="1">
        <v>44964.611863425926</v>
      </c>
    </row>
    <row r="8596" spans="1:6" x14ac:dyDescent="0.2">
      <c r="A8596">
        <v>8595</v>
      </c>
      <c r="B8596" t="s">
        <v>21791</v>
      </c>
      <c r="C8596" t="s">
        <v>21792</v>
      </c>
      <c r="D8596" t="s">
        <v>21793</v>
      </c>
      <c r="E8596" s="1">
        <v>44964.611863425926</v>
      </c>
      <c r="F8596" s="1">
        <v>44964.611863425926</v>
      </c>
    </row>
    <row r="8597" spans="1:6" x14ac:dyDescent="0.2">
      <c r="A8597">
        <v>8596</v>
      </c>
      <c r="B8597" t="s">
        <v>21794</v>
      </c>
      <c r="C8597" t="s">
        <v>21795</v>
      </c>
      <c r="D8597" t="s">
        <v>21796</v>
      </c>
      <c r="E8597" s="1">
        <v>44964.611863425926</v>
      </c>
      <c r="F8597" s="1">
        <v>44964.611863425926</v>
      </c>
    </row>
    <row r="8598" spans="1:6" x14ac:dyDescent="0.2">
      <c r="A8598">
        <v>8597</v>
      </c>
      <c r="B8598" t="s">
        <v>21797</v>
      </c>
      <c r="C8598" t="s">
        <v>21798</v>
      </c>
      <c r="D8598" t="s">
        <v>21799</v>
      </c>
      <c r="E8598" s="1">
        <v>44964.611863425926</v>
      </c>
      <c r="F8598" s="1">
        <v>44964.611863425926</v>
      </c>
    </row>
    <row r="8599" spans="1:6" x14ac:dyDescent="0.2">
      <c r="A8599">
        <v>8598</v>
      </c>
      <c r="B8599" t="s">
        <v>21800</v>
      </c>
      <c r="C8599" t="s">
        <v>21801</v>
      </c>
      <c r="D8599">
        <v>19405986514</v>
      </c>
      <c r="E8599" s="1">
        <v>44964.611863425926</v>
      </c>
      <c r="F8599" s="1">
        <v>44964.611863425926</v>
      </c>
    </row>
    <row r="8600" spans="1:6" x14ac:dyDescent="0.2">
      <c r="A8600">
        <v>8599</v>
      </c>
      <c r="B8600" t="s">
        <v>21802</v>
      </c>
      <c r="C8600" t="s">
        <v>21803</v>
      </c>
      <c r="D8600">
        <v>12707394971</v>
      </c>
      <c r="E8600" s="1">
        <v>44964.611863425926</v>
      </c>
      <c r="F8600" s="1">
        <v>44964.611863425926</v>
      </c>
    </row>
    <row r="8601" spans="1:6" x14ac:dyDescent="0.2">
      <c r="A8601">
        <v>8600</v>
      </c>
      <c r="B8601" t="s">
        <v>21804</v>
      </c>
      <c r="C8601" t="s">
        <v>21805</v>
      </c>
      <c r="D8601" s="2">
        <v>6574499703</v>
      </c>
      <c r="E8601" s="1">
        <v>44964.611863425926</v>
      </c>
      <c r="F8601" s="1">
        <v>44964.611863425926</v>
      </c>
    </row>
    <row r="8602" spans="1:6" x14ac:dyDescent="0.2">
      <c r="A8602">
        <v>8601</v>
      </c>
      <c r="B8602" t="s">
        <v>21806</v>
      </c>
      <c r="C8602" t="s">
        <v>21807</v>
      </c>
      <c r="D8602" t="s">
        <v>21808</v>
      </c>
      <c r="E8602" s="1">
        <v>44964.611863425926</v>
      </c>
      <c r="F8602" s="1">
        <v>44964.611863425926</v>
      </c>
    </row>
    <row r="8603" spans="1:6" x14ac:dyDescent="0.2">
      <c r="A8603">
        <v>8602</v>
      </c>
      <c r="B8603" t="s">
        <v>21809</v>
      </c>
      <c r="C8603" t="s">
        <v>21810</v>
      </c>
      <c r="D8603">
        <f>1-628-563-8217</f>
        <v>-9407</v>
      </c>
      <c r="E8603" s="1">
        <v>44964.611863425926</v>
      </c>
      <c r="F8603" s="1">
        <v>44964.611863425926</v>
      </c>
    </row>
    <row r="8604" spans="1:6" x14ac:dyDescent="0.2">
      <c r="A8604">
        <v>8603</v>
      </c>
      <c r="B8604" t="s">
        <v>21811</v>
      </c>
      <c r="C8604" t="s">
        <v>21812</v>
      </c>
      <c r="D8604" t="s">
        <v>21813</v>
      </c>
      <c r="E8604" s="1">
        <v>44964.611863425926</v>
      </c>
      <c r="F8604" s="1">
        <v>44964.611863425926</v>
      </c>
    </row>
    <row r="8605" spans="1:6" x14ac:dyDescent="0.2">
      <c r="A8605">
        <v>8604</v>
      </c>
      <c r="B8605" t="s">
        <v>21814</v>
      </c>
      <c r="C8605" t="s">
        <v>21815</v>
      </c>
      <c r="D8605" s="2">
        <v>8578287189</v>
      </c>
      <c r="E8605" s="1">
        <v>44964.611863425926</v>
      </c>
      <c r="F8605" s="1">
        <v>44964.611863425926</v>
      </c>
    </row>
    <row r="8606" spans="1:6" x14ac:dyDescent="0.2">
      <c r="A8606">
        <v>8605</v>
      </c>
      <c r="B8606" t="s">
        <v>21816</v>
      </c>
      <c r="C8606" t="s">
        <v>21817</v>
      </c>
      <c r="D8606" t="s">
        <v>21818</v>
      </c>
      <c r="E8606" s="1">
        <v>44964.611863425926</v>
      </c>
      <c r="F8606" s="1">
        <v>44964.611863425926</v>
      </c>
    </row>
    <row r="8607" spans="1:6" x14ac:dyDescent="0.2">
      <c r="A8607">
        <v>8606</v>
      </c>
      <c r="B8607" t="s">
        <v>21819</v>
      </c>
      <c r="C8607" t="s">
        <v>21820</v>
      </c>
      <c r="D8607" s="2">
        <v>15647824705</v>
      </c>
      <c r="E8607" s="1">
        <v>44964.611863425926</v>
      </c>
      <c r="F8607" s="1">
        <v>44964.611863425926</v>
      </c>
    </row>
    <row r="8608" spans="1:6" x14ac:dyDescent="0.2">
      <c r="A8608">
        <v>8607</v>
      </c>
      <c r="B8608" t="s">
        <v>21821</v>
      </c>
      <c r="C8608" t="s">
        <v>21822</v>
      </c>
      <c r="D8608" s="2">
        <v>3149773409</v>
      </c>
      <c r="E8608" s="1">
        <v>44964.611863425926</v>
      </c>
      <c r="F8608" s="1">
        <v>44964.611863425926</v>
      </c>
    </row>
    <row r="8609" spans="1:6" x14ac:dyDescent="0.2">
      <c r="A8609">
        <v>8608</v>
      </c>
      <c r="B8609" t="s">
        <v>21823</v>
      </c>
      <c r="C8609" t="s">
        <v>21824</v>
      </c>
      <c r="D8609">
        <f>1-667-789-7982</f>
        <v>-9437</v>
      </c>
      <c r="E8609" s="1">
        <v>44964.611863425926</v>
      </c>
      <c r="F8609" s="1">
        <v>44964.611863425926</v>
      </c>
    </row>
    <row r="8610" spans="1:6" x14ac:dyDescent="0.2">
      <c r="A8610">
        <v>8609</v>
      </c>
      <c r="B8610" t="s">
        <v>21825</v>
      </c>
      <c r="C8610" t="s">
        <v>21826</v>
      </c>
      <c r="D8610" s="2">
        <v>2818740292</v>
      </c>
      <c r="E8610" s="1">
        <v>44964.611863425926</v>
      </c>
      <c r="F8610" s="1">
        <v>44964.611863425926</v>
      </c>
    </row>
    <row r="8611" spans="1:6" x14ac:dyDescent="0.2">
      <c r="A8611">
        <v>8610</v>
      </c>
      <c r="B8611" t="s">
        <v>21827</v>
      </c>
      <c r="C8611" t="s">
        <v>21828</v>
      </c>
      <c r="D8611" t="s">
        <v>21829</v>
      </c>
      <c r="E8611" s="1">
        <v>44964.611863425926</v>
      </c>
      <c r="F8611" s="1">
        <v>44964.611863425926</v>
      </c>
    </row>
    <row r="8612" spans="1:6" x14ac:dyDescent="0.2">
      <c r="A8612">
        <v>8611</v>
      </c>
      <c r="B8612" t="s">
        <v>21830</v>
      </c>
      <c r="C8612" t="s">
        <v>21831</v>
      </c>
      <c r="D8612" s="2">
        <v>17606175746</v>
      </c>
      <c r="E8612" s="1">
        <v>44964.611863425926</v>
      </c>
      <c r="F8612" s="1">
        <v>44964.611863425926</v>
      </c>
    </row>
    <row r="8613" spans="1:6" x14ac:dyDescent="0.2">
      <c r="A8613">
        <v>8612</v>
      </c>
      <c r="B8613" t="s">
        <v>21832</v>
      </c>
      <c r="C8613" t="s">
        <v>21833</v>
      </c>
      <c r="D8613" t="s">
        <v>21834</v>
      </c>
      <c r="E8613" s="1">
        <v>44964.611863425926</v>
      </c>
      <c r="F8613" s="1">
        <v>44964.611863425926</v>
      </c>
    </row>
    <row r="8614" spans="1:6" x14ac:dyDescent="0.2">
      <c r="A8614">
        <v>8613</v>
      </c>
      <c r="B8614" t="s">
        <v>21835</v>
      </c>
      <c r="C8614" t="s">
        <v>21836</v>
      </c>
      <c r="D8614" t="s">
        <v>21837</v>
      </c>
      <c r="E8614" s="1">
        <v>44964.611863425926</v>
      </c>
      <c r="F8614" s="1">
        <v>44964.611863425926</v>
      </c>
    </row>
    <row r="8615" spans="1:6" x14ac:dyDescent="0.2">
      <c r="A8615">
        <v>8614</v>
      </c>
      <c r="B8615" t="s">
        <v>21838</v>
      </c>
      <c r="C8615" t="s">
        <v>21839</v>
      </c>
      <c r="D8615" t="s">
        <v>21840</v>
      </c>
      <c r="E8615" s="1">
        <v>44964.611863425926</v>
      </c>
      <c r="F8615" s="1">
        <v>44964.611863425926</v>
      </c>
    </row>
    <row r="8616" spans="1:6" x14ac:dyDescent="0.2">
      <c r="A8616">
        <v>8615</v>
      </c>
      <c r="B8616" t="s">
        <v>21841</v>
      </c>
      <c r="C8616" t="s">
        <v>21842</v>
      </c>
      <c r="D8616">
        <v>18124218011</v>
      </c>
      <c r="E8616" s="1">
        <v>44964.611863425926</v>
      </c>
      <c r="F8616" s="1">
        <v>44964.611863425926</v>
      </c>
    </row>
    <row r="8617" spans="1:6" x14ac:dyDescent="0.2">
      <c r="A8617">
        <v>8616</v>
      </c>
      <c r="B8617" t="s">
        <v>21843</v>
      </c>
      <c r="C8617" t="s">
        <v>21844</v>
      </c>
      <c r="D8617" s="2">
        <v>2606551314</v>
      </c>
      <c r="E8617" s="1">
        <v>44964.611863425926</v>
      </c>
      <c r="F8617" s="1">
        <v>44964.611863425926</v>
      </c>
    </row>
    <row r="8618" spans="1:6" x14ac:dyDescent="0.2">
      <c r="A8618">
        <v>8617</v>
      </c>
      <c r="B8618" t="s">
        <v>21845</v>
      </c>
      <c r="C8618" t="s">
        <v>21846</v>
      </c>
      <c r="D8618" t="s">
        <v>21847</v>
      </c>
      <c r="E8618" s="1">
        <v>44964.611863425926</v>
      </c>
      <c r="F8618" s="1">
        <v>44964.611863425926</v>
      </c>
    </row>
    <row r="8619" spans="1:6" x14ac:dyDescent="0.2">
      <c r="A8619">
        <v>8618</v>
      </c>
      <c r="B8619" t="s">
        <v>21848</v>
      </c>
      <c r="C8619" t="s">
        <v>21849</v>
      </c>
      <c r="D8619" t="s">
        <v>21850</v>
      </c>
      <c r="E8619" s="1">
        <v>44964.611863425926</v>
      </c>
      <c r="F8619" s="1">
        <v>44964.611863425926</v>
      </c>
    </row>
    <row r="8620" spans="1:6" x14ac:dyDescent="0.2">
      <c r="A8620">
        <v>8619</v>
      </c>
      <c r="B8620" t="s">
        <v>21851</v>
      </c>
      <c r="C8620" t="s">
        <v>21852</v>
      </c>
      <c r="D8620">
        <f>1-934-296-9970</f>
        <v>-11199</v>
      </c>
      <c r="E8620" s="1">
        <v>44964.611863425926</v>
      </c>
      <c r="F8620" s="1">
        <v>44964.611863425926</v>
      </c>
    </row>
    <row r="8621" spans="1:6" x14ac:dyDescent="0.2">
      <c r="A8621">
        <v>8620</v>
      </c>
      <c r="B8621" t="s">
        <v>21853</v>
      </c>
      <c r="C8621" t="s">
        <v>21854</v>
      </c>
      <c r="D8621" t="s">
        <v>21855</v>
      </c>
      <c r="E8621" s="1">
        <v>44964.611863425926</v>
      </c>
      <c r="F8621" s="1">
        <v>44964.611863425926</v>
      </c>
    </row>
    <row r="8622" spans="1:6" x14ac:dyDescent="0.2">
      <c r="A8622">
        <v>8621</v>
      </c>
      <c r="B8622" t="s">
        <v>21856</v>
      </c>
      <c r="C8622" t="s">
        <v>21857</v>
      </c>
      <c r="D8622" t="s">
        <v>21858</v>
      </c>
      <c r="E8622" s="1">
        <v>44964.611863425926</v>
      </c>
      <c r="F8622" s="1">
        <v>44964.611863425926</v>
      </c>
    </row>
    <row r="8623" spans="1:6" x14ac:dyDescent="0.2">
      <c r="A8623">
        <v>8622</v>
      </c>
      <c r="B8623" t="s">
        <v>21859</v>
      </c>
      <c r="C8623" t="s">
        <v>21860</v>
      </c>
      <c r="D8623" t="s">
        <v>21861</v>
      </c>
      <c r="E8623" s="1">
        <v>44964.611863425926</v>
      </c>
      <c r="F8623" s="1">
        <v>44964.611863425926</v>
      </c>
    </row>
    <row r="8624" spans="1:6" x14ac:dyDescent="0.2">
      <c r="A8624">
        <v>8623</v>
      </c>
      <c r="B8624" t="s">
        <v>21862</v>
      </c>
      <c r="C8624" t="s">
        <v>21863</v>
      </c>
      <c r="D8624" t="s">
        <v>21864</v>
      </c>
      <c r="E8624" s="1">
        <v>44964.611863425926</v>
      </c>
      <c r="F8624" s="1">
        <v>44964.611863425926</v>
      </c>
    </row>
    <row r="8625" spans="1:6" x14ac:dyDescent="0.2">
      <c r="A8625">
        <v>8624</v>
      </c>
      <c r="B8625" t="s">
        <v>21865</v>
      </c>
      <c r="C8625" t="s">
        <v>21866</v>
      </c>
      <c r="D8625" s="2">
        <v>13206172448</v>
      </c>
      <c r="E8625" s="1">
        <v>44964.611863425926</v>
      </c>
      <c r="F8625" s="1">
        <v>44964.611863425926</v>
      </c>
    </row>
    <row r="8626" spans="1:6" x14ac:dyDescent="0.2">
      <c r="A8626">
        <v>8625</v>
      </c>
      <c r="B8626" t="s">
        <v>21867</v>
      </c>
      <c r="C8626" t="s">
        <v>21868</v>
      </c>
      <c r="D8626">
        <v>16162646323</v>
      </c>
      <c r="E8626" s="1">
        <v>44964.611863425926</v>
      </c>
      <c r="F8626" s="1">
        <v>44964.611863425926</v>
      </c>
    </row>
    <row r="8627" spans="1:6" x14ac:dyDescent="0.2">
      <c r="A8627">
        <v>8626</v>
      </c>
      <c r="B8627" t="s">
        <v>21869</v>
      </c>
      <c r="C8627" t="s">
        <v>21870</v>
      </c>
      <c r="D8627" t="s">
        <v>21871</v>
      </c>
      <c r="E8627" s="1">
        <v>44964.611863425926</v>
      </c>
      <c r="F8627" s="1">
        <v>44964.611863425926</v>
      </c>
    </row>
    <row r="8628" spans="1:6" x14ac:dyDescent="0.2">
      <c r="A8628">
        <v>8627</v>
      </c>
      <c r="B8628" t="s">
        <v>21872</v>
      </c>
      <c r="C8628" t="s">
        <v>21873</v>
      </c>
      <c r="D8628" t="s">
        <v>21874</v>
      </c>
      <c r="E8628" s="1">
        <v>44964.611863425926</v>
      </c>
      <c r="F8628" s="1">
        <v>44964.611863425926</v>
      </c>
    </row>
    <row r="8629" spans="1:6" x14ac:dyDescent="0.2">
      <c r="A8629">
        <v>8628</v>
      </c>
      <c r="B8629" t="s">
        <v>21875</v>
      </c>
      <c r="C8629" t="s">
        <v>21876</v>
      </c>
      <c r="D8629" t="s">
        <v>21877</v>
      </c>
      <c r="E8629" s="1">
        <v>44964.611863425926</v>
      </c>
      <c r="F8629" s="1">
        <v>44964.611863425926</v>
      </c>
    </row>
    <row r="8630" spans="1:6" x14ac:dyDescent="0.2">
      <c r="A8630">
        <v>8629</v>
      </c>
      <c r="B8630" t="s">
        <v>21878</v>
      </c>
      <c r="C8630" t="s">
        <v>21879</v>
      </c>
      <c r="D8630" t="s">
        <v>21880</v>
      </c>
      <c r="E8630" s="1">
        <v>44964.611863425926</v>
      </c>
      <c r="F8630" s="1">
        <v>44964.611863425926</v>
      </c>
    </row>
    <row r="8631" spans="1:6" x14ac:dyDescent="0.2">
      <c r="A8631">
        <v>8630</v>
      </c>
      <c r="B8631" t="s">
        <v>21881</v>
      </c>
      <c r="C8631" t="s">
        <v>21882</v>
      </c>
      <c r="D8631" s="2">
        <v>15649574271</v>
      </c>
      <c r="E8631" s="1">
        <v>44964.611863425926</v>
      </c>
      <c r="F8631" s="1">
        <v>44964.611863425926</v>
      </c>
    </row>
    <row r="8632" spans="1:6" x14ac:dyDescent="0.2">
      <c r="A8632">
        <v>8631</v>
      </c>
      <c r="B8632" t="s">
        <v>21883</v>
      </c>
      <c r="C8632" t="s">
        <v>21884</v>
      </c>
      <c r="D8632" t="s">
        <v>21885</v>
      </c>
      <c r="E8632" s="1">
        <v>44964.611863425926</v>
      </c>
      <c r="F8632" s="1">
        <v>44964.611863425926</v>
      </c>
    </row>
    <row r="8633" spans="1:6" x14ac:dyDescent="0.2">
      <c r="A8633">
        <v>8632</v>
      </c>
      <c r="B8633" t="s">
        <v>21886</v>
      </c>
      <c r="C8633" t="s">
        <v>21887</v>
      </c>
      <c r="D8633">
        <f>1-979-954-2083</f>
        <v>-4015</v>
      </c>
      <c r="E8633" s="1">
        <v>44964.611863425926</v>
      </c>
      <c r="F8633" s="1">
        <v>44964.611863425926</v>
      </c>
    </row>
    <row r="8634" spans="1:6" x14ac:dyDescent="0.2">
      <c r="A8634">
        <v>8633</v>
      </c>
      <c r="B8634" t="s">
        <v>21888</v>
      </c>
      <c r="C8634" t="s">
        <v>21889</v>
      </c>
      <c r="D8634" t="s">
        <v>21890</v>
      </c>
      <c r="E8634" s="1">
        <v>44964.611863425926</v>
      </c>
      <c r="F8634" s="1">
        <v>44964.611863425926</v>
      </c>
    </row>
    <row r="8635" spans="1:6" x14ac:dyDescent="0.2">
      <c r="A8635">
        <v>8634</v>
      </c>
      <c r="B8635" t="s">
        <v>21891</v>
      </c>
      <c r="C8635" t="s">
        <v>21892</v>
      </c>
      <c r="D8635" t="s">
        <v>21893</v>
      </c>
      <c r="E8635" s="1">
        <v>44964.611863425926</v>
      </c>
      <c r="F8635" s="1">
        <v>44964.611863425926</v>
      </c>
    </row>
    <row r="8636" spans="1:6" x14ac:dyDescent="0.2">
      <c r="A8636">
        <v>8635</v>
      </c>
      <c r="B8636" t="s">
        <v>21894</v>
      </c>
      <c r="C8636" t="s">
        <v>21895</v>
      </c>
      <c r="D8636">
        <v>14438536989</v>
      </c>
      <c r="E8636" s="1">
        <v>44964.611863425926</v>
      </c>
      <c r="F8636" s="1">
        <v>44964.611863425926</v>
      </c>
    </row>
    <row r="8637" spans="1:6" x14ac:dyDescent="0.2">
      <c r="A8637">
        <v>8636</v>
      </c>
      <c r="B8637" t="s">
        <v>21896</v>
      </c>
      <c r="C8637" t="s">
        <v>21897</v>
      </c>
      <c r="D8637" t="s">
        <v>21898</v>
      </c>
      <c r="E8637" s="1">
        <v>44964.611863425926</v>
      </c>
      <c r="F8637" s="1">
        <v>44964.611863425926</v>
      </c>
    </row>
    <row r="8638" spans="1:6" x14ac:dyDescent="0.2">
      <c r="A8638">
        <v>8637</v>
      </c>
      <c r="B8638" t="s">
        <v>21899</v>
      </c>
      <c r="C8638" t="s">
        <v>21900</v>
      </c>
      <c r="D8638">
        <f>1-248-820-5150</f>
        <v>-6217</v>
      </c>
      <c r="E8638" s="1">
        <v>44964.611863425926</v>
      </c>
      <c r="F8638" s="1">
        <v>44964.611863425926</v>
      </c>
    </row>
    <row r="8639" spans="1:6" x14ac:dyDescent="0.2">
      <c r="A8639">
        <v>8638</v>
      </c>
      <c r="B8639" t="s">
        <v>21901</v>
      </c>
      <c r="C8639" t="s">
        <v>21902</v>
      </c>
      <c r="D8639">
        <f>1-239-535-8557</f>
        <v>-9330</v>
      </c>
      <c r="E8639" s="1">
        <v>44964.611863425926</v>
      </c>
      <c r="F8639" s="1">
        <v>44964.611863425926</v>
      </c>
    </row>
    <row r="8640" spans="1:6" x14ac:dyDescent="0.2">
      <c r="A8640">
        <v>8639</v>
      </c>
      <c r="B8640" t="s">
        <v>21903</v>
      </c>
      <c r="C8640" t="s">
        <v>21904</v>
      </c>
      <c r="D8640">
        <v>13137618983</v>
      </c>
      <c r="E8640" s="1">
        <v>44964.611863425926</v>
      </c>
      <c r="F8640" s="1">
        <v>44964.611863425926</v>
      </c>
    </row>
    <row r="8641" spans="1:6" x14ac:dyDescent="0.2">
      <c r="A8641">
        <v>8640</v>
      </c>
      <c r="B8641" t="s">
        <v>21905</v>
      </c>
      <c r="C8641" t="s">
        <v>21906</v>
      </c>
      <c r="D8641" s="2">
        <v>8283615282</v>
      </c>
      <c r="E8641" s="1">
        <v>44964.611863425926</v>
      </c>
      <c r="F8641" s="1">
        <v>44964.611863425926</v>
      </c>
    </row>
    <row r="8642" spans="1:6" x14ac:dyDescent="0.2">
      <c r="A8642">
        <v>8641</v>
      </c>
      <c r="B8642" t="s">
        <v>21907</v>
      </c>
      <c r="C8642" t="s">
        <v>21908</v>
      </c>
      <c r="D8642" s="2">
        <v>15013966962</v>
      </c>
      <c r="E8642" s="1">
        <v>44964.611863425926</v>
      </c>
      <c r="F8642" s="1">
        <v>44964.611863425926</v>
      </c>
    </row>
    <row r="8643" spans="1:6" x14ac:dyDescent="0.2">
      <c r="A8643">
        <v>8642</v>
      </c>
      <c r="B8643" t="s">
        <v>21909</v>
      </c>
      <c r="C8643" t="s">
        <v>21910</v>
      </c>
      <c r="D8643" t="s">
        <v>21911</v>
      </c>
      <c r="E8643" s="1">
        <v>44964.611863425926</v>
      </c>
      <c r="F8643" s="1">
        <v>44964.611863425926</v>
      </c>
    </row>
    <row r="8644" spans="1:6" x14ac:dyDescent="0.2">
      <c r="A8644">
        <v>8643</v>
      </c>
      <c r="B8644" t="s">
        <v>21912</v>
      </c>
      <c r="C8644" t="s">
        <v>21913</v>
      </c>
      <c r="D8644">
        <f>1-971-287-9234</f>
        <v>-10491</v>
      </c>
      <c r="E8644" s="1">
        <v>44964.611863425926</v>
      </c>
      <c r="F8644" s="1">
        <v>44964.611863425926</v>
      </c>
    </row>
    <row r="8645" spans="1:6" x14ac:dyDescent="0.2">
      <c r="A8645">
        <v>8644</v>
      </c>
      <c r="B8645" t="s">
        <v>21914</v>
      </c>
      <c r="C8645" t="s">
        <v>21915</v>
      </c>
      <c r="D8645" t="s">
        <v>21916</v>
      </c>
      <c r="E8645" s="1">
        <v>44964.611863425926</v>
      </c>
      <c r="F8645" s="1">
        <v>44964.611863425926</v>
      </c>
    </row>
    <row r="8646" spans="1:6" x14ac:dyDescent="0.2">
      <c r="A8646">
        <v>8645</v>
      </c>
      <c r="B8646" t="s">
        <v>21917</v>
      </c>
      <c r="C8646" t="s">
        <v>21918</v>
      </c>
      <c r="D8646" t="s">
        <v>21919</v>
      </c>
      <c r="E8646" s="1">
        <v>44964.611863425926</v>
      </c>
      <c r="F8646" s="1">
        <v>44964.611863425926</v>
      </c>
    </row>
    <row r="8647" spans="1:6" x14ac:dyDescent="0.2">
      <c r="A8647">
        <v>8646</v>
      </c>
      <c r="B8647" t="s">
        <v>21920</v>
      </c>
      <c r="C8647" t="s">
        <v>21921</v>
      </c>
      <c r="D8647" t="s">
        <v>21922</v>
      </c>
      <c r="E8647" s="1">
        <v>44964.611863425926</v>
      </c>
      <c r="F8647" s="1">
        <v>44964.611863425926</v>
      </c>
    </row>
    <row r="8648" spans="1:6" x14ac:dyDescent="0.2">
      <c r="A8648">
        <v>8647</v>
      </c>
      <c r="B8648" t="s">
        <v>21923</v>
      </c>
      <c r="C8648" t="s">
        <v>21924</v>
      </c>
      <c r="D8648" t="s">
        <v>21925</v>
      </c>
      <c r="E8648" s="1">
        <v>44964.611863425926</v>
      </c>
      <c r="F8648" s="1">
        <v>44964.611863425926</v>
      </c>
    </row>
    <row r="8649" spans="1:6" x14ac:dyDescent="0.2">
      <c r="A8649">
        <v>8648</v>
      </c>
      <c r="B8649" t="s">
        <v>21926</v>
      </c>
      <c r="C8649" t="s">
        <v>21927</v>
      </c>
      <c r="D8649" t="s">
        <v>21928</v>
      </c>
      <c r="E8649" s="1">
        <v>44964.611863425926</v>
      </c>
      <c r="F8649" s="1">
        <v>44964.611863425926</v>
      </c>
    </row>
    <row r="8650" spans="1:6" x14ac:dyDescent="0.2">
      <c r="A8650">
        <v>8649</v>
      </c>
      <c r="B8650" t="s">
        <v>21929</v>
      </c>
      <c r="C8650" t="s">
        <v>21930</v>
      </c>
      <c r="D8650" s="2">
        <v>16198846096</v>
      </c>
      <c r="E8650" s="1">
        <v>44964.611863425926</v>
      </c>
      <c r="F8650" s="1">
        <v>44964.611863425926</v>
      </c>
    </row>
    <row r="8651" spans="1:6" x14ac:dyDescent="0.2">
      <c r="A8651">
        <v>8650</v>
      </c>
      <c r="B8651" t="s">
        <v>21931</v>
      </c>
      <c r="C8651" t="s">
        <v>21932</v>
      </c>
      <c r="D8651" s="2">
        <v>12314387064</v>
      </c>
      <c r="E8651" s="1">
        <v>44964.611863425926</v>
      </c>
      <c r="F8651" s="1">
        <v>44964.611863425926</v>
      </c>
    </row>
    <row r="8652" spans="1:6" x14ac:dyDescent="0.2">
      <c r="A8652">
        <v>8651</v>
      </c>
      <c r="B8652" t="s">
        <v>21933</v>
      </c>
      <c r="C8652" t="s">
        <v>21934</v>
      </c>
      <c r="D8652" t="s">
        <v>21935</v>
      </c>
      <c r="E8652" s="1">
        <v>44964.611863425926</v>
      </c>
      <c r="F8652" s="1">
        <v>44964.611863425926</v>
      </c>
    </row>
    <row r="8653" spans="1:6" x14ac:dyDescent="0.2">
      <c r="A8653">
        <v>8652</v>
      </c>
      <c r="B8653" t="s">
        <v>21936</v>
      </c>
      <c r="C8653" t="s">
        <v>21937</v>
      </c>
      <c r="D8653" s="2">
        <v>14796794343</v>
      </c>
      <c r="E8653" s="1">
        <v>44964.611863425926</v>
      </c>
      <c r="F8653" s="1">
        <v>44964.611863425926</v>
      </c>
    </row>
    <row r="8654" spans="1:6" x14ac:dyDescent="0.2">
      <c r="A8654">
        <v>8653</v>
      </c>
      <c r="B8654" t="s">
        <v>21938</v>
      </c>
      <c r="C8654" t="s">
        <v>21939</v>
      </c>
      <c r="D8654" t="s">
        <v>21940</v>
      </c>
      <c r="E8654" s="1">
        <v>44964.611863425926</v>
      </c>
      <c r="F8654" s="1">
        <v>44964.611863425926</v>
      </c>
    </row>
    <row r="8655" spans="1:6" x14ac:dyDescent="0.2">
      <c r="A8655">
        <v>8654</v>
      </c>
      <c r="B8655" t="s">
        <v>21941</v>
      </c>
      <c r="C8655" t="s">
        <v>21942</v>
      </c>
      <c r="D8655" t="s">
        <v>21943</v>
      </c>
      <c r="E8655" s="1">
        <v>44964.611863425926</v>
      </c>
      <c r="F8655" s="1">
        <v>44964.611863425926</v>
      </c>
    </row>
    <row r="8656" spans="1:6" x14ac:dyDescent="0.2">
      <c r="A8656">
        <v>8655</v>
      </c>
      <c r="B8656" t="s">
        <v>21944</v>
      </c>
      <c r="C8656" t="s">
        <v>21945</v>
      </c>
      <c r="D8656" s="2">
        <v>3309263933</v>
      </c>
      <c r="E8656" s="1">
        <v>44964.611863425926</v>
      </c>
      <c r="F8656" s="1">
        <v>44964.611863425926</v>
      </c>
    </row>
    <row r="8657" spans="1:6" x14ac:dyDescent="0.2">
      <c r="A8657">
        <v>8656</v>
      </c>
      <c r="B8657" t="s">
        <v>21946</v>
      </c>
      <c r="C8657" t="s">
        <v>21947</v>
      </c>
      <c r="D8657" t="s">
        <v>21948</v>
      </c>
      <c r="E8657" s="1">
        <v>44964.611863425926</v>
      </c>
      <c r="F8657" s="1">
        <v>44964.611863425926</v>
      </c>
    </row>
    <row r="8658" spans="1:6" x14ac:dyDescent="0.2">
      <c r="A8658">
        <v>8657</v>
      </c>
      <c r="B8658" t="s">
        <v>21949</v>
      </c>
      <c r="C8658" t="s">
        <v>21950</v>
      </c>
      <c r="D8658" t="s">
        <v>21951</v>
      </c>
      <c r="E8658" s="1">
        <v>44964.611863425926</v>
      </c>
      <c r="F8658" s="1">
        <v>44964.611863425926</v>
      </c>
    </row>
    <row r="8659" spans="1:6" x14ac:dyDescent="0.2">
      <c r="A8659">
        <v>8658</v>
      </c>
      <c r="B8659" t="s">
        <v>21952</v>
      </c>
      <c r="C8659" t="s">
        <v>21953</v>
      </c>
      <c r="D8659" t="s">
        <v>21954</v>
      </c>
      <c r="E8659" s="1">
        <v>44964.611863425926</v>
      </c>
      <c r="F8659" s="1">
        <v>44964.611863425926</v>
      </c>
    </row>
    <row r="8660" spans="1:6" x14ac:dyDescent="0.2">
      <c r="A8660">
        <v>8659</v>
      </c>
      <c r="B8660" t="s">
        <v>21955</v>
      </c>
      <c r="C8660" t="s">
        <v>21956</v>
      </c>
      <c r="D8660">
        <f>1-734-437-4722</f>
        <v>-5892</v>
      </c>
      <c r="E8660" s="1">
        <v>44964.611863425926</v>
      </c>
      <c r="F8660" s="1">
        <v>44964.611863425926</v>
      </c>
    </row>
    <row r="8661" spans="1:6" x14ac:dyDescent="0.2">
      <c r="A8661">
        <v>8660</v>
      </c>
      <c r="B8661" t="s">
        <v>21957</v>
      </c>
      <c r="C8661" t="s">
        <v>21958</v>
      </c>
      <c r="D8661" s="2">
        <v>4249660047</v>
      </c>
      <c r="E8661" s="1">
        <v>44964.611863425926</v>
      </c>
      <c r="F8661" s="1">
        <v>44964.611863425926</v>
      </c>
    </row>
    <row r="8662" spans="1:6" x14ac:dyDescent="0.2">
      <c r="A8662">
        <v>8661</v>
      </c>
      <c r="B8662" t="s">
        <v>21959</v>
      </c>
      <c r="C8662" t="s">
        <v>21960</v>
      </c>
      <c r="D8662" t="s">
        <v>21961</v>
      </c>
      <c r="E8662" s="1">
        <v>44964.611863425926</v>
      </c>
      <c r="F8662" s="1">
        <v>44964.611863425926</v>
      </c>
    </row>
    <row r="8663" spans="1:6" x14ac:dyDescent="0.2">
      <c r="A8663">
        <v>8662</v>
      </c>
      <c r="B8663" t="s">
        <v>21962</v>
      </c>
      <c r="C8663" t="s">
        <v>21963</v>
      </c>
      <c r="D8663" t="s">
        <v>21964</v>
      </c>
      <c r="E8663" s="1">
        <v>44964.611863425926</v>
      </c>
      <c r="F8663" s="1">
        <v>44964.611863425926</v>
      </c>
    </row>
    <row r="8664" spans="1:6" x14ac:dyDescent="0.2">
      <c r="A8664">
        <v>8663</v>
      </c>
      <c r="B8664" t="s">
        <v>21965</v>
      </c>
      <c r="C8664" t="s">
        <v>21966</v>
      </c>
      <c r="D8664">
        <f>1-859-907-9947</f>
        <v>-11712</v>
      </c>
      <c r="E8664" s="1">
        <v>44964.611863425926</v>
      </c>
      <c r="F8664" s="1">
        <v>44964.611863425926</v>
      </c>
    </row>
    <row r="8665" spans="1:6" x14ac:dyDescent="0.2">
      <c r="A8665">
        <v>8664</v>
      </c>
      <c r="B8665" t="s">
        <v>21967</v>
      </c>
      <c r="C8665" t="s">
        <v>21968</v>
      </c>
      <c r="D8665" t="s">
        <v>21969</v>
      </c>
      <c r="E8665" s="1">
        <v>44964.611863425926</v>
      </c>
      <c r="F8665" s="1">
        <v>44964.611863425926</v>
      </c>
    </row>
    <row r="8666" spans="1:6" x14ac:dyDescent="0.2">
      <c r="A8666">
        <v>8665</v>
      </c>
      <c r="B8666" t="s">
        <v>21970</v>
      </c>
      <c r="C8666" t="s">
        <v>21971</v>
      </c>
      <c r="D8666" s="2">
        <v>19472842355</v>
      </c>
      <c r="E8666" s="1">
        <v>44964.611863425926</v>
      </c>
      <c r="F8666" s="1">
        <v>44964.611863425926</v>
      </c>
    </row>
    <row r="8667" spans="1:6" x14ac:dyDescent="0.2">
      <c r="A8667">
        <v>8666</v>
      </c>
      <c r="B8667" t="s">
        <v>21972</v>
      </c>
      <c r="C8667" t="s">
        <v>21973</v>
      </c>
      <c r="D8667">
        <f>1-681-810-5594</f>
        <v>-7084</v>
      </c>
      <c r="E8667" s="1">
        <v>44964.611863425926</v>
      </c>
      <c r="F8667" s="1">
        <v>44964.611863425926</v>
      </c>
    </row>
    <row r="8668" spans="1:6" x14ac:dyDescent="0.2">
      <c r="A8668">
        <v>8667</v>
      </c>
      <c r="B8668" t="s">
        <v>21974</v>
      </c>
      <c r="C8668" t="s">
        <v>21975</v>
      </c>
      <c r="D8668" t="s">
        <v>21976</v>
      </c>
      <c r="E8668" s="1">
        <v>44964.611863425926</v>
      </c>
      <c r="F8668" s="1">
        <v>44964.611863425926</v>
      </c>
    </row>
    <row r="8669" spans="1:6" x14ac:dyDescent="0.2">
      <c r="A8669">
        <v>8668</v>
      </c>
      <c r="B8669" t="s">
        <v>21977</v>
      </c>
      <c r="C8669" t="s">
        <v>21978</v>
      </c>
      <c r="D8669" t="s">
        <v>21979</v>
      </c>
      <c r="E8669" s="1">
        <v>44964.611863425926</v>
      </c>
      <c r="F8669" s="1">
        <v>44964.611863425926</v>
      </c>
    </row>
    <row r="8670" spans="1:6" x14ac:dyDescent="0.2">
      <c r="A8670">
        <v>8669</v>
      </c>
      <c r="B8670" t="s">
        <v>21980</v>
      </c>
      <c r="C8670" t="s">
        <v>21981</v>
      </c>
      <c r="D8670" t="s">
        <v>21982</v>
      </c>
      <c r="E8670" s="1">
        <v>44964.611863425926</v>
      </c>
      <c r="F8670" s="1">
        <v>44964.611863425926</v>
      </c>
    </row>
    <row r="8671" spans="1:6" x14ac:dyDescent="0.2">
      <c r="A8671">
        <v>8670</v>
      </c>
      <c r="B8671" t="s">
        <v>21983</v>
      </c>
      <c r="C8671" t="s">
        <v>21984</v>
      </c>
      <c r="D8671" s="2">
        <v>4695723413</v>
      </c>
      <c r="E8671" s="1">
        <v>44964.611863425926</v>
      </c>
      <c r="F8671" s="1">
        <v>44964.611863425926</v>
      </c>
    </row>
    <row r="8672" spans="1:6" x14ac:dyDescent="0.2">
      <c r="A8672">
        <v>8671</v>
      </c>
      <c r="B8672" t="s">
        <v>21985</v>
      </c>
      <c r="C8672" t="s">
        <v>21986</v>
      </c>
      <c r="D8672">
        <f>1-551-818-1137</f>
        <v>-2505</v>
      </c>
      <c r="E8672" s="1">
        <v>44964.611863425926</v>
      </c>
      <c r="F8672" s="1">
        <v>44964.611863425926</v>
      </c>
    </row>
    <row r="8673" spans="1:6" x14ac:dyDescent="0.2">
      <c r="A8673">
        <v>8672</v>
      </c>
      <c r="B8673" t="s">
        <v>21987</v>
      </c>
      <c r="C8673" t="s">
        <v>21988</v>
      </c>
      <c r="D8673" t="s">
        <v>21989</v>
      </c>
      <c r="E8673" s="1">
        <v>44964.611863425926</v>
      </c>
      <c r="F8673" s="1">
        <v>44964.611863425926</v>
      </c>
    </row>
    <row r="8674" spans="1:6" x14ac:dyDescent="0.2">
      <c r="A8674">
        <v>8673</v>
      </c>
      <c r="B8674" t="s">
        <v>21990</v>
      </c>
      <c r="C8674" t="s">
        <v>21991</v>
      </c>
      <c r="D8674" t="s">
        <v>21992</v>
      </c>
      <c r="E8674" s="1">
        <v>44964.611863425926</v>
      </c>
      <c r="F8674" s="1">
        <v>44964.611863425926</v>
      </c>
    </row>
    <row r="8675" spans="1:6" x14ac:dyDescent="0.2">
      <c r="A8675">
        <v>8674</v>
      </c>
      <c r="B8675" t="s">
        <v>21993</v>
      </c>
      <c r="C8675" t="s">
        <v>21994</v>
      </c>
      <c r="D8675" t="s">
        <v>21995</v>
      </c>
      <c r="E8675" s="1">
        <v>44964.611863425926</v>
      </c>
      <c r="F8675" s="1">
        <v>44964.611863425926</v>
      </c>
    </row>
    <row r="8676" spans="1:6" x14ac:dyDescent="0.2">
      <c r="A8676">
        <v>8675</v>
      </c>
      <c r="B8676" t="s">
        <v>21996</v>
      </c>
      <c r="C8676" t="s">
        <v>21997</v>
      </c>
      <c r="D8676" t="s">
        <v>21998</v>
      </c>
      <c r="E8676" s="1">
        <v>44964.611863425926</v>
      </c>
      <c r="F8676" s="1">
        <v>44964.611863425926</v>
      </c>
    </row>
    <row r="8677" spans="1:6" x14ac:dyDescent="0.2">
      <c r="A8677">
        <v>8676</v>
      </c>
      <c r="B8677" t="s">
        <v>21999</v>
      </c>
      <c r="C8677" t="s">
        <v>22000</v>
      </c>
      <c r="D8677">
        <v>15865104060</v>
      </c>
      <c r="E8677" s="1">
        <v>44964.611863425926</v>
      </c>
      <c r="F8677" s="1">
        <v>44964.611863425926</v>
      </c>
    </row>
    <row r="8678" spans="1:6" x14ac:dyDescent="0.2">
      <c r="A8678">
        <v>8677</v>
      </c>
      <c r="B8678" t="s">
        <v>22001</v>
      </c>
      <c r="C8678" t="s">
        <v>22002</v>
      </c>
      <c r="D8678" s="2">
        <v>15088036007</v>
      </c>
      <c r="E8678" s="1">
        <v>44964.611863425926</v>
      </c>
      <c r="F8678" s="1">
        <v>44964.611863425926</v>
      </c>
    </row>
    <row r="8679" spans="1:6" x14ac:dyDescent="0.2">
      <c r="A8679">
        <v>8678</v>
      </c>
      <c r="B8679" t="s">
        <v>22003</v>
      </c>
      <c r="C8679" t="s">
        <v>22004</v>
      </c>
      <c r="D8679">
        <v>12026607059</v>
      </c>
      <c r="E8679" s="1">
        <v>44964.611863425926</v>
      </c>
      <c r="F8679" s="1">
        <v>44964.611863425926</v>
      </c>
    </row>
    <row r="8680" spans="1:6" x14ac:dyDescent="0.2">
      <c r="A8680">
        <v>8679</v>
      </c>
      <c r="B8680" t="s">
        <v>22005</v>
      </c>
      <c r="C8680" t="s">
        <v>22006</v>
      </c>
      <c r="D8680">
        <f>1-574-644-3457</f>
        <v>-4674</v>
      </c>
      <c r="E8680" s="1">
        <v>44964.611863425926</v>
      </c>
      <c r="F8680" s="1">
        <v>44964.611863425926</v>
      </c>
    </row>
    <row r="8681" spans="1:6" x14ac:dyDescent="0.2">
      <c r="A8681">
        <v>8680</v>
      </c>
      <c r="B8681" t="s">
        <v>22007</v>
      </c>
      <c r="C8681" t="s">
        <v>22008</v>
      </c>
      <c r="D8681" s="2">
        <v>13019222903</v>
      </c>
      <c r="E8681" s="1">
        <v>44964.611863425926</v>
      </c>
      <c r="F8681" s="1">
        <v>44964.611863425926</v>
      </c>
    </row>
    <row r="8682" spans="1:6" x14ac:dyDescent="0.2">
      <c r="A8682">
        <v>8681</v>
      </c>
      <c r="B8682" t="s">
        <v>22009</v>
      </c>
      <c r="C8682" t="s">
        <v>22010</v>
      </c>
      <c r="D8682">
        <f>1-623-628-232</f>
        <v>-1482</v>
      </c>
      <c r="E8682" s="1">
        <v>44964.611863425926</v>
      </c>
      <c r="F8682" s="1">
        <v>44964.611863425926</v>
      </c>
    </row>
    <row r="8683" spans="1:6" x14ac:dyDescent="0.2">
      <c r="A8683">
        <v>8682</v>
      </c>
      <c r="B8683" t="s">
        <v>22011</v>
      </c>
      <c r="C8683" t="s">
        <v>22012</v>
      </c>
      <c r="D8683">
        <f>1-986-907-6514</f>
        <v>-8406</v>
      </c>
      <c r="E8683" s="1">
        <v>44964.611863425926</v>
      </c>
      <c r="F8683" s="1">
        <v>44964.611863425926</v>
      </c>
    </row>
    <row r="8684" spans="1:6" x14ac:dyDescent="0.2">
      <c r="A8684">
        <v>8683</v>
      </c>
      <c r="B8684" t="s">
        <v>22013</v>
      </c>
      <c r="C8684" t="s">
        <v>22014</v>
      </c>
      <c r="D8684" t="s">
        <v>22015</v>
      </c>
      <c r="E8684" s="1">
        <v>44964.611863425926</v>
      </c>
      <c r="F8684" s="1">
        <v>44964.611863425926</v>
      </c>
    </row>
    <row r="8685" spans="1:6" x14ac:dyDescent="0.2">
      <c r="A8685">
        <v>8684</v>
      </c>
      <c r="B8685" t="s">
        <v>22016</v>
      </c>
      <c r="C8685" t="s">
        <v>22017</v>
      </c>
      <c r="D8685">
        <f>1-626-301-6768</f>
        <v>-7694</v>
      </c>
      <c r="E8685" s="1">
        <v>44964.611863425926</v>
      </c>
      <c r="F8685" s="1">
        <v>44964.611863425926</v>
      </c>
    </row>
    <row r="8686" spans="1:6" x14ac:dyDescent="0.2">
      <c r="A8686">
        <v>8685</v>
      </c>
      <c r="B8686" t="s">
        <v>22018</v>
      </c>
      <c r="C8686" t="s">
        <v>22019</v>
      </c>
      <c r="D8686">
        <v>14702790419</v>
      </c>
      <c r="E8686" s="1">
        <v>44964.611863425926</v>
      </c>
      <c r="F8686" s="1">
        <v>44964.611863425926</v>
      </c>
    </row>
    <row r="8687" spans="1:6" x14ac:dyDescent="0.2">
      <c r="A8687">
        <v>8686</v>
      </c>
      <c r="B8687" t="s">
        <v>22020</v>
      </c>
      <c r="C8687" t="s">
        <v>22021</v>
      </c>
      <c r="D8687" t="s">
        <v>22022</v>
      </c>
      <c r="E8687" s="1">
        <v>44964.611863425926</v>
      </c>
      <c r="F8687" s="1">
        <v>44964.611863425926</v>
      </c>
    </row>
    <row r="8688" spans="1:6" x14ac:dyDescent="0.2">
      <c r="A8688">
        <v>8687</v>
      </c>
      <c r="B8688" t="s">
        <v>22023</v>
      </c>
      <c r="C8688" t="s">
        <v>22024</v>
      </c>
      <c r="D8688" t="s">
        <v>22025</v>
      </c>
      <c r="E8688" s="1">
        <v>44964.611863425926</v>
      </c>
      <c r="F8688" s="1">
        <v>44964.611863425926</v>
      </c>
    </row>
    <row r="8689" spans="1:6" x14ac:dyDescent="0.2">
      <c r="A8689">
        <v>8688</v>
      </c>
      <c r="B8689" t="s">
        <v>22026</v>
      </c>
      <c r="C8689" t="s">
        <v>22027</v>
      </c>
      <c r="D8689" t="s">
        <v>22028</v>
      </c>
      <c r="E8689" s="1">
        <v>44964.611863425926</v>
      </c>
      <c r="F8689" s="1">
        <v>44964.611863425926</v>
      </c>
    </row>
    <row r="8690" spans="1:6" x14ac:dyDescent="0.2">
      <c r="A8690">
        <v>8689</v>
      </c>
      <c r="B8690" t="s">
        <v>22029</v>
      </c>
      <c r="C8690" t="s">
        <v>22030</v>
      </c>
      <c r="D8690" s="2">
        <v>5398466989</v>
      </c>
      <c r="E8690" s="1">
        <v>44964.611863425926</v>
      </c>
      <c r="F8690" s="1">
        <v>44964.611863425926</v>
      </c>
    </row>
    <row r="8691" spans="1:6" x14ac:dyDescent="0.2">
      <c r="A8691">
        <v>8690</v>
      </c>
      <c r="B8691" t="s">
        <v>22031</v>
      </c>
      <c r="C8691" t="s">
        <v>22032</v>
      </c>
      <c r="D8691" t="s">
        <v>22033</v>
      </c>
      <c r="E8691" s="1">
        <v>44964.611863425926</v>
      </c>
      <c r="F8691" s="1">
        <v>44964.611863425926</v>
      </c>
    </row>
    <row r="8692" spans="1:6" x14ac:dyDescent="0.2">
      <c r="A8692">
        <v>8691</v>
      </c>
      <c r="B8692" t="s">
        <v>22034</v>
      </c>
      <c r="C8692" t="s">
        <v>22035</v>
      </c>
      <c r="D8692" t="s">
        <v>22036</v>
      </c>
      <c r="E8692" s="1">
        <v>44964.611863425926</v>
      </c>
      <c r="F8692" s="1">
        <v>44964.611863425926</v>
      </c>
    </row>
    <row r="8693" spans="1:6" x14ac:dyDescent="0.2">
      <c r="A8693">
        <v>8692</v>
      </c>
      <c r="B8693" t="s">
        <v>22037</v>
      </c>
      <c r="C8693" t="s">
        <v>22038</v>
      </c>
      <c r="D8693" t="s">
        <v>22039</v>
      </c>
      <c r="E8693" s="1">
        <v>44964.611863425926</v>
      </c>
      <c r="F8693" s="1">
        <v>44964.611863425926</v>
      </c>
    </row>
    <row r="8694" spans="1:6" x14ac:dyDescent="0.2">
      <c r="A8694">
        <v>8693</v>
      </c>
      <c r="B8694" t="s">
        <v>22040</v>
      </c>
      <c r="C8694" t="s">
        <v>22041</v>
      </c>
      <c r="D8694" t="s">
        <v>22042</v>
      </c>
      <c r="E8694" s="1">
        <v>44964.611863425926</v>
      </c>
      <c r="F8694" s="1">
        <v>44964.611863425926</v>
      </c>
    </row>
    <row r="8695" spans="1:6" x14ac:dyDescent="0.2">
      <c r="A8695">
        <v>8694</v>
      </c>
      <c r="B8695" t="s">
        <v>22043</v>
      </c>
      <c r="C8695" t="s">
        <v>22044</v>
      </c>
      <c r="D8695" s="2">
        <v>6079382497</v>
      </c>
      <c r="E8695" s="1">
        <v>44964.611863425926</v>
      </c>
      <c r="F8695" s="1">
        <v>44964.611863425926</v>
      </c>
    </row>
    <row r="8696" spans="1:6" x14ac:dyDescent="0.2">
      <c r="A8696">
        <v>8695</v>
      </c>
      <c r="B8696" t="s">
        <v>22045</v>
      </c>
      <c r="C8696" t="s">
        <v>22046</v>
      </c>
      <c r="D8696">
        <f>1-872-242-3466</f>
        <v>-4579</v>
      </c>
      <c r="E8696" s="1">
        <v>44964.611863425926</v>
      </c>
      <c r="F8696" s="1">
        <v>44964.611863425926</v>
      </c>
    </row>
    <row r="8697" spans="1:6" x14ac:dyDescent="0.2">
      <c r="A8697">
        <v>8696</v>
      </c>
      <c r="B8697" t="s">
        <v>22047</v>
      </c>
      <c r="C8697" t="s">
        <v>22048</v>
      </c>
      <c r="D8697" t="s">
        <v>22049</v>
      </c>
      <c r="E8697" s="1">
        <v>44964.611863425926</v>
      </c>
      <c r="F8697" s="1">
        <v>44964.611863425926</v>
      </c>
    </row>
    <row r="8698" spans="1:6" x14ac:dyDescent="0.2">
      <c r="A8698">
        <v>8697</v>
      </c>
      <c r="B8698" t="s">
        <v>22050</v>
      </c>
      <c r="C8698" t="s">
        <v>22051</v>
      </c>
      <c r="D8698" t="s">
        <v>22052</v>
      </c>
      <c r="E8698" s="1">
        <v>44964.611863425926</v>
      </c>
      <c r="F8698" s="1">
        <v>44964.611863425926</v>
      </c>
    </row>
    <row r="8699" spans="1:6" x14ac:dyDescent="0.2">
      <c r="A8699">
        <v>8698</v>
      </c>
      <c r="B8699" t="s">
        <v>22053</v>
      </c>
      <c r="C8699" t="s">
        <v>22054</v>
      </c>
      <c r="D8699" t="s">
        <v>22055</v>
      </c>
      <c r="E8699" s="1">
        <v>44964.611863425926</v>
      </c>
      <c r="F8699" s="1">
        <v>44964.611863425926</v>
      </c>
    </row>
    <row r="8700" spans="1:6" x14ac:dyDescent="0.2">
      <c r="A8700">
        <v>8699</v>
      </c>
      <c r="B8700" t="s">
        <v>22056</v>
      </c>
      <c r="C8700" t="s">
        <v>22057</v>
      </c>
      <c r="D8700">
        <f>1-820-397-195</f>
        <v>-1411</v>
      </c>
      <c r="E8700" s="1">
        <v>44964.611863425926</v>
      </c>
      <c r="F8700" s="1">
        <v>44964.611863425926</v>
      </c>
    </row>
    <row r="8701" spans="1:6" x14ac:dyDescent="0.2">
      <c r="A8701">
        <v>8700</v>
      </c>
      <c r="B8701" t="s">
        <v>22058</v>
      </c>
      <c r="C8701" t="s">
        <v>22059</v>
      </c>
      <c r="D8701" t="s">
        <v>22060</v>
      </c>
      <c r="E8701" s="1">
        <v>44964.611863425926</v>
      </c>
      <c r="F8701" s="1">
        <v>44964.611863425926</v>
      </c>
    </row>
    <row r="8702" spans="1:6" x14ac:dyDescent="0.2">
      <c r="A8702">
        <v>8701</v>
      </c>
      <c r="B8702" t="s">
        <v>22061</v>
      </c>
      <c r="C8702" t="s">
        <v>22062</v>
      </c>
      <c r="D8702" t="s">
        <v>22063</v>
      </c>
      <c r="E8702" s="1">
        <v>44964.611863425926</v>
      </c>
      <c r="F8702" s="1">
        <v>44964.611863425926</v>
      </c>
    </row>
    <row r="8703" spans="1:6" x14ac:dyDescent="0.2">
      <c r="A8703">
        <v>8702</v>
      </c>
      <c r="B8703" t="s">
        <v>22064</v>
      </c>
      <c r="C8703" t="s">
        <v>22065</v>
      </c>
      <c r="D8703">
        <f>1-508-778-1856</f>
        <v>-3141</v>
      </c>
      <c r="E8703" s="1">
        <v>44964.611863425926</v>
      </c>
      <c r="F8703" s="1">
        <v>44964.611863425926</v>
      </c>
    </row>
    <row r="8704" spans="1:6" x14ac:dyDescent="0.2">
      <c r="A8704">
        <v>8703</v>
      </c>
      <c r="B8704" t="s">
        <v>22066</v>
      </c>
      <c r="C8704" t="s">
        <v>22067</v>
      </c>
      <c r="D8704" s="2">
        <v>18729562586</v>
      </c>
      <c r="E8704" s="1">
        <v>44964.611863425926</v>
      </c>
      <c r="F8704" s="1">
        <v>44964.611863425926</v>
      </c>
    </row>
    <row r="8705" spans="1:6" x14ac:dyDescent="0.2">
      <c r="A8705">
        <v>8704</v>
      </c>
      <c r="B8705" t="s">
        <v>22068</v>
      </c>
      <c r="C8705" t="s">
        <v>22069</v>
      </c>
      <c r="D8705" t="s">
        <v>22070</v>
      </c>
      <c r="E8705" s="1">
        <v>44964.611863425926</v>
      </c>
      <c r="F8705" s="1">
        <v>44964.611863425926</v>
      </c>
    </row>
    <row r="8706" spans="1:6" x14ac:dyDescent="0.2">
      <c r="A8706">
        <v>8705</v>
      </c>
      <c r="B8706" t="s">
        <v>22071</v>
      </c>
      <c r="C8706" t="s">
        <v>22072</v>
      </c>
      <c r="D8706">
        <f>1-630-626-4169</f>
        <v>-5424</v>
      </c>
      <c r="E8706" s="1">
        <v>44964.611863425926</v>
      </c>
      <c r="F8706" s="1">
        <v>44964.611863425926</v>
      </c>
    </row>
    <row r="8707" spans="1:6" x14ac:dyDescent="0.2">
      <c r="A8707">
        <v>8706</v>
      </c>
      <c r="B8707" t="s">
        <v>22073</v>
      </c>
      <c r="C8707" t="s">
        <v>22074</v>
      </c>
      <c r="D8707" t="s">
        <v>22075</v>
      </c>
      <c r="E8707" s="1">
        <v>44964.611863425926</v>
      </c>
      <c r="F8707" s="1">
        <v>44964.611863425926</v>
      </c>
    </row>
    <row r="8708" spans="1:6" x14ac:dyDescent="0.2">
      <c r="A8708">
        <v>8707</v>
      </c>
      <c r="B8708" t="s">
        <v>22076</v>
      </c>
      <c r="C8708" t="s">
        <v>22077</v>
      </c>
      <c r="D8708" t="s">
        <v>22078</v>
      </c>
      <c r="E8708" s="1">
        <v>44964.611863425926</v>
      </c>
      <c r="F8708" s="1">
        <v>44964.611863425926</v>
      </c>
    </row>
    <row r="8709" spans="1:6" x14ac:dyDescent="0.2">
      <c r="A8709">
        <v>8708</v>
      </c>
      <c r="B8709" t="s">
        <v>22079</v>
      </c>
      <c r="C8709" t="s">
        <v>22080</v>
      </c>
      <c r="D8709" t="s">
        <v>22081</v>
      </c>
      <c r="E8709" s="1">
        <v>44964.611863425926</v>
      </c>
      <c r="F8709" s="1">
        <v>44964.611863425926</v>
      </c>
    </row>
    <row r="8710" spans="1:6" x14ac:dyDescent="0.2">
      <c r="A8710">
        <v>8709</v>
      </c>
      <c r="B8710" t="s">
        <v>22082</v>
      </c>
      <c r="C8710" t="s">
        <v>22083</v>
      </c>
      <c r="D8710" s="2">
        <v>8452622012</v>
      </c>
      <c r="E8710" s="1">
        <v>44964.611863425926</v>
      </c>
      <c r="F8710" s="1">
        <v>44964.611863425926</v>
      </c>
    </row>
    <row r="8711" spans="1:6" x14ac:dyDescent="0.2">
      <c r="A8711">
        <v>8710</v>
      </c>
      <c r="B8711" t="s">
        <v>22084</v>
      </c>
      <c r="C8711" t="s">
        <v>22085</v>
      </c>
      <c r="D8711">
        <f>1-575-870-451</f>
        <v>-1895</v>
      </c>
      <c r="E8711" s="1">
        <v>44964.611863425926</v>
      </c>
      <c r="F8711" s="1">
        <v>44964.611863425926</v>
      </c>
    </row>
    <row r="8712" spans="1:6" x14ac:dyDescent="0.2">
      <c r="A8712">
        <v>8711</v>
      </c>
      <c r="B8712" t="s">
        <v>22086</v>
      </c>
      <c r="C8712" t="s">
        <v>22087</v>
      </c>
      <c r="D8712">
        <f>1-480-888-4761</f>
        <v>-6128</v>
      </c>
      <c r="E8712" s="1">
        <v>44964.611863425926</v>
      </c>
      <c r="F8712" s="1">
        <v>44964.611863425926</v>
      </c>
    </row>
    <row r="8713" spans="1:6" x14ac:dyDescent="0.2">
      <c r="A8713">
        <v>8712</v>
      </c>
      <c r="B8713" t="s">
        <v>22088</v>
      </c>
      <c r="C8713" t="s">
        <v>22089</v>
      </c>
      <c r="D8713">
        <f>1-937-657-6625</f>
        <v>-8218</v>
      </c>
      <c r="E8713" s="1">
        <v>44964.611863425926</v>
      </c>
      <c r="F8713" s="1">
        <v>44964.611863425926</v>
      </c>
    </row>
    <row r="8714" spans="1:6" x14ac:dyDescent="0.2">
      <c r="A8714">
        <v>8713</v>
      </c>
      <c r="B8714" t="s">
        <v>22090</v>
      </c>
      <c r="C8714" t="s">
        <v>22091</v>
      </c>
      <c r="D8714" t="s">
        <v>22092</v>
      </c>
      <c r="E8714" s="1">
        <v>44964.611863425926</v>
      </c>
      <c r="F8714" s="1">
        <v>44964.611863425926</v>
      </c>
    </row>
    <row r="8715" spans="1:6" x14ac:dyDescent="0.2">
      <c r="A8715">
        <v>8714</v>
      </c>
      <c r="B8715" t="s">
        <v>22093</v>
      </c>
      <c r="C8715" t="s">
        <v>22094</v>
      </c>
      <c r="D8715" t="s">
        <v>22095</v>
      </c>
      <c r="E8715" s="1">
        <v>44964.611863425926</v>
      </c>
      <c r="F8715" s="1">
        <v>44964.611863425926</v>
      </c>
    </row>
    <row r="8716" spans="1:6" x14ac:dyDescent="0.2">
      <c r="A8716">
        <v>8715</v>
      </c>
      <c r="B8716" t="s">
        <v>22096</v>
      </c>
      <c r="C8716" t="s">
        <v>22097</v>
      </c>
      <c r="D8716" s="2">
        <v>8388251115</v>
      </c>
      <c r="E8716" s="1">
        <v>44964.611863425926</v>
      </c>
      <c r="F8716" s="1">
        <v>44964.611863425926</v>
      </c>
    </row>
    <row r="8717" spans="1:6" x14ac:dyDescent="0.2">
      <c r="A8717">
        <v>8716</v>
      </c>
      <c r="B8717" t="s">
        <v>22098</v>
      </c>
      <c r="C8717" t="s">
        <v>22099</v>
      </c>
      <c r="D8717" t="s">
        <v>22100</v>
      </c>
      <c r="E8717" s="1">
        <v>44964.611863425926</v>
      </c>
      <c r="F8717" s="1">
        <v>44964.611863425926</v>
      </c>
    </row>
    <row r="8718" spans="1:6" x14ac:dyDescent="0.2">
      <c r="A8718">
        <v>8717</v>
      </c>
      <c r="B8718" t="s">
        <v>22101</v>
      </c>
      <c r="C8718" t="s">
        <v>22102</v>
      </c>
      <c r="D8718" t="s">
        <v>22103</v>
      </c>
      <c r="E8718" s="1">
        <v>44964.611863425926</v>
      </c>
      <c r="F8718" s="1">
        <v>44964.611863425926</v>
      </c>
    </row>
    <row r="8719" spans="1:6" x14ac:dyDescent="0.2">
      <c r="A8719">
        <v>8718</v>
      </c>
      <c r="B8719" t="s">
        <v>22104</v>
      </c>
      <c r="C8719" t="s">
        <v>22105</v>
      </c>
      <c r="D8719">
        <f>1-857-987-1467</f>
        <v>-3310</v>
      </c>
      <c r="E8719" s="1">
        <v>44964.611863425926</v>
      </c>
      <c r="F8719" s="1">
        <v>44964.611863425926</v>
      </c>
    </row>
    <row r="8720" spans="1:6" x14ac:dyDescent="0.2">
      <c r="A8720">
        <v>8719</v>
      </c>
      <c r="B8720" t="s">
        <v>22106</v>
      </c>
      <c r="C8720" t="s">
        <v>22107</v>
      </c>
      <c r="D8720" t="s">
        <v>22108</v>
      </c>
      <c r="E8720" s="1">
        <v>44964.611863425926</v>
      </c>
      <c r="F8720" s="1">
        <v>44964.611863425926</v>
      </c>
    </row>
    <row r="8721" spans="1:6" x14ac:dyDescent="0.2">
      <c r="A8721">
        <v>8720</v>
      </c>
      <c r="B8721" t="s">
        <v>22109</v>
      </c>
      <c r="C8721" t="s">
        <v>22110</v>
      </c>
      <c r="D8721">
        <v>19783418868</v>
      </c>
      <c r="E8721" s="1">
        <v>44964.611863425926</v>
      </c>
      <c r="F8721" s="1">
        <v>44964.611863425926</v>
      </c>
    </row>
    <row r="8722" spans="1:6" x14ac:dyDescent="0.2">
      <c r="A8722">
        <v>8721</v>
      </c>
      <c r="B8722" t="s">
        <v>22111</v>
      </c>
      <c r="C8722" t="s">
        <v>22112</v>
      </c>
      <c r="D8722" t="s">
        <v>22113</v>
      </c>
      <c r="E8722" s="1">
        <v>44964.611863425926</v>
      </c>
      <c r="F8722" s="1">
        <v>44964.611863425926</v>
      </c>
    </row>
    <row r="8723" spans="1:6" x14ac:dyDescent="0.2">
      <c r="A8723">
        <v>8722</v>
      </c>
      <c r="B8723" t="s">
        <v>22114</v>
      </c>
      <c r="C8723" t="s">
        <v>22115</v>
      </c>
      <c r="D8723" t="s">
        <v>22116</v>
      </c>
      <c r="E8723" s="1">
        <v>44964.611863425926</v>
      </c>
      <c r="F8723" s="1">
        <v>44964.611863425926</v>
      </c>
    </row>
    <row r="8724" spans="1:6" x14ac:dyDescent="0.2">
      <c r="A8724">
        <v>8723</v>
      </c>
      <c r="B8724" t="s">
        <v>22117</v>
      </c>
      <c r="C8724" t="s">
        <v>22118</v>
      </c>
      <c r="D8724" s="2">
        <v>17343531928</v>
      </c>
      <c r="E8724" s="1">
        <v>44964.611863425926</v>
      </c>
      <c r="F8724" s="1">
        <v>44964.611863425926</v>
      </c>
    </row>
    <row r="8725" spans="1:6" x14ac:dyDescent="0.2">
      <c r="A8725">
        <v>8724</v>
      </c>
      <c r="B8725" t="s">
        <v>22119</v>
      </c>
      <c r="C8725" t="s">
        <v>22120</v>
      </c>
      <c r="D8725">
        <f>1-818-997-6942</f>
        <v>-8756</v>
      </c>
      <c r="E8725" s="1">
        <v>44964.611863425926</v>
      </c>
      <c r="F8725" s="1">
        <v>44964.611863425926</v>
      </c>
    </row>
    <row r="8726" spans="1:6" x14ac:dyDescent="0.2">
      <c r="A8726">
        <v>8725</v>
      </c>
      <c r="B8726" t="s">
        <v>22121</v>
      </c>
      <c r="C8726" t="s">
        <v>22122</v>
      </c>
      <c r="D8726">
        <f>1-630-848-2548</f>
        <v>-4025</v>
      </c>
      <c r="E8726" s="1">
        <v>44964.611863425926</v>
      </c>
      <c r="F8726" s="1">
        <v>44964.611863425926</v>
      </c>
    </row>
    <row r="8727" spans="1:6" x14ac:dyDescent="0.2">
      <c r="A8727">
        <v>8726</v>
      </c>
      <c r="B8727" t="s">
        <v>22123</v>
      </c>
      <c r="C8727" t="s">
        <v>22124</v>
      </c>
      <c r="D8727" t="s">
        <v>22125</v>
      </c>
      <c r="E8727" s="1">
        <v>44964.611863425926</v>
      </c>
      <c r="F8727" s="1">
        <v>44964.611863425926</v>
      </c>
    </row>
    <row r="8728" spans="1:6" x14ac:dyDescent="0.2">
      <c r="A8728">
        <v>8727</v>
      </c>
      <c r="B8728" t="s">
        <v>22126</v>
      </c>
      <c r="C8728" t="s">
        <v>22127</v>
      </c>
      <c r="D8728" t="s">
        <v>22128</v>
      </c>
      <c r="E8728" s="1">
        <v>44964.611863425926</v>
      </c>
      <c r="F8728" s="1">
        <v>44964.611863425926</v>
      </c>
    </row>
    <row r="8729" spans="1:6" x14ac:dyDescent="0.2">
      <c r="A8729">
        <v>8728</v>
      </c>
      <c r="B8729" t="s">
        <v>22129</v>
      </c>
      <c r="C8729" t="s">
        <v>22130</v>
      </c>
      <c r="D8729" t="s">
        <v>22131</v>
      </c>
      <c r="E8729" s="1">
        <v>44964.611863425926</v>
      </c>
      <c r="F8729" s="1">
        <v>44964.611863425926</v>
      </c>
    </row>
    <row r="8730" spans="1:6" x14ac:dyDescent="0.2">
      <c r="A8730">
        <v>8729</v>
      </c>
      <c r="B8730" t="s">
        <v>22132</v>
      </c>
      <c r="C8730" t="s">
        <v>22133</v>
      </c>
      <c r="D8730">
        <f>1-423-669-526</f>
        <v>-1617</v>
      </c>
      <c r="E8730" s="1">
        <v>44964.611863425926</v>
      </c>
      <c r="F8730" s="1">
        <v>44964.611863425926</v>
      </c>
    </row>
    <row r="8731" spans="1:6" x14ac:dyDescent="0.2">
      <c r="A8731">
        <v>8730</v>
      </c>
      <c r="B8731" t="s">
        <v>22134</v>
      </c>
      <c r="C8731" t="s">
        <v>22135</v>
      </c>
      <c r="D8731">
        <f>1-408-809-749</f>
        <v>-1965</v>
      </c>
      <c r="E8731" s="1">
        <v>44964.611863425926</v>
      </c>
      <c r="F8731" s="1">
        <v>44964.611863425926</v>
      </c>
    </row>
    <row r="8732" spans="1:6" x14ac:dyDescent="0.2">
      <c r="A8732">
        <v>8731</v>
      </c>
      <c r="B8732" t="s">
        <v>22136</v>
      </c>
      <c r="C8732" t="s">
        <v>22137</v>
      </c>
      <c r="D8732" s="2">
        <v>18086539161</v>
      </c>
      <c r="E8732" s="1">
        <v>44964.611863425926</v>
      </c>
      <c r="F8732" s="1">
        <v>44964.611863425926</v>
      </c>
    </row>
    <row r="8733" spans="1:6" x14ac:dyDescent="0.2">
      <c r="A8733">
        <v>8732</v>
      </c>
      <c r="B8733" t="s">
        <v>22138</v>
      </c>
      <c r="C8733" t="s">
        <v>22139</v>
      </c>
      <c r="D8733" t="s">
        <v>22140</v>
      </c>
      <c r="E8733" s="1">
        <v>44964.611863425926</v>
      </c>
      <c r="F8733" s="1">
        <v>44964.611863425926</v>
      </c>
    </row>
    <row r="8734" spans="1:6" x14ac:dyDescent="0.2">
      <c r="A8734">
        <v>8733</v>
      </c>
      <c r="B8734" t="s">
        <v>22141</v>
      </c>
      <c r="C8734" t="s">
        <v>22142</v>
      </c>
      <c r="D8734">
        <v>15188052597</v>
      </c>
      <c r="E8734" s="1">
        <v>44964.611863425926</v>
      </c>
      <c r="F8734" s="1">
        <v>44964.611863425926</v>
      </c>
    </row>
    <row r="8735" spans="1:6" x14ac:dyDescent="0.2">
      <c r="A8735">
        <v>8734</v>
      </c>
      <c r="B8735" t="s">
        <v>22143</v>
      </c>
      <c r="C8735" t="s">
        <v>22144</v>
      </c>
      <c r="D8735" t="s">
        <v>22145</v>
      </c>
      <c r="E8735" s="1">
        <v>44964.611863425926</v>
      </c>
      <c r="F8735" s="1">
        <v>44964.611863425926</v>
      </c>
    </row>
    <row r="8736" spans="1:6" x14ac:dyDescent="0.2">
      <c r="A8736">
        <v>8735</v>
      </c>
      <c r="B8736" t="s">
        <v>22146</v>
      </c>
      <c r="C8736" t="s">
        <v>22147</v>
      </c>
      <c r="D8736" t="s">
        <v>22148</v>
      </c>
      <c r="E8736" s="1">
        <v>44964.611863425926</v>
      </c>
      <c r="F8736" s="1">
        <v>44964.611863425926</v>
      </c>
    </row>
    <row r="8737" spans="1:6" x14ac:dyDescent="0.2">
      <c r="A8737">
        <v>8736</v>
      </c>
      <c r="B8737" t="s">
        <v>22149</v>
      </c>
      <c r="C8737" t="s">
        <v>22150</v>
      </c>
      <c r="D8737" t="s">
        <v>22151</v>
      </c>
      <c r="E8737" s="1">
        <v>44964.611863425926</v>
      </c>
      <c r="F8737" s="1">
        <v>44964.611863425926</v>
      </c>
    </row>
    <row r="8738" spans="1:6" x14ac:dyDescent="0.2">
      <c r="A8738">
        <v>8737</v>
      </c>
      <c r="B8738" t="s">
        <v>22152</v>
      </c>
      <c r="C8738" t="s">
        <v>22153</v>
      </c>
      <c r="D8738">
        <f>1-863-360-8088</f>
        <v>-9310</v>
      </c>
      <c r="E8738" s="1">
        <v>44964.611863425926</v>
      </c>
      <c r="F8738" s="1">
        <v>44964.611863425926</v>
      </c>
    </row>
    <row r="8739" spans="1:6" x14ac:dyDescent="0.2">
      <c r="A8739">
        <v>8738</v>
      </c>
      <c r="B8739" t="s">
        <v>22154</v>
      </c>
      <c r="C8739" t="s">
        <v>22155</v>
      </c>
      <c r="D8739" t="s">
        <v>22156</v>
      </c>
      <c r="E8739" s="1">
        <v>44964.611863425926</v>
      </c>
      <c r="F8739" s="1">
        <v>44964.611863425926</v>
      </c>
    </row>
    <row r="8740" spans="1:6" x14ac:dyDescent="0.2">
      <c r="A8740">
        <v>8739</v>
      </c>
      <c r="B8740" t="s">
        <v>22157</v>
      </c>
      <c r="C8740" t="s">
        <v>22158</v>
      </c>
      <c r="D8740" t="s">
        <v>22159</v>
      </c>
      <c r="E8740" s="1">
        <v>44964.611863425926</v>
      </c>
      <c r="F8740" s="1">
        <v>44964.611863425926</v>
      </c>
    </row>
    <row r="8741" spans="1:6" x14ac:dyDescent="0.2">
      <c r="A8741">
        <v>8740</v>
      </c>
      <c r="B8741" t="s">
        <v>22160</v>
      </c>
      <c r="C8741" t="s">
        <v>22161</v>
      </c>
      <c r="D8741" t="s">
        <v>22162</v>
      </c>
      <c r="E8741" s="1">
        <v>44964.611863425926</v>
      </c>
      <c r="F8741" s="1">
        <v>44964.611863425926</v>
      </c>
    </row>
    <row r="8742" spans="1:6" x14ac:dyDescent="0.2">
      <c r="A8742">
        <v>8741</v>
      </c>
      <c r="B8742" t="s">
        <v>22163</v>
      </c>
      <c r="C8742" t="s">
        <v>22164</v>
      </c>
      <c r="D8742" t="s">
        <v>22165</v>
      </c>
      <c r="E8742" s="1">
        <v>44964.611863425926</v>
      </c>
      <c r="F8742" s="1">
        <v>44964.611863425926</v>
      </c>
    </row>
    <row r="8743" spans="1:6" x14ac:dyDescent="0.2">
      <c r="A8743">
        <v>8742</v>
      </c>
      <c r="B8743" t="s">
        <v>22166</v>
      </c>
      <c r="C8743" t="s">
        <v>22167</v>
      </c>
      <c r="D8743" t="s">
        <v>22168</v>
      </c>
      <c r="E8743" s="1">
        <v>44964.611863425926</v>
      </c>
      <c r="F8743" s="1">
        <v>44964.611863425926</v>
      </c>
    </row>
    <row r="8744" spans="1:6" x14ac:dyDescent="0.2">
      <c r="A8744">
        <v>8743</v>
      </c>
      <c r="B8744" t="s">
        <v>22169</v>
      </c>
      <c r="C8744" t="s">
        <v>22170</v>
      </c>
      <c r="D8744">
        <f>1-320-873-5703</f>
        <v>-6895</v>
      </c>
      <c r="E8744" s="1">
        <v>44964.611863425926</v>
      </c>
      <c r="F8744" s="1">
        <v>44964.611863425926</v>
      </c>
    </row>
    <row r="8745" spans="1:6" x14ac:dyDescent="0.2">
      <c r="A8745">
        <v>8744</v>
      </c>
      <c r="B8745" t="s">
        <v>22171</v>
      </c>
      <c r="C8745" t="s">
        <v>22172</v>
      </c>
      <c r="D8745">
        <f>1-203-657-822</f>
        <v>-1681</v>
      </c>
      <c r="E8745" s="1">
        <v>44964.611863425926</v>
      </c>
      <c r="F8745" s="1">
        <v>44964.611863425926</v>
      </c>
    </row>
    <row r="8746" spans="1:6" x14ac:dyDescent="0.2">
      <c r="A8746">
        <v>8745</v>
      </c>
      <c r="B8746" t="s">
        <v>22173</v>
      </c>
      <c r="C8746" t="s">
        <v>22174</v>
      </c>
      <c r="D8746" t="s">
        <v>22175</v>
      </c>
      <c r="E8746" s="1">
        <v>44964.611863425926</v>
      </c>
      <c r="F8746" s="1">
        <v>44964.611863425926</v>
      </c>
    </row>
    <row r="8747" spans="1:6" x14ac:dyDescent="0.2">
      <c r="A8747">
        <v>8746</v>
      </c>
      <c r="B8747" t="s">
        <v>22176</v>
      </c>
      <c r="C8747" t="s">
        <v>22177</v>
      </c>
      <c r="D8747" t="s">
        <v>22178</v>
      </c>
      <c r="E8747" s="1">
        <v>44964.611863425926</v>
      </c>
      <c r="F8747" s="1">
        <v>44964.611863425926</v>
      </c>
    </row>
    <row r="8748" spans="1:6" x14ac:dyDescent="0.2">
      <c r="A8748">
        <v>8747</v>
      </c>
      <c r="B8748" t="s">
        <v>22179</v>
      </c>
      <c r="C8748" t="s">
        <v>22180</v>
      </c>
      <c r="D8748">
        <f>1-949-597-5856</f>
        <v>-7401</v>
      </c>
      <c r="E8748" s="1">
        <v>44964.611863425926</v>
      </c>
      <c r="F8748" s="1">
        <v>44964.611863425926</v>
      </c>
    </row>
    <row r="8749" spans="1:6" x14ac:dyDescent="0.2">
      <c r="A8749">
        <v>8748</v>
      </c>
      <c r="B8749" t="s">
        <v>22181</v>
      </c>
      <c r="C8749" t="s">
        <v>22182</v>
      </c>
      <c r="D8749" s="2">
        <v>13234029645</v>
      </c>
      <c r="E8749" s="1">
        <v>44964.611863425926</v>
      </c>
      <c r="F8749" s="1">
        <v>44964.611863425926</v>
      </c>
    </row>
    <row r="8750" spans="1:6" x14ac:dyDescent="0.2">
      <c r="A8750">
        <v>8749</v>
      </c>
      <c r="B8750" t="s">
        <v>22183</v>
      </c>
      <c r="C8750" t="s">
        <v>22184</v>
      </c>
      <c r="D8750">
        <v>17075720873</v>
      </c>
      <c r="E8750" s="1">
        <v>44964.611863425926</v>
      </c>
      <c r="F8750" s="1">
        <v>44964.611863425926</v>
      </c>
    </row>
    <row r="8751" spans="1:6" x14ac:dyDescent="0.2">
      <c r="A8751">
        <v>8750</v>
      </c>
      <c r="B8751" t="s">
        <v>22185</v>
      </c>
      <c r="C8751" t="s">
        <v>22186</v>
      </c>
      <c r="D8751" t="s">
        <v>22187</v>
      </c>
      <c r="E8751" s="1">
        <v>44964.611863425926</v>
      </c>
      <c r="F8751" s="1">
        <v>44964.611863425926</v>
      </c>
    </row>
    <row r="8752" spans="1:6" x14ac:dyDescent="0.2">
      <c r="A8752">
        <v>8751</v>
      </c>
      <c r="B8752" t="s">
        <v>22188</v>
      </c>
      <c r="C8752" t="s">
        <v>22189</v>
      </c>
      <c r="D8752" t="s">
        <v>22190</v>
      </c>
      <c r="E8752" s="1">
        <v>44964.611863425926</v>
      </c>
      <c r="F8752" s="1">
        <v>44964.611863425926</v>
      </c>
    </row>
    <row r="8753" spans="1:6" x14ac:dyDescent="0.2">
      <c r="A8753">
        <v>8752</v>
      </c>
      <c r="B8753" t="s">
        <v>22191</v>
      </c>
      <c r="C8753" t="s">
        <v>22192</v>
      </c>
      <c r="D8753">
        <v>16202098012</v>
      </c>
      <c r="E8753" s="1">
        <v>44964.611863425926</v>
      </c>
      <c r="F8753" s="1">
        <v>44964.611863425926</v>
      </c>
    </row>
    <row r="8754" spans="1:6" x14ac:dyDescent="0.2">
      <c r="A8754">
        <v>8753</v>
      </c>
      <c r="B8754" t="s">
        <v>22193</v>
      </c>
      <c r="C8754" t="s">
        <v>22194</v>
      </c>
      <c r="D8754" t="s">
        <v>22195</v>
      </c>
      <c r="E8754" s="1">
        <v>44964.611863425926</v>
      </c>
      <c r="F8754" s="1">
        <v>44964.611863425926</v>
      </c>
    </row>
    <row r="8755" spans="1:6" x14ac:dyDescent="0.2">
      <c r="A8755">
        <v>8754</v>
      </c>
      <c r="B8755" t="s">
        <v>22196</v>
      </c>
      <c r="C8755" t="s">
        <v>22197</v>
      </c>
      <c r="D8755" t="s">
        <v>22198</v>
      </c>
      <c r="E8755" s="1">
        <v>44964.611863425926</v>
      </c>
      <c r="F8755" s="1">
        <v>44964.611863425926</v>
      </c>
    </row>
    <row r="8756" spans="1:6" x14ac:dyDescent="0.2">
      <c r="A8756">
        <v>8755</v>
      </c>
      <c r="B8756" t="s">
        <v>22199</v>
      </c>
      <c r="C8756" t="s">
        <v>22200</v>
      </c>
      <c r="D8756" t="s">
        <v>22201</v>
      </c>
      <c r="E8756" s="1">
        <v>44964.611863425926</v>
      </c>
      <c r="F8756" s="1">
        <v>44964.611863425926</v>
      </c>
    </row>
    <row r="8757" spans="1:6" x14ac:dyDescent="0.2">
      <c r="A8757">
        <v>8756</v>
      </c>
      <c r="B8757" t="s">
        <v>22202</v>
      </c>
      <c r="C8757" t="s">
        <v>22203</v>
      </c>
      <c r="D8757" t="s">
        <v>22204</v>
      </c>
      <c r="E8757" s="1">
        <v>44964.611863425926</v>
      </c>
      <c r="F8757" s="1">
        <v>44964.611863425926</v>
      </c>
    </row>
    <row r="8758" spans="1:6" x14ac:dyDescent="0.2">
      <c r="A8758">
        <v>8757</v>
      </c>
      <c r="B8758" t="s">
        <v>22205</v>
      </c>
      <c r="C8758" t="s">
        <v>22206</v>
      </c>
      <c r="D8758" t="s">
        <v>22207</v>
      </c>
      <c r="E8758" s="1">
        <v>44964.611863425926</v>
      </c>
      <c r="F8758" s="1">
        <v>44964.611863425926</v>
      </c>
    </row>
    <row r="8759" spans="1:6" x14ac:dyDescent="0.2">
      <c r="A8759">
        <v>8758</v>
      </c>
      <c r="B8759" t="s">
        <v>22208</v>
      </c>
      <c r="C8759" t="s">
        <v>22209</v>
      </c>
      <c r="D8759" t="s">
        <v>22210</v>
      </c>
      <c r="E8759" s="1">
        <v>44964.611863425926</v>
      </c>
      <c r="F8759" s="1">
        <v>44964.611863425926</v>
      </c>
    </row>
    <row r="8760" spans="1:6" x14ac:dyDescent="0.2">
      <c r="A8760">
        <v>8759</v>
      </c>
      <c r="B8760" t="s">
        <v>22211</v>
      </c>
      <c r="C8760" t="s">
        <v>22212</v>
      </c>
      <c r="D8760" s="2">
        <v>13604373187</v>
      </c>
      <c r="E8760" s="1">
        <v>44964.611863425926</v>
      </c>
      <c r="F8760" s="1">
        <v>44964.611863425926</v>
      </c>
    </row>
    <row r="8761" spans="1:6" x14ac:dyDescent="0.2">
      <c r="A8761">
        <v>8760</v>
      </c>
      <c r="B8761" t="s">
        <v>22213</v>
      </c>
      <c r="C8761" t="s">
        <v>22214</v>
      </c>
      <c r="D8761" s="2">
        <v>18026032797</v>
      </c>
      <c r="E8761" s="1">
        <v>44964.611863425926</v>
      </c>
      <c r="F8761" s="1">
        <v>44964.611863425926</v>
      </c>
    </row>
    <row r="8762" spans="1:6" x14ac:dyDescent="0.2">
      <c r="A8762">
        <v>8761</v>
      </c>
      <c r="B8762" t="s">
        <v>22215</v>
      </c>
      <c r="C8762" t="s">
        <v>22216</v>
      </c>
      <c r="D8762">
        <v>16409615594</v>
      </c>
      <c r="E8762" s="1">
        <v>44964.611863425926</v>
      </c>
      <c r="F8762" s="1">
        <v>44964.611863425926</v>
      </c>
    </row>
    <row r="8763" spans="1:6" x14ac:dyDescent="0.2">
      <c r="A8763">
        <v>8762</v>
      </c>
      <c r="B8763" t="s">
        <v>22217</v>
      </c>
      <c r="C8763" t="s">
        <v>22218</v>
      </c>
      <c r="D8763" t="s">
        <v>22219</v>
      </c>
      <c r="E8763" s="1">
        <v>44964.611863425926</v>
      </c>
      <c r="F8763" s="1">
        <v>44964.611863425926</v>
      </c>
    </row>
    <row r="8764" spans="1:6" x14ac:dyDescent="0.2">
      <c r="A8764">
        <v>8763</v>
      </c>
      <c r="B8764" t="s">
        <v>22220</v>
      </c>
      <c r="C8764" t="s">
        <v>22221</v>
      </c>
      <c r="D8764" t="s">
        <v>22222</v>
      </c>
      <c r="E8764" s="1">
        <v>44964.611863425926</v>
      </c>
      <c r="F8764" s="1">
        <v>44964.611863425926</v>
      </c>
    </row>
    <row r="8765" spans="1:6" x14ac:dyDescent="0.2">
      <c r="A8765">
        <v>8764</v>
      </c>
      <c r="B8765" t="s">
        <v>22223</v>
      </c>
      <c r="C8765" t="s">
        <v>22224</v>
      </c>
      <c r="D8765" t="s">
        <v>22225</v>
      </c>
      <c r="E8765" s="1">
        <v>44964.611863425926</v>
      </c>
      <c r="F8765" s="1">
        <v>44964.611863425926</v>
      </c>
    </row>
    <row r="8766" spans="1:6" x14ac:dyDescent="0.2">
      <c r="A8766">
        <v>8765</v>
      </c>
      <c r="B8766" t="s">
        <v>22226</v>
      </c>
      <c r="C8766" t="s">
        <v>22227</v>
      </c>
      <c r="D8766" t="s">
        <v>22228</v>
      </c>
      <c r="E8766" s="1">
        <v>44964.611863425926</v>
      </c>
      <c r="F8766" s="1">
        <v>44964.611863425926</v>
      </c>
    </row>
    <row r="8767" spans="1:6" x14ac:dyDescent="0.2">
      <c r="A8767">
        <v>8766</v>
      </c>
      <c r="B8767" t="s">
        <v>22229</v>
      </c>
      <c r="C8767" t="s">
        <v>22230</v>
      </c>
      <c r="D8767" t="s">
        <v>22231</v>
      </c>
      <c r="E8767" s="1">
        <v>44964.611863425926</v>
      </c>
      <c r="F8767" s="1">
        <v>44964.611863425926</v>
      </c>
    </row>
    <row r="8768" spans="1:6" x14ac:dyDescent="0.2">
      <c r="A8768">
        <v>8767</v>
      </c>
      <c r="B8768" t="s">
        <v>22232</v>
      </c>
      <c r="C8768" t="s">
        <v>22233</v>
      </c>
      <c r="D8768" t="s">
        <v>22234</v>
      </c>
      <c r="E8768" s="1">
        <v>44964.611863425926</v>
      </c>
      <c r="F8768" s="1">
        <v>44964.611863425926</v>
      </c>
    </row>
    <row r="8769" spans="1:6" x14ac:dyDescent="0.2">
      <c r="A8769">
        <v>8768</v>
      </c>
      <c r="B8769" t="s">
        <v>22235</v>
      </c>
      <c r="C8769" t="s">
        <v>22236</v>
      </c>
      <c r="D8769">
        <f>1-920-970-6834</f>
        <v>-8723</v>
      </c>
      <c r="E8769" s="1">
        <v>44964.611863425926</v>
      </c>
      <c r="F8769" s="1">
        <v>44964.611863425926</v>
      </c>
    </row>
    <row r="8770" spans="1:6" x14ac:dyDescent="0.2">
      <c r="A8770">
        <v>8769</v>
      </c>
      <c r="B8770" t="s">
        <v>22237</v>
      </c>
      <c r="C8770" t="s">
        <v>22238</v>
      </c>
      <c r="D8770" t="s">
        <v>22239</v>
      </c>
      <c r="E8770" s="1">
        <v>44964.611863425926</v>
      </c>
      <c r="F8770" s="1">
        <v>44964.611863425926</v>
      </c>
    </row>
    <row r="8771" spans="1:6" x14ac:dyDescent="0.2">
      <c r="A8771">
        <v>8770</v>
      </c>
      <c r="B8771" t="s">
        <v>22240</v>
      </c>
      <c r="C8771" t="s">
        <v>22241</v>
      </c>
      <c r="D8771" t="s">
        <v>22242</v>
      </c>
      <c r="E8771" s="1">
        <v>44964.611863425926</v>
      </c>
      <c r="F8771" s="1">
        <v>44964.611863425926</v>
      </c>
    </row>
    <row r="8772" spans="1:6" x14ac:dyDescent="0.2">
      <c r="A8772">
        <v>8771</v>
      </c>
      <c r="B8772" t="s">
        <v>22243</v>
      </c>
      <c r="C8772" t="s">
        <v>22244</v>
      </c>
      <c r="D8772" t="s">
        <v>22245</v>
      </c>
      <c r="E8772" s="1">
        <v>44964.611863425926</v>
      </c>
      <c r="F8772" s="1">
        <v>44964.611863425926</v>
      </c>
    </row>
    <row r="8773" spans="1:6" x14ac:dyDescent="0.2">
      <c r="A8773">
        <v>8772</v>
      </c>
      <c r="B8773" t="s">
        <v>22246</v>
      </c>
      <c r="C8773" t="s">
        <v>22247</v>
      </c>
      <c r="D8773">
        <f>1-754-727-6825</f>
        <v>-8305</v>
      </c>
      <c r="E8773" s="1">
        <v>44964.611863425926</v>
      </c>
      <c r="F8773" s="1">
        <v>44964.611863425926</v>
      </c>
    </row>
    <row r="8774" spans="1:6" x14ac:dyDescent="0.2">
      <c r="A8774">
        <v>8773</v>
      </c>
      <c r="B8774" t="s">
        <v>22248</v>
      </c>
      <c r="C8774" t="s">
        <v>22249</v>
      </c>
      <c r="D8774" s="2">
        <v>2164344074</v>
      </c>
      <c r="E8774" s="1">
        <v>44964.611863425926</v>
      </c>
      <c r="F8774" s="1">
        <v>44964.611863425926</v>
      </c>
    </row>
    <row r="8775" spans="1:6" x14ac:dyDescent="0.2">
      <c r="A8775">
        <v>8774</v>
      </c>
      <c r="B8775" t="s">
        <v>22250</v>
      </c>
      <c r="C8775" t="s">
        <v>22251</v>
      </c>
      <c r="D8775" t="s">
        <v>22252</v>
      </c>
      <c r="E8775" s="1">
        <v>44964.611863425926</v>
      </c>
      <c r="F8775" s="1">
        <v>44964.611863425926</v>
      </c>
    </row>
    <row r="8776" spans="1:6" x14ac:dyDescent="0.2">
      <c r="A8776">
        <v>8775</v>
      </c>
      <c r="B8776" t="s">
        <v>22253</v>
      </c>
      <c r="C8776" t="s">
        <v>22254</v>
      </c>
      <c r="D8776" s="2">
        <v>6604822374</v>
      </c>
      <c r="E8776" s="1">
        <v>44964.611863425926</v>
      </c>
      <c r="F8776" s="1">
        <v>44964.611863425926</v>
      </c>
    </row>
    <row r="8777" spans="1:6" x14ac:dyDescent="0.2">
      <c r="A8777">
        <v>8776</v>
      </c>
      <c r="B8777" t="s">
        <v>22255</v>
      </c>
      <c r="C8777" t="s">
        <v>22256</v>
      </c>
      <c r="D8777" t="s">
        <v>22257</v>
      </c>
      <c r="E8777" s="1">
        <v>44964.611863425926</v>
      </c>
      <c r="F8777" s="1">
        <v>44964.611863425926</v>
      </c>
    </row>
    <row r="8778" spans="1:6" x14ac:dyDescent="0.2">
      <c r="A8778">
        <v>8777</v>
      </c>
      <c r="B8778" t="s">
        <v>22258</v>
      </c>
      <c r="C8778" t="s">
        <v>22259</v>
      </c>
      <c r="D8778" s="2">
        <v>4238592596</v>
      </c>
      <c r="E8778" s="1">
        <v>44964.611863425926</v>
      </c>
      <c r="F8778" s="1">
        <v>44964.611863425926</v>
      </c>
    </row>
    <row r="8779" spans="1:6" x14ac:dyDescent="0.2">
      <c r="A8779">
        <v>8778</v>
      </c>
      <c r="B8779" t="s">
        <v>22260</v>
      </c>
      <c r="C8779" t="s">
        <v>22261</v>
      </c>
      <c r="D8779" t="s">
        <v>22262</v>
      </c>
      <c r="E8779" s="1">
        <v>44964.611863425926</v>
      </c>
      <c r="F8779" s="1">
        <v>44964.611863425926</v>
      </c>
    </row>
    <row r="8780" spans="1:6" x14ac:dyDescent="0.2">
      <c r="A8780">
        <v>8779</v>
      </c>
      <c r="B8780" t="s">
        <v>22263</v>
      </c>
      <c r="C8780" t="s">
        <v>22264</v>
      </c>
      <c r="D8780" t="s">
        <v>22265</v>
      </c>
      <c r="E8780" s="1">
        <v>44964.611863425926</v>
      </c>
      <c r="F8780" s="1">
        <v>44964.611863425926</v>
      </c>
    </row>
    <row r="8781" spans="1:6" x14ac:dyDescent="0.2">
      <c r="A8781">
        <v>8780</v>
      </c>
      <c r="B8781" t="s">
        <v>22266</v>
      </c>
      <c r="C8781" t="s">
        <v>22267</v>
      </c>
      <c r="D8781" t="s">
        <v>22268</v>
      </c>
      <c r="E8781" s="1">
        <v>44964.611863425926</v>
      </c>
      <c r="F8781" s="1">
        <v>44964.611863425926</v>
      </c>
    </row>
    <row r="8782" spans="1:6" x14ac:dyDescent="0.2">
      <c r="A8782">
        <v>8781</v>
      </c>
      <c r="B8782" t="s">
        <v>22269</v>
      </c>
      <c r="C8782" t="s">
        <v>22270</v>
      </c>
      <c r="D8782">
        <f>1-838-737-4913</f>
        <v>-6487</v>
      </c>
      <c r="E8782" s="1">
        <v>44964.611863425926</v>
      </c>
      <c r="F8782" s="1">
        <v>44964.611863425926</v>
      </c>
    </row>
    <row r="8783" spans="1:6" x14ac:dyDescent="0.2">
      <c r="A8783">
        <v>8782</v>
      </c>
      <c r="B8783" t="s">
        <v>22271</v>
      </c>
      <c r="C8783" t="s">
        <v>22272</v>
      </c>
      <c r="D8783">
        <f>1-731-481-7734</f>
        <v>-8945</v>
      </c>
      <c r="E8783" s="1">
        <v>44964.611863425926</v>
      </c>
      <c r="F8783" s="1">
        <v>44964.611863425926</v>
      </c>
    </row>
    <row r="8784" spans="1:6" x14ac:dyDescent="0.2">
      <c r="A8784">
        <v>8783</v>
      </c>
      <c r="B8784" t="s">
        <v>22273</v>
      </c>
      <c r="C8784" t="s">
        <v>22274</v>
      </c>
      <c r="D8784" t="s">
        <v>22275</v>
      </c>
      <c r="E8784" s="1">
        <v>44964.611863425926</v>
      </c>
      <c r="F8784" s="1">
        <v>44964.611863425926</v>
      </c>
    </row>
    <row r="8785" spans="1:6" x14ac:dyDescent="0.2">
      <c r="A8785">
        <v>8784</v>
      </c>
      <c r="B8785" t="s">
        <v>22276</v>
      </c>
      <c r="C8785" t="s">
        <v>22277</v>
      </c>
      <c r="D8785" t="s">
        <v>22278</v>
      </c>
      <c r="E8785" s="1">
        <v>44964.611863425926</v>
      </c>
      <c r="F8785" s="1">
        <v>44964.611863425926</v>
      </c>
    </row>
    <row r="8786" spans="1:6" x14ac:dyDescent="0.2">
      <c r="A8786">
        <v>8785</v>
      </c>
      <c r="B8786" t="s">
        <v>22279</v>
      </c>
      <c r="C8786" t="s">
        <v>22280</v>
      </c>
      <c r="D8786" t="s">
        <v>22281</v>
      </c>
      <c r="E8786" s="1">
        <v>44964.611863425926</v>
      </c>
      <c r="F8786" s="1">
        <v>44964.611863425926</v>
      </c>
    </row>
    <row r="8787" spans="1:6" x14ac:dyDescent="0.2">
      <c r="A8787">
        <v>8786</v>
      </c>
      <c r="B8787" t="s">
        <v>22282</v>
      </c>
      <c r="C8787" t="s">
        <v>22283</v>
      </c>
      <c r="D8787" t="s">
        <v>22284</v>
      </c>
      <c r="E8787" s="1">
        <v>44964.611863425926</v>
      </c>
      <c r="F8787" s="1">
        <v>44964.611863425926</v>
      </c>
    </row>
    <row r="8788" spans="1:6" x14ac:dyDescent="0.2">
      <c r="A8788">
        <v>8787</v>
      </c>
      <c r="B8788" t="s">
        <v>22285</v>
      </c>
      <c r="C8788" t="s">
        <v>22286</v>
      </c>
      <c r="D8788">
        <v>16037336238</v>
      </c>
      <c r="E8788" s="1">
        <v>44964.611863425926</v>
      </c>
      <c r="F8788" s="1">
        <v>44964.611863425926</v>
      </c>
    </row>
    <row r="8789" spans="1:6" x14ac:dyDescent="0.2">
      <c r="A8789">
        <v>8788</v>
      </c>
      <c r="B8789" t="s">
        <v>22287</v>
      </c>
      <c r="C8789" t="s">
        <v>22288</v>
      </c>
      <c r="D8789" t="s">
        <v>22289</v>
      </c>
      <c r="E8789" s="1">
        <v>44964.611863425926</v>
      </c>
      <c r="F8789" s="1">
        <v>44964.611863425926</v>
      </c>
    </row>
    <row r="8790" spans="1:6" x14ac:dyDescent="0.2">
      <c r="A8790">
        <v>8789</v>
      </c>
      <c r="B8790" t="s">
        <v>22290</v>
      </c>
      <c r="C8790" t="s">
        <v>22291</v>
      </c>
      <c r="D8790" t="s">
        <v>22292</v>
      </c>
      <c r="E8790" s="1">
        <v>44964.611863425926</v>
      </c>
      <c r="F8790" s="1">
        <v>44964.611863425926</v>
      </c>
    </row>
    <row r="8791" spans="1:6" x14ac:dyDescent="0.2">
      <c r="A8791">
        <v>8790</v>
      </c>
      <c r="B8791" t="s">
        <v>22293</v>
      </c>
      <c r="C8791" t="s">
        <v>22294</v>
      </c>
      <c r="D8791" t="s">
        <v>22295</v>
      </c>
      <c r="E8791" s="1">
        <v>44964.611863425926</v>
      </c>
      <c r="F8791" s="1">
        <v>44964.611863425926</v>
      </c>
    </row>
    <row r="8792" spans="1:6" x14ac:dyDescent="0.2">
      <c r="A8792">
        <v>8791</v>
      </c>
      <c r="B8792" t="s">
        <v>22296</v>
      </c>
      <c r="C8792" t="s">
        <v>22297</v>
      </c>
      <c r="D8792" t="s">
        <v>22298</v>
      </c>
      <c r="E8792" s="1">
        <v>44964.611863425926</v>
      </c>
      <c r="F8792" s="1">
        <v>44964.611863425926</v>
      </c>
    </row>
    <row r="8793" spans="1:6" x14ac:dyDescent="0.2">
      <c r="A8793">
        <v>8792</v>
      </c>
      <c r="B8793" t="s">
        <v>22299</v>
      </c>
      <c r="C8793" t="s">
        <v>22300</v>
      </c>
      <c r="D8793" t="s">
        <v>22301</v>
      </c>
      <c r="E8793" s="1">
        <v>44964.611863425926</v>
      </c>
      <c r="F8793" s="1">
        <v>44964.611863425926</v>
      </c>
    </row>
    <row r="8794" spans="1:6" x14ac:dyDescent="0.2">
      <c r="A8794">
        <v>8793</v>
      </c>
      <c r="B8794" t="s">
        <v>22302</v>
      </c>
      <c r="C8794" t="s">
        <v>22303</v>
      </c>
      <c r="D8794" t="s">
        <v>22304</v>
      </c>
      <c r="E8794" s="1">
        <v>44964.611863425926</v>
      </c>
      <c r="F8794" s="1">
        <v>44964.611863425926</v>
      </c>
    </row>
    <row r="8795" spans="1:6" x14ac:dyDescent="0.2">
      <c r="A8795">
        <v>8794</v>
      </c>
      <c r="B8795" t="s">
        <v>22305</v>
      </c>
      <c r="C8795" t="s">
        <v>22306</v>
      </c>
      <c r="D8795" t="s">
        <v>22307</v>
      </c>
      <c r="E8795" s="1">
        <v>44964.611863425926</v>
      </c>
      <c r="F8795" s="1">
        <v>44964.611863425926</v>
      </c>
    </row>
    <row r="8796" spans="1:6" x14ac:dyDescent="0.2">
      <c r="A8796">
        <v>8795</v>
      </c>
      <c r="B8796" t="s">
        <v>22308</v>
      </c>
      <c r="C8796" t="s">
        <v>22309</v>
      </c>
      <c r="D8796" t="s">
        <v>22310</v>
      </c>
      <c r="E8796" s="1">
        <v>44964.611863425926</v>
      </c>
      <c r="F8796" s="1">
        <v>44964.611863425926</v>
      </c>
    </row>
    <row r="8797" spans="1:6" x14ac:dyDescent="0.2">
      <c r="A8797">
        <v>8796</v>
      </c>
      <c r="B8797" t="s">
        <v>22311</v>
      </c>
      <c r="C8797" t="s">
        <v>22312</v>
      </c>
      <c r="D8797" t="s">
        <v>22313</v>
      </c>
      <c r="E8797" s="1">
        <v>44964.611863425926</v>
      </c>
      <c r="F8797" s="1">
        <v>44964.611863425926</v>
      </c>
    </row>
    <row r="8798" spans="1:6" x14ac:dyDescent="0.2">
      <c r="A8798">
        <v>8797</v>
      </c>
      <c r="B8798" t="s">
        <v>22314</v>
      </c>
      <c r="C8798" t="s">
        <v>22315</v>
      </c>
      <c r="D8798" t="s">
        <v>22316</v>
      </c>
      <c r="E8798" s="1">
        <v>44964.611863425926</v>
      </c>
      <c r="F8798" s="1">
        <v>44964.611863425926</v>
      </c>
    </row>
    <row r="8799" spans="1:6" x14ac:dyDescent="0.2">
      <c r="A8799">
        <v>8798</v>
      </c>
      <c r="B8799" t="s">
        <v>22317</v>
      </c>
      <c r="C8799" t="s">
        <v>22318</v>
      </c>
      <c r="D8799" s="2">
        <v>14804540877</v>
      </c>
      <c r="E8799" s="1">
        <v>44964.611863425926</v>
      </c>
      <c r="F8799" s="1">
        <v>44964.611863425926</v>
      </c>
    </row>
    <row r="8800" spans="1:6" x14ac:dyDescent="0.2">
      <c r="A8800">
        <v>8799</v>
      </c>
      <c r="B8800" t="s">
        <v>22319</v>
      </c>
      <c r="C8800" t="s">
        <v>22320</v>
      </c>
      <c r="D8800" s="2">
        <v>9892211304</v>
      </c>
      <c r="E8800" s="1">
        <v>44964.611863425926</v>
      </c>
      <c r="F8800" s="1">
        <v>44964.611863425926</v>
      </c>
    </row>
    <row r="8801" spans="1:6" x14ac:dyDescent="0.2">
      <c r="A8801">
        <v>8800</v>
      </c>
      <c r="B8801" t="s">
        <v>22321</v>
      </c>
      <c r="C8801" t="s">
        <v>22322</v>
      </c>
      <c r="D8801">
        <f>1-281-256-8227</f>
        <v>-8763</v>
      </c>
      <c r="E8801" s="1">
        <v>44964.611863425926</v>
      </c>
      <c r="F8801" s="1">
        <v>44964.611863425926</v>
      </c>
    </row>
    <row r="8802" spans="1:6" x14ac:dyDescent="0.2">
      <c r="A8802">
        <v>8801</v>
      </c>
      <c r="B8802" t="s">
        <v>22323</v>
      </c>
      <c r="C8802" t="s">
        <v>22324</v>
      </c>
      <c r="D8802">
        <v>18455715237</v>
      </c>
      <c r="E8802" s="1">
        <v>44964.611863425926</v>
      </c>
      <c r="F8802" s="1">
        <v>44964.611863425926</v>
      </c>
    </row>
    <row r="8803" spans="1:6" x14ac:dyDescent="0.2">
      <c r="A8803">
        <v>8802</v>
      </c>
      <c r="B8803" t="s">
        <v>22325</v>
      </c>
      <c r="C8803" t="s">
        <v>22326</v>
      </c>
      <c r="D8803" t="s">
        <v>22327</v>
      </c>
      <c r="E8803" s="1">
        <v>44964.611863425926</v>
      </c>
      <c r="F8803" s="1">
        <v>44964.611863425926</v>
      </c>
    </row>
    <row r="8804" spans="1:6" x14ac:dyDescent="0.2">
      <c r="A8804">
        <v>8803</v>
      </c>
      <c r="B8804" t="s">
        <v>22328</v>
      </c>
      <c r="C8804" t="s">
        <v>22329</v>
      </c>
      <c r="D8804" t="s">
        <v>22330</v>
      </c>
      <c r="E8804" s="1">
        <v>44964.611863425926</v>
      </c>
      <c r="F8804" s="1">
        <v>44964.611863425926</v>
      </c>
    </row>
    <row r="8805" spans="1:6" x14ac:dyDescent="0.2">
      <c r="A8805">
        <v>8804</v>
      </c>
      <c r="B8805" t="s">
        <v>22331</v>
      </c>
      <c r="C8805" t="s">
        <v>22332</v>
      </c>
      <c r="D8805">
        <v>17734525156</v>
      </c>
      <c r="E8805" s="1">
        <v>44964.611863425926</v>
      </c>
      <c r="F8805" s="1">
        <v>44964.611863425926</v>
      </c>
    </row>
    <row r="8806" spans="1:6" x14ac:dyDescent="0.2">
      <c r="A8806">
        <v>8805</v>
      </c>
      <c r="B8806" t="s">
        <v>22333</v>
      </c>
      <c r="C8806" t="s">
        <v>22334</v>
      </c>
      <c r="D8806" t="s">
        <v>22335</v>
      </c>
      <c r="E8806" s="1">
        <v>44964.611863425926</v>
      </c>
      <c r="F8806" s="1">
        <v>44964.611863425926</v>
      </c>
    </row>
    <row r="8807" spans="1:6" x14ac:dyDescent="0.2">
      <c r="A8807">
        <v>8806</v>
      </c>
      <c r="B8807" t="s">
        <v>22336</v>
      </c>
      <c r="C8807" t="s">
        <v>22337</v>
      </c>
      <c r="D8807" s="2">
        <v>3529655817</v>
      </c>
      <c r="E8807" s="1">
        <v>44964.611863425926</v>
      </c>
      <c r="F8807" s="1">
        <v>44964.611863425926</v>
      </c>
    </row>
    <row r="8808" spans="1:6" x14ac:dyDescent="0.2">
      <c r="A8808">
        <v>8807</v>
      </c>
      <c r="B8808" t="s">
        <v>22338</v>
      </c>
      <c r="C8808" t="s">
        <v>22339</v>
      </c>
      <c r="D8808" t="s">
        <v>22340</v>
      </c>
      <c r="E8808" s="1">
        <v>44964.611863425926</v>
      </c>
      <c r="F8808" s="1">
        <v>44964.611863425926</v>
      </c>
    </row>
    <row r="8809" spans="1:6" x14ac:dyDescent="0.2">
      <c r="A8809">
        <v>8808</v>
      </c>
      <c r="B8809" t="s">
        <v>22341</v>
      </c>
      <c r="C8809" t="s">
        <v>22342</v>
      </c>
      <c r="D8809" t="s">
        <v>22343</v>
      </c>
      <c r="E8809" s="1">
        <v>44964.611863425926</v>
      </c>
      <c r="F8809" s="1">
        <v>44964.611863425926</v>
      </c>
    </row>
    <row r="8810" spans="1:6" x14ac:dyDescent="0.2">
      <c r="A8810">
        <v>8809</v>
      </c>
      <c r="B8810" t="s">
        <v>22344</v>
      </c>
      <c r="C8810" t="s">
        <v>22345</v>
      </c>
      <c r="D8810" s="2">
        <v>2205479576</v>
      </c>
      <c r="E8810" s="1">
        <v>44964.611863425926</v>
      </c>
      <c r="F8810" s="1">
        <v>44964.611863425926</v>
      </c>
    </row>
    <row r="8811" spans="1:6" x14ac:dyDescent="0.2">
      <c r="A8811">
        <v>8810</v>
      </c>
      <c r="B8811" t="s">
        <v>22346</v>
      </c>
      <c r="C8811" t="s">
        <v>22347</v>
      </c>
      <c r="D8811">
        <f>1-551-882-8752</f>
        <v>-10184</v>
      </c>
      <c r="E8811" s="1">
        <v>44964.611863425926</v>
      </c>
      <c r="F8811" s="1">
        <v>44964.611863425926</v>
      </c>
    </row>
    <row r="8812" spans="1:6" x14ac:dyDescent="0.2">
      <c r="A8812">
        <v>8811</v>
      </c>
      <c r="B8812" t="s">
        <v>22348</v>
      </c>
      <c r="C8812" t="s">
        <v>22349</v>
      </c>
      <c r="D8812" t="s">
        <v>22350</v>
      </c>
      <c r="E8812" s="1">
        <v>44964.611863425926</v>
      </c>
      <c r="F8812" s="1">
        <v>44964.611863425926</v>
      </c>
    </row>
    <row r="8813" spans="1:6" x14ac:dyDescent="0.2">
      <c r="A8813">
        <v>8812</v>
      </c>
      <c r="B8813" t="s">
        <v>22351</v>
      </c>
      <c r="C8813" t="s">
        <v>22352</v>
      </c>
      <c r="D8813" t="s">
        <v>22353</v>
      </c>
      <c r="E8813" s="1">
        <v>44964.611863425926</v>
      </c>
      <c r="F8813" s="1">
        <v>44964.611863425926</v>
      </c>
    </row>
    <row r="8814" spans="1:6" x14ac:dyDescent="0.2">
      <c r="A8814">
        <v>8813</v>
      </c>
      <c r="B8814" t="s">
        <v>22354</v>
      </c>
      <c r="C8814" t="s">
        <v>22355</v>
      </c>
      <c r="D8814">
        <v>12407073447</v>
      </c>
      <c r="E8814" s="1">
        <v>44964.611863425926</v>
      </c>
      <c r="F8814" s="1">
        <v>44964.611863425926</v>
      </c>
    </row>
    <row r="8815" spans="1:6" x14ac:dyDescent="0.2">
      <c r="A8815">
        <v>8814</v>
      </c>
      <c r="B8815" t="s">
        <v>22356</v>
      </c>
      <c r="C8815" t="s">
        <v>22357</v>
      </c>
      <c r="D8815" t="s">
        <v>22358</v>
      </c>
      <c r="E8815" s="1">
        <v>44964.611863425926</v>
      </c>
      <c r="F8815" s="1">
        <v>44964.611863425926</v>
      </c>
    </row>
    <row r="8816" spans="1:6" x14ac:dyDescent="0.2">
      <c r="A8816">
        <v>8815</v>
      </c>
      <c r="B8816" t="s">
        <v>22359</v>
      </c>
      <c r="C8816" t="s">
        <v>22360</v>
      </c>
      <c r="D8816" t="s">
        <v>22361</v>
      </c>
      <c r="E8816" s="1">
        <v>44964.611863425926</v>
      </c>
      <c r="F8816" s="1">
        <v>44964.611863425926</v>
      </c>
    </row>
    <row r="8817" spans="1:6" x14ac:dyDescent="0.2">
      <c r="A8817">
        <v>8816</v>
      </c>
      <c r="B8817" t="s">
        <v>22362</v>
      </c>
      <c r="C8817" t="s">
        <v>22363</v>
      </c>
      <c r="D8817" s="2">
        <v>3315757329</v>
      </c>
      <c r="E8817" s="1">
        <v>44964.611863425926</v>
      </c>
      <c r="F8817" s="1">
        <v>44964.611863425926</v>
      </c>
    </row>
    <row r="8818" spans="1:6" x14ac:dyDescent="0.2">
      <c r="A8818">
        <v>8817</v>
      </c>
      <c r="B8818" t="s">
        <v>22364</v>
      </c>
      <c r="C8818" t="s">
        <v>22365</v>
      </c>
      <c r="D8818" t="s">
        <v>22366</v>
      </c>
      <c r="E8818" s="1">
        <v>44964.611863425926</v>
      </c>
      <c r="F8818" s="1">
        <v>44964.611863425926</v>
      </c>
    </row>
    <row r="8819" spans="1:6" x14ac:dyDescent="0.2">
      <c r="A8819">
        <v>8818</v>
      </c>
      <c r="B8819" t="s">
        <v>22367</v>
      </c>
      <c r="C8819" t="s">
        <v>22368</v>
      </c>
      <c r="D8819" t="s">
        <v>22369</v>
      </c>
      <c r="E8819" s="1">
        <v>44964.611863425926</v>
      </c>
      <c r="F8819" s="1">
        <v>44964.611863425926</v>
      </c>
    </row>
    <row r="8820" spans="1:6" x14ac:dyDescent="0.2">
      <c r="A8820">
        <v>8819</v>
      </c>
      <c r="B8820" t="s">
        <v>22370</v>
      </c>
      <c r="C8820" t="s">
        <v>22371</v>
      </c>
      <c r="D8820" t="s">
        <v>22372</v>
      </c>
      <c r="E8820" s="1">
        <v>44964.611863425926</v>
      </c>
      <c r="F8820" s="1">
        <v>44964.611863425926</v>
      </c>
    </row>
    <row r="8821" spans="1:6" x14ac:dyDescent="0.2">
      <c r="A8821">
        <v>8820</v>
      </c>
      <c r="B8821" t="s">
        <v>22373</v>
      </c>
      <c r="C8821" t="s">
        <v>22374</v>
      </c>
      <c r="D8821" t="s">
        <v>22375</v>
      </c>
      <c r="E8821" s="1">
        <v>44964.611863425926</v>
      </c>
      <c r="F8821" s="1">
        <v>44964.611863425926</v>
      </c>
    </row>
    <row r="8822" spans="1:6" x14ac:dyDescent="0.2">
      <c r="A8822">
        <v>8821</v>
      </c>
      <c r="B8822" t="s">
        <v>22376</v>
      </c>
      <c r="C8822" t="s">
        <v>22377</v>
      </c>
      <c r="D8822" t="s">
        <v>22378</v>
      </c>
      <c r="E8822" s="1">
        <v>44964.611863425926</v>
      </c>
      <c r="F8822" s="1">
        <v>44964.611863425926</v>
      </c>
    </row>
    <row r="8823" spans="1:6" x14ac:dyDescent="0.2">
      <c r="A8823">
        <v>8822</v>
      </c>
      <c r="B8823" t="s">
        <v>22379</v>
      </c>
      <c r="C8823" t="s">
        <v>22380</v>
      </c>
      <c r="D8823" t="s">
        <v>22381</v>
      </c>
      <c r="E8823" s="1">
        <v>44964.611863425926</v>
      </c>
      <c r="F8823" s="1">
        <v>44964.611863425926</v>
      </c>
    </row>
    <row r="8824" spans="1:6" x14ac:dyDescent="0.2">
      <c r="A8824">
        <v>8823</v>
      </c>
      <c r="B8824" t="s">
        <v>22382</v>
      </c>
      <c r="C8824" t="s">
        <v>22383</v>
      </c>
      <c r="D8824" t="s">
        <v>22384</v>
      </c>
      <c r="E8824" s="1">
        <v>44964.611863425926</v>
      </c>
      <c r="F8824" s="1">
        <v>44964.611863425926</v>
      </c>
    </row>
    <row r="8825" spans="1:6" x14ac:dyDescent="0.2">
      <c r="A8825">
        <v>8824</v>
      </c>
      <c r="B8825" t="s">
        <v>22385</v>
      </c>
      <c r="C8825" t="s">
        <v>22386</v>
      </c>
      <c r="D8825" t="s">
        <v>22387</v>
      </c>
      <c r="E8825" s="1">
        <v>44964.611863425926</v>
      </c>
      <c r="F8825" s="1">
        <v>44964.611863425926</v>
      </c>
    </row>
    <row r="8826" spans="1:6" x14ac:dyDescent="0.2">
      <c r="A8826">
        <v>8825</v>
      </c>
      <c r="B8826" t="s">
        <v>22388</v>
      </c>
      <c r="C8826" t="s">
        <v>22389</v>
      </c>
      <c r="D8826" t="s">
        <v>22390</v>
      </c>
      <c r="E8826" s="1">
        <v>44964.611863425926</v>
      </c>
      <c r="F8826" s="1">
        <v>44964.611863425926</v>
      </c>
    </row>
    <row r="8827" spans="1:6" x14ac:dyDescent="0.2">
      <c r="A8827">
        <v>8826</v>
      </c>
      <c r="B8827" t="s">
        <v>22391</v>
      </c>
      <c r="C8827" t="s">
        <v>22392</v>
      </c>
      <c r="D8827" t="s">
        <v>22393</v>
      </c>
      <c r="E8827" s="1">
        <v>44964.611863425926</v>
      </c>
      <c r="F8827" s="1">
        <v>44964.611863425926</v>
      </c>
    </row>
    <row r="8828" spans="1:6" x14ac:dyDescent="0.2">
      <c r="A8828">
        <v>8827</v>
      </c>
      <c r="B8828" t="s">
        <v>22394</v>
      </c>
      <c r="C8828" t="s">
        <v>22395</v>
      </c>
      <c r="D8828">
        <f>1-947-875-1609</f>
        <v>-3430</v>
      </c>
      <c r="E8828" s="1">
        <v>44964.611863425926</v>
      </c>
      <c r="F8828" s="1">
        <v>44964.611863425926</v>
      </c>
    </row>
    <row r="8829" spans="1:6" x14ac:dyDescent="0.2">
      <c r="A8829">
        <v>8828</v>
      </c>
      <c r="B8829" t="s">
        <v>22396</v>
      </c>
      <c r="C8829" t="s">
        <v>22397</v>
      </c>
      <c r="D8829" t="s">
        <v>22398</v>
      </c>
      <c r="E8829" s="1">
        <v>44964.611863425926</v>
      </c>
      <c r="F8829" s="1">
        <v>44964.611863425926</v>
      </c>
    </row>
    <row r="8830" spans="1:6" x14ac:dyDescent="0.2">
      <c r="A8830">
        <v>8829</v>
      </c>
      <c r="B8830" t="s">
        <v>22399</v>
      </c>
      <c r="C8830" t="s">
        <v>22400</v>
      </c>
      <c r="D8830" s="2">
        <v>8289030161</v>
      </c>
      <c r="E8830" s="1">
        <v>44964.611863425926</v>
      </c>
      <c r="F8830" s="1">
        <v>44964.611863425926</v>
      </c>
    </row>
    <row r="8831" spans="1:6" x14ac:dyDescent="0.2">
      <c r="A8831">
        <v>8830</v>
      </c>
      <c r="B8831" t="s">
        <v>22401</v>
      </c>
      <c r="C8831" t="s">
        <v>22402</v>
      </c>
      <c r="D8831" s="2">
        <v>7635861343</v>
      </c>
      <c r="E8831" s="1">
        <v>44964.611863425926</v>
      </c>
      <c r="F8831" s="1">
        <v>44964.611863425926</v>
      </c>
    </row>
    <row r="8832" spans="1:6" x14ac:dyDescent="0.2">
      <c r="A8832">
        <v>8831</v>
      </c>
      <c r="B8832" t="s">
        <v>22403</v>
      </c>
      <c r="C8832" t="s">
        <v>22404</v>
      </c>
      <c r="D8832">
        <f>1-520-908-6080</f>
        <v>-7507</v>
      </c>
      <c r="E8832" s="1">
        <v>44964.611863425926</v>
      </c>
      <c r="F8832" s="1">
        <v>44964.611863425926</v>
      </c>
    </row>
    <row r="8833" spans="1:6" x14ac:dyDescent="0.2">
      <c r="A8833">
        <v>8832</v>
      </c>
      <c r="B8833" t="s">
        <v>22405</v>
      </c>
      <c r="C8833" t="s">
        <v>22406</v>
      </c>
      <c r="D8833" t="s">
        <v>22407</v>
      </c>
      <c r="E8833" s="1">
        <v>44964.611863425926</v>
      </c>
      <c r="F8833" s="1">
        <v>44964.611863425926</v>
      </c>
    </row>
    <row r="8834" spans="1:6" x14ac:dyDescent="0.2">
      <c r="A8834">
        <v>8833</v>
      </c>
      <c r="B8834" t="s">
        <v>22408</v>
      </c>
      <c r="C8834" t="s">
        <v>22409</v>
      </c>
      <c r="D8834">
        <f>1-307-883-9219</f>
        <v>-10408</v>
      </c>
      <c r="E8834" s="1">
        <v>44964.611863425926</v>
      </c>
      <c r="F8834" s="1">
        <v>44964.611863425926</v>
      </c>
    </row>
    <row r="8835" spans="1:6" x14ac:dyDescent="0.2">
      <c r="A8835">
        <v>8834</v>
      </c>
      <c r="B8835" t="s">
        <v>22410</v>
      </c>
      <c r="C8835" t="s">
        <v>22411</v>
      </c>
      <c r="D8835">
        <v>19282461702</v>
      </c>
      <c r="E8835" s="1">
        <v>44964.611863425926</v>
      </c>
      <c r="F8835" s="1">
        <v>44964.611863425926</v>
      </c>
    </row>
    <row r="8836" spans="1:6" x14ac:dyDescent="0.2">
      <c r="A8836">
        <v>8835</v>
      </c>
      <c r="B8836" t="s">
        <v>22412</v>
      </c>
      <c r="C8836" t="s">
        <v>22413</v>
      </c>
      <c r="D8836" t="s">
        <v>22414</v>
      </c>
      <c r="E8836" s="1">
        <v>44964.611863425926</v>
      </c>
      <c r="F8836" s="1">
        <v>44964.611863425926</v>
      </c>
    </row>
    <row r="8837" spans="1:6" x14ac:dyDescent="0.2">
      <c r="A8837">
        <v>8836</v>
      </c>
      <c r="B8837" t="s">
        <v>22415</v>
      </c>
      <c r="C8837" t="s">
        <v>22416</v>
      </c>
      <c r="D8837">
        <v>18575769327</v>
      </c>
      <c r="E8837" s="1">
        <v>44964.611863425926</v>
      </c>
      <c r="F8837" s="1">
        <v>44964.611863425926</v>
      </c>
    </row>
    <row r="8838" spans="1:6" x14ac:dyDescent="0.2">
      <c r="A8838">
        <v>8837</v>
      </c>
      <c r="B8838" t="s">
        <v>22417</v>
      </c>
      <c r="C8838" t="s">
        <v>22418</v>
      </c>
      <c r="D8838" s="2">
        <v>14093090676</v>
      </c>
      <c r="E8838" s="1">
        <v>44964.611863425926</v>
      </c>
      <c r="F8838" s="1">
        <v>44964.611863425926</v>
      </c>
    </row>
    <row r="8839" spans="1:6" x14ac:dyDescent="0.2">
      <c r="A8839">
        <v>8838</v>
      </c>
      <c r="B8839" t="s">
        <v>22419</v>
      </c>
      <c r="C8839" t="s">
        <v>22420</v>
      </c>
      <c r="D8839">
        <f>1-680-793-5091</f>
        <v>-6563</v>
      </c>
      <c r="E8839" s="1">
        <v>44964.611863425926</v>
      </c>
      <c r="F8839" s="1">
        <v>44964.611863425926</v>
      </c>
    </row>
    <row r="8840" spans="1:6" x14ac:dyDescent="0.2">
      <c r="A8840">
        <v>8839</v>
      </c>
      <c r="B8840" t="s">
        <v>22421</v>
      </c>
      <c r="C8840" t="s">
        <v>22422</v>
      </c>
      <c r="D8840">
        <f>1-757-783-5824</f>
        <v>-7363</v>
      </c>
      <c r="E8840" s="1">
        <v>44964.611863425926</v>
      </c>
      <c r="F8840" s="1">
        <v>44964.611863425926</v>
      </c>
    </row>
    <row r="8841" spans="1:6" x14ac:dyDescent="0.2">
      <c r="A8841">
        <v>8840</v>
      </c>
      <c r="B8841" t="s">
        <v>22423</v>
      </c>
      <c r="C8841" t="s">
        <v>22424</v>
      </c>
      <c r="D8841" s="2">
        <v>2082491182</v>
      </c>
      <c r="E8841" s="1">
        <v>44964.611863425926</v>
      </c>
      <c r="F8841" s="1">
        <v>44964.611863425926</v>
      </c>
    </row>
    <row r="8842" spans="1:6" x14ac:dyDescent="0.2">
      <c r="A8842">
        <v>8841</v>
      </c>
      <c r="B8842" t="s">
        <v>22425</v>
      </c>
      <c r="C8842" t="s">
        <v>22426</v>
      </c>
      <c r="D8842">
        <f>1-628-262-9468</f>
        <v>-10357</v>
      </c>
      <c r="E8842" s="1">
        <v>44964.611863425926</v>
      </c>
      <c r="F8842" s="1">
        <v>44964.611863425926</v>
      </c>
    </row>
    <row r="8843" spans="1:6" x14ac:dyDescent="0.2">
      <c r="A8843">
        <v>8842</v>
      </c>
      <c r="B8843" t="s">
        <v>22427</v>
      </c>
      <c r="C8843" t="s">
        <v>22428</v>
      </c>
      <c r="D8843" s="2">
        <v>12286660263</v>
      </c>
      <c r="E8843" s="1">
        <v>44964.611863425926</v>
      </c>
      <c r="F8843" s="1">
        <v>44964.611863425926</v>
      </c>
    </row>
    <row r="8844" spans="1:6" x14ac:dyDescent="0.2">
      <c r="A8844">
        <v>8843</v>
      </c>
      <c r="B8844" t="s">
        <v>22429</v>
      </c>
      <c r="C8844" t="s">
        <v>22430</v>
      </c>
      <c r="D8844" t="s">
        <v>22431</v>
      </c>
      <c r="E8844" s="1">
        <v>44964.611863425926</v>
      </c>
      <c r="F8844" s="1">
        <v>44964.611863425926</v>
      </c>
    </row>
    <row r="8845" spans="1:6" x14ac:dyDescent="0.2">
      <c r="A8845">
        <v>8844</v>
      </c>
      <c r="B8845" t="s">
        <v>22432</v>
      </c>
      <c r="C8845" t="s">
        <v>22433</v>
      </c>
      <c r="D8845" t="s">
        <v>22434</v>
      </c>
      <c r="E8845" s="1">
        <v>44964.611863425926</v>
      </c>
      <c r="F8845" s="1">
        <v>44964.611863425926</v>
      </c>
    </row>
    <row r="8846" spans="1:6" x14ac:dyDescent="0.2">
      <c r="A8846">
        <v>8845</v>
      </c>
      <c r="B8846" t="s">
        <v>22435</v>
      </c>
      <c r="C8846" t="s">
        <v>22436</v>
      </c>
      <c r="D8846" t="s">
        <v>22437</v>
      </c>
      <c r="E8846" s="1">
        <v>44964.611863425926</v>
      </c>
      <c r="F8846" s="1">
        <v>44964.611863425926</v>
      </c>
    </row>
    <row r="8847" spans="1:6" x14ac:dyDescent="0.2">
      <c r="A8847">
        <v>8846</v>
      </c>
      <c r="B8847" t="s">
        <v>22438</v>
      </c>
      <c r="C8847" t="s">
        <v>22439</v>
      </c>
      <c r="D8847" s="2">
        <v>3172278346</v>
      </c>
      <c r="E8847" s="1">
        <v>44964.611863425926</v>
      </c>
      <c r="F8847" s="1">
        <v>44964.611863425926</v>
      </c>
    </row>
    <row r="8848" spans="1:6" x14ac:dyDescent="0.2">
      <c r="A8848">
        <v>8847</v>
      </c>
      <c r="B8848" t="s">
        <v>22440</v>
      </c>
      <c r="C8848" t="s">
        <v>22441</v>
      </c>
      <c r="D8848">
        <f>1-657-470-2622</f>
        <v>-3748</v>
      </c>
      <c r="E8848" s="1">
        <v>44964.611863425926</v>
      </c>
      <c r="F8848" s="1">
        <v>44964.611863425926</v>
      </c>
    </row>
    <row r="8849" spans="1:6" x14ac:dyDescent="0.2">
      <c r="A8849">
        <v>8848</v>
      </c>
      <c r="B8849" t="s">
        <v>22442</v>
      </c>
      <c r="C8849" t="s">
        <v>22443</v>
      </c>
      <c r="D8849" t="s">
        <v>22444</v>
      </c>
      <c r="E8849" s="1">
        <v>44964.611863425926</v>
      </c>
      <c r="F8849" s="1">
        <v>44964.611863425926</v>
      </c>
    </row>
    <row r="8850" spans="1:6" x14ac:dyDescent="0.2">
      <c r="A8850">
        <v>8849</v>
      </c>
      <c r="B8850" t="s">
        <v>22445</v>
      </c>
      <c r="C8850" t="s">
        <v>22446</v>
      </c>
      <c r="D8850" s="2">
        <v>14199486423</v>
      </c>
      <c r="E8850" s="1">
        <v>44964.611863425926</v>
      </c>
      <c r="F8850" s="1">
        <v>44964.611863425926</v>
      </c>
    </row>
    <row r="8851" spans="1:6" x14ac:dyDescent="0.2">
      <c r="A8851">
        <v>8850</v>
      </c>
      <c r="B8851" t="s">
        <v>22447</v>
      </c>
      <c r="C8851" t="s">
        <v>22448</v>
      </c>
      <c r="D8851" s="2">
        <v>5628219935</v>
      </c>
      <c r="E8851" s="1">
        <v>44964.611863425926</v>
      </c>
      <c r="F8851" s="1">
        <v>44964.611863425926</v>
      </c>
    </row>
    <row r="8852" spans="1:6" x14ac:dyDescent="0.2">
      <c r="A8852">
        <v>8851</v>
      </c>
      <c r="B8852" t="s">
        <v>22449</v>
      </c>
      <c r="C8852" t="s">
        <v>22450</v>
      </c>
      <c r="D8852">
        <f>1-414-351-3678</f>
        <v>-4442</v>
      </c>
      <c r="E8852" s="1">
        <v>44964.611863425926</v>
      </c>
      <c r="F8852" s="1">
        <v>44964.611863425926</v>
      </c>
    </row>
    <row r="8853" spans="1:6" x14ac:dyDescent="0.2">
      <c r="A8853">
        <v>8852</v>
      </c>
      <c r="B8853" t="s">
        <v>22451</v>
      </c>
      <c r="C8853" t="s">
        <v>22452</v>
      </c>
      <c r="D8853" t="s">
        <v>22453</v>
      </c>
      <c r="E8853" s="1">
        <v>44964.611863425926</v>
      </c>
      <c r="F8853" s="1">
        <v>44964.611863425926</v>
      </c>
    </row>
    <row r="8854" spans="1:6" x14ac:dyDescent="0.2">
      <c r="A8854">
        <v>8853</v>
      </c>
      <c r="B8854" t="s">
        <v>22454</v>
      </c>
      <c r="C8854" t="s">
        <v>22455</v>
      </c>
      <c r="D8854" t="s">
        <v>22456</v>
      </c>
      <c r="E8854" s="1">
        <v>44964.611863425926</v>
      </c>
      <c r="F8854" s="1">
        <v>44964.611863425926</v>
      </c>
    </row>
    <row r="8855" spans="1:6" x14ac:dyDescent="0.2">
      <c r="A8855">
        <v>8854</v>
      </c>
      <c r="B8855" t="s">
        <v>22457</v>
      </c>
      <c r="C8855" t="s">
        <v>22458</v>
      </c>
      <c r="D8855" t="s">
        <v>22459</v>
      </c>
      <c r="E8855" s="1">
        <v>44964.611863425926</v>
      </c>
      <c r="F8855" s="1">
        <v>44964.611863425926</v>
      </c>
    </row>
    <row r="8856" spans="1:6" x14ac:dyDescent="0.2">
      <c r="A8856">
        <v>8855</v>
      </c>
      <c r="B8856" t="s">
        <v>22460</v>
      </c>
      <c r="C8856" t="s">
        <v>22461</v>
      </c>
      <c r="D8856" t="s">
        <v>22462</v>
      </c>
      <c r="E8856" s="1">
        <v>44964.611863425926</v>
      </c>
      <c r="F8856" s="1">
        <v>44964.611863425926</v>
      </c>
    </row>
    <row r="8857" spans="1:6" x14ac:dyDescent="0.2">
      <c r="A8857">
        <v>8856</v>
      </c>
      <c r="B8857" t="s">
        <v>22463</v>
      </c>
      <c r="C8857" t="s">
        <v>22464</v>
      </c>
      <c r="D8857" t="s">
        <v>22465</v>
      </c>
      <c r="E8857" s="1">
        <v>44964.611863425926</v>
      </c>
      <c r="F8857" s="1">
        <v>44964.611863425926</v>
      </c>
    </row>
    <row r="8858" spans="1:6" x14ac:dyDescent="0.2">
      <c r="A8858">
        <v>8857</v>
      </c>
      <c r="B8858" t="s">
        <v>22466</v>
      </c>
      <c r="C8858" t="s">
        <v>22467</v>
      </c>
      <c r="D8858" t="s">
        <v>22468</v>
      </c>
      <c r="E8858" s="1">
        <v>44964.611863425926</v>
      </c>
      <c r="F8858" s="1">
        <v>44964.611863425926</v>
      </c>
    </row>
    <row r="8859" spans="1:6" x14ac:dyDescent="0.2">
      <c r="A8859">
        <v>8858</v>
      </c>
      <c r="B8859" t="s">
        <v>22469</v>
      </c>
      <c r="C8859" t="s">
        <v>22470</v>
      </c>
      <c r="D8859" t="s">
        <v>22471</v>
      </c>
      <c r="E8859" s="1">
        <v>44964.611863425926</v>
      </c>
      <c r="F8859" s="1">
        <v>44964.611863425926</v>
      </c>
    </row>
    <row r="8860" spans="1:6" x14ac:dyDescent="0.2">
      <c r="A8860">
        <v>8859</v>
      </c>
      <c r="B8860" t="s">
        <v>22472</v>
      </c>
      <c r="C8860" t="s">
        <v>22473</v>
      </c>
      <c r="D8860" t="s">
        <v>22474</v>
      </c>
      <c r="E8860" s="1">
        <v>44964.611863425926</v>
      </c>
      <c r="F8860" s="1">
        <v>44964.611863425926</v>
      </c>
    </row>
    <row r="8861" spans="1:6" x14ac:dyDescent="0.2">
      <c r="A8861">
        <v>8860</v>
      </c>
      <c r="B8861" t="s">
        <v>22475</v>
      </c>
      <c r="C8861" t="s">
        <v>22476</v>
      </c>
      <c r="D8861" t="s">
        <v>22477</v>
      </c>
      <c r="E8861" s="1">
        <v>44964.611863425926</v>
      </c>
      <c r="F8861" s="1">
        <v>44964.611863425926</v>
      </c>
    </row>
    <row r="8862" spans="1:6" x14ac:dyDescent="0.2">
      <c r="A8862">
        <v>8861</v>
      </c>
      <c r="B8862" t="s">
        <v>22478</v>
      </c>
      <c r="C8862" t="s">
        <v>22479</v>
      </c>
      <c r="D8862" t="s">
        <v>22480</v>
      </c>
      <c r="E8862" s="1">
        <v>44964.611863425926</v>
      </c>
      <c r="F8862" s="1">
        <v>44964.611863425926</v>
      </c>
    </row>
    <row r="8863" spans="1:6" x14ac:dyDescent="0.2">
      <c r="A8863">
        <v>8862</v>
      </c>
      <c r="B8863" t="s">
        <v>22481</v>
      </c>
      <c r="C8863" t="s">
        <v>22482</v>
      </c>
      <c r="D8863" t="s">
        <v>22483</v>
      </c>
      <c r="E8863" s="1">
        <v>44964.611863425926</v>
      </c>
      <c r="F8863" s="1">
        <v>44964.611863425926</v>
      </c>
    </row>
    <row r="8864" spans="1:6" x14ac:dyDescent="0.2">
      <c r="A8864">
        <v>8863</v>
      </c>
      <c r="B8864" t="s">
        <v>22484</v>
      </c>
      <c r="C8864" t="s">
        <v>22485</v>
      </c>
      <c r="D8864" s="2">
        <v>6517081023</v>
      </c>
      <c r="E8864" s="1">
        <v>44964.611863425926</v>
      </c>
      <c r="F8864" s="1">
        <v>44964.611863425926</v>
      </c>
    </row>
    <row r="8865" spans="1:6" x14ac:dyDescent="0.2">
      <c r="A8865">
        <v>8864</v>
      </c>
      <c r="B8865" t="s">
        <v>22486</v>
      </c>
      <c r="C8865" t="s">
        <v>22487</v>
      </c>
      <c r="D8865" t="s">
        <v>22488</v>
      </c>
      <c r="E8865" s="1">
        <v>44964.611863425926</v>
      </c>
      <c r="F8865" s="1">
        <v>44964.611863425926</v>
      </c>
    </row>
    <row r="8866" spans="1:6" x14ac:dyDescent="0.2">
      <c r="A8866">
        <v>8865</v>
      </c>
      <c r="B8866" t="s">
        <v>22489</v>
      </c>
      <c r="C8866" t="s">
        <v>22490</v>
      </c>
      <c r="D8866" s="2">
        <v>9389168098</v>
      </c>
      <c r="E8866" s="1">
        <v>44964.611863425926</v>
      </c>
      <c r="F8866" s="1">
        <v>44964.611863425926</v>
      </c>
    </row>
    <row r="8867" spans="1:6" x14ac:dyDescent="0.2">
      <c r="A8867">
        <v>8866</v>
      </c>
      <c r="B8867" t="s">
        <v>22491</v>
      </c>
      <c r="C8867" t="s">
        <v>22492</v>
      </c>
      <c r="D8867" t="s">
        <v>22493</v>
      </c>
      <c r="E8867" s="1">
        <v>44964.611863425926</v>
      </c>
      <c r="F8867" s="1">
        <v>44964.611863425926</v>
      </c>
    </row>
    <row r="8868" spans="1:6" x14ac:dyDescent="0.2">
      <c r="A8868">
        <v>8867</v>
      </c>
      <c r="B8868" t="s">
        <v>22494</v>
      </c>
      <c r="C8868" t="s">
        <v>22495</v>
      </c>
      <c r="D8868" s="2">
        <v>5412814313</v>
      </c>
      <c r="E8868" s="1">
        <v>44964.611863425926</v>
      </c>
      <c r="F8868" s="1">
        <v>44964.611863425926</v>
      </c>
    </row>
    <row r="8869" spans="1:6" x14ac:dyDescent="0.2">
      <c r="A8869">
        <v>8868</v>
      </c>
      <c r="B8869" t="s">
        <v>22496</v>
      </c>
      <c r="C8869" t="s">
        <v>22497</v>
      </c>
      <c r="D8869" s="2">
        <v>7318170226</v>
      </c>
      <c r="E8869" s="1">
        <v>44964.611863425926</v>
      </c>
      <c r="F8869" s="1">
        <v>44964.611863425926</v>
      </c>
    </row>
    <row r="8870" spans="1:6" x14ac:dyDescent="0.2">
      <c r="A8870">
        <v>8869</v>
      </c>
      <c r="B8870" t="s">
        <v>22498</v>
      </c>
      <c r="C8870" t="s">
        <v>22499</v>
      </c>
      <c r="D8870" t="s">
        <v>22500</v>
      </c>
      <c r="E8870" s="1">
        <v>44964.611863425926</v>
      </c>
      <c r="F8870" s="1">
        <v>44964.611863425926</v>
      </c>
    </row>
    <row r="8871" spans="1:6" x14ac:dyDescent="0.2">
      <c r="A8871">
        <v>8870</v>
      </c>
      <c r="B8871" t="s">
        <v>22501</v>
      </c>
      <c r="C8871" t="s">
        <v>22502</v>
      </c>
      <c r="D8871" t="s">
        <v>22503</v>
      </c>
      <c r="E8871" s="1">
        <v>44964.611863425926</v>
      </c>
      <c r="F8871" s="1">
        <v>44964.611863425926</v>
      </c>
    </row>
    <row r="8872" spans="1:6" x14ac:dyDescent="0.2">
      <c r="A8872">
        <v>8871</v>
      </c>
      <c r="B8872" t="s">
        <v>22504</v>
      </c>
      <c r="C8872" t="s">
        <v>22505</v>
      </c>
      <c r="D8872" s="2">
        <v>19304044238</v>
      </c>
      <c r="E8872" s="1">
        <v>44964.611863425926</v>
      </c>
      <c r="F8872" s="1">
        <v>44964.611863425926</v>
      </c>
    </row>
    <row r="8873" spans="1:6" x14ac:dyDescent="0.2">
      <c r="A8873">
        <v>8872</v>
      </c>
      <c r="B8873" t="s">
        <v>22506</v>
      </c>
      <c r="C8873" t="s">
        <v>22507</v>
      </c>
      <c r="D8873" s="2">
        <v>5518485419</v>
      </c>
      <c r="E8873" s="1">
        <v>44964.611863425926</v>
      </c>
      <c r="F8873" s="1">
        <v>44964.611863425926</v>
      </c>
    </row>
    <row r="8874" spans="1:6" x14ac:dyDescent="0.2">
      <c r="A8874">
        <v>8873</v>
      </c>
      <c r="B8874" t="s">
        <v>22508</v>
      </c>
      <c r="C8874" t="s">
        <v>22509</v>
      </c>
      <c r="D8874" t="s">
        <v>22510</v>
      </c>
      <c r="E8874" s="1">
        <v>44964.611863425926</v>
      </c>
      <c r="F8874" s="1">
        <v>44964.611863425926</v>
      </c>
    </row>
    <row r="8875" spans="1:6" x14ac:dyDescent="0.2">
      <c r="A8875">
        <v>8874</v>
      </c>
      <c r="B8875" t="s">
        <v>22511</v>
      </c>
      <c r="C8875" t="s">
        <v>22512</v>
      </c>
      <c r="D8875">
        <v>15415463493</v>
      </c>
      <c r="E8875" s="1">
        <v>44964.611863425926</v>
      </c>
      <c r="F8875" s="1">
        <v>44964.611863425926</v>
      </c>
    </row>
    <row r="8876" spans="1:6" x14ac:dyDescent="0.2">
      <c r="A8876">
        <v>8875</v>
      </c>
      <c r="B8876" t="s">
        <v>22513</v>
      </c>
      <c r="C8876" t="s">
        <v>22514</v>
      </c>
      <c r="D8876" t="s">
        <v>22515</v>
      </c>
      <c r="E8876" s="1">
        <v>44964.611863425926</v>
      </c>
      <c r="F8876" s="1">
        <v>44964.611863425926</v>
      </c>
    </row>
    <row r="8877" spans="1:6" x14ac:dyDescent="0.2">
      <c r="A8877">
        <v>8876</v>
      </c>
      <c r="B8877" t="s">
        <v>22516</v>
      </c>
      <c r="C8877" t="s">
        <v>22517</v>
      </c>
      <c r="D8877" t="s">
        <v>22518</v>
      </c>
      <c r="E8877" s="1">
        <v>44964.611863425926</v>
      </c>
      <c r="F8877" s="1">
        <v>44964.611863425926</v>
      </c>
    </row>
    <row r="8878" spans="1:6" x14ac:dyDescent="0.2">
      <c r="A8878">
        <v>8877</v>
      </c>
      <c r="B8878" t="s">
        <v>22519</v>
      </c>
      <c r="C8878" t="s">
        <v>22520</v>
      </c>
      <c r="D8878" s="2">
        <v>2627392326</v>
      </c>
      <c r="E8878" s="1">
        <v>44964.611863425926</v>
      </c>
      <c r="F8878" s="1">
        <v>44964.611863425926</v>
      </c>
    </row>
    <row r="8879" spans="1:6" x14ac:dyDescent="0.2">
      <c r="A8879">
        <v>8878</v>
      </c>
      <c r="B8879" t="s">
        <v>22521</v>
      </c>
      <c r="C8879" t="s">
        <v>22522</v>
      </c>
      <c r="D8879" t="s">
        <v>22523</v>
      </c>
      <c r="E8879" s="1">
        <v>44964.611863425926</v>
      </c>
      <c r="F8879" s="1">
        <v>44964.611863425926</v>
      </c>
    </row>
    <row r="8880" spans="1:6" x14ac:dyDescent="0.2">
      <c r="A8880">
        <v>8879</v>
      </c>
      <c r="B8880" t="s">
        <v>22524</v>
      </c>
      <c r="C8880" t="s">
        <v>22525</v>
      </c>
      <c r="D8880" t="s">
        <v>22526</v>
      </c>
      <c r="E8880" s="1">
        <v>44964.611863425926</v>
      </c>
      <c r="F8880" s="1">
        <v>44964.611863425926</v>
      </c>
    </row>
    <row r="8881" spans="1:6" x14ac:dyDescent="0.2">
      <c r="A8881">
        <v>8880</v>
      </c>
      <c r="B8881" t="s">
        <v>22527</v>
      </c>
      <c r="C8881" t="s">
        <v>22528</v>
      </c>
      <c r="D8881">
        <f>1-724-809-1156</f>
        <v>-2688</v>
      </c>
      <c r="E8881" s="1">
        <v>44964.611863425926</v>
      </c>
      <c r="F8881" s="1">
        <v>44964.611863425926</v>
      </c>
    </row>
    <row r="8882" spans="1:6" x14ac:dyDescent="0.2">
      <c r="A8882">
        <v>8881</v>
      </c>
      <c r="B8882" t="s">
        <v>22529</v>
      </c>
      <c r="C8882" t="s">
        <v>22530</v>
      </c>
      <c r="D8882" t="s">
        <v>22531</v>
      </c>
      <c r="E8882" s="1">
        <v>44964.611863425926</v>
      </c>
      <c r="F8882" s="1">
        <v>44964.611863425926</v>
      </c>
    </row>
    <row r="8883" spans="1:6" x14ac:dyDescent="0.2">
      <c r="A8883">
        <v>8882</v>
      </c>
      <c r="B8883" t="s">
        <v>22532</v>
      </c>
      <c r="C8883" t="s">
        <v>22533</v>
      </c>
      <c r="D8883" t="s">
        <v>22534</v>
      </c>
      <c r="E8883" s="1">
        <v>44964.611863425926</v>
      </c>
      <c r="F8883" s="1">
        <v>44964.611863425926</v>
      </c>
    </row>
    <row r="8884" spans="1:6" x14ac:dyDescent="0.2">
      <c r="A8884">
        <v>8883</v>
      </c>
      <c r="B8884" t="s">
        <v>22535</v>
      </c>
      <c r="C8884" t="s">
        <v>22536</v>
      </c>
      <c r="D8884" s="2">
        <v>13164798492</v>
      </c>
      <c r="E8884" s="1">
        <v>44964.611863425926</v>
      </c>
      <c r="F8884" s="1">
        <v>44964.611863425926</v>
      </c>
    </row>
    <row r="8885" spans="1:6" x14ac:dyDescent="0.2">
      <c r="A8885">
        <v>8884</v>
      </c>
      <c r="B8885" t="s">
        <v>22537</v>
      </c>
      <c r="C8885" t="s">
        <v>22538</v>
      </c>
      <c r="D8885">
        <f>1-828-365-9070</f>
        <v>-10262</v>
      </c>
      <c r="E8885" s="1">
        <v>44964.611863425926</v>
      </c>
      <c r="F8885" s="1">
        <v>44964.611863425926</v>
      </c>
    </row>
    <row r="8886" spans="1:6" x14ac:dyDescent="0.2">
      <c r="A8886">
        <v>8885</v>
      </c>
      <c r="B8886" t="s">
        <v>22539</v>
      </c>
      <c r="C8886" t="s">
        <v>22540</v>
      </c>
      <c r="D8886" t="s">
        <v>22541</v>
      </c>
      <c r="E8886" s="1">
        <v>44964.611863425926</v>
      </c>
      <c r="F8886" s="1">
        <v>44964.611863425926</v>
      </c>
    </row>
    <row r="8887" spans="1:6" x14ac:dyDescent="0.2">
      <c r="A8887">
        <v>8886</v>
      </c>
      <c r="B8887" t="s">
        <v>22542</v>
      </c>
      <c r="C8887" t="s">
        <v>22543</v>
      </c>
      <c r="D8887" t="s">
        <v>22544</v>
      </c>
      <c r="E8887" s="1">
        <v>44964.611863425926</v>
      </c>
      <c r="F8887" s="1">
        <v>44964.611863425926</v>
      </c>
    </row>
    <row r="8888" spans="1:6" x14ac:dyDescent="0.2">
      <c r="A8888">
        <v>8887</v>
      </c>
      <c r="B8888" t="s">
        <v>22545</v>
      </c>
      <c r="C8888" t="s">
        <v>22546</v>
      </c>
      <c r="D8888" t="s">
        <v>22547</v>
      </c>
      <c r="E8888" s="1">
        <v>44964.611863425926</v>
      </c>
      <c r="F8888" s="1">
        <v>44964.611863425926</v>
      </c>
    </row>
    <row r="8889" spans="1:6" x14ac:dyDescent="0.2">
      <c r="A8889">
        <v>8888</v>
      </c>
      <c r="B8889" t="s">
        <v>22548</v>
      </c>
      <c r="C8889" t="s">
        <v>22549</v>
      </c>
      <c r="D8889" s="2">
        <v>2189465110</v>
      </c>
      <c r="E8889" s="1">
        <v>44964.611863425926</v>
      </c>
      <c r="F8889" s="1">
        <v>44964.611863425926</v>
      </c>
    </row>
    <row r="8890" spans="1:6" x14ac:dyDescent="0.2">
      <c r="A8890">
        <v>8889</v>
      </c>
      <c r="B8890" t="s">
        <v>22550</v>
      </c>
      <c r="C8890" t="s">
        <v>22551</v>
      </c>
      <c r="D8890" t="s">
        <v>22552</v>
      </c>
      <c r="E8890" s="1">
        <v>44964.611863425926</v>
      </c>
      <c r="F8890" s="1">
        <v>44964.611863425926</v>
      </c>
    </row>
    <row r="8891" spans="1:6" x14ac:dyDescent="0.2">
      <c r="A8891">
        <v>8890</v>
      </c>
      <c r="B8891" t="s">
        <v>22553</v>
      </c>
      <c r="C8891" t="s">
        <v>22554</v>
      </c>
      <c r="D8891" t="s">
        <v>22555</v>
      </c>
      <c r="E8891" s="1">
        <v>44964.611863425926</v>
      </c>
      <c r="F8891" s="1">
        <v>44964.611863425926</v>
      </c>
    </row>
    <row r="8892" spans="1:6" x14ac:dyDescent="0.2">
      <c r="A8892">
        <v>8891</v>
      </c>
      <c r="B8892" t="s">
        <v>22556</v>
      </c>
      <c r="C8892" t="s">
        <v>22557</v>
      </c>
      <c r="D8892">
        <v>18638991544</v>
      </c>
      <c r="E8892" s="1">
        <v>44964.611863425926</v>
      </c>
      <c r="F8892" s="1">
        <v>44964.611863425926</v>
      </c>
    </row>
    <row r="8893" spans="1:6" x14ac:dyDescent="0.2">
      <c r="A8893">
        <v>8892</v>
      </c>
      <c r="B8893" t="s">
        <v>22558</v>
      </c>
      <c r="C8893" t="s">
        <v>22559</v>
      </c>
      <c r="D8893" t="s">
        <v>22560</v>
      </c>
      <c r="E8893" s="1">
        <v>44964.611863425926</v>
      </c>
      <c r="F8893" s="1">
        <v>44964.611863425926</v>
      </c>
    </row>
    <row r="8894" spans="1:6" x14ac:dyDescent="0.2">
      <c r="A8894">
        <v>8893</v>
      </c>
      <c r="B8894" t="s">
        <v>22561</v>
      </c>
      <c r="C8894" t="s">
        <v>22562</v>
      </c>
      <c r="D8894">
        <v>15205423697</v>
      </c>
      <c r="E8894" s="1">
        <v>44964.611863425926</v>
      </c>
      <c r="F8894" s="1">
        <v>44964.611863425926</v>
      </c>
    </row>
    <row r="8895" spans="1:6" x14ac:dyDescent="0.2">
      <c r="A8895">
        <v>8894</v>
      </c>
      <c r="B8895" t="s">
        <v>22563</v>
      </c>
      <c r="C8895" t="s">
        <v>22564</v>
      </c>
      <c r="D8895" t="s">
        <v>22565</v>
      </c>
      <c r="E8895" s="1">
        <v>44964.611863425926</v>
      </c>
      <c r="F8895" s="1">
        <v>44964.611863425926</v>
      </c>
    </row>
    <row r="8896" spans="1:6" x14ac:dyDescent="0.2">
      <c r="A8896">
        <v>8895</v>
      </c>
      <c r="B8896" t="s">
        <v>22566</v>
      </c>
      <c r="C8896" t="s">
        <v>22567</v>
      </c>
      <c r="D8896" t="s">
        <v>22568</v>
      </c>
      <c r="E8896" s="1">
        <v>44964.611863425926</v>
      </c>
      <c r="F8896" s="1">
        <v>44964.611863425926</v>
      </c>
    </row>
    <row r="8897" spans="1:6" x14ac:dyDescent="0.2">
      <c r="A8897">
        <v>8896</v>
      </c>
      <c r="B8897" t="s">
        <v>22569</v>
      </c>
      <c r="C8897" t="s">
        <v>22570</v>
      </c>
      <c r="D8897" s="2">
        <v>3055302247</v>
      </c>
      <c r="E8897" s="1">
        <v>44964.611863425926</v>
      </c>
      <c r="F8897" s="1">
        <v>44964.611863425926</v>
      </c>
    </row>
    <row r="8898" spans="1:6" x14ac:dyDescent="0.2">
      <c r="A8898">
        <v>8897</v>
      </c>
      <c r="B8898" t="s">
        <v>22571</v>
      </c>
      <c r="C8898" t="s">
        <v>22572</v>
      </c>
      <c r="D8898" t="s">
        <v>22573</v>
      </c>
      <c r="E8898" s="1">
        <v>44964.611863425926</v>
      </c>
      <c r="F8898" s="1">
        <v>44964.611863425926</v>
      </c>
    </row>
    <row r="8899" spans="1:6" x14ac:dyDescent="0.2">
      <c r="A8899">
        <v>8898</v>
      </c>
      <c r="B8899" t="s">
        <v>22574</v>
      </c>
      <c r="C8899" t="s">
        <v>22575</v>
      </c>
      <c r="D8899" t="s">
        <v>22576</v>
      </c>
      <c r="E8899" s="1">
        <v>44964.611863425926</v>
      </c>
      <c r="F8899" s="1">
        <v>44964.611863425926</v>
      </c>
    </row>
    <row r="8900" spans="1:6" x14ac:dyDescent="0.2">
      <c r="A8900">
        <v>8899</v>
      </c>
      <c r="B8900" t="s">
        <v>22577</v>
      </c>
      <c r="C8900" t="s">
        <v>22578</v>
      </c>
      <c r="D8900" t="s">
        <v>22579</v>
      </c>
      <c r="E8900" s="1">
        <v>44964.611863425926</v>
      </c>
      <c r="F8900" s="1">
        <v>44964.611863425926</v>
      </c>
    </row>
    <row r="8901" spans="1:6" x14ac:dyDescent="0.2">
      <c r="A8901">
        <v>8900</v>
      </c>
      <c r="B8901" t="s">
        <v>22580</v>
      </c>
      <c r="C8901" t="s">
        <v>22581</v>
      </c>
      <c r="D8901" t="s">
        <v>22582</v>
      </c>
      <c r="E8901" s="1">
        <v>44964.611863425926</v>
      </c>
      <c r="F8901" s="1">
        <v>44964.611863425926</v>
      </c>
    </row>
    <row r="8902" spans="1:6" x14ac:dyDescent="0.2">
      <c r="A8902">
        <v>8901</v>
      </c>
      <c r="B8902" t="s">
        <v>22583</v>
      </c>
      <c r="C8902" t="s">
        <v>22584</v>
      </c>
      <c r="D8902" s="2">
        <v>9595701618</v>
      </c>
      <c r="E8902" s="1">
        <v>44964.611863425926</v>
      </c>
      <c r="F8902" s="1">
        <v>44964.611863425926</v>
      </c>
    </row>
    <row r="8903" spans="1:6" x14ac:dyDescent="0.2">
      <c r="A8903">
        <v>8902</v>
      </c>
      <c r="B8903" t="s">
        <v>22585</v>
      </c>
      <c r="C8903" t="s">
        <v>22586</v>
      </c>
      <c r="D8903" t="s">
        <v>22587</v>
      </c>
      <c r="E8903" s="1">
        <v>44964.611863425926</v>
      </c>
      <c r="F8903" s="1">
        <v>44964.611863425926</v>
      </c>
    </row>
    <row r="8904" spans="1:6" x14ac:dyDescent="0.2">
      <c r="A8904">
        <v>8903</v>
      </c>
      <c r="B8904" t="s">
        <v>22588</v>
      </c>
      <c r="C8904" t="s">
        <v>22589</v>
      </c>
      <c r="D8904">
        <f>1-863-584-6044</f>
        <v>-7490</v>
      </c>
      <c r="E8904" s="1">
        <v>44964.611863425926</v>
      </c>
      <c r="F8904" s="1">
        <v>44964.611863425926</v>
      </c>
    </row>
    <row r="8905" spans="1:6" x14ac:dyDescent="0.2">
      <c r="A8905">
        <v>8904</v>
      </c>
      <c r="B8905" t="s">
        <v>22590</v>
      </c>
      <c r="C8905" t="s">
        <v>22591</v>
      </c>
      <c r="D8905" t="s">
        <v>22592</v>
      </c>
      <c r="E8905" s="1">
        <v>44964.611863425926</v>
      </c>
      <c r="F8905" s="1">
        <v>44964.611863425926</v>
      </c>
    </row>
    <row r="8906" spans="1:6" x14ac:dyDescent="0.2">
      <c r="A8906">
        <v>8905</v>
      </c>
      <c r="B8906" t="s">
        <v>22593</v>
      </c>
      <c r="C8906" t="s">
        <v>22594</v>
      </c>
      <c r="D8906" t="s">
        <v>22595</v>
      </c>
      <c r="E8906" s="1">
        <v>44964.611863425926</v>
      </c>
      <c r="F8906" s="1">
        <v>44964.611863425926</v>
      </c>
    </row>
    <row r="8907" spans="1:6" x14ac:dyDescent="0.2">
      <c r="A8907">
        <v>8906</v>
      </c>
      <c r="B8907" t="s">
        <v>22596</v>
      </c>
      <c r="C8907" t="s">
        <v>22597</v>
      </c>
      <c r="D8907" t="s">
        <v>22598</v>
      </c>
      <c r="E8907" s="1">
        <v>44964.611863425926</v>
      </c>
      <c r="F8907" s="1">
        <v>44964.611863425926</v>
      </c>
    </row>
    <row r="8908" spans="1:6" x14ac:dyDescent="0.2">
      <c r="A8908">
        <v>8907</v>
      </c>
      <c r="B8908" t="s">
        <v>22599</v>
      </c>
      <c r="C8908" t="s">
        <v>22600</v>
      </c>
      <c r="D8908">
        <f>1-773-984-5108</f>
        <v>-6864</v>
      </c>
      <c r="E8908" s="1">
        <v>44964.611863425926</v>
      </c>
      <c r="F8908" s="1">
        <v>44964.611863425926</v>
      </c>
    </row>
    <row r="8909" spans="1:6" x14ac:dyDescent="0.2">
      <c r="A8909">
        <v>8908</v>
      </c>
      <c r="B8909" t="s">
        <v>22601</v>
      </c>
      <c r="C8909" t="s">
        <v>22602</v>
      </c>
      <c r="D8909">
        <v>15185124038</v>
      </c>
      <c r="E8909" s="1">
        <v>44964.611863425926</v>
      </c>
      <c r="F8909" s="1">
        <v>44964.611863425926</v>
      </c>
    </row>
    <row r="8910" spans="1:6" x14ac:dyDescent="0.2">
      <c r="A8910">
        <v>8909</v>
      </c>
      <c r="B8910" t="s">
        <v>22603</v>
      </c>
      <c r="C8910" t="s">
        <v>22604</v>
      </c>
      <c r="D8910" t="s">
        <v>22605</v>
      </c>
      <c r="E8910" s="1">
        <v>44964.611863425926</v>
      </c>
      <c r="F8910" s="1">
        <v>44964.611863425926</v>
      </c>
    </row>
    <row r="8911" spans="1:6" x14ac:dyDescent="0.2">
      <c r="A8911">
        <v>8910</v>
      </c>
      <c r="B8911" t="s">
        <v>22606</v>
      </c>
      <c r="C8911" t="s">
        <v>22607</v>
      </c>
      <c r="D8911">
        <f>1-458-841-1966</f>
        <v>-3264</v>
      </c>
      <c r="E8911" s="1">
        <v>44964.611863425926</v>
      </c>
      <c r="F8911" s="1">
        <v>44964.611863425926</v>
      </c>
    </row>
    <row r="8912" spans="1:6" x14ac:dyDescent="0.2">
      <c r="A8912">
        <v>8911</v>
      </c>
      <c r="B8912" t="s">
        <v>22608</v>
      </c>
      <c r="C8912" t="s">
        <v>22609</v>
      </c>
      <c r="D8912" t="s">
        <v>22610</v>
      </c>
      <c r="E8912" s="1">
        <v>44964.611863425926</v>
      </c>
      <c r="F8912" s="1">
        <v>44964.611863425926</v>
      </c>
    </row>
    <row r="8913" spans="1:6" x14ac:dyDescent="0.2">
      <c r="A8913">
        <v>8912</v>
      </c>
      <c r="B8913" t="s">
        <v>22611</v>
      </c>
      <c r="C8913" t="s">
        <v>22612</v>
      </c>
      <c r="D8913">
        <f>1-727-875-3014</f>
        <v>-4615</v>
      </c>
      <c r="E8913" s="1">
        <v>44964.611863425926</v>
      </c>
      <c r="F8913" s="1">
        <v>44964.611863425926</v>
      </c>
    </row>
    <row r="8914" spans="1:6" x14ac:dyDescent="0.2">
      <c r="A8914">
        <v>8913</v>
      </c>
      <c r="B8914" t="s">
        <v>22613</v>
      </c>
      <c r="C8914" t="s">
        <v>22614</v>
      </c>
      <c r="D8914">
        <f>1-458-216-9352</f>
        <v>-10025</v>
      </c>
      <c r="E8914" s="1">
        <v>44964.611863425926</v>
      </c>
      <c r="F8914" s="1">
        <v>44964.611863425926</v>
      </c>
    </row>
    <row r="8915" spans="1:6" x14ac:dyDescent="0.2">
      <c r="A8915">
        <v>8914</v>
      </c>
      <c r="B8915" t="s">
        <v>3623</v>
      </c>
      <c r="C8915" t="s">
        <v>22615</v>
      </c>
      <c r="D8915" s="2">
        <v>17575073666</v>
      </c>
      <c r="E8915" s="1">
        <v>44964.611863425926</v>
      </c>
      <c r="F8915" s="1">
        <v>44964.611863425926</v>
      </c>
    </row>
    <row r="8916" spans="1:6" x14ac:dyDescent="0.2">
      <c r="A8916">
        <v>8915</v>
      </c>
      <c r="B8916" t="s">
        <v>22616</v>
      </c>
      <c r="C8916" t="s">
        <v>22617</v>
      </c>
      <c r="D8916" t="s">
        <v>22618</v>
      </c>
      <c r="E8916" s="1">
        <v>44964.611863425926</v>
      </c>
      <c r="F8916" s="1">
        <v>44964.611863425926</v>
      </c>
    </row>
    <row r="8917" spans="1:6" x14ac:dyDescent="0.2">
      <c r="A8917">
        <v>8916</v>
      </c>
      <c r="B8917" t="s">
        <v>22619</v>
      </c>
      <c r="C8917" t="s">
        <v>22620</v>
      </c>
      <c r="D8917" t="s">
        <v>22621</v>
      </c>
      <c r="E8917" s="1">
        <v>44964.611863425926</v>
      </c>
      <c r="F8917" s="1">
        <v>44964.611863425926</v>
      </c>
    </row>
    <row r="8918" spans="1:6" x14ac:dyDescent="0.2">
      <c r="A8918">
        <v>8917</v>
      </c>
      <c r="B8918" t="s">
        <v>22622</v>
      </c>
      <c r="C8918" t="s">
        <v>22623</v>
      </c>
      <c r="D8918" t="s">
        <v>22624</v>
      </c>
      <c r="E8918" s="1">
        <v>44964.611863425926</v>
      </c>
      <c r="F8918" s="1">
        <v>44964.611863425926</v>
      </c>
    </row>
    <row r="8919" spans="1:6" x14ac:dyDescent="0.2">
      <c r="A8919">
        <v>8918</v>
      </c>
      <c r="B8919" t="s">
        <v>22625</v>
      </c>
      <c r="C8919" t="s">
        <v>22626</v>
      </c>
      <c r="D8919" t="s">
        <v>22627</v>
      </c>
      <c r="E8919" s="1">
        <v>44964.611863425926</v>
      </c>
      <c r="F8919" s="1">
        <v>44964.611863425926</v>
      </c>
    </row>
    <row r="8920" spans="1:6" x14ac:dyDescent="0.2">
      <c r="A8920">
        <v>8919</v>
      </c>
      <c r="B8920" t="s">
        <v>22628</v>
      </c>
      <c r="C8920" t="s">
        <v>22629</v>
      </c>
      <c r="D8920" t="s">
        <v>22630</v>
      </c>
      <c r="E8920" s="1">
        <v>44964.611863425926</v>
      </c>
      <c r="F8920" s="1">
        <v>44964.611863425926</v>
      </c>
    </row>
    <row r="8921" spans="1:6" x14ac:dyDescent="0.2">
      <c r="A8921">
        <v>8920</v>
      </c>
      <c r="B8921" t="s">
        <v>22631</v>
      </c>
      <c r="C8921" t="s">
        <v>22632</v>
      </c>
      <c r="D8921" s="2">
        <v>7014681800</v>
      </c>
      <c r="E8921" s="1">
        <v>44964.611863425926</v>
      </c>
      <c r="F8921" s="1">
        <v>44964.611863425926</v>
      </c>
    </row>
    <row r="8922" spans="1:6" x14ac:dyDescent="0.2">
      <c r="A8922">
        <v>8921</v>
      </c>
      <c r="B8922" t="s">
        <v>22633</v>
      </c>
      <c r="C8922" t="s">
        <v>22634</v>
      </c>
      <c r="D8922" t="s">
        <v>22635</v>
      </c>
      <c r="E8922" s="1">
        <v>44964.611863425926</v>
      </c>
      <c r="F8922" s="1">
        <v>44964.611863425926</v>
      </c>
    </row>
    <row r="8923" spans="1:6" x14ac:dyDescent="0.2">
      <c r="A8923">
        <v>8922</v>
      </c>
      <c r="B8923" t="s">
        <v>22636</v>
      </c>
      <c r="C8923" t="s">
        <v>22637</v>
      </c>
      <c r="D8923" t="s">
        <v>22638</v>
      </c>
      <c r="E8923" s="1">
        <v>44964.611863425926</v>
      </c>
      <c r="F8923" s="1">
        <v>44964.611863425926</v>
      </c>
    </row>
    <row r="8924" spans="1:6" x14ac:dyDescent="0.2">
      <c r="A8924">
        <v>8923</v>
      </c>
      <c r="B8924" t="s">
        <v>22639</v>
      </c>
      <c r="C8924" t="s">
        <v>22640</v>
      </c>
      <c r="D8924" s="2">
        <v>5645140215</v>
      </c>
      <c r="E8924" s="1">
        <v>44964.611863425926</v>
      </c>
      <c r="F8924" s="1">
        <v>44964.611863425926</v>
      </c>
    </row>
    <row r="8925" spans="1:6" x14ac:dyDescent="0.2">
      <c r="A8925">
        <v>8924</v>
      </c>
      <c r="B8925" t="s">
        <v>22641</v>
      </c>
      <c r="C8925" t="s">
        <v>22642</v>
      </c>
      <c r="D8925" t="s">
        <v>22643</v>
      </c>
      <c r="E8925" s="1">
        <v>44964.611863425926</v>
      </c>
      <c r="F8925" s="1">
        <v>44964.611863425926</v>
      </c>
    </row>
    <row r="8926" spans="1:6" x14ac:dyDescent="0.2">
      <c r="A8926">
        <v>8925</v>
      </c>
      <c r="B8926" t="s">
        <v>22644</v>
      </c>
      <c r="C8926" t="s">
        <v>22645</v>
      </c>
      <c r="D8926">
        <v>12144143630</v>
      </c>
      <c r="E8926" s="1">
        <v>44964.611863425926</v>
      </c>
      <c r="F8926" s="1">
        <v>44964.611863425926</v>
      </c>
    </row>
    <row r="8927" spans="1:6" x14ac:dyDescent="0.2">
      <c r="A8927">
        <v>8926</v>
      </c>
      <c r="B8927" t="s">
        <v>22646</v>
      </c>
      <c r="C8927" t="s">
        <v>22647</v>
      </c>
      <c r="D8927" t="s">
        <v>22648</v>
      </c>
      <c r="E8927" s="1">
        <v>44964.611863425926</v>
      </c>
      <c r="F8927" s="1">
        <v>44964.611863425926</v>
      </c>
    </row>
    <row r="8928" spans="1:6" x14ac:dyDescent="0.2">
      <c r="A8928">
        <v>8927</v>
      </c>
      <c r="B8928" t="s">
        <v>22649</v>
      </c>
      <c r="C8928" t="s">
        <v>22650</v>
      </c>
      <c r="D8928" t="s">
        <v>22651</v>
      </c>
      <c r="E8928" s="1">
        <v>44964.611863425926</v>
      </c>
      <c r="F8928" s="1">
        <v>44964.611863425926</v>
      </c>
    </row>
    <row r="8929" spans="1:6" x14ac:dyDescent="0.2">
      <c r="A8929">
        <v>8928</v>
      </c>
      <c r="B8929" t="s">
        <v>22652</v>
      </c>
      <c r="C8929" t="s">
        <v>22653</v>
      </c>
      <c r="D8929">
        <v>19087584198</v>
      </c>
      <c r="E8929" s="1">
        <v>44964.611863425926</v>
      </c>
      <c r="F8929" s="1">
        <v>44964.611863425926</v>
      </c>
    </row>
    <row r="8930" spans="1:6" x14ac:dyDescent="0.2">
      <c r="A8930">
        <v>8929</v>
      </c>
      <c r="B8930" t="s">
        <v>22654</v>
      </c>
      <c r="C8930" t="s">
        <v>22655</v>
      </c>
      <c r="D8930" t="s">
        <v>22656</v>
      </c>
      <c r="E8930" s="1">
        <v>44964.611863425926</v>
      </c>
      <c r="F8930" s="1">
        <v>44964.611863425926</v>
      </c>
    </row>
    <row r="8931" spans="1:6" x14ac:dyDescent="0.2">
      <c r="A8931">
        <v>8930</v>
      </c>
      <c r="B8931" t="s">
        <v>22657</v>
      </c>
      <c r="C8931" t="s">
        <v>22658</v>
      </c>
      <c r="D8931" t="s">
        <v>22659</v>
      </c>
      <c r="E8931" s="1">
        <v>44964.611863425926</v>
      </c>
      <c r="F8931" s="1">
        <v>44964.611863425926</v>
      </c>
    </row>
    <row r="8932" spans="1:6" x14ac:dyDescent="0.2">
      <c r="A8932">
        <v>8931</v>
      </c>
      <c r="B8932" t="s">
        <v>22660</v>
      </c>
      <c r="C8932" t="s">
        <v>22661</v>
      </c>
      <c r="D8932" t="s">
        <v>22662</v>
      </c>
      <c r="E8932" s="1">
        <v>44964.611863425926</v>
      </c>
      <c r="F8932" s="1">
        <v>44964.611863425926</v>
      </c>
    </row>
    <row r="8933" spans="1:6" x14ac:dyDescent="0.2">
      <c r="A8933">
        <v>8932</v>
      </c>
      <c r="B8933" t="s">
        <v>22663</v>
      </c>
      <c r="C8933" t="s">
        <v>22664</v>
      </c>
      <c r="D8933" t="s">
        <v>22665</v>
      </c>
      <c r="E8933" s="1">
        <v>44964.611863425926</v>
      </c>
      <c r="F8933" s="1">
        <v>44964.611863425926</v>
      </c>
    </row>
    <row r="8934" spans="1:6" x14ac:dyDescent="0.2">
      <c r="A8934">
        <v>8933</v>
      </c>
      <c r="B8934" t="s">
        <v>22666</v>
      </c>
      <c r="C8934" t="s">
        <v>22667</v>
      </c>
      <c r="D8934" t="s">
        <v>22668</v>
      </c>
      <c r="E8934" s="1">
        <v>44964.611863425926</v>
      </c>
      <c r="F8934" s="1">
        <v>44964.611863425926</v>
      </c>
    </row>
    <row r="8935" spans="1:6" x14ac:dyDescent="0.2">
      <c r="A8935">
        <v>8934</v>
      </c>
      <c r="B8935" t="s">
        <v>22669</v>
      </c>
      <c r="C8935" t="s">
        <v>22670</v>
      </c>
      <c r="D8935" t="s">
        <v>22671</v>
      </c>
      <c r="E8935" s="1">
        <v>44964.611863425926</v>
      </c>
      <c r="F8935" s="1">
        <v>44964.611863425926</v>
      </c>
    </row>
    <row r="8936" spans="1:6" x14ac:dyDescent="0.2">
      <c r="A8936">
        <v>8935</v>
      </c>
      <c r="B8936" t="s">
        <v>22672</v>
      </c>
      <c r="C8936" t="s">
        <v>22673</v>
      </c>
      <c r="D8936" t="s">
        <v>22674</v>
      </c>
      <c r="E8936" s="1">
        <v>44964.611863425926</v>
      </c>
      <c r="F8936" s="1">
        <v>44964.611863425926</v>
      </c>
    </row>
    <row r="8937" spans="1:6" x14ac:dyDescent="0.2">
      <c r="A8937">
        <v>8936</v>
      </c>
      <c r="B8937" t="s">
        <v>22675</v>
      </c>
      <c r="C8937" t="s">
        <v>22676</v>
      </c>
      <c r="D8937" t="s">
        <v>22677</v>
      </c>
      <c r="E8937" s="1">
        <v>44964.611863425926</v>
      </c>
      <c r="F8937" s="1">
        <v>44964.611863425926</v>
      </c>
    </row>
    <row r="8938" spans="1:6" x14ac:dyDescent="0.2">
      <c r="A8938">
        <v>8937</v>
      </c>
      <c r="B8938" t="s">
        <v>22678</v>
      </c>
      <c r="C8938" t="s">
        <v>22679</v>
      </c>
      <c r="D8938" s="2">
        <v>15319934524</v>
      </c>
      <c r="E8938" s="1">
        <v>44964.611863425926</v>
      </c>
      <c r="F8938" s="1">
        <v>44964.611863425926</v>
      </c>
    </row>
    <row r="8939" spans="1:6" x14ac:dyDescent="0.2">
      <c r="A8939">
        <v>8938</v>
      </c>
      <c r="B8939" t="s">
        <v>22680</v>
      </c>
      <c r="C8939" t="s">
        <v>22681</v>
      </c>
      <c r="D8939" t="s">
        <v>22682</v>
      </c>
      <c r="E8939" s="1">
        <v>44964.611863425926</v>
      </c>
      <c r="F8939" s="1">
        <v>44964.611863425926</v>
      </c>
    </row>
    <row r="8940" spans="1:6" x14ac:dyDescent="0.2">
      <c r="A8940">
        <v>8939</v>
      </c>
      <c r="B8940" t="s">
        <v>22683</v>
      </c>
      <c r="C8940" t="s">
        <v>22684</v>
      </c>
      <c r="D8940">
        <v>13328449084</v>
      </c>
      <c r="E8940" s="1">
        <v>44964.611863425926</v>
      </c>
      <c r="F8940" s="1">
        <v>44964.611863425926</v>
      </c>
    </row>
    <row r="8941" spans="1:6" x14ac:dyDescent="0.2">
      <c r="A8941">
        <v>8940</v>
      </c>
      <c r="B8941" t="s">
        <v>22685</v>
      </c>
      <c r="C8941" t="s">
        <v>22686</v>
      </c>
      <c r="D8941" s="2">
        <v>7743447391</v>
      </c>
      <c r="E8941" s="1">
        <v>44964.611863425926</v>
      </c>
      <c r="F8941" s="1">
        <v>44964.611863425926</v>
      </c>
    </row>
    <row r="8942" spans="1:6" x14ac:dyDescent="0.2">
      <c r="A8942">
        <v>8941</v>
      </c>
      <c r="B8942" t="s">
        <v>22687</v>
      </c>
      <c r="C8942" t="s">
        <v>22688</v>
      </c>
      <c r="D8942" t="s">
        <v>22689</v>
      </c>
      <c r="E8942" s="1">
        <v>44964.611863425926</v>
      </c>
      <c r="F8942" s="1">
        <v>44964.611863425926</v>
      </c>
    </row>
    <row r="8943" spans="1:6" x14ac:dyDescent="0.2">
      <c r="A8943">
        <v>8942</v>
      </c>
      <c r="B8943" t="s">
        <v>22690</v>
      </c>
      <c r="C8943" t="s">
        <v>22691</v>
      </c>
      <c r="D8943">
        <f>1-415-475-5267</f>
        <v>-6156</v>
      </c>
      <c r="E8943" s="1">
        <v>44964.611863425926</v>
      </c>
      <c r="F8943" s="1">
        <v>44964.611863425926</v>
      </c>
    </row>
    <row r="8944" spans="1:6" x14ac:dyDescent="0.2">
      <c r="A8944">
        <v>8943</v>
      </c>
      <c r="B8944" t="s">
        <v>22692</v>
      </c>
      <c r="C8944" t="s">
        <v>22693</v>
      </c>
      <c r="D8944">
        <f>1-810-216-6248</f>
        <v>-7273</v>
      </c>
      <c r="E8944" s="1">
        <v>44964.611863425926</v>
      </c>
      <c r="F8944" s="1">
        <v>44964.611863425926</v>
      </c>
    </row>
    <row r="8945" spans="1:6" x14ac:dyDescent="0.2">
      <c r="A8945">
        <v>8944</v>
      </c>
      <c r="B8945" t="s">
        <v>22694</v>
      </c>
      <c r="C8945" t="s">
        <v>22695</v>
      </c>
      <c r="D8945" t="s">
        <v>22696</v>
      </c>
      <c r="E8945" s="1">
        <v>44964.611863425926</v>
      </c>
      <c r="F8945" s="1">
        <v>44964.611863425926</v>
      </c>
    </row>
    <row r="8946" spans="1:6" x14ac:dyDescent="0.2">
      <c r="A8946">
        <v>8945</v>
      </c>
      <c r="B8946" t="s">
        <v>22697</v>
      </c>
      <c r="C8946" t="s">
        <v>22698</v>
      </c>
      <c r="D8946">
        <v>18704482080</v>
      </c>
      <c r="E8946" s="1">
        <v>44964.611863425926</v>
      </c>
      <c r="F8946" s="1">
        <v>44964.611863425926</v>
      </c>
    </row>
    <row r="8947" spans="1:6" x14ac:dyDescent="0.2">
      <c r="A8947">
        <v>8946</v>
      </c>
      <c r="B8947" t="s">
        <v>22699</v>
      </c>
      <c r="C8947" t="s">
        <v>22700</v>
      </c>
      <c r="D8947">
        <f>1-615-631-9422</f>
        <v>-10667</v>
      </c>
      <c r="E8947" s="1">
        <v>44964.611863425926</v>
      </c>
      <c r="F8947" s="1">
        <v>44964.611863425926</v>
      </c>
    </row>
    <row r="8948" spans="1:6" x14ac:dyDescent="0.2">
      <c r="A8948">
        <v>8947</v>
      </c>
      <c r="B8948" t="s">
        <v>22701</v>
      </c>
      <c r="C8948" t="s">
        <v>22702</v>
      </c>
      <c r="D8948">
        <f>1-715-488-5549</f>
        <v>-6751</v>
      </c>
      <c r="E8948" s="1">
        <v>44964.611863425926</v>
      </c>
      <c r="F8948" s="1">
        <v>44964.611863425926</v>
      </c>
    </row>
    <row r="8949" spans="1:6" x14ac:dyDescent="0.2">
      <c r="A8949">
        <v>8948</v>
      </c>
      <c r="B8949" t="s">
        <v>22703</v>
      </c>
      <c r="C8949" t="s">
        <v>22704</v>
      </c>
      <c r="D8949" t="s">
        <v>22705</v>
      </c>
      <c r="E8949" s="1">
        <v>44964.611863425926</v>
      </c>
      <c r="F8949" s="1">
        <v>44964.611863425926</v>
      </c>
    </row>
    <row r="8950" spans="1:6" x14ac:dyDescent="0.2">
      <c r="A8950">
        <v>8949</v>
      </c>
      <c r="B8950" t="s">
        <v>22706</v>
      </c>
      <c r="C8950" t="s">
        <v>22707</v>
      </c>
      <c r="D8950" t="s">
        <v>22708</v>
      </c>
      <c r="E8950" s="1">
        <v>44964.611863425926</v>
      </c>
      <c r="F8950" s="1">
        <v>44964.611863425926</v>
      </c>
    </row>
    <row r="8951" spans="1:6" x14ac:dyDescent="0.2">
      <c r="A8951">
        <v>8950</v>
      </c>
      <c r="B8951" t="s">
        <v>22709</v>
      </c>
      <c r="C8951" t="s">
        <v>22710</v>
      </c>
      <c r="D8951">
        <f>1-636-243-7589</f>
        <v>-8467</v>
      </c>
      <c r="E8951" s="1">
        <v>44964.611863425926</v>
      </c>
      <c r="F8951" s="1">
        <v>44964.611863425926</v>
      </c>
    </row>
    <row r="8952" spans="1:6" x14ac:dyDescent="0.2">
      <c r="A8952">
        <v>8951</v>
      </c>
      <c r="B8952" t="s">
        <v>22711</v>
      </c>
      <c r="C8952" t="s">
        <v>22712</v>
      </c>
      <c r="D8952" t="s">
        <v>22713</v>
      </c>
      <c r="E8952" s="1">
        <v>44964.611863425926</v>
      </c>
      <c r="F8952" s="1">
        <v>44964.611863425926</v>
      </c>
    </row>
    <row r="8953" spans="1:6" x14ac:dyDescent="0.2">
      <c r="A8953">
        <v>8952</v>
      </c>
      <c r="B8953" t="s">
        <v>22714</v>
      </c>
      <c r="C8953" t="s">
        <v>22715</v>
      </c>
      <c r="D8953">
        <v>18284696029</v>
      </c>
      <c r="E8953" s="1">
        <v>44964.611863425926</v>
      </c>
      <c r="F8953" s="1">
        <v>44964.611863425926</v>
      </c>
    </row>
    <row r="8954" spans="1:6" x14ac:dyDescent="0.2">
      <c r="A8954">
        <v>8953</v>
      </c>
      <c r="B8954" t="s">
        <v>22716</v>
      </c>
      <c r="C8954" t="s">
        <v>22717</v>
      </c>
      <c r="D8954">
        <f>1-252-757-7748</f>
        <v>-8756</v>
      </c>
      <c r="E8954" s="1">
        <v>44964.611863425926</v>
      </c>
      <c r="F8954" s="1">
        <v>44964.611863425926</v>
      </c>
    </row>
    <row r="8955" spans="1:6" x14ac:dyDescent="0.2">
      <c r="A8955">
        <v>8954</v>
      </c>
      <c r="B8955" t="s">
        <v>22718</v>
      </c>
      <c r="C8955" t="s">
        <v>22719</v>
      </c>
      <c r="D8955" t="s">
        <v>22720</v>
      </c>
      <c r="E8955" s="1">
        <v>44964.611863425926</v>
      </c>
      <c r="F8955" s="1">
        <v>44964.611863425926</v>
      </c>
    </row>
    <row r="8956" spans="1:6" x14ac:dyDescent="0.2">
      <c r="A8956">
        <v>8955</v>
      </c>
      <c r="B8956" t="s">
        <v>22721</v>
      </c>
      <c r="C8956" t="s">
        <v>22722</v>
      </c>
      <c r="D8956" s="2">
        <v>18437377203</v>
      </c>
      <c r="E8956" s="1">
        <v>44964.611863425926</v>
      </c>
      <c r="F8956" s="1">
        <v>44964.611863425926</v>
      </c>
    </row>
    <row r="8957" spans="1:6" x14ac:dyDescent="0.2">
      <c r="A8957">
        <v>8956</v>
      </c>
      <c r="B8957" t="s">
        <v>22723</v>
      </c>
      <c r="C8957" t="s">
        <v>22724</v>
      </c>
      <c r="D8957" s="2">
        <v>4843617244</v>
      </c>
      <c r="E8957" s="1">
        <v>44964.611863425926</v>
      </c>
      <c r="F8957" s="1">
        <v>44964.611863425926</v>
      </c>
    </row>
    <row r="8958" spans="1:6" x14ac:dyDescent="0.2">
      <c r="A8958">
        <v>8957</v>
      </c>
      <c r="B8958" t="s">
        <v>22725</v>
      </c>
      <c r="C8958" t="s">
        <v>22726</v>
      </c>
      <c r="D8958" t="s">
        <v>22727</v>
      </c>
      <c r="E8958" s="1">
        <v>44964.611863425926</v>
      </c>
      <c r="F8958" s="1">
        <v>44964.611863425926</v>
      </c>
    </row>
    <row r="8959" spans="1:6" x14ac:dyDescent="0.2">
      <c r="A8959">
        <v>8958</v>
      </c>
      <c r="B8959" t="s">
        <v>22728</v>
      </c>
      <c r="C8959" t="s">
        <v>22729</v>
      </c>
      <c r="D8959" t="s">
        <v>22730</v>
      </c>
      <c r="E8959" s="1">
        <v>44964.611863425926</v>
      </c>
      <c r="F8959" s="1">
        <v>44964.611863425926</v>
      </c>
    </row>
    <row r="8960" spans="1:6" x14ac:dyDescent="0.2">
      <c r="A8960">
        <v>8959</v>
      </c>
      <c r="B8960" t="s">
        <v>22731</v>
      </c>
      <c r="C8960" t="s">
        <v>22732</v>
      </c>
      <c r="D8960" t="s">
        <v>22733</v>
      </c>
      <c r="E8960" s="1">
        <v>44964.611863425926</v>
      </c>
      <c r="F8960" s="1">
        <v>44964.611863425926</v>
      </c>
    </row>
    <row r="8961" spans="1:6" x14ac:dyDescent="0.2">
      <c r="A8961">
        <v>8960</v>
      </c>
      <c r="B8961" t="s">
        <v>22734</v>
      </c>
      <c r="C8961" t="s">
        <v>22735</v>
      </c>
      <c r="D8961" t="s">
        <v>22736</v>
      </c>
      <c r="E8961" s="1">
        <v>44964.611863425926</v>
      </c>
      <c r="F8961" s="1">
        <v>44964.611863425926</v>
      </c>
    </row>
    <row r="8962" spans="1:6" x14ac:dyDescent="0.2">
      <c r="A8962">
        <v>8961</v>
      </c>
      <c r="B8962" t="s">
        <v>22737</v>
      </c>
      <c r="C8962" t="s">
        <v>22738</v>
      </c>
      <c r="D8962" t="s">
        <v>22739</v>
      </c>
      <c r="E8962" s="1">
        <v>44964.611863425926</v>
      </c>
      <c r="F8962" s="1">
        <v>44964.611863425926</v>
      </c>
    </row>
    <row r="8963" spans="1:6" x14ac:dyDescent="0.2">
      <c r="A8963">
        <v>8962</v>
      </c>
      <c r="B8963" t="s">
        <v>22740</v>
      </c>
      <c r="C8963" t="s">
        <v>22741</v>
      </c>
      <c r="D8963">
        <v>19797717212</v>
      </c>
      <c r="E8963" s="1">
        <v>44964.611863425926</v>
      </c>
      <c r="F8963" s="1">
        <v>44964.611863425926</v>
      </c>
    </row>
    <row r="8964" spans="1:6" x14ac:dyDescent="0.2">
      <c r="A8964">
        <v>8963</v>
      </c>
      <c r="B8964" t="s">
        <v>22742</v>
      </c>
      <c r="C8964" t="s">
        <v>22743</v>
      </c>
      <c r="D8964" s="2">
        <v>15347997913</v>
      </c>
      <c r="E8964" s="1">
        <v>44964.611863425926</v>
      </c>
      <c r="F8964" s="1">
        <v>44964.611863425926</v>
      </c>
    </row>
    <row r="8965" spans="1:6" x14ac:dyDescent="0.2">
      <c r="A8965">
        <v>8964</v>
      </c>
      <c r="B8965" t="s">
        <v>22744</v>
      </c>
      <c r="C8965" t="s">
        <v>22745</v>
      </c>
      <c r="D8965">
        <v>16784963488</v>
      </c>
      <c r="E8965" s="1">
        <v>44964.611863425926</v>
      </c>
      <c r="F8965" s="1">
        <v>44964.611863425926</v>
      </c>
    </row>
    <row r="8966" spans="1:6" x14ac:dyDescent="0.2">
      <c r="A8966">
        <v>8965</v>
      </c>
      <c r="B8966" t="s">
        <v>22746</v>
      </c>
      <c r="C8966" t="s">
        <v>22747</v>
      </c>
      <c r="D8966" t="s">
        <v>22748</v>
      </c>
      <c r="E8966" s="1">
        <v>44964.611863425926</v>
      </c>
      <c r="F8966" s="1">
        <v>44964.611863425926</v>
      </c>
    </row>
    <row r="8967" spans="1:6" x14ac:dyDescent="0.2">
      <c r="A8967">
        <v>8966</v>
      </c>
      <c r="B8967" t="s">
        <v>22749</v>
      </c>
      <c r="C8967" t="s">
        <v>22750</v>
      </c>
      <c r="D8967" t="s">
        <v>22751</v>
      </c>
      <c r="E8967" s="1">
        <v>44964.611863425926</v>
      </c>
      <c r="F8967" s="1">
        <v>44964.611863425926</v>
      </c>
    </row>
    <row r="8968" spans="1:6" x14ac:dyDescent="0.2">
      <c r="A8968">
        <v>8967</v>
      </c>
      <c r="B8968" t="s">
        <v>22752</v>
      </c>
      <c r="C8968" t="s">
        <v>22753</v>
      </c>
      <c r="D8968" t="s">
        <v>22754</v>
      </c>
      <c r="E8968" s="1">
        <v>44964.611863425926</v>
      </c>
      <c r="F8968" s="1">
        <v>44964.611863425926</v>
      </c>
    </row>
    <row r="8969" spans="1:6" x14ac:dyDescent="0.2">
      <c r="A8969">
        <v>8968</v>
      </c>
      <c r="B8969" t="s">
        <v>22755</v>
      </c>
      <c r="C8969" t="s">
        <v>22756</v>
      </c>
      <c r="D8969" t="s">
        <v>22757</v>
      </c>
      <c r="E8969" s="1">
        <v>44964.611863425926</v>
      </c>
      <c r="F8969" s="1">
        <v>44964.611863425926</v>
      </c>
    </row>
    <row r="8970" spans="1:6" x14ac:dyDescent="0.2">
      <c r="A8970">
        <v>8969</v>
      </c>
      <c r="B8970" t="s">
        <v>22758</v>
      </c>
      <c r="C8970" t="s">
        <v>22759</v>
      </c>
      <c r="D8970" t="s">
        <v>22760</v>
      </c>
      <c r="E8970" s="1">
        <v>44964.611863425926</v>
      </c>
      <c r="F8970" s="1">
        <v>44964.611863425926</v>
      </c>
    </row>
    <row r="8971" spans="1:6" x14ac:dyDescent="0.2">
      <c r="A8971">
        <v>8970</v>
      </c>
      <c r="B8971" t="s">
        <v>22761</v>
      </c>
      <c r="C8971" t="s">
        <v>22762</v>
      </c>
      <c r="D8971" s="2">
        <v>3607340225</v>
      </c>
      <c r="E8971" s="1">
        <v>44964.611863425926</v>
      </c>
      <c r="F8971" s="1">
        <v>44964.611863425926</v>
      </c>
    </row>
    <row r="8972" spans="1:6" x14ac:dyDescent="0.2">
      <c r="A8972">
        <v>8971</v>
      </c>
      <c r="B8972" t="s">
        <v>22763</v>
      </c>
      <c r="C8972" t="s">
        <v>22764</v>
      </c>
      <c r="D8972" t="s">
        <v>22765</v>
      </c>
      <c r="E8972" s="1">
        <v>44964.611863425926</v>
      </c>
      <c r="F8972" s="1">
        <v>44964.611863425926</v>
      </c>
    </row>
    <row r="8973" spans="1:6" x14ac:dyDescent="0.2">
      <c r="A8973">
        <v>8972</v>
      </c>
      <c r="B8973" t="s">
        <v>22766</v>
      </c>
      <c r="C8973" t="s">
        <v>22767</v>
      </c>
      <c r="D8973">
        <v>15173279837</v>
      </c>
      <c r="E8973" s="1">
        <v>44964.611863425926</v>
      </c>
      <c r="F8973" s="1">
        <v>44964.611863425926</v>
      </c>
    </row>
    <row r="8974" spans="1:6" x14ac:dyDescent="0.2">
      <c r="A8974">
        <v>8973</v>
      </c>
      <c r="B8974" t="s">
        <v>22768</v>
      </c>
      <c r="C8974" t="s">
        <v>22769</v>
      </c>
      <c r="D8974" s="2">
        <v>9253706179</v>
      </c>
      <c r="E8974" s="1">
        <v>44964.611863425926</v>
      </c>
      <c r="F8974" s="1">
        <v>44964.611863425926</v>
      </c>
    </row>
    <row r="8975" spans="1:6" x14ac:dyDescent="0.2">
      <c r="A8975">
        <v>8974</v>
      </c>
      <c r="B8975" t="s">
        <v>22770</v>
      </c>
      <c r="C8975" t="s">
        <v>22771</v>
      </c>
      <c r="D8975" s="2">
        <v>9092491974</v>
      </c>
      <c r="E8975" s="1">
        <v>44964.611863425926</v>
      </c>
      <c r="F8975" s="1">
        <v>44964.611863425926</v>
      </c>
    </row>
    <row r="8976" spans="1:6" x14ac:dyDescent="0.2">
      <c r="A8976">
        <v>8975</v>
      </c>
      <c r="B8976" t="s">
        <v>22772</v>
      </c>
      <c r="C8976" t="s">
        <v>22773</v>
      </c>
      <c r="D8976" t="s">
        <v>22774</v>
      </c>
      <c r="E8976" s="1">
        <v>44964.611863425926</v>
      </c>
      <c r="F8976" s="1">
        <v>44964.611863425926</v>
      </c>
    </row>
    <row r="8977" spans="1:6" x14ac:dyDescent="0.2">
      <c r="A8977">
        <v>8976</v>
      </c>
      <c r="B8977" t="s">
        <v>22775</v>
      </c>
      <c r="C8977" t="s">
        <v>22776</v>
      </c>
      <c r="D8977" t="s">
        <v>22777</v>
      </c>
      <c r="E8977" s="1">
        <v>44964.611863425926</v>
      </c>
      <c r="F8977" s="1">
        <v>44964.611863425926</v>
      </c>
    </row>
    <row r="8978" spans="1:6" x14ac:dyDescent="0.2">
      <c r="A8978">
        <v>8977</v>
      </c>
      <c r="B8978" t="s">
        <v>22778</v>
      </c>
      <c r="C8978" t="s">
        <v>22779</v>
      </c>
      <c r="D8978" t="s">
        <v>22780</v>
      </c>
      <c r="E8978" s="1">
        <v>44964.611863425926</v>
      </c>
      <c r="F8978" s="1">
        <v>44964.611863425926</v>
      </c>
    </row>
    <row r="8979" spans="1:6" x14ac:dyDescent="0.2">
      <c r="A8979">
        <v>8978</v>
      </c>
      <c r="B8979" t="s">
        <v>22781</v>
      </c>
      <c r="C8979" t="s">
        <v>22782</v>
      </c>
      <c r="D8979" s="2">
        <v>8622233700</v>
      </c>
      <c r="E8979" s="1">
        <v>44964.611863425926</v>
      </c>
      <c r="F8979" s="1">
        <v>44964.611863425926</v>
      </c>
    </row>
    <row r="8980" spans="1:6" x14ac:dyDescent="0.2">
      <c r="A8980">
        <v>8979</v>
      </c>
      <c r="B8980" t="s">
        <v>22783</v>
      </c>
      <c r="C8980" t="s">
        <v>22784</v>
      </c>
      <c r="D8980" t="s">
        <v>22785</v>
      </c>
      <c r="E8980" s="1">
        <v>44964.611863425926</v>
      </c>
      <c r="F8980" s="1">
        <v>44964.611863425926</v>
      </c>
    </row>
    <row r="8981" spans="1:6" x14ac:dyDescent="0.2">
      <c r="A8981">
        <v>8980</v>
      </c>
      <c r="B8981" t="s">
        <v>22786</v>
      </c>
      <c r="C8981" t="s">
        <v>22787</v>
      </c>
      <c r="D8981" t="s">
        <v>22788</v>
      </c>
      <c r="E8981" s="1">
        <v>44964.611863425926</v>
      </c>
      <c r="F8981" s="1">
        <v>44964.611863425926</v>
      </c>
    </row>
    <row r="8982" spans="1:6" x14ac:dyDescent="0.2">
      <c r="A8982">
        <v>8981</v>
      </c>
      <c r="B8982" t="s">
        <v>22789</v>
      </c>
      <c r="C8982" t="s">
        <v>22790</v>
      </c>
      <c r="D8982" s="2">
        <v>4789482780</v>
      </c>
      <c r="E8982" s="1">
        <v>44964.611863425926</v>
      </c>
      <c r="F8982" s="1">
        <v>44964.611863425926</v>
      </c>
    </row>
    <row r="8983" spans="1:6" x14ac:dyDescent="0.2">
      <c r="A8983">
        <v>8982</v>
      </c>
      <c r="B8983" t="s">
        <v>22791</v>
      </c>
      <c r="C8983" t="s">
        <v>22792</v>
      </c>
      <c r="D8983" t="s">
        <v>22793</v>
      </c>
      <c r="E8983" s="1">
        <v>44964.611863425926</v>
      </c>
      <c r="F8983" s="1">
        <v>44964.611863425926</v>
      </c>
    </row>
    <row r="8984" spans="1:6" x14ac:dyDescent="0.2">
      <c r="A8984">
        <v>8983</v>
      </c>
      <c r="B8984" t="s">
        <v>22794</v>
      </c>
      <c r="C8984" t="s">
        <v>22795</v>
      </c>
      <c r="D8984" s="2">
        <v>3524976889</v>
      </c>
      <c r="E8984" s="1">
        <v>44964.611863425926</v>
      </c>
      <c r="F8984" s="1">
        <v>44964.611863425926</v>
      </c>
    </row>
    <row r="8985" spans="1:6" x14ac:dyDescent="0.2">
      <c r="A8985">
        <v>8984</v>
      </c>
      <c r="B8985" t="s">
        <v>22796</v>
      </c>
      <c r="C8985" t="s">
        <v>22797</v>
      </c>
      <c r="D8985" t="s">
        <v>22798</v>
      </c>
      <c r="E8985" s="1">
        <v>44964.611863425926</v>
      </c>
      <c r="F8985" s="1">
        <v>44964.611863425926</v>
      </c>
    </row>
    <row r="8986" spans="1:6" x14ac:dyDescent="0.2">
      <c r="A8986">
        <v>8985</v>
      </c>
      <c r="B8986" t="s">
        <v>22799</v>
      </c>
      <c r="C8986" t="s">
        <v>22800</v>
      </c>
      <c r="D8986" t="s">
        <v>22801</v>
      </c>
      <c r="E8986" s="1">
        <v>44964.611863425926</v>
      </c>
      <c r="F8986" s="1">
        <v>44964.611863425926</v>
      </c>
    </row>
    <row r="8987" spans="1:6" x14ac:dyDescent="0.2">
      <c r="A8987">
        <v>8986</v>
      </c>
      <c r="B8987" t="s">
        <v>22802</v>
      </c>
      <c r="C8987" t="s">
        <v>22803</v>
      </c>
      <c r="D8987" t="s">
        <v>22804</v>
      </c>
      <c r="E8987" s="1">
        <v>44964.611863425926</v>
      </c>
      <c r="F8987" s="1">
        <v>44964.611863425926</v>
      </c>
    </row>
    <row r="8988" spans="1:6" x14ac:dyDescent="0.2">
      <c r="A8988">
        <v>8987</v>
      </c>
      <c r="B8988" t="s">
        <v>22805</v>
      </c>
      <c r="C8988" t="s">
        <v>22806</v>
      </c>
      <c r="D8988" t="s">
        <v>22807</v>
      </c>
      <c r="E8988" s="1">
        <v>44964.611863425926</v>
      </c>
      <c r="F8988" s="1">
        <v>44964.611863425926</v>
      </c>
    </row>
    <row r="8989" spans="1:6" x14ac:dyDescent="0.2">
      <c r="A8989">
        <v>8988</v>
      </c>
      <c r="B8989" t="s">
        <v>22808</v>
      </c>
      <c r="C8989" t="s">
        <v>22809</v>
      </c>
      <c r="D8989" t="s">
        <v>22810</v>
      </c>
      <c r="E8989" s="1">
        <v>44964.611863425926</v>
      </c>
      <c r="F8989" s="1">
        <v>44964.611863425926</v>
      </c>
    </row>
    <row r="8990" spans="1:6" x14ac:dyDescent="0.2">
      <c r="A8990">
        <v>8989</v>
      </c>
      <c r="B8990" t="s">
        <v>22811</v>
      </c>
      <c r="C8990" t="s">
        <v>22812</v>
      </c>
      <c r="D8990" t="s">
        <v>22813</v>
      </c>
      <c r="E8990" s="1">
        <v>44964.611863425926</v>
      </c>
      <c r="F8990" s="1">
        <v>44964.611863425926</v>
      </c>
    </row>
    <row r="8991" spans="1:6" x14ac:dyDescent="0.2">
      <c r="A8991">
        <v>8990</v>
      </c>
      <c r="B8991" t="s">
        <v>22814</v>
      </c>
      <c r="C8991" t="s">
        <v>22815</v>
      </c>
      <c r="D8991" s="2">
        <v>4085584916</v>
      </c>
      <c r="E8991" s="1">
        <v>44964.611863425926</v>
      </c>
      <c r="F8991" s="1">
        <v>44964.611863425926</v>
      </c>
    </row>
    <row r="8992" spans="1:6" x14ac:dyDescent="0.2">
      <c r="A8992">
        <v>8991</v>
      </c>
      <c r="B8992" t="s">
        <v>22816</v>
      </c>
      <c r="C8992" t="s">
        <v>22817</v>
      </c>
      <c r="D8992">
        <f>1-979-775-1706</f>
        <v>-3459</v>
      </c>
      <c r="E8992" s="1">
        <v>44964.611863425926</v>
      </c>
      <c r="F8992" s="1">
        <v>44964.611863425926</v>
      </c>
    </row>
    <row r="8993" spans="1:6" x14ac:dyDescent="0.2">
      <c r="A8993">
        <v>8992</v>
      </c>
      <c r="B8993" t="s">
        <v>22818</v>
      </c>
      <c r="C8993" t="s">
        <v>22819</v>
      </c>
      <c r="D8993" s="2">
        <v>8156211940</v>
      </c>
      <c r="E8993" s="1">
        <v>44964.611863425926</v>
      </c>
      <c r="F8993" s="1">
        <v>44964.611863425926</v>
      </c>
    </row>
    <row r="8994" spans="1:6" x14ac:dyDescent="0.2">
      <c r="A8994">
        <v>8993</v>
      </c>
      <c r="B8994" t="s">
        <v>22820</v>
      </c>
      <c r="C8994" t="s">
        <v>22821</v>
      </c>
      <c r="D8994" t="s">
        <v>22822</v>
      </c>
      <c r="E8994" s="1">
        <v>44964.611863425926</v>
      </c>
      <c r="F8994" s="1">
        <v>44964.611863425926</v>
      </c>
    </row>
    <row r="8995" spans="1:6" x14ac:dyDescent="0.2">
      <c r="A8995">
        <v>8994</v>
      </c>
      <c r="B8995" t="s">
        <v>22823</v>
      </c>
      <c r="C8995" t="s">
        <v>22824</v>
      </c>
      <c r="D8995" t="s">
        <v>22825</v>
      </c>
      <c r="E8995" s="1">
        <v>44964.611863425926</v>
      </c>
      <c r="F8995" s="1">
        <v>44964.611863425926</v>
      </c>
    </row>
    <row r="8996" spans="1:6" x14ac:dyDescent="0.2">
      <c r="A8996">
        <v>8995</v>
      </c>
      <c r="B8996" t="s">
        <v>22826</v>
      </c>
      <c r="C8996" t="s">
        <v>22827</v>
      </c>
      <c r="D8996" t="s">
        <v>22828</v>
      </c>
      <c r="E8996" s="1">
        <v>44964.611863425926</v>
      </c>
      <c r="F8996" s="1">
        <v>44964.611863425926</v>
      </c>
    </row>
    <row r="8997" spans="1:6" x14ac:dyDescent="0.2">
      <c r="A8997">
        <v>8996</v>
      </c>
      <c r="B8997" t="s">
        <v>22829</v>
      </c>
      <c r="C8997" t="s">
        <v>22830</v>
      </c>
      <c r="D8997">
        <f>1-848-616-2317</f>
        <v>-3780</v>
      </c>
      <c r="E8997" s="1">
        <v>44964.611863425926</v>
      </c>
      <c r="F8997" s="1">
        <v>44964.611863425926</v>
      </c>
    </row>
    <row r="8998" spans="1:6" x14ac:dyDescent="0.2">
      <c r="A8998">
        <v>8997</v>
      </c>
      <c r="B8998" t="s">
        <v>22831</v>
      </c>
      <c r="C8998" t="s">
        <v>22832</v>
      </c>
      <c r="D8998" t="s">
        <v>22833</v>
      </c>
      <c r="E8998" s="1">
        <v>44964.611863425926</v>
      </c>
      <c r="F8998" s="1">
        <v>44964.611863425926</v>
      </c>
    </row>
    <row r="8999" spans="1:6" x14ac:dyDescent="0.2">
      <c r="A8999">
        <v>8998</v>
      </c>
      <c r="B8999" t="s">
        <v>22834</v>
      </c>
      <c r="C8999" t="s">
        <v>22835</v>
      </c>
      <c r="D8999" t="s">
        <v>22836</v>
      </c>
      <c r="E8999" s="1">
        <v>44964.611863425926</v>
      </c>
      <c r="F8999" s="1">
        <v>44964.611863425926</v>
      </c>
    </row>
    <row r="9000" spans="1:6" x14ac:dyDescent="0.2">
      <c r="A9000">
        <v>8999</v>
      </c>
      <c r="B9000" t="s">
        <v>22837</v>
      </c>
      <c r="C9000" t="s">
        <v>22838</v>
      </c>
      <c r="D9000" t="s">
        <v>22839</v>
      </c>
      <c r="E9000" s="1">
        <v>44964.611863425926</v>
      </c>
      <c r="F9000" s="1">
        <v>44964.611863425926</v>
      </c>
    </row>
    <row r="9001" spans="1:6" x14ac:dyDescent="0.2">
      <c r="A9001">
        <v>9000</v>
      </c>
      <c r="B9001" t="s">
        <v>22840</v>
      </c>
      <c r="C9001" t="s">
        <v>22841</v>
      </c>
      <c r="D9001">
        <v>16896242748</v>
      </c>
      <c r="E9001" s="1">
        <v>44964.611863425926</v>
      </c>
      <c r="F9001" s="1">
        <v>44964.611863425926</v>
      </c>
    </row>
    <row r="9002" spans="1:6" x14ac:dyDescent="0.2">
      <c r="A9002">
        <v>9001</v>
      </c>
      <c r="B9002" t="s">
        <v>22842</v>
      </c>
      <c r="C9002" t="s">
        <v>22843</v>
      </c>
      <c r="D9002" t="s">
        <v>22844</v>
      </c>
      <c r="E9002" s="1">
        <v>44964.611863425926</v>
      </c>
      <c r="F9002" s="1">
        <v>44964.611863425926</v>
      </c>
    </row>
    <row r="9003" spans="1:6" x14ac:dyDescent="0.2">
      <c r="A9003">
        <v>9002</v>
      </c>
      <c r="B9003" t="s">
        <v>22845</v>
      </c>
      <c r="C9003" t="s">
        <v>22846</v>
      </c>
      <c r="D9003">
        <f>1-628-804-2527</f>
        <v>-3958</v>
      </c>
      <c r="E9003" s="1">
        <v>44964.611863425926</v>
      </c>
      <c r="F9003" s="1">
        <v>44964.611863425926</v>
      </c>
    </row>
    <row r="9004" spans="1:6" x14ac:dyDescent="0.2">
      <c r="A9004">
        <v>9003</v>
      </c>
      <c r="B9004" t="s">
        <v>22847</v>
      </c>
      <c r="C9004" t="s">
        <v>22848</v>
      </c>
      <c r="D9004" s="2">
        <v>5124938370</v>
      </c>
      <c r="E9004" s="1">
        <v>44964.611863425926</v>
      </c>
      <c r="F9004" s="1">
        <v>44964.611863425926</v>
      </c>
    </row>
    <row r="9005" spans="1:6" x14ac:dyDescent="0.2">
      <c r="A9005">
        <v>9004</v>
      </c>
      <c r="B9005" t="s">
        <v>22849</v>
      </c>
      <c r="C9005" t="s">
        <v>22850</v>
      </c>
      <c r="D9005" s="2">
        <v>15204547882</v>
      </c>
      <c r="E9005" s="1">
        <v>44964.611863425926</v>
      </c>
      <c r="F9005" s="1">
        <v>44964.611863425926</v>
      </c>
    </row>
    <row r="9006" spans="1:6" x14ac:dyDescent="0.2">
      <c r="A9006">
        <v>9005</v>
      </c>
      <c r="B9006" t="s">
        <v>22851</v>
      </c>
      <c r="C9006" t="s">
        <v>22852</v>
      </c>
      <c r="D9006" t="s">
        <v>22853</v>
      </c>
      <c r="E9006" s="1">
        <v>44964.611863425926</v>
      </c>
      <c r="F9006" s="1">
        <v>44964.611863425926</v>
      </c>
    </row>
    <row r="9007" spans="1:6" x14ac:dyDescent="0.2">
      <c r="A9007">
        <v>9006</v>
      </c>
      <c r="B9007" t="s">
        <v>22854</v>
      </c>
      <c r="C9007" t="s">
        <v>22855</v>
      </c>
      <c r="D9007" s="2">
        <v>7865534901</v>
      </c>
      <c r="E9007" s="1">
        <v>44964.611863425926</v>
      </c>
      <c r="F9007" s="1">
        <v>44964.611863425926</v>
      </c>
    </row>
    <row r="9008" spans="1:6" x14ac:dyDescent="0.2">
      <c r="A9008">
        <v>9007</v>
      </c>
      <c r="B9008" t="s">
        <v>22856</v>
      </c>
      <c r="C9008" t="s">
        <v>22857</v>
      </c>
      <c r="D9008">
        <f>1-828-306-8739</f>
        <v>-9872</v>
      </c>
      <c r="E9008" s="1">
        <v>44964.611863425926</v>
      </c>
      <c r="F9008" s="1">
        <v>44964.611863425926</v>
      </c>
    </row>
    <row r="9009" spans="1:6" x14ac:dyDescent="0.2">
      <c r="A9009">
        <v>9008</v>
      </c>
      <c r="B9009" t="s">
        <v>22858</v>
      </c>
      <c r="C9009" t="s">
        <v>22859</v>
      </c>
      <c r="D9009">
        <f>1-956-562-1216</f>
        <v>-2733</v>
      </c>
      <c r="E9009" s="1">
        <v>44964.611863425926</v>
      </c>
      <c r="F9009" s="1">
        <v>44964.611863425926</v>
      </c>
    </row>
    <row r="9010" spans="1:6" x14ac:dyDescent="0.2">
      <c r="A9010">
        <v>9009</v>
      </c>
      <c r="B9010" t="s">
        <v>22860</v>
      </c>
      <c r="C9010" t="s">
        <v>22861</v>
      </c>
      <c r="D9010" s="2">
        <v>3315449014</v>
      </c>
      <c r="E9010" s="1">
        <v>44964.611863425926</v>
      </c>
      <c r="F9010" s="1">
        <v>44964.611863425926</v>
      </c>
    </row>
    <row r="9011" spans="1:6" x14ac:dyDescent="0.2">
      <c r="A9011">
        <v>9010</v>
      </c>
      <c r="B9011" t="s">
        <v>22862</v>
      </c>
      <c r="C9011" t="s">
        <v>22863</v>
      </c>
      <c r="D9011" s="2">
        <v>5346937031</v>
      </c>
      <c r="E9011" s="1">
        <v>44964.611863425926</v>
      </c>
      <c r="F9011" s="1">
        <v>44964.611863425926</v>
      </c>
    </row>
    <row r="9012" spans="1:6" x14ac:dyDescent="0.2">
      <c r="A9012">
        <v>9011</v>
      </c>
      <c r="B9012" t="s">
        <v>22864</v>
      </c>
      <c r="C9012" t="s">
        <v>22865</v>
      </c>
      <c r="D9012" s="2">
        <v>9419983387</v>
      </c>
      <c r="E9012" s="1">
        <v>44964.611863425926</v>
      </c>
      <c r="F9012" s="1">
        <v>44964.611863425926</v>
      </c>
    </row>
    <row r="9013" spans="1:6" x14ac:dyDescent="0.2">
      <c r="A9013">
        <v>9012</v>
      </c>
      <c r="B9013" t="s">
        <v>22866</v>
      </c>
      <c r="C9013" t="s">
        <v>22867</v>
      </c>
      <c r="D9013" t="s">
        <v>22868</v>
      </c>
      <c r="E9013" s="1">
        <v>44964.611863425926</v>
      </c>
      <c r="F9013" s="1">
        <v>44964.611863425926</v>
      </c>
    </row>
    <row r="9014" spans="1:6" x14ac:dyDescent="0.2">
      <c r="A9014">
        <v>9013</v>
      </c>
      <c r="B9014" t="s">
        <v>22869</v>
      </c>
      <c r="C9014" t="s">
        <v>22870</v>
      </c>
      <c r="D9014">
        <f>1-915-686-9822</f>
        <v>-11422</v>
      </c>
      <c r="E9014" s="1">
        <v>44964.611863425926</v>
      </c>
      <c r="F9014" s="1">
        <v>44964.611863425926</v>
      </c>
    </row>
    <row r="9015" spans="1:6" x14ac:dyDescent="0.2">
      <c r="A9015">
        <v>9014</v>
      </c>
      <c r="B9015" t="s">
        <v>22871</v>
      </c>
      <c r="C9015" t="s">
        <v>22872</v>
      </c>
      <c r="D9015" t="s">
        <v>22873</v>
      </c>
      <c r="E9015" s="1">
        <v>44964.611863425926</v>
      </c>
      <c r="F9015" s="1">
        <v>44964.611863425926</v>
      </c>
    </row>
    <row r="9016" spans="1:6" x14ac:dyDescent="0.2">
      <c r="A9016">
        <v>9015</v>
      </c>
      <c r="B9016" t="s">
        <v>22874</v>
      </c>
      <c r="C9016" t="s">
        <v>22875</v>
      </c>
      <c r="D9016" t="s">
        <v>22876</v>
      </c>
      <c r="E9016" s="1">
        <v>44964.611863425926</v>
      </c>
      <c r="F9016" s="1">
        <v>44964.611863425926</v>
      </c>
    </row>
    <row r="9017" spans="1:6" x14ac:dyDescent="0.2">
      <c r="A9017">
        <v>9016</v>
      </c>
      <c r="B9017" t="s">
        <v>22877</v>
      </c>
      <c r="C9017" t="s">
        <v>22878</v>
      </c>
      <c r="D9017">
        <v>18164994307</v>
      </c>
      <c r="E9017" s="1">
        <v>44964.611863425926</v>
      </c>
      <c r="F9017" s="1">
        <v>44964.611863425926</v>
      </c>
    </row>
    <row r="9018" spans="1:6" x14ac:dyDescent="0.2">
      <c r="A9018">
        <v>9017</v>
      </c>
      <c r="B9018" t="s">
        <v>22879</v>
      </c>
      <c r="C9018" t="s">
        <v>22880</v>
      </c>
      <c r="D9018" t="s">
        <v>22881</v>
      </c>
      <c r="E9018" s="1">
        <v>44964.611863425926</v>
      </c>
      <c r="F9018" s="1">
        <v>44964.611863425926</v>
      </c>
    </row>
    <row r="9019" spans="1:6" x14ac:dyDescent="0.2">
      <c r="A9019">
        <v>9018</v>
      </c>
      <c r="B9019" t="s">
        <v>22882</v>
      </c>
      <c r="C9019" t="s">
        <v>22883</v>
      </c>
      <c r="D9019">
        <f>1-720-557-3627</f>
        <v>-4903</v>
      </c>
      <c r="E9019" s="1">
        <v>44964.611863425926</v>
      </c>
      <c r="F9019" s="1">
        <v>44964.611863425926</v>
      </c>
    </row>
    <row r="9020" spans="1:6" x14ac:dyDescent="0.2">
      <c r="A9020">
        <v>9019</v>
      </c>
      <c r="B9020" t="s">
        <v>22884</v>
      </c>
      <c r="C9020" t="s">
        <v>22885</v>
      </c>
      <c r="D9020" t="s">
        <v>22886</v>
      </c>
      <c r="E9020" s="1">
        <v>44964.611863425926</v>
      </c>
      <c r="F9020" s="1">
        <v>44964.611863425926</v>
      </c>
    </row>
    <row r="9021" spans="1:6" x14ac:dyDescent="0.2">
      <c r="A9021">
        <v>9020</v>
      </c>
      <c r="B9021" t="s">
        <v>22887</v>
      </c>
      <c r="C9021" t="s">
        <v>22888</v>
      </c>
      <c r="D9021" t="s">
        <v>22889</v>
      </c>
      <c r="E9021" s="1">
        <v>44964.611863425926</v>
      </c>
      <c r="F9021" s="1">
        <v>44964.611863425926</v>
      </c>
    </row>
    <row r="9022" spans="1:6" x14ac:dyDescent="0.2">
      <c r="A9022">
        <v>9021</v>
      </c>
      <c r="B9022" t="s">
        <v>22890</v>
      </c>
      <c r="C9022" t="s">
        <v>22891</v>
      </c>
      <c r="D9022">
        <f>1-610-707-9193</f>
        <v>-10509</v>
      </c>
      <c r="E9022" s="1">
        <v>44964.611863425926</v>
      </c>
      <c r="F9022" s="1">
        <v>44964.611863425926</v>
      </c>
    </row>
    <row r="9023" spans="1:6" x14ac:dyDescent="0.2">
      <c r="A9023">
        <v>9022</v>
      </c>
      <c r="B9023" t="s">
        <v>22892</v>
      </c>
      <c r="C9023" t="s">
        <v>22893</v>
      </c>
      <c r="D9023" s="2">
        <v>7758728174</v>
      </c>
      <c r="E9023" s="1">
        <v>44964.611863425926</v>
      </c>
      <c r="F9023" s="1">
        <v>44964.611863425926</v>
      </c>
    </row>
    <row r="9024" spans="1:6" x14ac:dyDescent="0.2">
      <c r="A9024">
        <v>9023</v>
      </c>
      <c r="B9024" t="s">
        <v>22894</v>
      </c>
      <c r="C9024" t="s">
        <v>22895</v>
      </c>
      <c r="D9024" s="2">
        <v>17817529054</v>
      </c>
      <c r="E9024" s="1">
        <v>44964.611863425926</v>
      </c>
      <c r="F9024" s="1">
        <v>44964.611863425926</v>
      </c>
    </row>
    <row r="9025" spans="1:6" x14ac:dyDescent="0.2">
      <c r="A9025">
        <v>9024</v>
      </c>
      <c r="B9025" t="s">
        <v>22896</v>
      </c>
      <c r="C9025" t="s">
        <v>22897</v>
      </c>
      <c r="D9025" t="s">
        <v>22898</v>
      </c>
      <c r="E9025" s="1">
        <v>44964.611863425926</v>
      </c>
      <c r="F9025" s="1">
        <v>44964.611863425926</v>
      </c>
    </row>
    <row r="9026" spans="1:6" x14ac:dyDescent="0.2">
      <c r="A9026">
        <v>9025</v>
      </c>
      <c r="B9026" t="s">
        <v>22899</v>
      </c>
      <c r="C9026" t="s">
        <v>22900</v>
      </c>
      <c r="D9026" t="s">
        <v>22901</v>
      </c>
      <c r="E9026" s="1">
        <v>44964.611863425926</v>
      </c>
      <c r="F9026" s="1">
        <v>44964.611863425926</v>
      </c>
    </row>
    <row r="9027" spans="1:6" x14ac:dyDescent="0.2">
      <c r="A9027">
        <v>9026</v>
      </c>
      <c r="B9027" t="s">
        <v>22902</v>
      </c>
      <c r="C9027" t="s">
        <v>22903</v>
      </c>
      <c r="D9027" s="2">
        <v>7265559661</v>
      </c>
      <c r="E9027" s="1">
        <v>44964.611863425926</v>
      </c>
      <c r="F9027" s="1">
        <v>44964.611863425926</v>
      </c>
    </row>
    <row r="9028" spans="1:6" x14ac:dyDescent="0.2">
      <c r="A9028">
        <v>9027</v>
      </c>
      <c r="B9028" t="s">
        <v>22904</v>
      </c>
      <c r="C9028" t="s">
        <v>22905</v>
      </c>
      <c r="D9028" t="s">
        <v>22906</v>
      </c>
      <c r="E9028" s="1">
        <v>44964.611863425926</v>
      </c>
      <c r="F9028" s="1">
        <v>44964.611863425926</v>
      </c>
    </row>
    <row r="9029" spans="1:6" x14ac:dyDescent="0.2">
      <c r="A9029">
        <v>9028</v>
      </c>
      <c r="B9029" t="s">
        <v>22907</v>
      </c>
      <c r="C9029" t="s">
        <v>22908</v>
      </c>
      <c r="D9029" t="s">
        <v>22909</v>
      </c>
      <c r="E9029" s="1">
        <v>44964.611863425926</v>
      </c>
      <c r="F9029" s="1">
        <v>44964.611863425926</v>
      </c>
    </row>
    <row r="9030" spans="1:6" x14ac:dyDescent="0.2">
      <c r="A9030">
        <v>9029</v>
      </c>
      <c r="B9030" t="s">
        <v>22910</v>
      </c>
      <c r="C9030" t="s">
        <v>22911</v>
      </c>
      <c r="D9030" t="s">
        <v>22912</v>
      </c>
      <c r="E9030" s="1">
        <v>44964.611863425926</v>
      </c>
      <c r="F9030" s="1">
        <v>44964.611863425926</v>
      </c>
    </row>
    <row r="9031" spans="1:6" x14ac:dyDescent="0.2">
      <c r="A9031">
        <v>9030</v>
      </c>
      <c r="B9031" t="s">
        <v>22913</v>
      </c>
      <c r="C9031" t="s">
        <v>22914</v>
      </c>
      <c r="D9031" s="2">
        <v>17724829779</v>
      </c>
      <c r="E9031" s="1">
        <v>44964.611863425926</v>
      </c>
      <c r="F9031" s="1">
        <v>44964.611863425926</v>
      </c>
    </row>
    <row r="9032" spans="1:6" x14ac:dyDescent="0.2">
      <c r="A9032">
        <v>9031</v>
      </c>
      <c r="B9032" t="s">
        <v>22915</v>
      </c>
      <c r="C9032" t="s">
        <v>22916</v>
      </c>
      <c r="D9032" s="2">
        <v>12319904422</v>
      </c>
      <c r="E9032" s="1">
        <v>44964.611863425926</v>
      </c>
      <c r="F9032" s="1">
        <v>44964.611863425926</v>
      </c>
    </row>
    <row r="9033" spans="1:6" x14ac:dyDescent="0.2">
      <c r="A9033">
        <v>9032</v>
      </c>
      <c r="B9033" t="s">
        <v>22917</v>
      </c>
      <c r="C9033" t="s">
        <v>22918</v>
      </c>
      <c r="D9033" t="s">
        <v>22919</v>
      </c>
      <c r="E9033" s="1">
        <v>44964.611863425926</v>
      </c>
      <c r="F9033" s="1">
        <v>44964.611863425926</v>
      </c>
    </row>
    <row r="9034" spans="1:6" x14ac:dyDescent="0.2">
      <c r="A9034">
        <v>9033</v>
      </c>
      <c r="B9034" t="s">
        <v>22920</v>
      </c>
      <c r="C9034" t="s">
        <v>22921</v>
      </c>
      <c r="D9034" t="s">
        <v>22922</v>
      </c>
      <c r="E9034" s="1">
        <v>44964.611863425926</v>
      </c>
      <c r="F9034" s="1">
        <v>44964.611863425926</v>
      </c>
    </row>
    <row r="9035" spans="1:6" x14ac:dyDescent="0.2">
      <c r="A9035">
        <v>9034</v>
      </c>
      <c r="B9035" t="s">
        <v>22923</v>
      </c>
      <c r="C9035" t="s">
        <v>22924</v>
      </c>
      <c r="D9035" s="2">
        <v>7816832201</v>
      </c>
      <c r="E9035" s="1">
        <v>44964.611863425926</v>
      </c>
      <c r="F9035" s="1">
        <v>44964.611863425926</v>
      </c>
    </row>
    <row r="9036" spans="1:6" x14ac:dyDescent="0.2">
      <c r="A9036">
        <v>9035</v>
      </c>
      <c r="B9036" t="s">
        <v>22925</v>
      </c>
      <c r="C9036" t="s">
        <v>22926</v>
      </c>
      <c r="D9036" t="s">
        <v>22927</v>
      </c>
      <c r="E9036" s="1">
        <v>44964.611863425926</v>
      </c>
      <c r="F9036" s="1">
        <v>44964.611863425926</v>
      </c>
    </row>
    <row r="9037" spans="1:6" x14ac:dyDescent="0.2">
      <c r="A9037">
        <v>9036</v>
      </c>
      <c r="B9037" t="s">
        <v>22928</v>
      </c>
      <c r="C9037" t="s">
        <v>22929</v>
      </c>
      <c r="D9037" s="2">
        <v>5164909634</v>
      </c>
      <c r="E9037" s="1">
        <v>44964.611863425926</v>
      </c>
      <c r="F9037" s="1">
        <v>44964.611863425926</v>
      </c>
    </row>
    <row r="9038" spans="1:6" x14ac:dyDescent="0.2">
      <c r="A9038">
        <v>9037</v>
      </c>
      <c r="B9038" t="s">
        <v>22930</v>
      </c>
      <c r="C9038" t="s">
        <v>22931</v>
      </c>
      <c r="D9038">
        <f>1-618-444-6948</f>
        <v>-8009</v>
      </c>
      <c r="E9038" s="1">
        <v>44964.611863425926</v>
      </c>
      <c r="F9038" s="1">
        <v>44964.611863425926</v>
      </c>
    </row>
    <row r="9039" spans="1:6" x14ac:dyDescent="0.2">
      <c r="A9039">
        <v>9038</v>
      </c>
      <c r="B9039" t="s">
        <v>22932</v>
      </c>
      <c r="C9039" t="s">
        <v>22933</v>
      </c>
      <c r="D9039" s="2">
        <v>9253088368</v>
      </c>
      <c r="E9039" s="1">
        <v>44964.611863425926</v>
      </c>
      <c r="F9039" s="1">
        <v>44964.611863425926</v>
      </c>
    </row>
    <row r="9040" spans="1:6" x14ac:dyDescent="0.2">
      <c r="A9040">
        <v>9039</v>
      </c>
      <c r="B9040" t="s">
        <v>22934</v>
      </c>
      <c r="C9040" t="s">
        <v>22935</v>
      </c>
      <c r="D9040" t="s">
        <v>22936</v>
      </c>
      <c r="E9040" s="1">
        <v>44964.611863425926</v>
      </c>
      <c r="F9040" s="1">
        <v>44964.611863425926</v>
      </c>
    </row>
    <row r="9041" spans="1:6" x14ac:dyDescent="0.2">
      <c r="A9041">
        <v>9040</v>
      </c>
      <c r="B9041" t="s">
        <v>22937</v>
      </c>
      <c r="C9041" t="s">
        <v>22938</v>
      </c>
      <c r="D9041">
        <f>1-727-507-7154</f>
        <v>-8387</v>
      </c>
      <c r="E9041" s="1">
        <v>44964.611863425926</v>
      </c>
      <c r="F9041" s="1">
        <v>44964.611863425926</v>
      </c>
    </row>
    <row r="9042" spans="1:6" x14ac:dyDescent="0.2">
      <c r="A9042">
        <v>9041</v>
      </c>
      <c r="B9042" t="s">
        <v>22939</v>
      </c>
      <c r="C9042" t="s">
        <v>22940</v>
      </c>
      <c r="D9042" t="s">
        <v>22941</v>
      </c>
      <c r="E9042" s="1">
        <v>44964.611863425926</v>
      </c>
      <c r="F9042" s="1">
        <v>44964.611863425926</v>
      </c>
    </row>
    <row r="9043" spans="1:6" x14ac:dyDescent="0.2">
      <c r="A9043">
        <v>9042</v>
      </c>
      <c r="B9043" t="s">
        <v>22942</v>
      </c>
      <c r="C9043" t="s">
        <v>22943</v>
      </c>
      <c r="D9043">
        <f>1-517-469-2655</f>
        <v>-3640</v>
      </c>
      <c r="E9043" s="1">
        <v>44964.611863425926</v>
      </c>
      <c r="F9043" s="1">
        <v>44964.611863425926</v>
      </c>
    </row>
    <row r="9044" spans="1:6" x14ac:dyDescent="0.2">
      <c r="A9044">
        <v>9043</v>
      </c>
      <c r="B9044" t="s">
        <v>22944</v>
      </c>
      <c r="C9044" t="s">
        <v>22945</v>
      </c>
      <c r="D9044" t="s">
        <v>22946</v>
      </c>
      <c r="E9044" s="1">
        <v>44964.611863425926</v>
      </c>
      <c r="F9044" s="1">
        <v>44964.611863425926</v>
      </c>
    </row>
    <row r="9045" spans="1:6" x14ac:dyDescent="0.2">
      <c r="A9045">
        <v>9044</v>
      </c>
      <c r="B9045" t="s">
        <v>22947</v>
      </c>
      <c r="C9045" t="s">
        <v>22948</v>
      </c>
      <c r="D9045" t="s">
        <v>22949</v>
      </c>
      <c r="E9045" s="1">
        <v>44964.611863425926</v>
      </c>
      <c r="F9045" s="1">
        <v>44964.611863425926</v>
      </c>
    </row>
    <row r="9046" spans="1:6" x14ac:dyDescent="0.2">
      <c r="A9046">
        <v>9045</v>
      </c>
      <c r="B9046" t="s">
        <v>22950</v>
      </c>
      <c r="C9046" t="s">
        <v>22951</v>
      </c>
      <c r="D9046" t="s">
        <v>22952</v>
      </c>
      <c r="E9046" s="1">
        <v>44964.611863425926</v>
      </c>
      <c r="F9046" s="1">
        <v>44964.611863425926</v>
      </c>
    </row>
    <row r="9047" spans="1:6" x14ac:dyDescent="0.2">
      <c r="A9047">
        <v>9046</v>
      </c>
      <c r="B9047" t="s">
        <v>22953</v>
      </c>
      <c r="C9047" t="s">
        <v>22954</v>
      </c>
      <c r="D9047" s="2">
        <v>2073142834</v>
      </c>
      <c r="E9047" s="1">
        <v>44964.611863425926</v>
      </c>
      <c r="F9047" s="1">
        <v>44964.611863425926</v>
      </c>
    </row>
    <row r="9048" spans="1:6" x14ac:dyDescent="0.2">
      <c r="A9048">
        <v>9047</v>
      </c>
      <c r="B9048" t="s">
        <v>22955</v>
      </c>
      <c r="C9048" t="s">
        <v>22956</v>
      </c>
      <c r="D9048">
        <f>1-620-700-8976</f>
        <v>-10295</v>
      </c>
      <c r="E9048" s="1">
        <v>44964.611863425926</v>
      </c>
      <c r="F9048" s="1">
        <v>44964.611863425926</v>
      </c>
    </row>
    <row r="9049" spans="1:6" x14ac:dyDescent="0.2">
      <c r="A9049">
        <v>9048</v>
      </c>
      <c r="B9049" t="s">
        <v>22957</v>
      </c>
      <c r="C9049" t="s">
        <v>22958</v>
      </c>
      <c r="D9049">
        <f>1-856-983-6756</f>
        <v>-8594</v>
      </c>
      <c r="E9049" s="1">
        <v>44964.611863425926</v>
      </c>
      <c r="F9049" s="1">
        <v>44964.611863425926</v>
      </c>
    </row>
    <row r="9050" spans="1:6" x14ac:dyDescent="0.2">
      <c r="A9050">
        <v>9049</v>
      </c>
      <c r="B9050" t="s">
        <v>22959</v>
      </c>
      <c r="C9050" t="s">
        <v>22960</v>
      </c>
      <c r="D9050" s="2">
        <v>19734982816</v>
      </c>
      <c r="E9050" s="1">
        <v>44964.611863425926</v>
      </c>
      <c r="F9050" s="1">
        <v>44964.611863425926</v>
      </c>
    </row>
    <row r="9051" spans="1:6" x14ac:dyDescent="0.2">
      <c r="A9051">
        <v>9050</v>
      </c>
      <c r="B9051" t="s">
        <v>22961</v>
      </c>
      <c r="C9051" t="s">
        <v>22962</v>
      </c>
      <c r="D9051" t="s">
        <v>22963</v>
      </c>
      <c r="E9051" s="1">
        <v>44964.611863425926</v>
      </c>
      <c r="F9051" s="1">
        <v>44964.611863425926</v>
      </c>
    </row>
    <row r="9052" spans="1:6" x14ac:dyDescent="0.2">
      <c r="A9052">
        <v>9051</v>
      </c>
      <c r="B9052" t="s">
        <v>22964</v>
      </c>
      <c r="C9052" t="s">
        <v>22965</v>
      </c>
      <c r="D9052" t="s">
        <v>22966</v>
      </c>
      <c r="E9052" s="1">
        <v>44964.611863425926</v>
      </c>
      <c r="F9052" s="1">
        <v>44964.611863425926</v>
      </c>
    </row>
    <row r="9053" spans="1:6" x14ac:dyDescent="0.2">
      <c r="A9053">
        <v>9052</v>
      </c>
      <c r="B9053" t="s">
        <v>22967</v>
      </c>
      <c r="C9053" t="s">
        <v>22968</v>
      </c>
      <c r="D9053" t="s">
        <v>22969</v>
      </c>
      <c r="E9053" s="1">
        <v>44964.611863425926</v>
      </c>
      <c r="F9053" s="1">
        <v>44964.611863425926</v>
      </c>
    </row>
    <row r="9054" spans="1:6" x14ac:dyDescent="0.2">
      <c r="A9054">
        <v>9053</v>
      </c>
      <c r="B9054" t="s">
        <v>22970</v>
      </c>
      <c r="C9054" t="s">
        <v>22971</v>
      </c>
      <c r="D9054">
        <f>1-425-850-757</f>
        <v>-2031</v>
      </c>
      <c r="E9054" s="1">
        <v>44964.611863425926</v>
      </c>
      <c r="F9054" s="1">
        <v>44964.611863425926</v>
      </c>
    </row>
    <row r="9055" spans="1:6" x14ac:dyDescent="0.2">
      <c r="A9055">
        <v>9054</v>
      </c>
      <c r="B9055" t="s">
        <v>22972</v>
      </c>
      <c r="C9055" t="s">
        <v>22973</v>
      </c>
      <c r="D9055" s="2">
        <v>2313290008</v>
      </c>
      <c r="E9055" s="1">
        <v>44964.611863425926</v>
      </c>
      <c r="F9055" s="1">
        <v>44964.611863425926</v>
      </c>
    </row>
    <row r="9056" spans="1:6" x14ac:dyDescent="0.2">
      <c r="A9056">
        <v>9055</v>
      </c>
      <c r="B9056" t="s">
        <v>22974</v>
      </c>
      <c r="C9056" t="s">
        <v>22975</v>
      </c>
      <c r="D9056" t="s">
        <v>22976</v>
      </c>
      <c r="E9056" s="1">
        <v>44964.611863425926</v>
      </c>
      <c r="F9056" s="1">
        <v>44964.611863425926</v>
      </c>
    </row>
    <row r="9057" spans="1:6" x14ac:dyDescent="0.2">
      <c r="A9057">
        <v>9056</v>
      </c>
      <c r="B9057" t="s">
        <v>22977</v>
      </c>
      <c r="C9057" t="s">
        <v>22978</v>
      </c>
      <c r="D9057" t="s">
        <v>22979</v>
      </c>
      <c r="E9057" s="1">
        <v>44964.611863425926</v>
      </c>
      <c r="F9057" s="1">
        <v>44964.611863425926</v>
      </c>
    </row>
    <row r="9058" spans="1:6" x14ac:dyDescent="0.2">
      <c r="A9058">
        <v>9057</v>
      </c>
      <c r="B9058" t="s">
        <v>22980</v>
      </c>
      <c r="C9058" t="s">
        <v>22981</v>
      </c>
      <c r="D9058" t="s">
        <v>22982</v>
      </c>
      <c r="E9058" s="1">
        <v>44964.611863425926</v>
      </c>
      <c r="F9058" s="1">
        <v>44964.611863425926</v>
      </c>
    </row>
    <row r="9059" spans="1:6" x14ac:dyDescent="0.2">
      <c r="A9059">
        <v>9058</v>
      </c>
      <c r="B9059" t="s">
        <v>22983</v>
      </c>
      <c r="C9059" t="s">
        <v>22984</v>
      </c>
      <c r="D9059">
        <f>1-972-829-8610</f>
        <v>-10410</v>
      </c>
      <c r="E9059" s="1">
        <v>44964.611863425926</v>
      </c>
      <c r="F9059" s="1">
        <v>44964.611863425926</v>
      </c>
    </row>
    <row r="9060" spans="1:6" x14ac:dyDescent="0.2">
      <c r="A9060">
        <v>9059</v>
      </c>
      <c r="B9060" t="s">
        <v>22985</v>
      </c>
      <c r="C9060" t="s">
        <v>22986</v>
      </c>
      <c r="D9060" t="s">
        <v>22987</v>
      </c>
      <c r="E9060" s="1">
        <v>44964.611863425926</v>
      </c>
      <c r="F9060" s="1">
        <v>44964.611863425926</v>
      </c>
    </row>
    <row r="9061" spans="1:6" x14ac:dyDescent="0.2">
      <c r="A9061">
        <v>9060</v>
      </c>
      <c r="B9061" t="s">
        <v>22988</v>
      </c>
      <c r="C9061" t="s">
        <v>22989</v>
      </c>
      <c r="D9061" s="2">
        <v>6823238650</v>
      </c>
      <c r="E9061" s="1">
        <v>44964.611863425926</v>
      </c>
      <c r="F9061" s="1">
        <v>44964.611863425926</v>
      </c>
    </row>
    <row r="9062" spans="1:6" x14ac:dyDescent="0.2">
      <c r="A9062">
        <v>9061</v>
      </c>
      <c r="B9062" t="s">
        <v>22990</v>
      </c>
      <c r="C9062" t="s">
        <v>22991</v>
      </c>
      <c r="D9062">
        <f>1-680-643-8521</f>
        <v>-9843</v>
      </c>
      <c r="E9062" s="1">
        <v>44964.611863425926</v>
      </c>
      <c r="F9062" s="1">
        <v>44964.611863425926</v>
      </c>
    </row>
    <row r="9063" spans="1:6" x14ac:dyDescent="0.2">
      <c r="A9063">
        <v>9062</v>
      </c>
      <c r="B9063" t="s">
        <v>22992</v>
      </c>
      <c r="C9063" t="s">
        <v>22993</v>
      </c>
      <c r="D9063" t="s">
        <v>22994</v>
      </c>
      <c r="E9063" s="1">
        <v>44964.611863425926</v>
      </c>
      <c r="F9063" s="1">
        <v>44964.611863425926</v>
      </c>
    </row>
    <row r="9064" spans="1:6" x14ac:dyDescent="0.2">
      <c r="A9064">
        <v>9063</v>
      </c>
      <c r="B9064" t="s">
        <v>22995</v>
      </c>
      <c r="C9064" t="s">
        <v>22996</v>
      </c>
      <c r="D9064" t="s">
        <v>22997</v>
      </c>
      <c r="E9064" s="1">
        <v>44964.611863425926</v>
      </c>
      <c r="F9064" s="1">
        <v>44964.611863425926</v>
      </c>
    </row>
    <row r="9065" spans="1:6" x14ac:dyDescent="0.2">
      <c r="A9065">
        <v>9064</v>
      </c>
      <c r="B9065" t="s">
        <v>22998</v>
      </c>
      <c r="C9065" t="s">
        <v>22999</v>
      </c>
      <c r="D9065" s="2">
        <v>19013989846</v>
      </c>
      <c r="E9065" s="1">
        <v>44964.611863425926</v>
      </c>
      <c r="F9065" s="1">
        <v>44964.611863425926</v>
      </c>
    </row>
    <row r="9066" spans="1:6" x14ac:dyDescent="0.2">
      <c r="A9066">
        <v>9065</v>
      </c>
      <c r="B9066" t="s">
        <v>23000</v>
      </c>
      <c r="C9066" t="s">
        <v>23001</v>
      </c>
      <c r="D9066" t="s">
        <v>23002</v>
      </c>
      <c r="E9066" s="1">
        <v>44964.611863425926</v>
      </c>
      <c r="F9066" s="1">
        <v>44964.611863425926</v>
      </c>
    </row>
    <row r="9067" spans="1:6" x14ac:dyDescent="0.2">
      <c r="A9067">
        <v>9066</v>
      </c>
      <c r="B9067" t="s">
        <v>23003</v>
      </c>
      <c r="C9067" t="s">
        <v>23004</v>
      </c>
      <c r="D9067" t="s">
        <v>23005</v>
      </c>
      <c r="E9067" s="1">
        <v>44964.611863425926</v>
      </c>
      <c r="F9067" s="1">
        <v>44964.611863425926</v>
      </c>
    </row>
    <row r="9068" spans="1:6" x14ac:dyDescent="0.2">
      <c r="A9068">
        <v>9067</v>
      </c>
      <c r="B9068" t="s">
        <v>23006</v>
      </c>
      <c r="C9068" t="s">
        <v>23007</v>
      </c>
      <c r="D9068" t="s">
        <v>23008</v>
      </c>
      <c r="E9068" s="1">
        <v>44964.611863425926</v>
      </c>
      <c r="F9068" s="1">
        <v>44964.611863425926</v>
      </c>
    </row>
    <row r="9069" spans="1:6" x14ac:dyDescent="0.2">
      <c r="A9069">
        <v>9068</v>
      </c>
      <c r="B9069" t="s">
        <v>23009</v>
      </c>
      <c r="C9069" t="s">
        <v>23010</v>
      </c>
      <c r="D9069" t="s">
        <v>23011</v>
      </c>
      <c r="E9069" s="1">
        <v>44964.611863425926</v>
      </c>
      <c r="F9069" s="1">
        <v>44964.611863425926</v>
      </c>
    </row>
    <row r="9070" spans="1:6" x14ac:dyDescent="0.2">
      <c r="A9070">
        <v>9069</v>
      </c>
      <c r="B9070" t="s">
        <v>23012</v>
      </c>
      <c r="C9070" t="s">
        <v>23013</v>
      </c>
      <c r="D9070" t="s">
        <v>23014</v>
      </c>
      <c r="E9070" s="1">
        <v>44964.611863425926</v>
      </c>
      <c r="F9070" s="1">
        <v>44964.611863425926</v>
      </c>
    </row>
    <row r="9071" spans="1:6" x14ac:dyDescent="0.2">
      <c r="A9071">
        <v>9070</v>
      </c>
      <c r="B9071" t="s">
        <v>23015</v>
      </c>
      <c r="C9071" t="s">
        <v>23016</v>
      </c>
      <c r="D9071" t="s">
        <v>23017</v>
      </c>
      <c r="E9071" s="1">
        <v>44964.611863425926</v>
      </c>
      <c r="F9071" s="1">
        <v>44964.611863425926</v>
      </c>
    </row>
    <row r="9072" spans="1:6" x14ac:dyDescent="0.2">
      <c r="A9072">
        <v>9071</v>
      </c>
      <c r="B9072" t="s">
        <v>23018</v>
      </c>
      <c r="C9072" t="s">
        <v>23019</v>
      </c>
      <c r="D9072">
        <v>12814469192</v>
      </c>
      <c r="E9072" s="1">
        <v>44964.611863425926</v>
      </c>
      <c r="F9072" s="1">
        <v>44964.611863425926</v>
      </c>
    </row>
    <row r="9073" spans="1:6" x14ac:dyDescent="0.2">
      <c r="A9073">
        <v>9072</v>
      </c>
      <c r="B9073" t="s">
        <v>23020</v>
      </c>
      <c r="C9073" t="s">
        <v>23021</v>
      </c>
      <c r="D9073" t="s">
        <v>23022</v>
      </c>
      <c r="E9073" s="1">
        <v>44964.611863425926</v>
      </c>
      <c r="F9073" s="1">
        <v>44964.611863425926</v>
      </c>
    </row>
    <row r="9074" spans="1:6" x14ac:dyDescent="0.2">
      <c r="A9074">
        <v>9073</v>
      </c>
      <c r="B9074" t="s">
        <v>23023</v>
      </c>
      <c r="C9074" t="s">
        <v>23024</v>
      </c>
      <c r="D9074" t="s">
        <v>23025</v>
      </c>
      <c r="E9074" s="1">
        <v>44964.611863425926</v>
      </c>
      <c r="F9074" s="1">
        <v>44964.611863425926</v>
      </c>
    </row>
    <row r="9075" spans="1:6" x14ac:dyDescent="0.2">
      <c r="A9075">
        <v>9074</v>
      </c>
      <c r="B9075" t="s">
        <v>23026</v>
      </c>
      <c r="C9075" t="s">
        <v>23027</v>
      </c>
      <c r="D9075">
        <v>17572327448</v>
      </c>
      <c r="E9075" s="1">
        <v>44964.611863425926</v>
      </c>
      <c r="F9075" s="1">
        <v>44964.611863425926</v>
      </c>
    </row>
    <row r="9076" spans="1:6" x14ac:dyDescent="0.2">
      <c r="A9076">
        <v>9075</v>
      </c>
      <c r="B9076" t="s">
        <v>23028</v>
      </c>
      <c r="C9076" t="s">
        <v>23029</v>
      </c>
      <c r="D9076" t="s">
        <v>23030</v>
      </c>
      <c r="E9076" s="1">
        <v>44964.611863425926</v>
      </c>
      <c r="F9076" s="1">
        <v>44964.611863425926</v>
      </c>
    </row>
    <row r="9077" spans="1:6" x14ac:dyDescent="0.2">
      <c r="A9077">
        <v>9076</v>
      </c>
      <c r="B9077" t="s">
        <v>23031</v>
      </c>
      <c r="C9077" t="s">
        <v>23032</v>
      </c>
      <c r="D9077" t="s">
        <v>23033</v>
      </c>
      <c r="E9077" s="1">
        <v>44964.611863425926</v>
      </c>
      <c r="F9077" s="1">
        <v>44964.611863425926</v>
      </c>
    </row>
    <row r="9078" spans="1:6" x14ac:dyDescent="0.2">
      <c r="A9078">
        <v>9077</v>
      </c>
      <c r="B9078" t="s">
        <v>23034</v>
      </c>
      <c r="C9078" t="s">
        <v>23035</v>
      </c>
      <c r="D9078" t="s">
        <v>23036</v>
      </c>
      <c r="E9078" s="1">
        <v>44964.611863425926</v>
      </c>
      <c r="F9078" s="1">
        <v>44964.611863425926</v>
      </c>
    </row>
    <row r="9079" spans="1:6" x14ac:dyDescent="0.2">
      <c r="A9079">
        <v>9078</v>
      </c>
      <c r="B9079" t="s">
        <v>23037</v>
      </c>
      <c r="C9079" t="s">
        <v>23038</v>
      </c>
      <c r="D9079" t="s">
        <v>23039</v>
      </c>
      <c r="E9079" s="1">
        <v>44964.611863425926</v>
      </c>
      <c r="F9079" s="1">
        <v>44964.611863425926</v>
      </c>
    </row>
    <row r="9080" spans="1:6" x14ac:dyDescent="0.2">
      <c r="A9080">
        <v>9079</v>
      </c>
      <c r="B9080" t="s">
        <v>23040</v>
      </c>
      <c r="C9080" t="s">
        <v>23041</v>
      </c>
      <c r="D9080" t="s">
        <v>23042</v>
      </c>
      <c r="E9080" s="1">
        <v>44964.611863425926</v>
      </c>
      <c r="F9080" s="1">
        <v>44964.611863425926</v>
      </c>
    </row>
    <row r="9081" spans="1:6" x14ac:dyDescent="0.2">
      <c r="A9081">
        <v>9080</v>
      </c>
      <c r="B9081" t="s">
        <v>23043</v>
      </c>
      <c r="C9081" t="s">
        <v>23044</v>
      </c>
      <c r="D9081">
        <f>1-413-713-570</f>
        <v>-1695</v>
      </c>
      <c r="E9081" s="1">
        <v>44964.611863425926</v>
      </c>
      <c r="F9081" s="1">
        <v>44964.611863425926</v>
      </c>
    </row>
    <row r="9082" spans="1:6" x14ac:dyDescent="0.2">
      <c r="A9082">
        <v>9081</v>
      </c>
      <c r="B9082" t="s">
        <v>23045</v>
      </c>
      <c r="C9082" t="s">
        <v>23046</v>
      </c>
      <c r="D9082" t="s">
        <v>23047</v>
      </c>
      <c r="E9082" s="1">
        <v>44964.611863425926</v>
      </c>
      <c r="F9082" s="1">
        <v>44964.611863425926</v>
      </c>
    </row>
    <row r="9083" spans="1:6" x14ac:dyDescent="0.2">
      <c r="A9083">
        <v>9082</v>
      </c>
      <c r="B9083" t="s">
        <v>23048</v>
      </c>
      <c r="C9083" t="s">
        <v>23049</v>
      </c>
      <c r="D9083" t="s">
        <v>23050</v>
      </c>
      <c r="E9083" s="1">
        <v>44964.611863425926</v>
      </c>
      <c r="F9083" s="1">
        <v>44964.611863425926</v>
      </c>
    </row>
    <row r="9084" spans="1:6" x14ac:dyDescent="0.2">
      <c r="A9084">
        <v>9083</v>
      </c>
      <c r="B9084" t="s">
        <v>23051</v>
      </c>
      <c r="C9084" t="s">
        <v>23052</v>
      </c>
      <c r="D9084">
        <f>1-917-690-5827</f>
        <v>-7433</v>
      </c>
      <c r="E9084" s="1">
        <v>44964.611863425926</v>
      </c>
      <c r="F9084" s="1">
        <v>44964.611863425926</v>
      </c>
    </row>
    <row r="9085" spans="1:6" x14ac:dyDescent="0.2">
      <c r="A9085">
        <v>9084</v>
      </c>
      <c r="B9085" t="s">
        <v>23053</v>
      </c>
      <c r="C9085" t="s">
        <v>23054</v>
      </c>
      <c r="D9085" t="s">
        <v>23055</v>
      </c>
      <c r="E9085" s="1">
        <v>44964.611863425926</v>
      </c>
      <c r="F9085" s="1">
        <v>44964.611863425926</v>
      </c>
    </row>
    <row r="9086" spans="1:6" x14ac:dyDescent="0.2">
      <c r="A9086">
        <v>9085</v>
      </c>
      <c r="B9086" t="s">
        <v>23056</v>
      </c>
      <c r="C9086" t="s">
        <v>23057</v>
      </c>
      <c r="D9086" s="2">
        <v>18706922963</v>
      </c>
      <c r="E9086" s="1">
        <v>44964.611863425926</v>
      </c>
      <c r="F9086" s="1">
        <v>44964.611863425926</v>
      </c>
    </row>
    <row r="9087" spans="1:6" x14ac:dyDescent="0.2">
      <c r="A9087">
        <v>9086</v>
      </c>
      <c r="B9087" t="s">
        <v>23058</v>
      </c>
      <c r="C9087" t="s">
        <v>23059</v>
      </c>
      <c r="D9087" s="2">
        <v>3345931259</v>
      </c>
      <c r="E9087" s="1">
        <v>44964.611863425926</v>
      </c>
      <c r="F9087" s="1">
        <v>44964.611863425926</v>
      </c>
    </row>
    <row r="9088" spans="1:6" x14ac:dyDescent="0.2">
      <c r="A9088">
        <v>9087</v>
      </c>
      <c r="B9088" t="s">
        <v>23060</v>
      </c>
      <c r="C9088" t="s">
        <v>23061</v>
      </c>
      <c r="D9088">
        <f>1-520-563-9166</f>
        <v>-10248</v>
      </c>
      <c r="E9088" s="1">
        <v>44964.611863425926</v>
      </c>
      <c r="F9088" s="1">
        <v>44964.611863425926</v>
      </c>
    </row>
    <row r="9089" spans="1:6" x14ac:dyDescent="0.2">
      <c r="A9089">
        <v>9088</v>
      </c>
      <c r="B9089" t="s">
        <v>23062</v>
      </c>
      <c r="C9089" t="s">
        <v>23063</v>
      </c>
      <c r="D9089">
        <f>1-810-291-7415</f>
        <v>-8515</v>
      </c>
      <c r="E9089" s="1">
        <v>44964.611863425926</v>
      </c>
      <c r="F9089" s="1">
        <v>44964.611863425926</v>
      </c>
    </row>
    <row r="9090" spans="1:6" x14ac:dyDescent="0.2">
      <c r="A9090">
        <v>9089</v>
      </c>
      <c r="B9090" t="s">
        <v>23064</v>
      </c>
      <c r="C9090" t="s">
        <v>23065</v>
      </c>
      <c r="D9090" t="s">
        <v>23066</v>
      </c>
      <c r="E9090" s="1">
        <v>44964.611863425926</v>
      </c>
      <c r="F9090" s="1">
        <v>44964.611863425926</v>
      </c>
    </row>
    <row r="9091" spans="1:6" x14ac:dyDescent="0.2">
      <c r="A9091">
        <v>9090</v>
      </c>
      <c r="B9091" t="s">
        <v>23067</v>
      </c>
      <c r="C9091" t="s">
        <v>23068</v>
      </c>
      <c r="D9091">
        <v>15622258240</v>
      </c>
      <c r="E9091" s="1">
        <v>44964.611863425926</v>
      </c>
      <c r="F9091" s="1">
        <v>44964.611863425926</v>
      </c>
    </row>
    <row r="9092" spans="1:6" x14ac:dyDescent="0.2">
      <c r="A9092">
        <v>9091</v>
      </c>
      <c r="B9092" t="s">
        <v>23069</v>
      </c>
      <c r="C9092" t="s">
        <v>23070</v>
      </c>
      <c r="D9092" t="s">
        <v>23071</v>
      </c>
      <c r="E9092" s="1">
        <v>44964.611863425926</v>
      </c>
      <c r="F9092" s="1">
        <v>44964.611863425926</v>
      </c>
    </row>
    <row r="9093" spans="1:6" x14ac:dyDescent="0.2">
      <c r="A9093">
        <v>9092</v>
      </c>
      <c r="B9093" t="s">
        <v>23072</v>
      </c>
      <c r="C9093" t="s">
        <v>23073</v>
      </c>
      <c r="D9093" s="2">
        <v>4058208586</v>
      </c>
      <c r="E9093" s="1">
        <v>44964.611863425926</v>
      </c>
      <c r="F9093" s="1">
        <v>44964.611863425926</v>
      </c>
    </row>
    <row r="9094" spans="1:6" x14ac:dyDescent="0.2">
      <c r="A9094">
        <v>9093</v>
      </c>
      <c r="B9094" t="s">
        <v>23074</v>
      </c>
      <c r="C9094" t="s">
        <v>23075</v>
      </c>
      <c r="D9094">
        <v>18704291922</v>
      </c>
      <c r="E9094" s="1">
        <v>44964.611863425926</v>
      </c>
      <c r="F9094" s="1">
        <v>44964.611863425926</v>
      </c>
    </row>
    <row r="9095" spans="1:6" x14ac:dyDescent="0.2">
      <c r="A9095">
        <v>9094</v>
      </c>
      <c r="B9095" t="s">
        <v>23076</v>
      </c>
      <c r="C9095" t="s">
        <v>23077</v>
      </c>
      <c r="D9095" s="2">
        <v>3093256498</v>
      </c>
      <c r="E9095" s="1">
        <v>44964.611863425926</v>
      </c>
      <c r="F9095" s="1">
        <v>44964.611863425926</v>
      </c>
    </row>
    <row r="9096" spans="1:6" x14ac:dyDescent="0.2">
      <c r="A9096">
        <v>9095</v>
      </c>
      <c r="B9096" t="s">
        <v>23078</v>
      </c>
      <c r="C9096" t="s">
        <v>23079</v>
      </c>
      <c r="D9096" t="s">
        <v>23080</v>
      </c>
      <c r="E9096" s="1">
        <v>44964.611863425926</v>
      </c>
      <c r="F9096" s="1">
        <v>44964.611863425926</v>
      </c>
    </row>
    <row r="9097" spans="1:6" x14ac:dyDescent="0.2">
      <c r="A9097">
        <v>9096</v>
      </c>
      <c r="B9097" t="s">
        <v>23081</v>
      </c>
      <c r="C9097" t="s">
        <v>23082</v>
      </c>
      <c r="D9097" t="s">
        <v>23083</v>
      </c>
      <c r="E9097" s="1">
        <v>44964.611863425926</v>
      </c>
      <c r="F9097" s="1">
        <v>44964.611863425926</v>
      </c>
    </row>
    <row r="9098" spans="1:6" x14ac:dyDescent="0.2">
      <c r="A9098">
        <v>9097</v>
      </c>
      <c r="B9098" t="s">
        <v>23084</v>
      </c>
      <c r="C9098" t="s">
        <v>23085</v>
      </c>
      <c r="D9098">
        <f>1-640-931-7804</f>
        <v>-9374</v>
      </c>
      <c r="E9098" s="1">
        <v>44964.611863425926</v>
      </c>
      <c r="F9098" s="1">
        <v>44964.611863425926</v>
      </c>
    </row>
    <row r="9099" spans="1:6" x14ac:dyDescent="0.2">
      <c r="A9099">
        <v>9098</v>
      </c>
      <c r="B9099" t="s">
        <v>23086</v>
      </c>
      <c r="C9099" t="s">
        <v>23087</v>
      </c>
      <c r="D9099" s="2">
        <v>5208000194</v>
      </c>
      <c r="E9099" s="1">
        <v>44964.611863425926</v>
      </c>
      <c r="F9099" s="1">
        <v>44964.611863425926</v>
      </c>
    </row>
    <row r="9100" spans="1:6" x14ac:dyDescent="0.2">
      <c r="A9100">
        <v>9099</v>
      </c>
      <c r="B9100" t="s">
        <v>23088</v>
      </c>
      <c r="C9100" t="s">
        <v>23089</v>
      </c>
      <c r="D9100" t="s">
        <v>23090</v>
      </c>
      <c r="E9100" s="1">
        <v>44964.611863425926</v>
      </c>
      <c r="F9100" s="1">
        <v>44964.611863425926</v>
      </c>
    </row>
    <row r="9101" spans="1:6" x14ac:dyDescent="0.2">
      <c r="A9101">
        <v>9100</v>
      </c>
      <c r="B9101" t="s">
        <v>23091</v>
      </c>
      <c r="C9101" t="s">
        <v>23092</v>
      </c>
      <c r="D9101">
        <f>1-512-808-5964</f>
        <v>-7283</v>
      </c>
      <c r="E9101" s="1">
        <v>44964.611863425926</v>
      </c>
      <c r="F9101" s="1">
        <v>44964.611863425926</v>
      </c>
    </row>
    <row r="9102" spans="1:6" x14ac:dyDescent="0.2">
      <c r="A9102">
        <v>9101</v>
      </c>
      <c r="B9102" t="s">
        <v>23093</v>
      </c>
      <c r="C9102" t="s">
        <v>23094</v>
      </c>
      <c r="D9102" s="2">
        <v>9479416574</v>
      </c>
      <c r="E9102" s="1">
        <v>44964.611863425926</v>
      </c>
      <c r="F9102" s="1">
        <v>44964.611863425926</v>
      </c>
    </row>
    <row r="9103" spans="1:6" x14ac:dyDescent="0.2">
      <c r="A9103">
        <v>9102</v>
      </c>
      <c r="B9103" t="s">
        <v>23095</v>
      </c>
      <c r="C9103" t="s">
        <v>23096</v>
      </c>
      <c r="D9103" s="2">
        <v>9497304405</v>
      </c>
      <c r="E9103" s="1">
        <v>44964.611863425926</v>
      </c>
      <c r="F9103" s="1">
        <v>44964.611863425926</v>
      </c>
    </row>
    <row r="9104" spans="1:6" x14ac:dyDescent="0.2">
      <c r="A9104">
        <v>9103</v>
      </c>
      <c r="B9104" t="s">
        <v>23097</v>
      </c>
      <c r="C9104" t="s">
        <v>23098</v>
      </c>
      <c r="D9104" t="s">
        <v>23099</v>
      </c>
      <c r="E9104" s="1">
        <v>44964.611863425926</v>
      </c>
      <c r="F9104" s="1">
        <v>44964.611863425926</v>
      </c>
    </row>
    <row r="9105" spans="1:6" x14ac:dyDescent="0.2">
      <c r="A9105">
        <v>9104</v>
      </c>
      <c r="B9105" t="s">
        <v>23100</v>
      </c>
      <c r="C9105" t="s">
        <v>23101</v>
      </c>
      <c r="D9105" t="s">
        <v>23102</v>
      </c>
      <c r="E9105" s="1">
        <v>44964.611863425926</v>
      </c>
      <c r="F9105" s="1">
        <v>44964.611863425926</v>
      </c>
    </row>
    <row r="9106" spans="1:6" x14ac:dyDescent="0.2">
      <c r="A9106">
        <v>9105</v>
      </c>
      <c r="B9106" t="s">
        <v>23103</v>
      </c>
      <c r="C9106" t="s">
        <v>23104</v>
      </c>
      <c r="D9106" t="s">
        <v>23105</v>
      </c>
      <c r="E9106" s="1">
        <v>44964.611863425926</v>
      </c>
      <c r="F9106" s="1">
        <v>44964.611863425926</v>
      </c>
    </row>
    <row r="9107" spans="1:6" x14ac:dyDescent="0.2">
      <c r="A9107">
        <v>9106</v>
      </c>
      <c r="B9107" t="s">
        <v>23106</v>
      </c>
      <c r="C9107" t="s">
        <v>23107</v>
      </c>
      <c r="D9107" s="2">
        <v>14237353183</v>
      </c>
      <c r="E9107" s="1">
        <v>44964.611863425926</v>
      </c>
      <c r="F9107" s="1">
        <v>44964.611863425926</v>
      </c>
    </row>
    <row r="9108" spans="1:6" x14ac:dyDescent="0.2">
      <c r="A9108">
        <v>9107</v>
      </c>
      <c r="B9108" t="s">
        <v>23108</v>
      </c>
      <c r="C9108" t="s">
        <v>23109</v>
      </c>
      <c r="D9108" t="s">
        <v>23110</v>
      </c>
      <c r="E9108" s="1">
        <v>44964.611863425926</v>
      </c>
      <c r="F9108" s="1">
        <v>44964.611863425926</v>
      </c>
    </row>
    <row r="9109" spans="1:6" x14ac:dyDescent="0.2">
      <c r="A9109">
        <v>9108</v>
      </c>
      <c r="B9109" t="s">
        <v>23111</v>
      </c>
      <c r="C9109" t="s">
        <v>23112</v>
      </c>
      <c r="D9109">
        <f>1-445-527-7198</f>
        <v>-8169</v>
      </c>
      <c r="E9109" s="1">
        <v>44964.611863425926</v>
      </c>
      <c r="F9109" s="1">
        <v>44964.611863425926</v>
      </c>
    </row>
    <row r="9110" spans="1:6" x14ac:dyDescent="0.2">
      <c r="A9110">
        <v>9109</v>
      </c>
      <c r="B9110" t="s">
        <v>23113</v>
      </c>
      <c r="C9110" t="s">
        <v>23114</v>
      </c>
      <c r="D9110" t="s">
        <v>23115</v>
      </c>
      <c r="E9110" s="1">
        <v>44964.611863425926</v>
      </c>
      <c r="F9110" s="1">
        <v>44964.611863425926</v>
      </c>
    </row>
    <row r="9111" spans="1:6" x14ac:dyDescent="0.2">
      <c r="A9111">
        <v>9110</v>
      </c>
      <c r="B9111" t="s">
        <v>23116</v>
      </c>
      <c r="C9111" t="s">
        <v>23117</v>
      </c>
      <c r="D9111" s="2">
        <v>3646229628</v>
      </c>
      <c r="E9111" s="1">
        <v>44964.611863425926</v>
      </c>
      <c r="F9111" s="1">
        <v>44964.611863425926</v>
      </c>
    </row>
    <row r="9112" spans="1:6" x14ac:dyDescent="0.2">
      <c r="A9112">
        <v>9111</v>
      </c>
      <c r="B9112" t="s">
        <v>23118</v>
      </c>
      <c r="C9112" t="s">
        <v>23119</v>
      </c>
      <c r="D9112" s="2">
        <v>4354610189</v>
      </c>
      <c r="E9112" s="1">
        <v>44964.611863425926</v>
      </c>
      <c r="F9112" s="1">
        <v>44964.611863425926</v>
      </c>
    </row>
    <row r="9113" spans="1:6" x14ac:dyDescent="0.2">
      <c r="A9113">
        <v>9112</v>
      </c>
      <c r="B9113" t="s">
        <v>23120</v>
      </c>
      <c r="C9113" t="s">
        <v>23121</v>
      </c>
      <c r="D9113" t="s">
        <v>23122</v>
      </c>
      <c r="E9113" s="1">
        <v>44964.611863425926</v>
      </c>
      <c r="F9113" s="1">
        <v>44964.611863425926</v>
      </c>
    </row>
    <row r="9114" spans="1:6" x14ac:dyDescent="0.2">
      <c r="A9114">
        <v>9113</v>
      </c>
      <c r="B9114" t="s">
        <v>23123</v>
      </c>
      <c r="C9114" t="s">
        <v>23124</v>
      </c>
      <c r="D9114" t="s">
        <v>23125</v>
      </c>
      <c r="E9114" s="1">
        <v>44964.611863425926</v>
      </c>
      <c r="F9114" s="1">
        <v>44964.611863425926</v>
      </c>
    </row>
    <row r="9115" spans="1:6" x14ac:dyDescent="0.2">
      <c r="A9115">
        <v>9114</v>
      </c>
      <c r="B9115" t="s">
        <v>23126</v>
      </c>
      <c r="C9115" t="s">
        <v>23127</v>
      </c>
      <c r="D9115" s="2">
        <v>6612697973</v>
      </c>
      <c r="E9115" s="1">
        <v>44964.611863425926</v>
      </c>
      <c r="F9115" s="1">
        <v>44964.611863425926</v>
      </c>
    </row>
    <row r="9116" spans="1:6" x14ac:dyDescent="0.2">
      <c r="A9116">
        <v>9115</v>
      </c>
      <c r="B9116" t="s">
        <v>23128</v>
      </c>
      <c r="C9116" t="s">
        <v>23129</v>
      </c>
      <c r="D9116" s="2">
        <v>2314883498</v>
      </c>
      <c r="E9116" s="1">
        <v>44964.611863425926</v>
      </c>
      <c r="F9116" s="1">
        <v>44964.611863425926</v>
      </c>
    </row>
    <row r="9117" spans="1:6" x14ac:dyDescent="0.2">
      <c r="A9117">
        <v>9116</v>
      </c>
      <c r="B9117" t="s">
        <v>23130</v>
      </c>
      <c r="C9117" t="s">
        <v>23131</v>
      </c>
      <c r="D9117">
        <f>1-770-706-7453</f>
        <v>-8928</v>
      </c>
      <c r="E9117" s="1">
        <v>44964.611863425926</v>
      </c>
      <c r="F9117" s="1">
        <v>44964.611863425926</v>
      </c>
    </row>
    <row r="9118" spans="1:6" x14ac:dyDescent="0.2">
      <c r="A9118">
        <v>9117</v>
      </c>
      <c r="B9118" t="s">
        <v>23132</v>
      </c>
      <c r="C9118" t="s">
        <v>23133</v>
      </c>
      <c r="D9118" t="s">
        <v>23134</v>
      </c>
      <c r="E9118" s="1">
        <v>44964.611863425926</v>
      </c>
      <c r="F9118" s="1">
        <v>44964.611863425926</v>
      </c>
    </row>
    <row r="9119" spans="1:6" x14ac:dyDescent="0.2">
      <c r="A9119">
        <v>9118</v>
      </c>
      <c r="B9119" t="s">
        <v>23135</v>
      </c>
      <c r="C9119" t="s">
        <v>23136</v>
      </c>
      <c r="D9119" t="s">
        <v>23137</v>
      </c>
      <c r="E9119" s="1">
        <v>44964.611863425926</v>
      </c>
      <c r="F9119" s="1">
        <v>44964.611863425926</v>
      </c>
    </row>
    <row r="9120" spans="1:6" x14ac:dyDescent="0.2">
      <c r="A9120">
        <v>9119</v>
      </c>
      <c r="B9120" t="s">
        <v>23138</v>
      </c>
      <c r="C9120" t="s">
        <v>23139</v>
      </c>
      <c r="D9120" s="2">
        <v>5412986715</v>
      </c>
      <c r="E9120" s="1">
        <v>44964.611863425926</v>
      </c>
      <c r="F9120" s="1">
        <v>44964.611863425926</v>
      </c>
    </row>
    <row r="9121" spans="1:6" x14ac:dyDescent="0.2">
      <c r="A9121">
        <v>9120</v>
      </c>
      <c r="B9121" t="s">
        <v>23140</v>
      </c>
      <c r="C9121" t="s">
        <v>23141</v>
      </c>
      <c r="D9121" t="s">
        <v>23142</v>
      </c>
      <c r="E9121" s="1">
        <v>44964.611863425926</v>
      </c>
      <c r="F9121" s="1">
        <v>44964.611863425926</v>
      </c>
    </row>
    <row r="9122" spans="1:6" x14ac:dyDescent="0.2">
      <c r="A9122">
        <v>9121</v>
      </c>
      <c r="B9122" t="s">
        <v>23143</v>
      </c>
      <c r="C9122" t="s">
        <v>23144</v>
      </c>
      <c r="D9122" t="s">
        <v>23145</v>
      </c>
      <c r="E9122" s="1">
        <v>44964.611863425926</v>
      </c>
      <c r="F9122" s="1">
        <v>44964.611863425926</v>
      </c>
    </row>
    <row r="9123" spans="1:6" x14ac:dyDescent="0.2">
      <c r="A9123">
        <v>9122</v>
      </c>
      <c r="B9123" t="s">
        <v>23146</v>
      </c>
      <c r="C9123" t="s">
        <v>23147</v>
      </c>
      <c r="D9123" t="s">
        <v>23148</v>
      </c>
      <c r="E9123" s="1">
        <v>44964.611863425926</v>
      </c>
      <c r="F9123" s="1">
        <v>44964.611863425926</v>
      </c>
    </row>
    <row r="9124" spans="1:6" x14ac:dyDescent="0.2">
      <c r="A9124">
        <v>9123</v>
      </c>
      <c r="B9124" t="s">
        <v>23149</v>
      </c>
      <c r="C9124" t="s">
        <v>23150</v>
      </c>
      <c r="D9124" t="s">
        <v>23151</v>
      </c>
      <c r="E9124" s="1">
        <v>44964.611863425926</v>
      </c>
      <c r="F9124" s="1">
        <v>44964.611863425926</v>
      </c>
    </row>
    <row r="9125" spans="1:6" x14ac:dyDescent="0.2">
      <c r="A9125">
        <v>9124</v>
      </c>
      <c r="B9125" t="s">
        <v>23152</v>
      </c>
      <c r="C9125" t="s">
        <v>23153</v>
      </c>
      <c r="D9125" t="s">
        <v>23154</v>
      </c>
      <c r="E9125" s="1">
        <v>44964.611863425926</v>
      </c>
      <c r="F9125" s="1">
        <v>44964.611863425926</v>
      </c>
    </row>
    <row r="9126" spans="1:6" x14ac:dyDescent="0.2">
      <c r="A9126">
        <v>9125</v>
      </c>
      <c r="B9126" t="s">
        <v>23155</v>
      </c>
      <c r="C9126" t="s">
        <v>23156</v>
      </c>
      <c r="D9126" t="s">
        <v>23157</v>
      </c>
      <c r="E9126" s="1">
        <v>44964.611863425926</v>
      </c>
      <c r="F9126" s="1">
        <v>44964.611863425926</v>
      </c>
    </row>
    <row r="9127" spans="1:6" x14ac:dyDescent="0.2">
      <c r="A9127">
        <v>9126</v>
      </c>
      <c r="B9127" t="s">
        <v>23158</v>
      </c>
      <c r="C9127" t="s">
        <v>23159</v>
      </c>
      <c r="D9127" s="2">
        <v>8724740751</v>
      </c>
      <c r="E9127" s="1">
        <v>44964.611863425926</v>
      </c>
      <c r="F9127" s="1">
        <v>44964.611863425926</v>
      </c>
    </row>
    <row r="9128" spans="1:6" x14ac:dyDescent="0.2">
      <c r="A9128">
        <v>9127</v>
      </c>
      <c r="B9128" t="s">
        <v>23160</v>
      </c>
      <c r="C9128" t="s">
        <v>23161</v>
      </c>
      <c r="D9128">
        <v>16822547367</v>
      </c>
      <c r="E9128" s="1">
        <v>44964.611863425926</v>
      </c>
      <c r="F9128" s="1">
        <v>44964.611863425926</v>
      </c>
    </row>
    <row r="9129" spans="1:6" x14ac:dyDescent="0.2">
      <c r="A9129">
        <v>9128</v>
      </c>
      <c r="B9129" t="s">
        <v>23162</v>
      </c>
      <c r="C9129" t="s">
        <v>23163</v>
      </c>
      <c r="D9129" s="2">
        <v>12018209744</v>
      </c>
      <c r="E9129" s="1">
        <v>44964.611863425926</v>
      </c>
      <c r="F9129" s="1">
        <v>44964.611863425926</v>
      </c>
    </row>
    <row r="9130" spans="1:6" x14ac:dyDescent="0.2">
      <c r="A9130">
        <v>9129</v>
      </c>
      <c r="B9130" t="s">
        <v>23164</v>
      </c>
      <c r="C9130" t="s">
        <v>23165</v>
      </c>
      <c r="D9130" t="s">
        <v>23166</v>
      </c>
      <c r="E9130" s="1">
        <v>44964.611863425926</v>
      </c>
      <c r="F9130" s="1">
        <v>44964.611863425926</v>
      </c>
    </row>
    <row r="9131" spans="1:6" x14ac:dyDescent="0.2">
      <c r="A9131">
        <v>9130</v>
      </c>
      <c r="B9131" t="s">
        <v>23167</v>
      </c>
      <c r="C9131" t="s">
        <v>23168</v>
      </c>
      <c r="D9131" t="s">
        <v>23169</v>
      </c>
      <c r="E9131" s="1">
        <v>44964.611863425926</v>
      </c>
      <c r="F9131" s="1">
        <v>44964.611863425926</v>
      </c>
    </row>
    <row r="9132" spans="1:6" x14ac:dyDescent="0.2">
      <c r="A9132">
        <v>9131</v>
      </c>
      <c r="B9132" t="s">
        <v>23170</v>
      </c>
      <c r="C9132" t="s">
        <v>23171</v>
      </c>
      <c r="D9132" t="s">
        <v>23172</v>
      </c>
      <c r="E9132" s="1">
        <v>44964.611863425926</v>
      </c>
      <c r="F9132" s="1">
        <v>44964.611863425926</v>
      </c>
    </row>
    <row r="9133" spans="1:6" x14ac:dyDescent="0.2">
      <c r="A9133">
        <v>9132</v>
      </c>
      <c r="B9133" t="s">
        <v>23173</v>
      </c>
      <c r="C9133" t="s">
        <v>23174</v>
      </c>
      <c r="D9133" s="2">
        <v>8709982398</v>
      </c>
      <c r="E9133" s="1">
        <v>44964.611863425926</v>
      </c>
      <c r="F9133" s="1">
        <v>44964.611863425926</v>
      </c>
    </row>
    <row r="9134" spans="1:6" x14ac:dyDescent="0.2">
      <c r="A9134">
        <v>9133</v>
      </c>
      <c r="B9134" t="s">
        <v>23175</v>
      </c>
      <c r="C9134" t="s">
        <v>23176</v>
      </c>
      <c r="D9134">
        <f>1-484-617-4293</f>
        <v>-5393</v>
      </c>
      <c r="E9134" s="1">
        <v>44964.611863425926</v>
      </c>
      <c r="F9134" s="1">
        <v>44964.611863425926</v>
      </c>
    </row>
    <row r="9135" spans="1:6" x14ac:dyDescent="0.2">
      <c r="A9135">
        <v>9134</v>
      </c>
      <c r="B9135" t="s">
        <v>23177</v>
      </c>
      <c r="C9135" t="s">
        <v>23178</v>
      </c>
      <c r="D9135" t="s">
        <v>23179</v>
      </c>
      <c r="E9135" s="1">
        <v>44964.611863425926</v>
      </c>
      <c r="F9135" s="1">
        <v>44964.611863425926</v>
      </c>
    </row>
    <row r="9136" spans="1:6" x14ac:dyDescent="0.2">
      <c r="A9136">
        <v>9135</v>
      </c>
      <c r="B9136" t="s">
        <v>23180</v>
      </c>
      <c r="C9136" t="s">
        <v>23181</v>
      </c>
      <c r="D9136" s="2">
        <v>9413472362</v>
      </c>
      <c r="E9136" s="1">
        <v>44964.611863425926</v>
      </c>
      <c r="F9136" s="1">
        <v>44964.611863425926</v>
      </c>
    </row>
    <row r="9137" spans="1:6" x14ac:dyDescent="0.2">
      <c r="A9137">
        <v>9136</v>
      </c>
      <c r="B9137" t="s">
        <v>23182</v>
      </c>
      <c r="C9137" t="s">
        <v>23183</v>
      </c>
      <c r="D9137" t="s">
        <v>23184</v>
      </c>
      <c r="E9137" s="1">
        <v>44964.611863425926</v>
      </c>
      <c r="F9137" s="1">
        <v>44964.611863425926</v>
      </c>
    </row>
    <row r="9138" spans="1:6" x14ac:dyDescent="0.2">
      <c r="A9138">
        <v>9137</v>
      </c>
      <c r="B9138" t="s">
        <v>23185</v>
      </c>
      <c r="C9138" t="s">
        <v>23186</v>
      </c>
      <c r="D9138" s="2">
        <v>7206980508</v>
      </c>
      <c r="E9138" s="1">
        <v>44964.611863425926</v>
      </c>
      <c r="F9138" s="1">
        <v>44964.611863425926</v>
      </c>
    </row>
    <row r="9139" spans="1:6" x14ac:dyDescent="0.2">
      <c r="A9139">
        <v>9138</v>
      </c>
      <c r="B9139" t="s">
        <v>23187</v>
      </c>
      <c r="C9139" t="s">
        <v>23188</v>
      </c>
      <c r="D9139" t="s">
        <v>23189</v>
      </c>
      <c r="E9139" s="1">
        <v>44964.611863425926</v>
      </c>
      <c r="F9139" s="1">
        <v>44964.611863425926</v>
      </c>
    </row>
    <row r="9140" spans="1:6" x14ac:dyDescent="0.2">
      <c r="A9140">
        <v>9139</v>
      </c>
      <c r="B9140" t="s">
        <v>23190</v>
      </c>
      <c r="C9140" t="s">
        <v>23191</v>
      </c>
      <c r="D9140">
        <f>1-606-906-5177</f>
        <v>-6688</v>
      </c>
      <c r="E9140" s="1">
        <v>44964.611863425926</v>
      </c>
      <c r="F9140" s="1">
        <v>44964.611863425926</v>
      </c>
    </row>
    <row r="9141" spans="1:6" x14ac:dyDescent="0.2">
      <c r="A9141">
        <v>9140</v>
      </c>
      <c r="B9141" t="s">
        <v>23192</v>
      </c>
      <c r="C9141" t="s">
        <v>23193</v>
      </c>
      <c r="D9141">
        <v>19409954518</v>
      </c>
      <c r="E9141" s="1">
        <v>44964.611863425926</v>
      </c>
      <c r="F9141" s="1">
        <v>44964.611863425926</v>
      </c>
    </row>
    <row r="9142" spans="1:6" x14ac:dyDescent="0.2">
      <c r="A9142">
        <v>9141</v>
      </c>
      <c r="B9142" t="s">
        <v>23194</v>
      </c>
      <c r="C9142" t="s">
        <v>23195</v>
      </c>
      <c r="D9142" t="s">
        <v>23196</v>
      </c>
      <c r="E9142" s="1">
        <v>44964.611863425926</v>
      </c>
      <c r="F9142" s="1">
        <v>44964.611863425926</v>
      </c>
    </row>
    <row r="9143" spans="1:6" x14ac:dyDescent="0.2">
      <c r="A9143">
        <v>9142</v>
      </c>
      <c r="B9143" t="s">
        <v>23197</v>
      </c>
      <c r="C9143" t="s">
        <v>23198</v>
      </c>
      <c r="D9143" t="s">
        <v>23199</v>
      </c>
      <c r="E9143" s="1">
        <v>44964.611863425926</v>
      </c>
      <c r="F9143" s="1">
        <v>44964.611863425926</v>
      </c>
    </row>
    <row r="9144" spans="1:6" x14ac:dyDescent="0.2">
      <c r="A9144">
        <v>9143</v>
      </c>
      <c r="B9144" t="s">
        <v>23200</v>
      </c>
      <c r="C9144" t="s">
        <v>23201</v>
      </c>
      <c r="D9144" t="s">
        <v>23202</v>
      </c>
      <c r="E9144" s="1">
        <v>44964.611863425926</v>
      </c>
      <c r="F9144" s="1">
        <v>44964.611863425926</v>
      </c>
    </row>
    <row r="9145" spans="1:6" x14ac:dyDescent="0.2">
      <c r="A9145">
        <v>9144</v>
      </c>
      <c r="B9145" t="s">
        <v>23203</v>
      </c>
      <c r="C9145" t="s">
        <v>23204</v>
      </c>
      <c r="D9145" t="s">
        <v>23205</v>
      </c>
      <c r="E9145" s="1">
        <v>44964.611863425926</v>
      </c>
      <c r="F9145" s="1">
        <v>44964.611863425926</v>
      </c>
    </row>
    <row r="9146" spans="1:6" x14ac:dyDescent="0.2">
      <c r="A9146">
        <v>9145</v>
      </c>
      <c r="B9146" t="s">
        <v>23206</v>
      </c>
      <c r="C9146" t="s">
        <v>23207</v>
      </c>
      <c r="D9146" t="s">
        <v>23208</v>
      </c>
      <c r="E9146" s="1">
        <v>44964.611863425926</v>
      </c>
      <c r="F9146" s="1">
        <v>44964.611863425926</v>
      </c>
    </row>
    <row r="9147" spans="1:6" x14ac:dyDescent="0.2">
      <c r="A9147">
        <v>9146</v>
      </c>
      <c r="B9147" t="s">
        <v>23209</v>
      </c>
      <c r="C9147" t="s">
        <v>23210</v>
      </c>
      <c r="D9147" s="2">
        <v>4846594394</v>
      </c>
      <c r="E9147" s="1">
        <v>44964.611863425926</v>
      </c>
      <c r="F9147" s="1">
        <v>44964.611863425926</v>
      </c>
    </row>
    <row r="9148" spans="1:6" x14ac:dyDescent="0.2">
      <c r="A9148">
        <v>9147</v>
      </c>
      <c r="B9148" t="s">
        <v>23211</v>
      </c>
      <c r="C9148" t="s">
        <v>23212</v>
      </c>
      <c r="D9148" s="2">
        <v>6516850954</v>
      </c>
      <c r="E9148" s="1">
        <v>44964.611863425926</v>
      </c>
      <c r="F9148" s="1">
        <v>44964.611863425926</v>
      </c>
    </row>
    <row r="9149" spans="1:6" x14ac:dyDescent="0.2">
      <c r="A9149">
        <v>9148</v>
      </c>
      <c r="B9149" t="s">
        <v>23213</v>
      </c>
      <c r="C9149" t="s">
        <v>23214</v>
      </c>
      <c r="D9149" t="s">
        <v>23215</v>
      </c>
      <c r="E9149" s="1">
        <v>44964.611863425926</v>
      </c>
      <c r="F9149" s="1">
        <v>44964.611863425926</v>
      </c>
    </row>
    <row r="9150" spans="1:6" x14ac:dyDescent="0.2">
      <c r="A9150">
        <v>9149</v>
      </c>
      <c r="B9150" t="s">
        <v>23216</v>
      </c>
      <c r="C9150" t="s">
        <v>23217</v>
      </c>
      <c r="D9150" t="s">
        <v>23218</v>
      </c>
      <c r="E9150" s="1">
        <v>44964.611863425926</v>
      </c>
      <c r="F9150" s="1">
        <v>44964.611863425926</v>
      </c>
    </row>
    <row r="9151" spans="1:6" x14ac:dyDescent="0.2">
      <c r="A9151">
        <v>9150</v>
      </c>
      <c r="B9151" t="s">
        <v>23219</v>
      </c>
      <c r="C9151" t="s">
        <v>23220</v>
      </c>
      <c r="D9151">
        <f>1-930-690-8178</f>
        <v>-9797</v>
      </c>
      <c r="E9151" s="1">
        <v>44964.611863425926</v>
      </c>
      <c r="F9151" s="1">
        <v>44964.611863425926</v>
      </c>
    </row>
    <row r="9152" spans="1:6" x14ac:dyDescent="0.2">
      <c r="A9152">
        <v>9151</v>
      </c>
      <c r="B9152" t="s">
        <v>23221</v>
      </c>
      <c r="C9152" t="s">
        <v>23222</v>
      </c>
      <c r="D9152" t="s">
        <v>23223</v>
      </c>
      <c r="E9152" s="1">
        <v>44964.611863425926</v>
      </c>
      <c r="F9152" s="1">
        <v>44964.611863425926</v>
      </c>
    </row>
    <row r="9153" spans="1:6" x14ac:dyDescent="0.2">
      <c r="A9153">
        <v>9152</v>
      </c>
      <c r="B9153" t="s">
        <v>23224</v>
      </c>
      <c r="C9153" t="s">
        <v>23225</v>
      </c>
      <c r="D9153" t="s">
        <v>23226</v>
      </c>
      <c r="E9153" s="1">
        <v>44964.611863425926</v>
      </c>
      <c r="F9153" s="1">
        <v>44964.611863425926</v>
      </c>
    </row>
    <row r="9154" spans="1:6" x14ac:dyDescent="0.2">
      <c r="A9154">
        <v>9153</v>
      </c>
      <c r="B9154" t="s">
        <v>23227</v>
      </c>
      <c r="C9154" t="s">
        <v>23228</v>
      </c>
      <c r="D9154" t="s">
        <v>23229</v>
      </c>
      <c r="E9154" s="1">
        <v>44964.611863425926</v>
      </c>
      <c r="F9154" s="1">
        <v>44964.611863425926</v>
      </c>
    </row>
    <row r="9155" spans="1:6" x14ac:dyDescent="0.2">
      <c r="A9155">
        <v>9154</v>
      </c>
      <c r="B9155" t="s">
        <v>23230</v>
      </c>
      <c r="C9155" t="s">
        <v>23231</v>
      </c>
      <c r="D9155" t="s">
        <v>23232</v>
      </c>
      <c r="E9155" s="1">
        <v>44964.611863425926</v>
      </c>
      <c r="F9155" s="1">
        <v>44964.611863425926</v>
      </c>
    </row>
    <row r="9156" spans="1:6" x14ac:dyDescent="0.2">
      <c r="A9156">
        <v>9155</v>
      </c>
      <c r="B9156" t="s">
        <v>23233</v>
      </c>
      <c r="C9156" t="s">
        <v>23234</v>
      </c>
      <c r="D9156" t="s">
        <v>23235</v>
      </c>
      <c r="E9156" s="1">
        <v>44964.611863425926</v>
      </c>
      <c r="F9156" s="1">
        <v>44964.611863425926</v>
      </c>
    </row>
    <row r="9157" spans="1:6" x14ac:dyDescent="0.2">
      <c r="A9157">
        <v>9156</v>
      </c>
      <c r="B9157" t="s">
        <v>23236</v>
      </c>
      <c r="C9157" t="s">
        <v>23237</v>
      </c>
      <c r="D9157" t="s">
        <v>23238</v>
      </c>
      <c r="E9157" s="1">
        <v>44964.611863425926</v>
      </c>
      <c r="F9157" s="1">
        <v>44964.611863425926</v>
      </c>
    </row>
    <row r="9158" spans="1:6" x14ac:dyDescent="0.2">
      <c r="A9158">
        <v>9157</v>
      </c>
      <c r="B9158" t="s">
        <v>23239</v>
      </c>
      <c r="C9158" t="s">
        <v>23240</v>
      </c>
      <c r="D9158">
        <f>1-385-308-7286</f>
        <v>-7978</v>
      </c>
      <c r="E9158" s="1">
        <v>44964.611863425926</v>
      </c>
      <c r="F9158" s="1">
        <v>44964.611863425926</v>
      </c>
    </row>
    <row r="9159" spans="1:6" x14ac:dyDescent="0.2">
      <c r="A9159">
        <v>9158</v>
      </c>
      <c r="B9159" t="s">
        <v>23241</v>
      </c>
      <c r="C9159" t="s">
        <v>23242</v>
      </c>
      <c r="D9159" t="s">
        <v>23243</v>
      </c>
      <c r="E9159" s="1">
        <v>44964.611863425926</v>
      </c>
      <c r="F9159" s="1">
        <v>44964.611863425926</v>
      </c>
    </row>
    <row r="9160" spans="1:6" x14ac:dyDescent="0.2">
      <c r="A9160">
        <v>9159</v>
      </c>
      <c r="B9160" t="s">
        <v>23244</v>
      </c>
      <c r="C9160" t="s">
        <v>23245</v>
      </c>
      <c r="D9160" t="s">
        <v>23246</v>
      </c>
      <c r="E9160" s="1">
        <v>44964.611863425926</v>
      </c>
      <c r="F9160" s="1">
        <v>44964.611863425926</v>
      </c>
    </row>
    <row r="9161" spans="1:6" x14ac:dyDescent="0.2">
      <c r="A9161">
        <v>9160</v>
      </c>
      <c r="B9161" t="s">
        <v>23247</v>
      </c>
      <c r="C9161" t="s">
        <v>23248</v>
      </c>
      <c r="D9161" t="s">
        <v>23249</v>
      </c>
      <c r="E9161" s="1">
        <v>44964.611863425926</v>
      </c>
      <c r="F9161" s="1">
        <v>44964.611863425926</v>
      </c>
    </row>
    <row r="9162" spans="1:6" x14ac:dyDescent="0.2">
      <c r="A9162">
        <v>9161</v>
      </c>
      <c r="B9162" t="s">
        <v>23250</v>
      </c>
      <c r="C9162" t="s">
        <v>23251</v>
      </c>
      <c r="D9162">
        <f>1-941-727-9707</f>
        <v>-11374</v>
      </c>
      <c r="E9162" s="1">
        <v>44964.611863425926</v>
      </c>
      <c r="F9162" s="1">
        <v>44964.611863425926</v>
      </c>
    </row>
    <row r="9163" spans="1:6" x14ac:dyDescent="0.2">
      <c r="A9163">
        <v>9162</v>
      </c>
      <c r="B9163" t="s">
        <v>23252</v>
      </c>
      <c r="C9163" t="s">
        <v>23253</v>
      </c>
      <c r="D9163" t="s">
        <v>23254</v>
      </c>
      <c r="E9163" s="1">
        <v>44964.611863425926</v>
      </c>
      <c r="F9163" s="1">
        <v>44964.611863425926</v>
      </c>
    </row>
    <row r="9164" spans="1:6" x14ac:dyDescent="0.2">
      <c r="A9164">
        <v>9163</v>
      </c>
      <c r="B9164" t="s">
        <v>23255</v>
      </c>
      <c r="C9164" t="s">
        <v>23256</v>
      </c>
      <c r="D9164" t="s">
        <v>23257</v>
      </c>
      <c r="E9164" s="1">
        <v>44964.611863425926</v>
      </c>
      <c r="F9164" s="1">
        <v>44964.611863425926</v>
      </c>
    </row>
    <row r="9165" spans="1:6" x14ac:dyDescent="0.2">
      <c r="A9165">
        <v>9164</v>
      </c>
      <c r="B9165" t="s">
        <v>23258</v>
      </c>
      <c r="C9165" t="s">
        <v>23259</v>
      </c>
      <c r="D9165" t="s">
        <v>23260</v>
      </c>
      <c r="E9165" s="1">
        <v>44964.611863425926</v>
      </c>
      <c r="F9165" s="1">
        <v>44964.611863425926</v>
      </c>
    </row>
    <row r="9166" spans="1:6" x14ac:dyDescent="0.2">
      <c r="A9166">
        <v>9165</v>
      </c>
      <c r="B9166" t="s">
        <v>23261</v>
      </c>
      <c r="C9166" t="s">
        <v>23262</v>
      </c>
      <c r="D9166" t="s">
        <v>23263</v>
      </c>
      <c r="E9166" s="1">
        <v>44964.611863425926</v>
      </c>
      <c r="F9166" s="1">
        <v>44964.611863425926</v>
      </c>
    </row>
    <row r="9167" spans="1:6" x14ac:dyDescent="0.2">
      <c r="A9167">
        <v>9166</v>
      </c>
      <c r="B9167" t="s">
        <v>23264</v>
      </c>
      <c r="C9167" t="s">
        <v>23265</v>
      </c>
      <c r="D9167">
        <v>18705251730</v>
      </c>
      <c r="E9167" s="1">
        <v>44964.611863425926</v>
      </c>
      <c r="F9167" s="1">
        <v>44964.611863425926</v>
      </c>
    </row>
    <row r="9168" spans="1:6" x14ac:dyDescent="0.2">
      <c r="A9168">
        <v>9167</v>
      </c>
      <c r="B9168" t="s">
        <v>23266</v>
      </c>
      <c r="C9168" t="s">
        <v>23267</v>
      </c>
      <c r="D9168" t="s">
        <v>23268</v>
      </c>
      <c r="E9168" s="1">
        <v>44964.611863425926</v>
      </c>
      <c r="F9168" s="1">
        <v>44964.611863425926</v>
      </c>
    </row>
    <row r="9169" spans="1:6" x14ac:dyDescent="0.2">
      <c r="A9169">
        <v>9168</v>
      </c>
      <c r="B9169" t="s">
        <v>23269</v>
      </c>
      <c r="C9169" t="s">
        <v>23270</v>
      </c>
      <c r="D9169">
        <f>1-267-741-3980</f>
        <v>-4987</v>
      </c>
      <c r="E9169" s="1">
        <v>44964.611863425926</v>
      </c>
      <c r="F9169" s="1">
        <v>44964.611863425926</v>
      </c>
    </row>
    <row r="9170" spans="1:6" x14ac:dyDescent="0.2">
      <c r="A9170">
        <v>9169</v>
      </c>
      <c r="B9170" t="s">
        <v>23271</v>
      </c>
      <c r="C9170" t="s">
        <v>23272</v>
      </c>
      <c r="D9170" t="s">
        <v>23273</v>
      </c>
      <c r="E9170" s="1">
        <v>44964.611863425926</v>
      </c>
      <c r="F9170" s="1">
        <v>44964.611863425926</v>
      </c>
    </row>
    <row r="9171" spans="1:6" x14ac:dyDescent="0.2">
      <c r="A9171">
        <v>9170</v>
      </c>
      <c r="B9171" t="s">
        <v>23274</v>
      </c>
      <c r="C9171" t="s">
        <v>23275</v>
      </c>
      <c r="D9171">
        <f>1-267-483-4702</f>
        <v>-5451</v>
      </c>
      <c r="E9171" s="1">
        <v>44964.611863425926</v>
      </c>
      <c r="F9171" s="1">
        <v>44964.611863425926</v>
      </c>
    </row>
    <row r="9172" spans="1:6" x14ac:dyDescent="0.2">
      <c r="A9172">
        <v>9171</v>
      </c>
      <c r="B9172" t="s">
        <v>23276</v>
      </c>
      <c r="C9172" t="s">
        <v>23277</v>
      </c>
      <c r="D9172" s="2">
        <v>5052057849</v>
      </c>
      <c r="E9172" s="1">
        <v>44964.611863425926</v>
      </c>
      <c r="F9172" s="1">
        <v>44964.611863425926</v>
      </c>
    </row>
    <row r="9173" spans="1:6" x14ac:dyDescent="0.2">
      <c r="A9173">
        <v>9172</v>
      </c>
      <c r="B9173" t="s">
        <v>23278</v>
      </c>
      <c r="C9173" t="s">
        <v>23279</v>
      </c>
      <c r="D9173" t="s">
        <v>23280</v>
      </c>
      <c r="E9173" s="1">
        <v>44964.611863425926</v>
      </c>
      <c r="F9173" s="1">
        <v>44964.611863425926</v>
      </c>
    </row>
    <row r="9174" spans="1:6" x14ac:dyDescent="0.2">
      <c r="A9174">
        <v>9173</v>
      </c>
      <c r="B9174" t="s">
        <v>23281</v>
      </c>
      <c r="C9174" t="s">
        <v>23282</v>
      </c>
      <c r="D9174">
        <v>18036967085</v>
      </c>
      <c r="E9174" s="1">
        <v>44964.611863425926</v>
      </c>
      <c r="F9174" s="1">
        <v>44964.611863425926</v>
      </c>
    </row>
    <row r="9175" spans="1:6" x14ac:dyDescent="0.2">
      <c r="A9175">
        <v>9174</v>
      </c>
      <c r="B9175" t="s">
        <v>23283</v>
      </c>
      <c r="C9175" t="s">
        <v>23284</v>
      </c>
      <c r="D9175" t="s">
        <v>23285</v>
      </c>
      <c r="E9175" s="1">
        <v>44964.611863425926</v>
      </c>
      <c r="F9175" s="1">
        <v>44964.611863425926</v>
      </c>
    </row>
    <row r="9176" spans="1:6" x14ac:dyDescent="0.2">
      <c r="A9176">
        <v>9175</v>
      </c>
      <c r="B9176" t="s">
        <v>23286</v>
      </c>
      <c r="C9176" t="s">
        <v>23287</v>
      </c>
      <c r="D9176">
        <f>1-620-809-3482</f>
        <v>-4910</v>
      </c>
      <c r="E9176" s="1">
        <v>44964.611863425926</v>
      </c>
      <c r="F9176" s="1">
        <v>44964.611863425926</v>
      </c>
    </row>
    <row r="9177" spans="1:6" x14ac:dyDescent="0.2">
      <c r="A9177">
        <v>9176</v>
      </c>
      <c r="B9177" t="s">
        <v>23288</v>
      </c>
      <c r="C9177" t="s">
        <v>23289</v>
      </c>
      <c r="D9177" s="2">
        <v>13254238256</v>
      </c>
      <c r="E9177" s="1">
        <v>44964.611863425926</v>
      </c>
      <c r="F9177" s="1">
        <v>44964.611863425926</v>
      </c>
    </row>
    <row r="9178" spans="1:6" x14ac:dyDescent="0.2">
      <c r="A9178">
        <v>9177</v>
      </c>
      <c r="B9178" t="s">
        <v>23290</v>
      </c>
      <c r="C9178" t="s">
        <v>23291</v>
      </c>
      <c r="D9178" t="s">
        <v>23292</v>
      </c>
      <c r="E9178" s="1">
        <v>44964.611863425926</v>
      </c>
      <c r="F9178" s="1">
        <v>44964.611863425926</v>
      </c>
    </row>
    <row r="9179" spans="1:6" x14ac:dyDescent="0.2">
      <c r="A9179">
        <v>9178</v>
      </c>
      <c r="B9179" t="s">
        <v>23293</v>
      </c>
      <c r="C9179" t="s">
        <v>23294</v>
      </c>
      <c r="D9179">
        <f>1-248-890-4972</f>
        <v>-6109</v>
      </c>
      <c r="E9179" s="1">
        <v>44964.611863425926</v>
      </c>
      <c r="F9179" s="1">
        <v>44964.611863425926</v>
      </c>
    </row>
    <row r="9180" spans="1:6" x14ac:dyDescent="0.2">
      <c r="A9180">
        <v>9179</v>
      </c>
      <c r="B9180" t="s">
        <v>23295</v>
      </c>
      <c r="C9180" t="s">
        <v>23296</v>
      </c>
      <c r="D9180" t="s">
        <v>23297</v>
      </c>
      <c r="E9180" s="1">
        <v>44964.611863425926</v>
      </c>
      <c r="F9180" s="1">
        <v>44964.611863425926</v>
      </c>
    </row>
    <row r="9181" spans="1:6" x14ac:dyDescent="0.2">
      <c r="A9181">
        <v>9180</v>
      </c>
      <c r="B9181" t="s">
        <v>23298</v>
      </c>
      <c r="C9181" t="s">
        <v>23299</v>
      </c>
      <c r="D9181" t="s">
        <v>23300</v>
      </c>
      <c r="E9181" s="1">
        <v>44964.611863425926</v>
      </c>
      <c r="F9181" s="1">
        <v>44964.611863425926</v>
      </c>
    </row>
    <row r="9182" spans="1:6" x14ac:dyDescent="0.2">
      <c r="A9182">
        <v>9181</v>
      </c>
      <c r="B9182" t="s">
        <v>23301</v>
      </c>
      <c r="C9182" t="s">
        <v>23302</v>
      </c>
      <c r="D9182" t="s">
        <v>23303</v>
      </c>
      <c r="E9182" s="1">
        <v>44964.611863425926</v>
      </c>
      <c r="F9182" s="1">
        <v>44964.611863425926</v>
      </c>
    </row>
    <row r="9183" spans="1:6" x14ac:dyDescent="0.2">
      <c r="A9183">
        <v>9182</v>
      </c>
      <c r="B9183" t="s">
        <v>23304</v>
      </c>
      <c r="C9183" t="s">
        <v>23305</v>
      </c>
      <c r="D9183" t="s">
        <v>23306</v>
      </c>
      <c r="E9183" s="1">
        <v>44964.611863425926</v>
      </c>
      <c r="F9183" s="1">
        <v>44964.611863425926</v>
      </c>
    </row>
    <row r="9184" spans="1:6" x14ac:dyDescent="0.2">
      <c r="A9184">
        <v>9183</v>
      </c>
      <c r="B9184" t="s">
        <v>23307</v>
      </c>
      <c r="C9184" t="s">
        <v>23308</v>
      </c>
      <c r="D9184" s="2">
        <v>9099335976</v>
      </c>
      <c r="E9184" s="1">
        <v>44964.611863425926</v>
      </c>
      <c r="F9184" s="1">
        <v>44964.611863425926</v>
      </c>
    </row>
    <row r="9185" spans="1:6" x14ac:dyDescent="0.2">
      <c r="A9185">
        <v>9184</v>
      </c>
      <c r="B9185" t="s">
        <v>23309</v>
      </c>
      <c r="C9185" t="s">
        <v>23310</v>
      </c>
      <c r="D9185" s="2">
        <v>8574057723</v>
      </c>
      <c r="E9185" s="1">
        <v>44964.611863425926</v>
      </c>
      <c r="F9185" s="1">
        <v>44964.611863425926</v>
      </c>
    </row>
    <row r="9186" spans="1:6" x14ac:dyDescent="0.2">
      <c r="A9186">
        <v>9185</v>
      </c>
      <c r="B9186" t="s">
        <v>23311</v>
      </c>
      <c r="C9186" t="s">
        <v>23312</v>
      </c>
      <c r="D9186" t="s">
        <v>23313</v>
      </c>
      <c r="E9186" s="1">
        <v>44964.611863425926</v>
      </c>
      <c r="F9186" s="1">
        <v>44964.611863425926</v>
      </c>
    </row>
    <row r="9187" spans="1:6" x14ac:dyDescent="0.2">
      <c r="A9187">
        <v>9186</v>
      </c>
      <c r="B9187" t="s">
        <v>23314</v>
      </c>
      <c r="C9187" t="s">
        <v>23315</v>
      </c>
      <c r="D9187">
        <v>13105657485</v>
      </c>
      <c r="E9187" s="1">
        <v>44964.611863425926</v>
      </c>
      <c r="F9187" s="1">
        <v>44964.611863425926</v>
      </c>
    </row>
    <row r="9188" spans="1:6" x14ac:dyDescent="0.2">
      <c r="A9188">
        <v>9187</v>
      </c>
      <c r="B9188" t="s">
        <v>23316</v>
      </c>
      <c r="C9188" t="s">
        <v>23317</v>
      </c>
      <c r="D9188" t="s">
        <v>23318</v>
      </c>
      <c r="E9188" s="1">
        <v>44964.611863425926</v>
      </c>
      <c r="F9188" s="1">
        <v>44964.611863425926</v>
      </c>
    </row>
    <row r="9189" spans="1:6" x14ac:dyDescent="0.2">
      <c r="A9189">
        <v>9188</v>
      </c>
      <c r="B9189" t="s">
        <v>23319</v>
      </c>
      <c r="C9189" t="s">
        <v>23320</v>
      </c>
      <c r="D9189">
        <v>13415252630</v>
      </c>
      <c r="E9189" s="1">
        <v>44964.611863425926</v>
      </c>
      <c r="F9189" s="1">
        <v>44964.611863425926</v>
      </c>
    </row>
    <row r="9190" spans="1:6" x14ac:dyDescent="0.2">
      <c r="A9190">
        <v>9189</v>
      </c>
      <c r="B9190" t="s">
        <v>23321</v>
      </c>
      <c r="C9190" t="s">
        <v>23322</v>
      </c>
      <c r="D9190" t="s">
        <v>23323</v>
      </c>
      <c r="E9190" s="1">
        <v>44964.611863425926</v>
      </c>
      <c r="F9190" s="1">
        <v>44964.611863425926</v>
      </c>
    </row>
    <row r="9191" spans="1:6" x14ac:dyDescent="0.2">
      <c r="A9191">
        <v>9190</v>
      </c>
      <c r="B9191" t="s">
        <v>23324</v>
      </c>
      <c r="C9191" t="s">
        <v>23325</v>
      </c>
      <c r="D9191" t="s">
        <v>23326</v>
      </c>
      <c r="E9191" s="1">
        <v>44964.611863425926</v>
      </c>
      <c r="F9191" s="1">
        <v>44964.611863425926</v>
      </c>
    </row>
    <row r="9192" spans="1:6" x14ac:dyDescent="0.2">
      <c r="A9192">
        <v>9191</v>
      </c>
      <c r="B9192" t="s">
        <v>23327</v>
      </c>
      <c r="C9192" t="s">
        <v>23328</v>
      </c>
      <c r="D9192" s="2">
        <v>12313278327</v>
      </c>
      <c r="E9192" s="1">
        <v>44964.611863425926</v>
      </c>
      <c r="F9192" s="1">
        <v>44964.611863425926</v>
      </c>
    </row>
    <row r="9193" spans="1:6" x14ac:dyDescent="0.2">
      <c r="A9193">
        <v>9192</v>
      </c>
      <c r="B9193" t="s">
        <v>23329</v>
      </c>
      <c r="C9193" t="s">
        <v>23330</v>
      </c>
      <c r="D9193" t="s">
        <v>23331</v>
      </c>
      <c r="E9193" s="1">
        <v>44964.611863425926</v>
      </c>
      <c r="F9193" s="1">
        <v>44964.611863425926</v>
      </c>
    </row>
    <row r="9194" spans="1:6" x14ac:dyDescent="0.2">
      <c r="A9194">
        <v>9193</v>
      </c>
      <c r="B9194" t="s">
        <v>23332</v>
      </c>
      <c r="C9194" t="s">
        <v>23333</v>
      </c>
      <c r="D9194">
        <f>1-505-387-4885</f>
        <v>-5776</v>
      </c>
      <c r="E9194" s="1">
        <v>44964.611863425926</v>
      </c>
      <c r="F9194" s="1">
        <v>44964.611863425926</v>
      </c>
    </row>
    <row r="9195" spans="1:6" x14ac:dyDescent="0.2">
      <c r="A9195">
        <v>9194</v>
      </c>
      <c r="B9195" t="s">
        <v>23334</v>
      </c>
      <c r="C9195" t="s">
        <v>23335</v>
      </c>
      <c r="D9195" t="s">
        <v>23336</v>
      </c>
      <c r="E9195" s="1">
        <v>44964.611863425926</v>
      </c>
      <c r="F9195" s="1">
        <v>44964.611863425926</v>
      </c>
    </row>
    <row r="9196" spans="1:6" x14ac:dyDescent="0.2">
      <c r="A9196">
        <v>9195</v>
      </c>
      <c r="B9196" t="s">
        <v>23337</v>
      </c>
      <c r="C9196" t="s">
        <v>23338</v>
      </c>
      <c r="D9196">
        <v>13148361247</v>
      </c>
      <c r="E9196" s="1">
        <v>44964.611863425926</v>
      </c>
      <c r="F9196" s="1">
        <v>44964.611863425926</v>
      </c>
    </row>
    <row r="9197" spans="1:6" x14ac:dyDescent="0.2">
      <c r="A9197">
        <v>9196</v>
      </c>
      <c r="B9197" t="s">
        <v>23339</v>
      </c>
      <c r="C9197" t="s">
        <v>23340</v>
      </c>
      <c r="D9197">
        <f>1-915-650-6469</f>
        <v>-8033</v>
      </c>
      <c r="E9197" s="1">
        <v>44964.611863425926</v>
      </c>
      <c r="F9197" s="1">
        <v>44964.611863425926</v>
      </c>
    </row>
    <row r="9198" spans="1:6" x14ac:dyDescent="0.2">
      <c r="A9198">
        <v>9197</v>
      </c>
      <c r="B9198" t="s">
        <v>23341</v>
      </c>
      <c r="C9198" t="s">
        <v>23342</v>
      </c>
      <c r="D9198" t="s">
        <v>23343</v>
      </c>
      <c r="E9198" s="1">
        <v>44964.611863425926</v>
      </c>
      <c r="F9198" s="1">
        <v>44964.611863425926</v>
      </c>
    </row>
    <row r="9199" spans="1:6" x14ac:dyDescent="0.2">
      <c r="A9199">
        <v>9198</v>
      </c>
      <c r="B9199" t="s">
        <v>23344</v>
      </c>
      <c r="C9199" t="s">
        <v>23345</v>
      </c>
      <c r="D9199" t="s">
        <v>23346</v>
      </c>
      <c r="E9199" s="1">
        <v>44964.611863425926</v>
      </c>
      <c r="F9199" s="1">
        <v>44964.611863425926</v>
      </c>
    </row>
    <row r="9200" spans="1:6" x14ac:dyDescent="0.2">
      <c r="A9200">
        <v>9199</v>
      </c>
      <c r="B9200" t="s">
        <v>23347</v>
      </c>
      <c r="C9200" t="s">
        <v>23348</v>
      </c>
      <c r="D9200">
        <v>16899385765</v>
      </c>
      <c r="E9200" s="1">
        <v>44964.611863425926</v>
      </c>
      <c r="F9200" s="1">
        <v>44964.611863425926</v>
      </c>
    </row>
    <row r="9201" spans="1:6" x14ac:dyDescent="0.2">
      <c r="A9201">
        <v>9200</v>
      </c>
      <c r="B9201" t="s">
        <v>23349</v>
      </c>
      <c r="C9201" t="s">
        <v>23350</v>
      </c>
      <c r="D9201" t="s">
        <v>23351</v>
      </c>
      <c r="E9201" s="1">
        <v>44964.611863425926</v>
      </c>
      <c r="F9201" s="1">
        <v>44964.611863425926</v>
      </c>
    </row>
    <row r="9202" spans="1:6" x14ac:dyDescent="0.2">
      <c r="A9202">
        <v>9201</v>
      </c>
      <c r="B9202" t="s">
        <v>23352</v>
      </c>
      <c r="C9202" t="s">
        <v>23353</v>
      </c>
      <c r="D9202" s="2">
        <v>8306316768</v>
      </c>
      <c r="E9202" s="1">
        <v>44964.611863425926</v>
      </c>
      <c r="F9202" s="1">
        <v>44964.611863425926</v>
      </c>
    </row>
    <row r="9203" spans="1:6" x14ac:dyDescent="0.2">
      <c r="A9203">
        <v>9202</v>
      </c>
      <c r="B9203" t="s">
        <v>23354</v>
      </c>
      <c r="C9203" t="s">
        <v>23355</v>
      </c>
      <c r="D9203" t="s">
        <v>23356</v>
      </c>
      <c r="E9203" s="1">
        <v>44964.611863425926</v>
      </c>
      <c r="F9203" s="1">
        <v>44964.611863425926</v>
      </c>
    </row>
    <row r="9204" spans="1:6" x14ac:dyDescent="0.2">
      <c r="A9204">
        <v>9203</v>
      </c>
      <c r="B9204" t="s">
        <v>23357</v>
      </c>
      <c r="C9204" t="s">
        <v>23358</v>
      </c>
      <c r="D9204" s="2">
        <v>17744827701</v>
      </c>
      <c r="E9204" s="1">
        <v>44964.611863425926</v>
      </c>
      <c r="F9204" s="1">
        <v>44964.611863425926</v>
      </c>
    </row>
    <row r="9205" spans="1:6" x14ac:dyDescent="0.2">
      <c r="A9205">
        <v>9204</v>
      </c>
      <c r="B9205" t="s">
        <v>23359</v>
      </c>
      <c r="C9205" t="s">
        <v>23360</v>
      </c>
      <c r="D9205">
        <v>14805162660</v>
      </c>
      <c r="E9205" s="1">
        <v>44964.611863425926</v>
      </c>
      <c r="F9205" s="1">
        <v>44964.611863425926</v>
      </c>
    </row>
    <row r="9206" spans="1:6" x14ac:dyDescent="0.2">
      <c r="A9206">
        <v>9205</v>
      </c>
      <c r="B9206" t="s">
        <v>23361</v>
      </c>
      <c r="C9206" t="s">
        <v>23362</v>
      </c>
      <c r="D9206">
        <f>1-938-303-1749</f>
        <v>-2989</v>
      </c>
      <c r="E9206" s="1">
        <v>44964.611863425926</v>
      </c>
      <c r="F9206" s="1">
        <v>44964.611863425926</v>
      </c>
    </row>
    <row r="9207" spans="1:6" x14ac:dyDescent="0.2">
      <c r="A9207">
        <v>9206</v>
      </c>
      <c r="B9207" t="s">
        <v>23363</v>
      </c>
      <c r="C9207" t="s">
        <v>23364</v>
      </c>
      <c r="D9207" s="2">
        <v>3142480576</v>
      </c>
      <c r="E9207" s="1">
        <v>44964.611863425926</v>
      </c>
      <c r="F9207" s="1">
        <v>44964.611863425926</v>
      </c>
    </row>
    <row r="9208" spans="1:6" x14ac:dyDescent="0.2">
      <c r="A9208">
        <v>9207</v>
      </c>
      <c r="B9208" t="s">
        <v>23365</v>
      </c>
      <c r="C9208" t="s">
        <v>23366</v>
      </c>
      <c r="D9208" s="2">
        <v>3807708935</v>
      </c>
      <c r="E9208" s="1">
        <v>44964.611863425926</v>
      </c>
      <c r="F9208" s="1">
        <v>44964.611863425926</v>
      </c>
    </row>
    <row r="9209" spans="1:6" x14ac:dyDescent="0.2">
      <c r="A9209">
        <v>9208</v>
      </c>
      <c r="B9209" t="s">
        <v>23367</v>
      </c>
      <c r="C9209" t="s">
        <v>23368</v>
      </c>
      <c r="D9209" s="2">
        <v>7623707081</v>
      </c>
      <c r="E9209" s="1">
        <v>44964.611863425926</v>
      </c>
      <c r="F9209" s="1">
        <v>44964.611863425926</v>
      </c>
    </row>
    <row r="9210" spans="1:6" x14ac:dyDescent="0.2">
      <c r="A9210">
        <v>9209</v>
      </c>
      <c r="B9210" t="s">
        <v>23369</v>
      </c>
      <c r="C9210" t="s">
        <v>23370</v>
      </c>
      <c r="D9210" s="2">
        <v>7435651865</v>
      </c>
      <c r="E9210" s="1">
        <v>44964.611863425926</v>
      </c>
      <c r="F9210" s="1">
        <v>44964.611863425926</v>
      </c>
    </row>
    <row r="9211" spans="1:6" x14ac:dyDescent="0.2">
      <c r="A9211">
        <v>9210</v>
      </c>
      <c r="B9211" t="s">
        <v>23371</v>
      </c>
      <c r="C9211" t="s">
        <v>23372</v>
      </c>
      <c r="D9211" t="s">
        <v>23373</v>
      </c>
      <c r="E9211" s="1">
        <v>44964.611863425926</v>
      </c>
      <c r="F9211" s="1">
        <v>44964.611863425926</v>
      </c>
    </row>
    <row r="9212" spans="1:6" x14ac:dyDescent="0.2">
      <c r="A9212">
        <v>9211</v>
      </c>
      <c r="B9212" t="s">
        <v>23374</v>
      </c>
      <c r="C9212" t="s">
        <v>23375</v>
      </c>
      <c r="D9212">
        <f>1-364-505-9265</f>
        <v>-10133</v>
      </c>
      <c r="E9212" s="1">
        <v>44964.611863425926</v>
      </c>
      <c r="F9212" s="1">
        <v>44964.611863425926</v>
      </c>
    </row>
    <row r="9213" spans="1:6" x14ac:dyDescent="0.2">
      <c r="A9213">
        <v>9212</v>
      </c>
      <c r="B9213" t="s">
        <v>23376</v>
      </c>
      <c r="C9213" t="s">
        <v>23377</v>
      </c>
      <c r="D9213">
        <v>15159670994</v>
      </c>
      <c r="E9213" s="1">
        <v>44964.611863425926</v>
      </c>
      <c r="F9213" s="1">
        <v>44964.611863425926</v>
      </c>
    </row>
    <row r="9214" spans="1:6" x14ac:dyDescent="0.2">
      <c r="A9214">
        <v>9213</v>
      </c>
      <c r="B9214" t="s">
        <v>23378</v>
      </c>
      <c r="C9214" t="s">
        <v>23379</v>
      </c>
      <c r="D9214" s="2">
        <v>2409518108</v>
      </c>
      <c r="E9214" s="1">
        <v>44964.611863425926</v>
      </c>
      <c r="F9214" s="1">
        <v>44964.611863425926</v>
      </c>
    </row>
    <row r="9215" spans="1:6" x14ac:dyDescent="0.2">
      <c r="A9215">
        <v>9214</v>
      </c>
      <c r="B9215" t="s">
        <v>23380</v>
      </c>
      <c r="C9215" t="s">
        <v>23381</v>
      </c>
      <c r="D9215">
        <f>1-847-272-369</f>
        <v>-1487</v>
      </c>
      <c r="E9215" s="1">
        <v>44964.611863425926</v>
      </c>
      <c r="F9215" s="1">
        <v>44964.611863425926</v>
      </c>
    </row>
    <row r="9216" spans="1:6" x14ac:dyDescent="0.2">
      <c r="A9216">
        <v>9215</v>
      </c>
      <c r="B9216" t="s">
        <v>23382</v>
      </c>
      <c r="C9216" t="s">
        <v>23383</v>
      </c>
      <c r="D9216" t="s">
        <v>23384</v>
      </c>
      <c r="E9216" s="1">
        <v>44964.611863425926</v>
      </c>
      <c r="F9216" s="1">
        <v>44964.611863425926</v>
      </c>
    </row>
    <row r="9217" spans="1:6" x14ac:dyDescent="0.2">
      <c r="A9217">
        <v>9216</v>
      </c>
      <c r="B9217" t="s">
        <v>23385</v>
      </c>
      <c r="C9217" t="s">
        <v>23386</v>
      </c>
      <c r="D9217" s="2">
        <v>8313797285</v>
      </c>
      <c r="E9217" s="1">
        <v>44964.611863425926</v>
      </c>
      <c r="F9217" s="1">
        <v>44964.611863425926</v>
      </c>
    </row>
    <row r="9218" spans="1:6" x14ac:dyDescent="0.2">
      <c r="A9218">
        <v>9217</v>
      </c>
      <c r="B9218" t="s">
        <v>23387</v>
      </c>
      <c r="C9218" t="s">
        <v>23388</v>
      </c>
      <c r="D9218">
        <v>17724138982</v>
      </c>
      <c r="E9218" s="1">
        <v>44964.611863425926</v>
      </c>
      <c r="F9218" s="1">
        <v>44964.611863425926</v>
      </c>
    </row>
    <row r="9219" spans="1:6" x14ac:dyDescent="0.2">
      <c r="A9219">
        <v>9218</v>
      </c>
      <c r="B9219" t="s">
        <v>23389</v>
      </c>
      <c r="C9219" t="s">
        <v>23390</v>
      </c>
      <c r="D9219" t="s">
        <v>23391</v>
      </c>
      <c r="E9219" s="1">
        <v>44964.611863425926</v>
      </c>
      <c r="F9219" s="1">
        <v>44964.611863425926</v>
      </c>
    </row>
    <row r="9220" spans="1:6" x14ac:dyDescent="0.2">
      <c r="A9220">
        <v>9219</v>
      </c>
      <c r="B9220" t="s">
        <v>23392</v>
      </c>
      <c r="C9220" t="s">
        <v>23393</v>
      </c>
      <c r="D9220" t="s">
        <v>23394</v>
      </c>
      <c r="E9220" s="1">
        <v>44964.611863425926</v>
      </c>
      <c r="F9220" s="1">
        <v>44964.611863425926</v>
      </c>
    </row>
    <row r="9221" spans="1:6" x14ac:dyDescent="0.2">
      <c r="A9221">
        <v>9220</v>
      </c>
      <c r="B9221" t="s">
        <v>23395</v>
      </c>
      <c r="C9221" t="s">
        <v>23396</v>
      </c>
      <c r="D9221" s="2">
        <v>12525789841</v>
      </c>
      <c r="E9221" s="1">
        <v>44964.611863425926</v>
      </c>
      <c r="F9221" s="1">
        <v>44964.611863425926</v>
      </c>
    </row>
    <row r="9222" spans="1:6" x14ac:dyDescent="0.2">
      <c r="A9222">
        <v>9221</v>
      </c>
      <c r="B9222" t="s">
        <v>23397</v>
      </c>
      <c r="C9222" t="s">
        <v>23398</v>
      </c>
      <c r="D9222" s="2">
        <v>8086936515</v>
      </c>
      <c r="E9222" s="1">
        <v>44964.611863425926</v>
      </c>
      <c r="F9222" s="1">
        <v>44964.611863425926</v>
      </c>
    </row>
    <row r="9223" spans="1:6" x14ac:dyDescent="0.2">
      <c r="A9223">
        <v>9222</v>
      </c>
      <c r="B9223" t="s">
        <v>23399</v>
      </c>
      <c r="C9223" t="s">
        <v>23400</v>
      </c>
      <c r="D9223" t="s">
        <v>23401</v>
      </c>
      <c r="E9223" s="1">
        <v>44964.611863425926</v>
      </c>
      <c r="F9223" s="1">
        <v>44964.611863425926</v>
      </c>
    </row>
    <row r="9224" spans="1:6" x14ac:dyDescent="0.2">
      <c r="A9224">
        <v>9223</v>
      </c>
      <c r="B9224" t="s">
        <v>23402</v>
      </c>
      <c r="C9224" t="s">
        <v>23403</v>
      </c>
      <c r="D9224" t="s">
        <v>23404</v>
      </c>
      <c r="E9224" s="1">
        <v>44964.611863425926</v>
      </c>
      <c r="F9224" s="1">
        <v>44964.611863425926</v>
      </c>
    </row>
    <row r="9225" spans="1:6" x14ac:dyDescent="0.2">
      <c r="A9225">
        <v>9224</v>
      </c>
      <c r="B9225" t="s">
        <v>23405</v>
      </c>
      <c r="C9225" t="s">
        <v>23406</v>
      </c>
      <c r="D9225">
        <v>14586281306</v>
      </c>
      <c r="E9225" s="1">
        <v>44964.611863425926</v>
      </c>
      <c r="F9225" s="1">
        <v>44964.611863425926</v>
      </c>
    </row>
    <row r="9226" spans="1:6" x14ac:dyDescent="0.2">
      <c r="A9226">
        <v>9225</v>
      </c>
      <c r="B9226" t="s">
        <v>23407</v>
      </c>
      <c r="C9226" t="s">
        <v>23408</v>
      </c>
      <c r="D9226" s="2">
        <v>5407028368</v>
      </c>
      <c r="E9226" s="1">
        <v>44964.611863425926</v>
      </c>
      <c r="F9226" s="1">
        <v>44964.611863425926</v>
      </c>
    </row>
    <row r="9227" spans="1:6" x14ac:dyDescent="0.2">
      <c r="A9227">
        <v>9226</v>
      </c>
      <c r="B9227" t="s">
        <v>23409</v>
      </c>
      <c r="C9227" t="s">
        <v>23410</v>
      </c>
      <c r="D9227">
        <f>1-352-693-7491</f>
        <v>-8535</v>
      </c>
      <c r="E9227" s="1">
        <v>44964.611863425926</v>
      </c>
      <c r="F9227" s="1">
        <v>44964.611863425926</v>
      </c>
    </row>
    <row r="9228" spans="1:6" x14ac:dyDescent="0.2">
      <c r="A9228">
        <v>9227</v>
      </c>
      <c r="B9228" t="s">
        <v>23411</v>
      </c>
      <c r="C9228" t="s">
        <v>23412</v>
      </c>
      <c r="D9228" t="s">
        <v>23413</v>
      </c>
      <c r="E9228" s="1">
        <v>44964.611863425926</v>
      </c>
      <c r="F9228" s="1">
        <v>44964.611863425926</v>
      </c>
    </row>
    <row r="9229" spans="1:6" x14ac:dyDescent="0.2">
      <c r="A9229">
        <v>9228</v>
      </c>
      <c r="B9229" t="s">
        <v>23414</v>
      </c>
      <c r="C9229" t="s">
        <v>23415</v>
      </c>
      <c r="D9229" t="s">
        <v>23416</v>
      </c>
      <c r="E9229" s="1">
        <v>44964.611863425926</v>
      </c>
      <c r="F9229" s="1">
        <v>44964.611863425926</v>
      </c>
    </row>
    <row r="9230" spans="1:6" x14ac:dyDescent="0.2">
      <c r="A9230">
        <v>9229</v>
      </c>
      <c r="B9230" t="s">
        <v>23417</v>
      </c>
      <c r="C9230" t="s">
        <v>23418</v>
      </c>
      <c r="D9230" t="s">
        <v>23419</v>
      </c>
      <c r="E9230" s="1">
        <v>44964.611863425926</v>
      </c>
      <c r="F9230" s="1">
        <v>44964.611863425926</v>
      </c>
    </row>
    <row r="9231" spans="1:6" x14ac:dyDescent="0.2">
      <c r="A9231">
        <v>9230</v>
      </c>
      <c r="B9231" t="s">
        <v>23420</v>
      </c>
      <c r="C9231" t="s">
        <v>23421</v>
      </c>
      <c r="D9231" s="2">
        <v>8287061835</v>
      </c>
      <c r="E9231" s="1">
        <v>44964.611863425926</v>
      </c>
      <c r="F9231" s="1">
        <v>44964.611863425926</v>
      </c>
    </row>
    <row r="9232" spans="1:6" x14ac:dyDescent="0.2">
      <c r="A9232">
        <v>9231</v>
      </c>
      <c r="B9232" t="s">
        <v>23422</v>
      </c>
      <c r="C9232" t="s">
        <v>23423</v>
      </c>
      <c r="D9232" t="s">
        <v>23424</v>
      </c>
      <c r="E9232" s="1">
        <v>44964.611863425926</v>
      </c>
      <c r="F9232" s="1">
        <v>44964.611863425926</v>
      </c>
    </row>
    <row r="9233" spans="1:6" x14ac:dyDescent="0.2">
      <c r="A9233">
        <v>9232</v>
      </c>
      <c r="B9233" t="s">
        <v>23425</v>
      </c>
      <c r="C9233" t="s">
        <v>23426</v>
      </c>
      <c r="D9233">
        <f>1-845-607-2599</f>
        <v>-4050</v>
      </c>
      <c r="E9233" s="1">
        <v>44964.611863425926</v>
      </c>
      <c r="F9233" s="1">
        <v>44964.611863425926</v>
      </c>
    </row>
    <row r="9234" spans="1:6" x14ac:dyDescent="0.2">
      <c r="A9234">
        <v>9233</v>
      </c>
      <c r="B9234" t="s">
        <v>23427</v>
      </c>
      <c r="C9234" t="s">
        <v>23428</v>
      </c>
      <c r="D9234">
        <v>18284472523</v>
      </c>
      <c r="E9234" s="1">
        <v>44964.611863425926</v>
      </c>
      <c r="F9234" s="1">
        <v>44964.611863425926</v>
      </c>
    </row>
    <row r="9235" spans="1:6" x14ac:dyDescent="0.2">
      <c r="A9235">
        <v>9234</v>
      </c>
      <c r="B9235" t="s">
        <v>23429</v>
      </c>
      <c r="C9235" t="s">
        <v>23430</v>
      </c>
      <c r="D9235" t="s">
        <v>23431</v>
      </c>
      <c r="E9235" s="1">
        <v>44964.611863425926</v>
      </c>
      <c r="F9235" s="1">
        <v>44964.611863425926</v>
      </c>
    </row>
    <row r="9236" spans="1:6" x14ac:dyDescent="0.2">
      <c r="A9236">
        <v>9235</v>
      </c>
      <c r="B9236" t="s">
        <v>23432</v>
      </c>
      <c r="C9236" t="s">
        <v>23433</v>
      </c>
      <c r="D9236">
        <v>13609316351</v>
      </c>
      <c r="E9236" s="1">
        <v>44964.611863425926</v>
      </c>
      <c r="F9236" s="1">
        <v>44964.611863425926</v>
      </c>
    </row>
    <row r="9237" spans="1:6" x14ac:dyDescent="0.2">
      <c r="A9237">
        <v>9236</v>
      </c>
      <c r="B9237" t="s">
        <v>23434</v>
      </c>
      <c r="C9237" t="s">
        <v>23435</v>
      </c>
      <c r="D9237" s="2">
        <v>3858160759</v>
      </c>
      <c r="E9237" s="1">
        <v>44964.611863425926</v>
      </c>
      <c r="F9237" s="1">
        <v>44964.611863425926</v>
      </c>
    </row>
    <row r="9238" spans="1:6" x14ac:dyDescent="0.2">
      <c r="A9238">
        <v>9237</v>
      </c>
      <c r="B9238" t="s">
        <v>23436</v>
      </c>
      <c r="C9238" t="s">
        <v>23437</v>
      </c>
      <c r="D9238" t="s">
        <v>23438</v>
      </c>
      <c r="E9238" s="1">
        <v>44964.611863425926</v>
      </c>
      <c r="F9238" s="1">
        <v>44964.611863425926</v>
      </c>
    </row>
    <row r="9239" spans="1:6" x14ac:dyDescent="0.2">
      <c r="A9239">
        <v>9238</v>
      </c>
      <c r="B9239" t="s">
        <v>23439</v>
      </c>
      <c r="C9239" t="s">
        <v>23440</v>
      </c>
      <c r="D9239" t="s">
        <v>23441</v>
      </c>
      <c r="E9239" s="1">
        <v>44964.611863425926</v>
      </c>
      <c r="F9239" s="1">
        <v>44964.611863425926</v>
      </c>
    </row>
    <row r="9240" spans="1:6" x14ac:dyDescent="0.2">
      <c r="A9240">
        <v>9239</v>
      </c>
      <c r="B9240" t="s">
        <v>23442</v>
      </c>
      <c r="C9240" t="s">
        <v>23443</v>
      </c>
      <c r="D9240" t="s">
        <v>23444</v>
      </c>
      <c r="E9240" s="1">
        <v>44964.611863425926</v>
      </c>
      <c r="F9240" s="1">
        <v>44964.611863425926</v>
      </c>
    </row>
    <row r="9241" spans="1:6" x14ac:dyDescent="0.2">
      <c r="A9241">
        <v>9240</v>
      </c>
      <c r="B9241" t="s">
        <v>23445</v>
      </c>
      <c r="C9241" t="s">
        <v>23446</v>
      </c>
      <c r="D9241" t="s">
        <v>23447</v>
      </c>
      <c r="E9241" s="1">
        <v>44964.611863425926</v>
      </c>
      <c r="F9241" s="1">
        <v>44964.611863425926</v>
      </c>
    </row>
    <row r="9242" spans="1:6" x14ac:dyDescent="0.2">
      <c r="A9242">
        <v>9241</v>
      </c>
      <c r="B9242" t="s">
        <v>23448</v>
      </c>
      <c r="C9242" t="s">
        <v>23449</v>
      </c>
      <c r="D9242" t="s">
        <v>23450</v>
      </c>
      <c r="E9242" s="1">
        <v>44964.611863425926</v>
      </c>
      <c r="F9242" s="1">
        <v>44964.611863425926</v>
      </c>
    </row>
    <row r="9243" spans="1:6" x14ac:dyDescent="0.2">
      <c r="A9243">
        <v>9242</v>
      </c>
      <c r="B9243" t="s">
        <v>23451</v>
      </c>
      <c r="C9243" t="s">
        <v>23452</v>
      </c>
      <c r="D9243" t="s">
        <v>23453</v>
      </c>
      <c r="E9243" s="1">
        <v>44964.611863425926</v>
      </c>
      <c r="F9243" s="1">
        <v>44964.611863425926</v>
      </c>
    </row>
    <row r="9244" spans="1:6" x14ac:dyDescent="0.2">
      <c r="A9244">
        <v>9243</v>
      </c>
      <c r="B9244" t="s">
        <v>23454</v>
      </c>
      <c r="C9244" t="s">
        <v>23455</v>
      </c>
      <c r="D9244" s="2">
        <v>3608322343</v>
      </c>
      <c r="E9244" s="1">
        <v>44964.611863425926</v>
      </c>
      <c r="F9244" s="1">
        <v>44964.611863425926</v>
      </c>
    </row>
    <row r="9245" spans="1:6" x14ac:dyDescent="0.2">
      <c r="A9245">
        <v>9244</v>
      </c>
      <c r="B9245" t="s">
        <v>23456</v>
      </c>
      <c r="C9245" t="s">
        <v>23457</v>
      </c>
      <c r="D9245">
        <v>17753402544</v>
      </c>
      <c r="E9245" s="1">
        <v>44964.611863425926</v>
      </c>
      <c r="F9245" s="1">
        <v>44964.611863425926</v>
      </c>
    </row>
    <row r="9246" spans="1:6" x14ac:dyDescent="0.2">
      <c r="A9246">
        <v>9245</v>
      </c>
      <c r="B9246" t="s">
        <v>23458</v>
      </c>
      <c r="C9246" t="s">
        <v>23459</v>
      </c>
      <c r="D9246" t="s">
        <v>23460</v>
      </c>
      <c r="E9246" s="1">
        <v>44964.611863425926</v>
      </c>
      <c r="F9246" s="1">
        <v>44964.611863425926</v>
      </c>
    </row>
    <row r="9247" spans="1:6" x14ac:dyDescent="0.2">
      <c r="A9247">
        <v>9246</v>
      </c>
      <c r="B9247" t="s">
        <v>23461</v>
      </c>
      <c r="C9247" t="s">
        <v>23462</v>
      </c>
      <c r="D9247" t="s">
        <v>23463</v>
      </c>
      <c r="E9247" s="1">
        <v>44964.611863425926</v>
      </c>
      <c r="F9247" s="1">
        <v>44964.611863425926</v>
      </c>
    </row>
    <row r="9248" spans="1:6" x14ac:dyDescent="0.2">
      <c r="A9248">
        <v>9247</v>
      </c>
      <c r="B9248" t="s">
        <v>23464</v>
      </c>
      <c r="C9248" t="s">
        <v>23465</v>
      </c>
      <c r="D9248" s="2">
        <v>8033290278</v>
      </c>
      <c r="E9248" s="1">
        <v>44964.611863425926</v>
      </c>
      <c r="F9248" s="1">
        <v>44964.611863425926</v>
      </c>
    </row>
    <row r="9249" spans="1:6" x14ac:dyDescent="0.2">
      <c r="A9249">
        <v>9248</v>
      </c>
      <c r="B9249" t="s">
        <v>23466</v>
      </c>
      <c r="C9249" t="s">
        <v>23467</v>
      </c>
      <c r="D9249" t="s">
        <v>23468</v>
      </c>
      <c r="E9249" s="1">
        <v>44964.611863425926</v>
      </c>
      <c r="F9249" s="1">
        <v>44964.611863425926</v>
      </c>
    </row>
    <row r="9250" spans="1:6" x14ac:dyDescent="0.2">
      <c r="A9250">
        <v>9249</v>
      </c>
      <c r="B9250" t="s">
        <v>23469</v>
      </c>
      <c r="C9250" t="s">
        <v>23470</v>
      </c>
      <c r="D9250" t="s">
        <v>23471</v>
      </c>
      <c r="E9250" s="1">
        <v>44964.611863425926</v>
      </c>
      <c r="F9250" s="1">
        <v>44964.611863425926</v>
      </c>
    </row>
    <row r="9251" spans="1:6" x14ac:dyDescent="0.2">
      <c r="A9251">
        <v>9250</v>
      </c>
      <c r="B9251" t="s">
        <v>23472</v>
      </c>
      <c r="C9251" t="s">
        <v>23473</v>
      </c>
      <c r="D9251" t="s">
        <v>23474</v>
      </c>
      <c r="E9251" s="1">
        <v>44964.611863425926</v>
      </c>
      <c r="F9251" s="1">
        <v>44964.611863425926</v>
      </c>
    </row>
    <row r="9252" spans="1:6" x14ac:dyDescent="0.2">
      <c r="A9252">
        <v>9251</v>
      </c>
      <c r="B9252" t="s">
        <v>23475</v>
      </c>
      <c r="C9252" t="s">
        <v>23476</v>
      </c>
      <c r="D9252" t="s">
        <v>23477</v>
      </c>
      <c r="E9252" s="1">
        <v>44964.611863425926</v>
      </c>
      <c r="F9252" s="1">
        <v>44964.611863425926</v>
      </c>
    </row>
    <row r="9253" spans="1:6" x14ac:dyDescent="0.2">
      <c r="A9253">
        <v>9252</v>
      </c>
      <c r="B9253" t="s">
        <v>23478</v>
      </c>
      <c r="C9253" t="s">
        <v>23479</v>
      </c>
      <c r="D9253" t="s">
        <v>23480</v>
      </c>
      <c r="E9253" s="1">
        <v>44964.611863425926</v>
      </c>
      <c r="F9253" s="1">
        <v>44964.611863425926</v>
      </c>
    </row>
    <row r="9254" spans="1:6" x14ac:dyDescent="0.2">
      <c r="A9254">
        <v>9253</v>
      </c>
      <c r="B9254" t="s">
        <v>23481</v>
      </c>
      <c r="C9254" t="s">
        <v>23482</v>
      </c>
      <c r="D9254" t="s">
        <v>23483</v>
      </c>
      <c r="E9254" s="1">
        <v>44964.611863425926</v>
      </c>
      <c r="F9254" s="1">
        <v>44964.611863425926</v>
      </c>
    </row>
    <row r="9255" spans="1:6" x14ac:dyDescent="0.2">
      <c r="A9255">
        <v>9254</v>
      </c>
      <c r="B9255" t="s">
        <v>23484</v>
      </c>
      <c r="C9255" t="s">
        <v>23485</v>
      </c>
      <c r="D9255" s="2">
        <v>17268240849</v>
      </c>
      <c r="E9255" s="1">
        <v>44964.611863425926</v>
      </c>
      <c r="F9255" s="1">
        <v>44964.611863425926</v>
      </c>
    </row>
    <row r="9256" spans="1:6" x14ac:dyDescent="0.2">
      <c r="A9256">
        <v>9255</v>
      </c>
      <c r="B9256" t="s">
        <v>23486</v>
      </c>
      <c r="C9256" t="s">
        <v>23487</v>
      </c>
      <c r="D9256" t="s">
        <v>23488</v>
      </c>
      <c r="E9256" s="1">
        <v>44964.611863425926</v>
      </c>
      <c r="F9256" s="1">
        <v>44964.611863425926</v>
      </c>
    </row>
    <row r="9257" spans="1:6" x14ac:dyDescent="0.2">
      <c r="A9257">
        <v>9256</v>
      </c>
      <c r="B9257" t="s">
        <v>23489</v>
      </c>
      <c r="C9257" t="s">
        <v>23490</v>
      </c>
      <c r="D9257" t="s">
        <v>23491</v>
      </c>
      <c r="E9257" s="1">
        <v>44964.611863425926</v>
      </c>
      <c r="F9257" s="1">
        <v>44964.611863425926</v>
      </c>
    </row>
    <row r="9258" spans="1:6" x14ac:dyDescent="0.2">
      <c r="A9258">
        <v>9257</v>
      </c>
      <c r="B9258" t="s">
        <v>23492</v>
      </c>
      <c r="C9258" t="s">
        <v>23493</v>
      </c>
      <c r="D9258" s="2">
        <v>8703950481</v>
      </c>
      <c r="E9258" s="1">
        <v>44964.611863425926</v>
      </c>
      <c r="F9258" s="1">
        <v>44964.611863425926</v>
      </c>
    </row>
    <row r="9259" spans="1:6" x14ac:dyDescent="0.2">
      <c r="A9259">
        <v>9258</v>
      </c>
      <c r="B9259" t="s">
        <v>23494</v>
      </c>
      <c r="C9259" t="s">
        <v>23495</v>
      </c>
      <c r="D9259" t="s">
        <v>23496</v>
      </c>
      <c r="E9259" s="1">
        <v>44964.611863425926</v>
      </c>
      <c r="F9259" s="1">
        <v>44964.611863425926</v>
      </c>
    </row>
    <row r="9260" spans="1:6" x14ac:dyDescent="0.2">
      <c r="A9260">
        <v>9259</v>
      </c>
      <c r="B9260" t="s">
        <v>23497</v>
      </c>
      <c r="C9260" t="s">
        <v>23498</v>
      </c>
      <c r="D9260" t="s">
        <v>23499</v>
      </c>
      <c r="E9260" s="1">
        <v>44964.611863425926</v>
      </c>
      <c r="F9260" s="1">
        <v>44964.611863425926</v>
      </c>
    </row>
    <row r="9261" spans="1:6" x14ac:dyDescent="0.2">
      <c r="A9261">
        <v>9260</v>
      </c>
      <c r="B9261" t="s">
        <v>23500</v>
      </c>
      <c r="C9261" t="s">
        <v>23501</v>
      </c>
      <c r="D9261">
        <f>1-253-372-1709</f>
        <v>-2333</v>
      </c>
      <c r="E9261" s="1">
        <v>44964.611863425926</v>
      </c>
      <c r="F9261" s="1">
        <v>44964.611863425926</v>
      </c>
    </row>
    <row r="9262" spans="1:6" x14ac:dyDescent="0.2">
      <c r="A9262">
        <v>9261</v>
      </c>
      <c r="B9262" t="s">
        <v>23502</v>
      </c>
      <c r="C9262" t="s">
        <v>23503</v>
      </c>
      <c r="D9262" t="s">
        <v>23504</v>
      </c>
      <c r="E9262" s="1">
        <v>44964.611863425926</v>
      </c>
      <c r="F9262" s="1">
        <v>44964.611863425926</v>
      </c>
    </row>
    <row r="9263" spans="1:6" x14ac:dyDescent="0.2">
      <c r="A9263">
        <v>9262</v>
      </c>
      <c r="B9263" t="s">
        <v>23505</v>
      </c>
      <c r="C9263" t="s">
        <v>23506</v>
      </c>
      <c r="D9263" t="s">
        <v>23507</v>
      </c>
      <c r="E9263" s="1">
        <v>44964.611863425926</v>
      </c>
      <c r="F9263" s="1">
        <v>44964.611863425926</v>
      </c>
    </row>
    <row r="9264" spans="1:6" x14ac:dyDescent="0.2">
      <c r="A9264">
        <v>9263</v>
      </c>
      <c r="B9264" t="s">
        <v>23508</v>
      </c>
      <c r="C9264" t="s">
        <v>23509</v>
      </c>
      <c r="D9264">
        <f>1-360-727-4894</f>
        <v>-5980</v>
      </c>
      <c r="E9264" s="1">
        <v>44964.611863425926</v>
      </c>
      <c r="F9264" s="1">
        <v>44964.611863425926</v>
      </c>
    </row>
    <row r="9265" spans="1:6" x14ac:dyDescent="0.2">
      <c r="A9265">
        <v>9264</v>
      </c>
      <c r="B9265" t="s">
        <v>23510</v>
      </c>
      <c r="C9265" t="s">
        <v>23511</v>
      </c>
      <c r="D9265" t="s">
        <v>23512</v>
      </c>
      <c r="E9265" s="1">
        <v>44964.611863425926</v>
      </c>
      <c r="F9265" s="1">
        <v>44964.611863425926</v>
      </c>
    </row>
    <row r="9266" spans="1:6" x14ac:dyDescent="0.2">
      <c r="A9266">
        <v>9265</v>
      </c>
      <c r="B9266" t="s">
        <v>23513</v>
      </c>
      <c r="C9266" t="s">
        <v>23514</v>
      </c>
      <c r="D9266" s="2">
        <v>6782557458</v>
      </c>
      <c r="E9266" s="1">
        <v>44964.611863425926</v>
      </c>
      <c r="F9266" s="1">
        <v>44964.611863425926</v>
      </c>
    </row>
    <row r="9267" spans="1:6" x14ac:dyDescent="0.2">
      <c r="A9267">
        <v>9266</v>
      </c>
      <c r="B9267" t="s">
        <v>23515</v>
      </c>
      <c r="C9267" t="s">
        <v>23516</v>
      </c>
      <c r="D9267">
        <f>1-269-812-7721</f>
        <v>-8801</v>
      </c>
      <c r="E9267" s="1">
        <v>44964.611863425926</v>
      </c>
      <c r="F9267" s="1">
        <v>44964.611863425926</v>
      </c>
    </row>
    <row r="9268" spans="1:6" x14ac:dyDescent="0.2">
      <c r="A9268">
        <v>9267</v>
      </c>
      <c r="B9268" t="s">
        <v>23517</v>
      </c>
      <c r="C9268" t="s">
        <v>23518</v>
      </c>
      <c r="D9268">
        <f>1-928-700-6457</f>
        <v>-8084</v>
      </c>
      <c r="E9268" s="1">
        <v>44964.611863425926</v>
      </c>
      <c r="F9268" s="1">
        <v>44964.611863425926</v>
      </c>
    </row>
    <row r="9269" spans="1:6" x14ac:dyDescent="0.2">
      <c r="A9269">
        <v>9268</v>
      </c>
      <c r="B9269" t="s">
        <v>23519</v>
      </c>
      <c r="C9269" t="s">
        <v>23520</v>
      </c>
      <c r="D9269" t="s">
        <v>23521</v>
      </c>
      <c r="E9269" s="1">
        <v>44964.611863425926</v>
      </c>
      <c r="F9269" s="1">
        <v>44964.611863425926</v>
      </c>
    </row>
    <row r="9270" spans="1:6" x14ac:dyDescent="0.2">
      <c r="A9270">
        <v>9269</v>
      </c>
      <c r="B9270" t="s">
        <v>23522</v>
      </c>
      <c r="C9270" t="s">
        <v>23523</v>
      </c>
      <c r="D9270">
        <v>19715918854</v>
      </c>
      <c r="E9270" s="1">
        <v>44964.611863425926</v>
      </c>
      <c r="F9270" s="1">
        <v>44964.611863425926</v>
      </c>
    </row>
    <row r="9271" spans="1:6" x14ac:dyDescent="0.2">
      <c r="A9271">
        <v>9270</v>
      </c>
      <c r="B9271" t="s">
        <v>23524</v>
      </c>
      <c r="C9271" t="s">
        <v>23525</v>
      </c>
      <c r="D9271" t="s">
        <v>23526</v>
      </c>
      <c r="E9271" s="1">
        <v>44964.611863425926</v>
      </c>
      <c r="F9271" s="1">
        <v>44964.611863425926</v>
      </c>
    </row>
    <row r="9272" spans="1:6" x14ac:dyDescent="0.2">
      <c r="A9272">
        <v>9271</v>
      </c>
      <c r="B9272" t="s">
        <v>23527</v>
      </c>
      <c r="C9272" t="s">
        <v>23528</v>
      </c>
      <c r="D9272" t="s">
        <v>23529</v>
      </c>
      <c r="E9272" s="1">
        <v>44964.611863425926</v>
      </c>
      <c r="F9272" s="1">
        <v>44964.611863425926</v>
      </c>
    </row>
    <row r="9273" spans="1:6" x14ac:dyDescent="0.2">
      <c r="A9273">
        <v>9272</v>
      </c>
      <c r="B9273" t="s">
        <v>23530</v>
      </c>
      <c r="C9273" t="s">
        <v>23531</v>
      </c>
      <c r="D9273">
        <f>1-831-867-8431</f>
        <v>-10128</v>
      </c>
      <c r="E9273" s="1">
        <v>44964.611863425926</v>
      </c>
      <c r="F9273" s="1">
        <v>44964.611863425926</v>
      </c>
    </row>
    <row r="9274" spans="1:6" x14ac:dyDescent="0.2">
      <c r="A9274">
        <v>9273</v>
      </c>
      <c r="B9274" t="s">
        <v>23532</v>
      </c>
      <c r="C9274" t="s">
        <v>23533</v>
      </c>
      <c r="D9274" s="2">
        <v>6108410196</v>
      </c>
      <c r="E9274" s="1">
        <v>44964.611863425926</v>
      </c>
      <c r="F9274" s="1">
        <v>44964.611863425926</v>
      </c>
    </row>
    <row r="9275" spans="1:6" x14ac:dyDescent="0.2">
      <c r="A9275">
        <v>9274</v>
      </c>
      <c r="B9275" t="s">
        <v>23534</v>
      </c>
      <c r="C9275" t="s">
        <v>23535</v>
      </c>
      <c r="D9275" s="2">
        <v>9016329122</v>
      </c>
      <c r="E9275" s="1">
        <v>44964.611863425926</v>
      </c>
      <c r="F9275" s="1">
        <v>44964.611863425926</v>
      </c>
    </row>
    <row r="9276" spans="1:6" x14ac:dyDescent="0.2">
      <c r="A9276">
        <v>9275</v>
      </c>
      <c r="B9276" t="s">
        <v>23536</v>
      </c>
      <c r="C9276" t="s">
        <v>23537</v>
      </c>
      <c r="D9276" t="s">
        <v>23538</v>
      </c>
      <c r="E9276" s="1">
        <v>44964.611863425926</v>
      </c>
      <c r="F9276" s="1">
        <v>44964.611863425926</v>
      </c>
    </row>
    <row r="9277" spans="1:6" x14ac:dyDescent="0.2">
      <c r="A9277">
        <v>9276</v>
      </c>
      <c r="B9277" t="s">
        <v>23539</v>
      </c>
      <c r="C9277" t="s">
        <v>23540</v>
      </c>
      <c r="D9277" t="s">
        <v>23541</v>
      </c>
      <c r="E9277" s="1">
        <v>44964.611863425926</v>
      </c>
      <c r="F9277" s="1">
        <v>44964.611863425926</v>
      </c>
    </row>
    <row r="9278" spans="1:6" x14ac:dyDescent="0.2">
      <c r="A9278">
        <v>9277</v>
      </c>
      <c r="B9278" t="s">
        <v>23542</v>
      </c>
      <c r="C9278" t="s">
        <v>23543</v>
      </c>
      <c r="D9278" t="s">
        <v>23544</v>
      </c>
      <c r="E9278" s="1">
        <v>44964.611863425926</v>
      </c>
      <c r="F9278" s="1">
        <v>44964.611863425926</v>
      </c>
    </row>
    <row r="9279" spans="1:6" x14ac:dyDescent="0.2">
      <c r="A9279">
        <v>9278</v>
      </c>
      <c r="B9279" t="s">
        <v>23545</v>
      </c>
      <c r="C9279" t="s">
        <v>23546</v>
      </c>
      <c r="D9279" s="2">
        <v>4585163566</v>
      </c>
      <c r="E9279" s="1">
        <v>44964.611863425926</v>
      </c>
      <c r="F9279" s="1">
        <v>44964.611863425926</v>
      </c>
    </row>
    <row r="9280" spans="1:6" x14ac:dyDescent="0.2">
      <c r="A9280">
        <v>9279</v>
      </c>
      <c r="B9280" t="s">
        <v>23547</v>
      </c>
      <c r="C9280" t="s">
        <v>23548</v>
      </c>
      <c r="D9280">
        <v>13856968110</v>
      </c>
      <c r="E9280" s="1">
        <v>44964.611863425926</v>
      </c>
      <c r="F9280" s="1">
        <v>44964.611863425926</v>
      </c>
    </row>
    <row r="9281" spans="1:6" x14ac:dyDescent="0.2">
      <c r="A9281">
        <v>9280</v>
      </c>
      <c r="B9281" t="s">
        <v>23549</v>
      </c>
      <c r="C9281" t="s">
        <v>23550</v>
      </c>
      <c r="D9281" s="2">
        <v>13615036645</v>
      </c>
      <c r="E9281" s="1">
        <v>44964.611863425926</v>
      </c>
      <c r="F9281" s="1">
        <v>44964.611863425926</v>
      </c>
    </row>
    <row r="9282" spans="1:6" x14ac:dyDescent="0.2">
      <c r="A9282">
        <v>9281</v>
      </c>
      <c r="B9282" t="s">
        <v>23551</v>
      </c>
      <c r="C9282" t="s">
        <v>23552</v>
      </c>
      <c r="D9282" t="s">
        <v>23553</v>
      </c>
      <c r="E9282" s="1">
        <v>44964.611863425926</v>
      </c>
      <c r="F9282" s="1">
        <v>44964.611863425926</v>
      </c>
    </row>
    <row r="9283" spans="1:6" x14ac:dyDescent="0.2">
      <c r="A9283">
        <v>9282</v>
      </c>
      <c r="B9283" t="s">
        <v>23554</v>
      </c>
      <c r="C9283" t="s">
        <v>23555</v>
      </c>
      <c r="D9283" t="s">
        <v>23556</v>
      </c>
      <c r="E9283" s="1">
        <v>44964.611863425926</v>
      </c>
      <c r="F9283" s="1">
        <v>44964.611863425926</v>
      </c>
    </row>
    <row r="9284" spans="1:6" x14ac:dyDescent="0.2">
      <c r="A9284">
        <v>9283</v>
      </c>
      <c r="B9284" t="s">
        <v>23557</v>
      </c>
      <c r="C9284" t="s">
        <v>23558</v>
      </c>
      <c r="D9284" s="2">
        <v>16788999458</v>
      </c>
      <c r="E9284" s="1">
        <v>44964.611863425926</v>
      </c>
      <c r="F9284" s="1">
        <v>44964.611863425926</v>
      </c>
    </row>
    <row r="9285" spans="1:6" x14ac:dyDescent="0.2">
      <c r="A9285">
        <v>9284</v>
      </c>
      <c r="B9285" t="s">
        <v>23559</v>
      </c>
      <c r="C9285" t="s">
        <v>23560</v>
      </c>
      <c r="D9285" t="s">
        <v>23561</v>
      </c>
      <c r="E9285" s="1">
        <v>44964.611863425926</v>
      </c>
      <c r="F9285" s="1">
        <v>44964.611863425926</v>
      </c>
    </row>
    <row r="9286" spans="1:6" x14ac:dyDescent="0.2">
      <c r="A9286">
        <v>9285</v>
      </c>
      <c r="B9286" t="s">
        <v>23562</v>
      </c>
      <c r="C9286" t="s">
        <v>23563</v>
      </c>
      <c r="D9286" t="s">
        <v>23564</v>
      </c>
      <c r="E9286" s="1">
        <v>44964.611863425926</v>
      </c>
      <c r="F9286" s="1">
        <v>44964.611863425926</v>
      </c>
    </row>
    <row r="9287" spans="1:6" x14ac:dyDescent="0.2">
      <c r="A9287">
        <v>9286</v>
      </c>
      <c r="B9287" t="s">
        <v>23565</v>
      </c>
      <c r="C9287" t="s">
        <v>23566</v>
      </c>
      <c r="D9287">
        <f>1-919-727-9962</f>
        <v>-11607</v>
      </c>
      <c r="E9287" s="1">
        <v>44964.611863425926</v>
      </c>
      <c r="F9287" s="1">
        <v>44964.611863425926</v>
      </c>
    </row>
    <row r="9288" spans="1:6" x14ac:dyDescent="0.2">
      <c r="A9288">
        <v>9287</v>
      </c>
      <c r="B9288" t="s">
        <v>23567</v>
      </c>
      <c r="C9288" t="s">
        <v>23568</v>
      </c>
      <c r="D9288" t="s">
        <v>23569</v>
      </c>
      <c r="E9288" s="1">
        <v>44964.611863425926</v>
      </c>
      <c r="F9288" s="1">
        <v>44964.611863425926</v>
      </c>
    </row>
    <row r="9289" spans="1:6" x14ac:dyDescent="0.2">
      <c r="A9289">
        <v>9288</v>
      </c>
      <c r="B9289" t="s">
        <v>23570</v>
      </c>
      <c r="C9289" t="s">
        <v>23571</v>
      </c>
      <c r="D9289" t="s">
        <v>23572</v>
      </c>
      <c r="E9289" s="1">
        <v>44964.611863425926</v>
      </c>
      <c r="F9289" s="1">
        <v>44964.611863425926</v>
      </c>
    </row>
    <row r="9290" spans="1:6" x14ac:dyDescent="0.2">
      <c r="A9290">
        <v>9289</v>
      </c>
      <c r="B9290" t="s">
        <v>23573</v>
      </c>
      <c r="C9290" t="s">
        <v>23574</v>
      </c>
      <c r="D9290">
        <v>15734450629</v>
      </c>
      <c r="E9290" s="1">
        <v>44964.611863425926</v>
      </c>
      <c r="F9290" s="1">
        <v>44964.611863425926</v>
      </c>
    </row>
    <row r="9291" spans="1:6" x14ac:dyDescent="0.2">
      <c r="A9291">
        <v>9290</v>
      </c>
      <c r="B9291" t="s">
        <v>23575</v>
      </c>
      <c r="C9291" t="s">
        <v>23576</v>
      </c>
      <c r="D9291" s="2">
        <v>6144574282</v>
      </c>
      <c r="E9291" s="1">
        <v>44964.611863425926</v>
      </c>
      <c r="F9291" s="1">
        <v>44964.611863425926</v>
      </c>
    </row>
    <row r="9292" spans="1:6" x14ac:dyDescent="0.2">
      <c r="A9292">
        <v>9291</v>
      </c>
      <c r="B9292" t="s">
        <v>23577</v>
      </c>
      <c r="C9292" t="s">
        <v>23578</v>
      </c>
      <c r="D9292" t="s">
        <v>23579</v>
      </c>
      <c r="E9292" s="1">
        <v>44964.611863425926</v>
      </c>
      <c r="F9292" s="1">
        <v>44964.611863425926</v>
      </c>
    </row>
    <row r="9293" spans="1:6" x14ac:dyDescent="0.2">
      <c r="A9293">
        <v>9292</v>
      </c>
      <c r="B9293" t="s">
        <v>23580</v>
      </c>
      <c r="C9293" t="s">
        <v>23581</v>
      </c>
      <c r="D9293" t="s">
        <v>23582</v>
      </c>
      <c r="E9293" s="1">
        <v>44964.611863425926</v>
      </c>
      <c r="F9293" s="1">
        <v>44964.611863425926</v>
      </c>
    </row>
    <row r="9294" spans="1:6" x14ac:dyDescent="0.2">
      <c r="A9294">
        <v>9293</v>
      </c>
      <c r="B9294" t="s">
        <v>23583</v>
      </c>
      <c r="C9294" t="s">
        <v>23584</v>
      </c>
      <c r="D9294">
        <f>1-480-966-9740</f>
        <v>-11185</v>
      </c>
      <c r="E9294" s="1">
        <v>44964.611863425926</v>
      </c>
      <c r="F9294" s="1">
        <v>44964.611863425926</v>
      </c>
    </row>
    <row r="9295" spans="1:6" x14ac:dyDescent="0.2">
      <c r="A9295">
        <v>9294</v>
      </c>
      <c r="B9295" t="s">
        <v>23585</v>
      </c>
      <c r="C9295" t="s">
        <v>23586</v>
      </c>
      <c r="D9295" t="s">
        <v>23587</v>
      </c>
      <c r="E9295" s="1">
        <v>44964.611863425926</v>
      </c>
      <c r="F9295" s="1">
        <v>44964.611863425926</v>
      </c>
    </row>
    <row r="9296" spans="1:6" x14ac:dyDescent="0.2">
      <c r="A9296">
        <v>9295</v>
      </c>
      <c r="B9296" t="s">
        <v>23588</v>
      </c>
      <c r="C9296" t="s">
        <v>23589</v>
      </c>
      <c r="D9296" t="s">
        <v>23590</v>
      </c>
      <c r="E9296" s="1">
        <v>44964.611863425926</v>
      </c>
      <c r="F9296" s="1">
        <v>44964.611863425926</v>
      </c>
    </row>
    <row r="9297" spans="1:6" x14ac:dyDescent="0.2">
      <c r="A9297">
        <v>9296</v>
      </c>
      <c r="B9297" t="s">
        <v>23591</v>
      </c>
      <c r="C9297" t="s">
        <v>23592</v>
      </c>
      <c r="D9297" s="2">
        <v>6069162715</v>
      </c>
      <c r="E9297" s="1">
        <v>44964.611863425926</v>
      </c>
      <c r="F9297" s="1">
        <v>44964.611863425926</v>
      </c>
    </row>
    <row r="9298" spans="1:6" x14ac:dyDescent="0.2">
      <c r="A9298">
        <v>9297</v>
      </c>
      <c r="B9298" t="s">
        <v>23593</v>
      </c>
      <c r="C9298" t="s">
        <v>23594</v>
      </c>
      <c r="D9298" t="s">
        <v>23595</v>
      </c>
      <c r="E9298" s="1">
        <v>44964.611863425926</v>
      </c>
      <c r="F9298" s="1">
        <v>44964.611863425926</v>
      </c>
    </row>
    <row r="9299" spans="1:6" x14ac:dyDescent="0.2">
      <c r="A9299">
        <v>9298</v>
      </c>
      <c r="B9299" t="s">
        <v>23596</v>
      </c>
      <c r="C9299" t="s">
        <v>23597</v>
      </c>
      <c r="D9299" t="s">
        <v>23598</v>
      </c>
      <c r="E9299" s="1">
        <v>44964.611863425926</v>
      </c>
      <c r="F9299" s="1">
        <v>44964.611863425926</v>
      </c>
    </row>
    <row r="9300" spans="1:6" x14ac:dyDescent="0.2">
      <c r="A9300">
        <v>9299</v>
      </c>
      <c r="B9300" t="s">
        <v>23599</v>
      </c>
      <c r="C9300" t="s">
        <v>23600</v>
      </c>
      <c r="D9300" t="s">
        <v>23601</v>
      </c>
      <c r="E9300" s="1">
        <v>44964.611863425926</v>
      </c>
      <c r="F9300" s="1">
        <v>44964.611863425926</v>
      </c>
    </row>
    <row r="9301" spans="1:6" x14ac:dyDescent="0.2">
      <c r="A9301">
        <v>9300</v>
      </c>
      <c r="B9301" t="s">
        <v>23602</v>
      </c>
      <c r="C9301" t="s">
        <v>23603</v>
      </c>
      <c r="D9301" s="2">
        <v>9545319642</v>
      </c>
      <c r="E9301" s="1">
        <v>44964.611863425926</v>
      </c>
      <c r="F9301" s="1">
        <v>44964.611863425926</v>
      </c>
    </row>
    <row r="9302" spans="1:6" x14ac:dyDescent="0.2">
      <c r="A9302">
        <v>9301</v>
      </c>
      <c r="B9302" t="s">
        <v>23604</v>
      </c>
      <c r="C9302" t="s">
        <v>23605</v>
      </c>
      <c r="D9302">
        <v>14582087204</v>
      </c>
      <c r="E9302" s="1">
        <v>44964.611863425926</v>
      </c>
      <c r="F9302" s="1">
        <v>44964.611863425926</v>
      </c>
    </row>
    <row r="9303" spans="1:6" x14ac:dyDescent="0.2">
      <c r="A9303">
        <v>9302</v>
      </c>
      <c r="B9303" t="s">
        <v>23606</v>
      </c>
      <c r="C9303" t="s">
        <v>23607</v>
      </c>
      <c r="D9303" t="s">
        <v>23608</v>
      </c>
      <c r="E9303" s="1">
        <v>44964.611863425926</v>
      </c>
      <c r="F9303" s="1">
        <v>44964.611863425926</v>
      </c>
    </row>
    <row r="9304" spans="1:6" x14ac:dyDescent="0.2">
      <c r="A9304">
        <v>9303</v>
      </c>
      <c r="B9304" t="s">
        <v>23609</v>
      </c>
      <c r="C9304" t="s">
        <v>23610</v>
      </c>
      <c r="D9304" t="s">
        <v>23611</v>
      </c>
      <c r="E9304" s="1">
        <v>44964.611863425926</v>
      </c>
      <c r="F9304" s="1">
        <v>44964.611863425926</v>
      </c>
    </row>
    <row r="9305" spans="1:6" x14ac:dyDescent="0.2">
      <c r="A9305">
        <v>9304</v>
      </c>
      <c r="B9305" t="s">
        <v>23612</v>
      </c>
      <c r="C9305" t="s">
        <v>23613</v>
      </c>
      <c r="D9305" t="s">
        <v>23614</v>
      </c>
      <c r="E9305" s="1">
        <v>44964.611863425926</v>
      </c>
      <c r="F9305" s="1">
        <v>44964.611863425926</v>
      </c>
    </row>
    <row r="9306" spans="1:6" x14ac:dyDescent="0.2">
      <c r="A9306">
        <v>9305</v>
      </c>
      <c r="B9306" t="s">
        <v>23615</v>
      </c>
      <c r="C9306" t="s">
        <v>23616</v>
      </c>
      <c r="D9306" t="s">
        <v>23617</v>
      </c>
      <c r="E9306" s="1">
        <v>44964.611863425926</v>
      </c>
      <c r="F9306" s="1">
        <v>44964.611863425926</v>
      </c>
    </row>
    <row r="9307" spans="1:6" x14ac:dyDescent="0.2">
      <c r="A9307">
        <v>9306</v>
      </c>
      <c r="B9307" t="s">
        <v>23618</v>
      </c>
      <c r="C9307" t="s">
        <v>23619</v>
      </c>
      <c r="D9307" t="s">
        <v>23620</v>
      </c>
      <c r="E9307" s="1">
        <v>44964.611863425926</v>
      </c>
      <c r="F9307" s="1">
        <v>44964.611863425926</v>
      </c>
    </row>
    <row r="9308" spans="1:6" x14ac:dyDescent="0.2">
      <c r="A9308">
        <v>9307</v>
      </c>
      <c r="B9308" t="s">
        <v>23621</v>
      </c>
      <c r="C9308" t="s">
        <v>23622</v>
      </c>
      <c r="D9308" t="s">
        <v>23623</v>
      </c>
      <c r="E9308" s="1">
        <v>44964.611863425926</v>
      </c>
      <c r="F9308" s="1">
        <v>44964.611863425926</v>
      </c>
    </row>
    <row r="9309" spans="1:6" x14ac:dyDescent="0.2">
      <c r="A9309">
        <v>9308</v>
      </c>
      <c r="B9309" t="s">
        <v>23624</v>
      </c>
      <c r="C9309" t="s">
        <v>23625</v>
      </c>
      <c r="D9309" t="s">
        <v>23626</v>
      </c>
      <c r="E9309" s="1">
        <v>44964.611863425926</v>
      </c>
      <c r="F9309" s="1">
        <v>44964.611863425926</v>
      </c>
    </row>
    <row r="9310" spans="1:6" x14ac:dyDescent="0.2">
      <c r="A9310">
        <v>9309</v>
      </c>
      <c r="B9310" t="s">
        <v>23627</v>
      </c>
      <c r="C9310" t="s">
        <v>23628</v>
      </c>
      <c r="D9310">
        <f>1-307-337-4595</f>
        <v>-5238</v>
      </c>
      <c r="E9310" s="1">
        <v>44964.611863425926</v>
      </c>
      <c r="F9310" s="1">
        <v>44964.611863425926</v>
      </c>
    </row>
    <row r="9311" spans="1:6" x14ac:dyDescent="0.2">
      <c r="A9311">
        <v>9310</v>
      </c>
      <c r="B9311" t="s">
        <v>23629</v>
      </c>
      <c r="C9311" t="s">
        <v>23630</v>
      </c>
      <c r="D9311" s="2">
        <v>9309928855</v>
      </c>
      <c r="E9311" s="1">
        <v>44964.611863425926</v>
      </c>
      <c r="F9311" s="1">
        <v>44964.611863425926</v>
      </c>
    </row>
    <row r="9312" spans="1:6" x14ac:dyDescent="0.2">
      <c r="A9312">
        <v>9311</v>
      </c>
      <c r="B9312" t="s">
        <v>23631</v>
      </c>
      <c r="C9312" t="s">
        <v>23632</v>
      </c>
      <c r="D9312" t="s">
        <v>23633</v>
      </c>
      <c r="E9312" s="1">
        <v>44964.611863425926</v>
      </c>
      <c r="F9312" s="1">
        <v>44964.611863425926</v>
      </c>
    </row>
    <row r="9313" spans="1:6" x14ac:dyDescent="0.2">
      <c r="A9313">
        <v>9312</v>
      </c>
      <c r="B9313" t="s">
        <v>23634</v>
      </c>
      <c r="C9313" t="s">
        <v>23635</v>
      </c>
      <c r="D9313" t="s">
        <v>23636</v>
      </c>
      <c r="E9313" s="1">
        <v>44964.611863425926</v>
      </c>
      <c r="F9313" s="1">
        <v>44964.611863425926</v>
      </c>
    </row>
    <row r="9314" spans="1:6" x14ac:dyDescent="0.2">
      <c r="A9314">
        <v>9313</v>
      </c>
      <c r="B9314" t="s">
        <v>23637</v>
      </c>
      <c r="C9314" t="s">
        <v>23638</v>
      </c>
      <c r="D9314" t="s">
        <v>23639</v>
      </c>
      <c r="E9314" s="1">
        <v>44964.611863425926</v>
      </c>
      <c r="F9314" s="1">
        <v>44964.611863425926</v>
      </c>
    </row>
    <row r="9315" spans="1:6" x14ac:dyDescent="0.2">
      <c r="A9315">
        <v>9314</v>
      </c>
      <c r="B9315" t="s">
        <v>23640</v>
      </c>
      <c r="C9315" t="s">
        <v>23641</v>
      </c>
      <c r="D9315" s="2">
        <v>9804972857</v>
      </c>
      <c r="E9315" s="1">
        <v>44964.611863425926</v>
      </c>
      <c r="F9315" s="1">
        <v>44964.611863425926</v>
      </c>
    </row>
    <row r="9316" spans="1:6" x14ac:dyDescent="0.2">
      <c r="A9316">
        <v>9315</v>
      </c>
      <c r="B9316" t="s">
        <v>23642</v>
      </c>
      <c r="C9316" t="s">
        <v>23643</v>
      </c>
      <c r="D9316" t="s">
        <v>23644</v>
      </c>
      <c r="E9316" s="1">
        <v>44964.611863425926</v>
      </c>
      <c r="F9316" s="1">
        <v>44964.611863425926</v>
      </c>
    </row>
    <row r="9317" spans="1:6" x14ac:dyDescent="0.2">
      <c r="A9317">
        <v>9316</v>
      </c>
      <c r="B9317" t="s">
        <v>23645</v>
      </c>
      <c r="C9317" t="s">
        <v>23646</v>
      </c>
      <c r="D9317">
        <f>1-225-837-5929</f>
        <v>-6990</v>
      </c>
      <c r="E9317" s="1">
        <v>44964.611863425926</v>
      </c>
      <c r="F9317" s="1">
        <v>44964.611863425926</v>
      </c>
    </row>
    <row r="9318" spans="1:6" x14ac:dyDescent="0.2">
      <c r="A9318">
        <v>9317</v>
      </c>
      <c r="B9318" t="s">
        <v>23647</v>
      </c>
      <c r="C9318" t="s">
        <v>23648</v>
      </c>
      <c r="D9318" t="s">
        <v>23649</v>
      </c>
      <c r="E9318" s="1">
        <v>44964.611863425926</v>
      </c>
      <c r="F9318" s="1">
        <v>44964.611863425926</v>
      </c>
    </row>
    <row r="9319" spans="1:6" x14ac:dyDescent="0.2">
      <c r="A9319">
        <v>9318</v>
      </c>
      <c r="B9319" t="s">
        <v>23650</v>
      </c>
      <c r="C9319" t="s">
        <v>23651</v>
      </c>
      <c r="D9319" s="2">
        <v>8788102622</v>
      </c>
      <c r="E9319" s="1">
        <v>44964.611863425926</v>
      </c>
      <c r="F9319" s="1">
        <v>44964.611863425926</v>
      </c>
    </row>
    <row r="9320" spans="1:6" x14ac:dyDescent="0.2">
      <c r="A9320">
        <v>9319</v>
      </c>
      <c r="B9320" t="s">
        <v>23652</v>
      </c>
      <c r="C9320" t="s">
        <v>23653</v>
      </c>
      <c r="D9320" t="s">
        <v>23654</v>
      </c>
      <c r="E9320" s="1">
        <v>44964.611863425926</v>
      </c>
      <c r="F9320" s="1">
        <v>44964.611863425926</v>
      </c>
    </row>
    <row r="9321" spans="1:6" x14ac:dyDescent="0.2">
      <c r="A9321">
        <v>9320</v>
      </c>
      <c r="B9321" t="s">
        <v>23655</v>
      </c>
      <c r="C9321" t="s">
        <v>23656</v>
      </c>
      <c r="D9321" t="s">
        <v>23657</v>
      </c>
      <c r="E9321" s="1">
        <v>44964.611863425926</v>
      </c>
      <c r="F9321" s="1">
        <v>44964.611863425926</v>
      </c>
    </row>
    <row r="9322" spans="1:6" x14ac:dyDescent="0.2">
      <c r="A9322">
        <v>9321</v>
      </c>
      <c r="B9322" t="s">
        <v>23658</v>
      </c>
      <c r="C9322" t="s">
        <v>23659</v>
      </c>
      <c r="D9322" s="2">
        <v>19408896581</v>
      </c>
      <c r="E9322" s="1">
        <v>44964.611863425926</v>
      </c>
      <c r="F9322" s="1">
        <v>44964.611863425926</v>
      </c>
    </row>
    <row r="9323" spans="1:6" x14ac:dyDescent="0.2">
      <c r="A9323">
        <v>9322</v>
      </c>
      <c r="B9323" t="s">
        <v>23660</v>
      </c>
      <c r="C9323" t="s">
        <v>23661</v>
      </c>
      <c r="D9323" t="s">
        <v>23662</v>
      </c>
      <c r="E9323" s="1">
        <v>44964.611863425926</v>
      </c>
      <c r="F9323" s="1">
        <v>44964.611863425926</v>
      </c>
    </row>
    <row r="9324" spans="1:6" x14ac:dyDescent="0.2">
      <c r="A9324">
        <v>9323</v>
      </c>
      <c r="B9324" t="s">
        <v>23663</v>
      </c>
      <c r="C9324" t="s">
        <v>23664</v>
      </c>
      <c r="D9324">
        <f>1-559-268-205</f>
        <v>-1031</v>
      </c>
      <c r="E9324" s="1">
        <v>44964.611863425926</v>
      </c>
      <c r="F9324" s="1">
        <v>44964.611863425926</v>
      </c>
    </row>
    <row r="9325" spans="1:6" x14ac:dyDescent="0.2">
      <c r="A9325">
        <v>9324</v>
      </c>
      <c r="B9325" t="s">
        <v>23665</v>
      </c>
      <c r="C9325" t="s">
        <v>23666</v>
      </c>
      <c r="D9325" s="2">
        <v>9097386776</v>
      </c>
      <c r="E9325" s="1">
        <v>44964.611863425926</v>
      </c>
      <c r="F9325" s="1">
        <v>44964.611863425926</v>
      </c>
    </row>
    <row r="9326" spans="1:6" x14ac:dyDescent="0.2">
      <c r="A9326">
        <v>9325</v>
      </c>
      <c r="B9326" t="s">
        <v>23667</v>
      </c>
      <c r="C9326" t="s">
        <v>23668</v>
      </c>
      <c r="D9326">
        <f>1-775-903-790</f>
        <v>-2467</v>
      </c>
      <c r="E9326" s="1">
        <v>44964.611863425926</v>
      </c>
      <c r="F9326" s="1">
        <v>44964.611863425926</v>
      </c>
    </row>
    <row r="9327" spans="1:6" x14ac:dyDescent="0.2">
      <c r="A9327">
        <v>9326</v>
      </c>
      <c r="B9327" t="s">
        <v>23669</v>
      </c>
      <c r="C9327" t="s">
        <v>23670</v>
      </c>
      <c r="D9327" s="2">
        <v>9516198833</v>
      </c>
      <c r="E9327" s="1">
        <v>44964.611863425926</v>
      </c>
      <c r="F9327" s="1">
        <v>44964.611863425926</v>
      </c>
    </row>
    <row r="9328" spans="1:6" x14ac:dyDescent="0.2">
      <c r="A9328">
        <v>9327</v>
      </c>
      <c r="B9328" t="s">
        <v>23671</v>
      </c>
      <c r="C9328" t="s">
        <v>23672</v>
      </c>
      <c r="D9328" t="s">
        <v>23673</v>
      </c>
      <c r="E9328" s="1">
        <v>44964.611863425926</v>
      </c>
      <c r="F9328" s="1">
        <v>44964.611863425926</v>
      </c>
    </row>
    <row r="9329" spans="1:6" x14ac:dyDescent="0.2">
      <c r="A9329">
        <v>9328</v>
      </c>
      <c r="B9329" t="s">
        <v>23674</v>
      </c>
      <c r="C9329" t="s">
        <v>23675</v>
      </c>
      <c r="D9329">
        <v>15857159277</v>
      </c>
      <c r="E9329" s="1">
        <v>44964.611863425926</v>
      </c>
      <c r="F9329" s="1">
        <v>44964.611863425926</v>
      </c>
    </row>
    <row r="9330" spans="1:6" x14ac:dyDescent="0.2">
      <c r="A9330">
        <v>9329</v>
      </c>
      <c r="B9330" t="s">
        <v>23676</v>
      </c>
      <c r="C9330" t="s">
        <v>23677</v>
      </c>
      <c r="D9330">
        <f>1-720-525-2499</f>
        <v>-3743</v>
      </c>
      <c r="E9330" s="1">
        <v>44964.611863425926</v>
      </c>
      <c r="F9330" s="1">
        <v>44964.611863425926</v>
      </c>
    </row>
    <row r="9331" spans="1:6" x14ac:dyDescent="0.2">
      <c r="A9331">
        <v>9330</v>
      </c>
      <c r="B9331" t="s">
        <v>23678</v>
      </c>
      <c r="C9331" t="s">
        <v>23679</v>
      </c>
      <c r="D9331">
        <f>1-213-552-225</f>
        <v>-989</v>
      </c>
      <c r="E9331" s="1">
        <v>44964.611863425926</v>
      </c>
      <c r="F9331" s="1">
        <v>44964.611863425926</v>
      </c>
    </row>
    <row r="9332" spans="1:6" x14ac:dyDescent="0.2">
      <c r="A9332">
        <v>9331</v>
      </c>
      <c r="B9332" t="s">
        <v>23680</v>
      </c>
      <c r="C9332" t="s">
        <v>23681</v>
      </c>
      <c r="D9332" t="s">
        <v>23682</v>
      </c>
      <c r="E9332" s="1">
        <v>44964.611863425926</v>
      </c>
      <c r="F9332" s="1">
        <v>44964.611863425926</v>
      </c>
    </row>
    <row r="9333" spans="1:6" x14ac:dyDescent="0.2">
      <c r="A9333">
        <v>9332</v>
      </c>
      <c r="B9333" t="s">
        <v>23683</v>
      </c>
      <c r="C9333" t="s">
        <v>23684</v>
      </c>
      <c r="D9333">
        <f>1-843-314-6968</f>
        <v>-8124</v>
      </c>
      <c r="E9333" s="1">
        <v>44964.611863425926</v>
      </c>
      <c r="F9333" s="1">
        <v>44964.611863425926</v>
      </c>
    </row>
    <row r="9334" spans="1:6" x14ac:dyDescent="0.2">
      <c r="A9334">
        <v>9333</v>
      </c>
      <c r="B9334" t="s">
        <v>23685</v>
      </c>
      <c r="C9334" t="s">
        <v>23686</v>
      </c>
      <c r="D9334" s="2">
        <v>19257635251</v>
      </c>
      <c r="E9334" s="1">
        <v>44964.611863425926</v>
      </c>
      <c r="F9334" s="1">
        <v>44964.611863425926</v>
      </c>
    </row>
    <row r="9335" spans="1:6" x14ac:dyDescent="0.2">
      <c r="A9335">
        <v>9334</v>
      </c>
      <c r="B9335" t="s">
        <v>23687</v>
      </c>
      <c r="C9335" t="s">
        <v>23688</v>
      </c>
      <c r="D9335" s="2">
        <v>14143181361</v>
      </c>
      <c r="E9335" s="1">
        <v>44964.611863425926</v>
      </c>
      <c r="F9335" s="1">
        <v>44964.611863425926</v>
      </c>
    </row>
    <row r="9336" spans="1:6" x14ac:dyDescent="0.2">
      <c r="A9336">
        <v>9335</v>
      </c>
      <c r="B9336" t="s">
        <v>23689</v>
      </c>
      <c r="C9336" t="s">
        <v>23690</v>
      </c>
      <c r="D9336" t="s">
        <v>23691</v>
      </c>
      <c r="E9336" s="1">
        <v>44964.611863425926</v>
      </c>
      <c r="F9336" s="1">
        <v>44964.611863425926</v>
      </c>
    </row>
    <row r="9337" spans="1:6" x14ac:dyDescent="0.2">
      <c r="A9337">
        <v>9336</v>
      </c>
      <c r="B9337" t="s">
        <v>23692</v>
      </c>
      <c r="C9337" t="s">
        <v>23693</v>
      </c>
      <c r="D9337">
        <v>19292573259</v>
      </c>
      <c r="E9337" s="1">
        <v>44964.611863425926</v>
      </c>
      <c r="F9337" s="1">
        <v>44964.611863425926</v>
      </c>
    </row>
    <row r="9338" spans="1:6" x14ac:dyDescent="0.2">
      <c r="A9338">
        <v>9337</v>
      </c>
      <c r="B9338" t="s">
        <v>23694</v>
      </c>
      <c r="C9338" t="s">
        <v>23695</v>
      </c>
      <c r="D9338" t="s">
        <v>23696</v>
      </c>
      <c r="E9338" s="1">
        <v>44964.611863425926</v>
      </c>
      <c r="F9338" s="1">
        <v>44964.611863425926</v>
      </c>
    </row>
    <row r="9339" spans="1:6" x14ac:dyDescent="0.2">
      <c r="A9339">
        <v>9338</v>
      </c>
      <c r="B9339" t="s">
        <v>23697</v>
      </c>
      <c r="C9339" t="s">
        <v>23698</v>
      </c>
      <c r="D9339">
        <f>1-410-864-2532</f>
        <v>-3805</v>
      </c>
      <c r="E9339" s="1">
        <v>44964.611863425926</v>
      </c>
      <c r="F9339" s="1">
        <v>44964.611863425926</v>
      </c>
    </row>
    <row r="9340" spans="1:6" x14ac:dyDescent="0.2">
      <c r="A9340">
        <v>9339</v>
      </c>
      <c r="B9340" t="s">
        <v>23699</v>
      </c>
      <c r="C9340" t="s">
        <v>23700</v>
      </c>
      <c r="D9340" t="s">
        <v>23701</v>
      </c>
      <c r="E9340" s="1">
        <v>44964.611863425926</v>
      </c>
      <c r="F9340" s="1">
        <v>44964.611863425926</v>
      </c>
    </row>
    <row r="9341" spans="1:6" x14ac:dyDescent="0.2">
      <c r="A9341">
        <v>9340</v>
      </c>
      <c r="B9341" t="s">
        <v>23702</v>
      </c>
      <c r="C9341" t="s">
        <v>23703</v>
      </c>
      <c r="D9341">
        <f>1-559-605-3044</f>
        <v>-4207</v>
      </c>
      <c r="E9341" s="1">
        <v>44964.611863425926</v>
      </c>
      <c r="F9341" s="1">
        <v>44964.611863425926</v>
      </c>
    </row>
    <row r="9342" spans="1:6" x14ac:dyDescent="0.2">
      <c r="A9342">
        <v>9341</v>
      </c>
      <c r="B9342" t="s">
        <v>23704</v>
      </c>
      <c r="C9342" t="s">
        <v>23705</v>
      </c>
      <c r="D9342" t="s">
        <v>23706</v>
      </c>
      <c r="E9342" s="1">
        <v>44964.611863425926</v>
      </c>
      <c r="F9342" s="1">
        <v>44964.611863425926</v>
      </c>
    </row>
    <row r="9343" spans="1:6" x14ac:dyDescent="0.2">
      <c r="A9343">
        <v>9342</v>
      </c>
      <c r="B9343" t="s">
        <v>23707</v>
      </c>
      <c r="C9343" t="s">
        <v>23708</v>
      </c>
      <c r="D9343" s="2">
        <v>16174970441</v>
      </c>
      <c r="E9343" s="1">
        <v>44964.611863425926</v>
      </c>
      <c r="F9343" s="1">
        <v>44964.611863425926</v>
      </c>
    </row>
    <row r="9344" spans="1:6" x14ac:dyDescent="0.2">
      <c r="A9344">
        <v>9343</v>
      </c>
      <c r="B9344" t="s">
        <v>23709</v>
      </c>
      <c r="C9344" t="s">
        <v>23710</v>
      </c>
      <c r="D9344" s="2">
        <v>8478801751</v>
      </c>
      <c r="E9344" s="1">
        <v>44964.611863425926</v>
      </c>
      <c r="F9344" s="1">
        <v>44964.611863425926</v>
      </c>
    </row>
    <row r="9345" spans="1:6" x14ac:dyDescent="0.2">
      <c r="A9345">
        <v>9344</v>
      </c>
      <c r="B9345" t="s">
        <v>23711</v>
      </c>
      <c r="C9345" t="s">
        <v>23712</v>
      </c>
      <c r="D9345">
        <f>1-757-400-1358</f>
        <v>-2514</v>
      </c>
      <c r="E9345" s="1">
        <v>44964.611863425926</v>
      </c>
      <c r="F9345" s="1">
        <v>44964.611863425926</v>
      </c>
    </row>
    <row r="9346" spans="1:6" x14ac:dyDescent="0.2">
      <c r="A9346">
        <v>9345</v>
      </c>
      <c r="B9346" t="s">
        <v>23713</v>
      </c>
      <c r="C9346" t="s">
        <v>23714</v>
      </c>
      <c r="D9346">
        <f>1-220-358-5471</f>
        <v>-6048</v>
      </c>
      <c r="E9346" s="1">
        <v>44964.611863425926</v>
      </c>
      <c r="F9346" s="1">
        <v>44964.611863425926</v>
      </c>
    </row>
    <row r="9347" spans="1:6" x14ac:dyDescent="0.2">
      <c r="A9347">
        <v>9346</v>
      </c>
      <c r="B9347" t="s">
        <v>23715</v>
      </c>
      <c r="C9347" t="s">
        <v>23716</v>
      </c>
      <c r="D9347" s="2">
        <v>5418205769</v>
      </c>
      <c r="E9347" s="1">
        <v>44964.611863425926</v>
      </c>
      <c r="F9347" s="1">
        <v>44964.611863425926</v>
      </c>
    </row>
    <row r="9348" spans="1:6" x14ac:dyDescent="0.2">
      <c r="A9348">
        <v>9347</v>
      </c>
      <c r="B9348" t="s">
        <v>23717</v>
      </c>
      <c r="C9348" t="s">
        <v>23718</v>
      </c>
      <c r="D9348">
        <v>16408471478</v>
      </c>
      <c r="E9348" s="1">
        <v>44964.611863425926</v>
      </c>
      <c r="F9348" s="1">
        <v>44964.611863425926</v>
      </c>
    </row>
    <row r="9349" spans="1:6" x14ac:dyDescent="0.2">
      <c r="A9349">
        <v>9348</v>
      </c>
      <c r="B9349" t="s">
        <v>23719</v>
      </c>
      <c r="C9349" t="s">
        <v>23720</v>
      </c>
      <c r="D9349" s="2">
        <v>12393948868</v>
      </c>
      <c r="E9349" s="1">
        <v>44964.611863425926</v>
      </c>
      <c r="F9349" s="1">
        <v>44964.611863425926</v>
      </c>
    </row>
    <row r="9350" spans="1:6" x14ac:dyDescent="0.2">
      <c r="A9350">
        <v>9349</v>
      </c>
      <c r="B9350" t="s">
        <v>12303</v>
      </c>
      <c r="C9350" t="s">
        <v>23721</v>
      </c>
      <c r="D9350">
        <f>1-623-423-5209</f>
        <v>-6254</v>
      </c>
      <c r="E9350" s="1">
        <v>44964.611863425926</v>
      </c>
      <c r="F9350" s="1">
        <v>44964.611863425926</v>
      </c>
    </row>
    <row r="9351" spans="1:6" x14ac:dyDescent="0.2">
      <c r="A9351">
        <v>9350</v>
      </c>
      <c r="B9351" t="s">
        <v>23722</v>
      </c>
      <c r="C9351" t="s">
        <v>23723</v>
      </c>
      <c r="D9351" s="2">
        <v>3209588767</v>
      </c>
      <c r="E9351" s="1">
        <v>44964.611863425926</v>
      </c>
      <c r="F9351" s="1">
        <v>44964.611863425926</v>
      </c>
    </row>
    <row r="9352" spans="1:6" x14ac:dyDescent="0.2">
      <c r="A9352">
        <v>9351</v>
      </c>
      <c r="B9352" t="s">
        <v>23724</v>
      </c>
      <c r="C9352" t="s">
        <v>23725</v>
      </c>
      <c r="D9352" t="s">
        <v>23726</v>
      </c>
      <c r="E9352" s="1">
        <v>44964.611863425926</v>
      </c>
      <c r="F9352" s="1">
        <v>44964.611863425926</v>
      </c>
    </row>
    <row r="9353" spans="1:6" x14ac:dyDescent="0.2">
      <c r="A9353">
        <v>9352</v>
      </c>
      <c r="B9353" t="s">
        <v>23727</v>
      </c>
      <c r="C9353" t="s">
        <v>23728</v>
      </c>
      <c r="D9353">
        <v>19478889006</v>
      </c>
      <c r="E9353" s="1">
        <v>44964.611863425926</v>
      </c>
      <c r="F9353" s="1">
        <v>44964.611863425926</v>
      </c>
    </row>
    <row r="9354" spans="1:6" x14ac:dyDescent="0.2">
      <c r="A9354">
        <v>9353</v>
      </c>
      <c r="B9354" t="s">
        <v>23729</v>
      </c>
      <c r="C9354" t="s">
        <v>23730</v>
      </c>
      <c r="D9354">
        <f>1-432-330-7675</f>
        <v>-8436</v>
      </c>
      <c r="E9354" s="1">
        <v>44964.611863425926</v>
      </c>
      <c r="F9354" s="1">
        <v>44964.611863425926</v>
      </c>
    </row>
    <row r="9355" spans="1:6" x14ac:dyDescent="0.2">
      <c r="A9355">
        <v>9354</v>
      </c>
      <c r="B9355" t="s">
        <v>23731</v>
      </c>
      <c r="C9355" t="s">
        <v>23732</v>
      </c>
      <c r="D9355" s="2">
        <v>4089199966</v>
      </c>
      <c r="E9355" s="1">
        <v>44964.611863425926</v>
      </c>
      <c r="F9355" s="1">
        <v>44964.611863425926</v>
      </c>
    </row>
    <row r="9356" spans="1:6" x14ac:dyDescent="0.2">
      <c r="A9356">
        <v>9355</v>
      </c>
      <c r="B9356" t="s">
        <v>23733</v>
      </c>
      <c r="C9356" t="s">
        <v>23734</v>
      </c>
      <c r="D9356" s="2">
        <v>3414701115</v>
      </c>
      <c r="E9356" s="1">
        <v>44964.611863425926</v>
      </c>
      <c r="F9356" s="1">
        <v>44964.611863425926</v>
      </c>
    </row>
    <row r="9357" spans="1:6" x14ac:dyDescent="0.2">
      <c r="A9357">
        <v>9356</v>
      </c>
      <c r="B9357" t="s">
        <v>23735</v>
      </c>
      <c r="C9357" t="s">
        <v>23736</v>
      </c>
      <c r="D9357" t="s">
        <v>23737</v>
      </c>
      <c r="E9357" s="1">
        <v>44964.611863425926</v>
      </c>
      <c r="F9357" s="1">
        <v>44964.611863425926</v>
      </c>
    </row>
    <row r="9358" spans="1:6" x14ac:dyDescent="0.2">
      <c r="A9358">
        <v>9357</v>
      </c>
      <c r="B9358" t="s">
        <v>23738</v>
      </c>
      <c r="C9358" t="s">
        <v>23739</v>
      </c>
      <c r="D9358">
        <f>1-517-435-7169</f>
        <v>-8120</v>
      </c>
      <c r="E9358" s="1">
        <v>44964.611863425926</v>
      </c>
      <c r="F9358" s="1">
        <v>44964.611863425926</v>
      </c>
    </row>
    <row r="9359" spans="1:6" x14ac:dyDescent="0.2">
      <c r="A9359">
        <v>9358</v>
      </c>
      <c r="B9359" t="s">
        <v>23740</v>
      </c>
      <c r="C9359" t="s">
        <v>23741</v>
      </c>
      <c r="D9359">
        <v>18452553825</v>
      </c>
      <c r="E9359" s="1">
        <v>44964.611863425926</v>
      </c>
      <c r="F9359" s="1">
        <v>44964.611863425926</v>
      </c>
    </row>
    <row r="9360" spans="1:6" x14ac:dyDescent="0.2">
      <c r="A9360">
        <v>9359</v>
      </c>
      <c r="B9360" t="s">
        <v>23742</v>
      </c>
      <c r="C9360" t="s">
        <v>23743</v>
      </c>
      <c r="D9360" t="s">
        <v>23744</v>
      </c>
      <c r="E9360" s="1">
        <v>44964.611863425926</v>
      </c>
      <c r="F9360" s="1">
        <v>44964.611863425926</v>
      </c>
    </row>
    <row r="9361" spans="1:6" x14ac:dyDescent="0.2">
      <c r="A9361">
        <v>9360</v>
      </c>
      <c r="B9361" t="s">
        <v>23745</v>
      </c>
      <c r="C9361" t="s">
        <v>23746</v>
      </c>
      <c r="D9361">
        <f>1-203-826-2134</f>
        <v>-3162</v>
      </c>
      <c r="E9361" s="1">
        <v>44964.611863425926</v>
      </c>
      <c r="F9361" s="1">
        <v>44964.611863425926</v>
      </c>
    </row>
    <row r="9362" spans="1:6" x14ac:dyDescent="0.2">
      <c r="A9362">
        <v>9361</v>
      </c>
      <c r="B9362" t="s">
        <v>23747</v>
      </c>
      <c r="C9362" t="s">
        <v>23748</v>
      </c>
      <c r="D9362" s="2">
        <v>12836848258</v>
      </c>
      <c r="E9362" s="1">
        <v>44964.611863425926</v>
      </c>
      <c r="F9362" s="1">
        <v>44964.611863425926</v>
      </c>
    </row>
    <row r="9363" spans="1:6" x14ac:dyDescent="0.2">
      <c r="A9363">
        <v>9362</v>
      </c>
      <c r="B9363" t="s">
        <v>23749</v>
      </c>
      <c r="C9363" t="s">
        <v>23750</v>
      </c>
      <c r="D9363" t="s">
        <v>23751</v>
      </c>
      <c r="E9363" s="1">
        <v>44964.611863425926</v>
      </c>
      <c r="F9363" s="1">
        <v>44964.611863425926</v>
      </c>
    </row>
    <row r="9364" spans="1:6" x14ac:dyDescent="0.2">
      <c r="A9364">
        <v>9363</v>
      </c>
      <c r="B9364" t="s">
        <v>23752</v>
      </c>
      <c r="C9364" t="s">
        <v>23753</v>
      </c>
      <c r="D9364" s="2">
        <v>8386370423</v>
      </c>
      <c r="E9364" s="1">
        <v>44964.611863425926</v>
      </c>
      <c r="F9364" s="1">
        <v>44964.611863425926</v>
      </c>
    </row>
    <row r="9365" spans="1:6" x14ac:dyDescent="0.2">
      <c r="A9365">
        <v>9364</v>
      </c>
      <c r="B9365" t="s">
        <v>23754</v>
      </c>
      <c r="C9365" t="s">
        <v>23755</v>
      </c>
      <c r="D9365">
        <f>1-281-414-6843</f>
        <v>-7537</v>
      </c>
      <c r="E9365" s="1">
        <v>44964.611863425926</v>
      </c>
      <c r="F9365" s="1">
        <v>44964.611863425926</v>
      </c>
    </row>
    <row r="9366" spans="1:6" x14ac:dyDescent="0.2">
      <c r="A9366">
        <v>9365</v>
      </c>
      <c r="B9366" t="s">
        <v>23756</v>
      </c>
      <c r="C9366" t="s">
        <v>23757</v>
      </c>
      <c r="D9366" s="2">
        <v>5312826983</v>
      </c>
      <c r="E9366" s="1">
        <v>44964.611863425926</v>
      </c>
      <c r="F9366" s="1">
        <v>44964.611863425926</v>
      </c>
    </row>
    <row r="9367" spans="1:6" x14ac:dyDescent="0.2">
      <c r="A9367">
        <v>9366</v>
      </c>
      <c r="B9367" t="s">
        <v>23758</v>
      </c>
      <c r="C9367" t="s">
        <v>23759</v>
      </c>
      <c r="D9367">
        <f>1-262-589-6846</f>
        <v>-7696</v>
      </c>
      <c r="E9367" s="1">
        <v>44964.611863425926</v>
      </c>
      <c r="F9367" s="1">
        <v>44964.611863425926</v>
      </c>
    </row>
    <row r="9368" spans="1:6" x14ac:dyDescent="0.2">
      <c r="A9368">
        <v>9367</v>
      </c>
      <c r="B9368" t="s">
        <v>23760</v>
      </c>
      <c r="C9368" t="s">
        <v>23761</v>
      </c>
      <c r="D9368" t="s">
        <v>23762</v>
      </c>
      <c r="E9368" s="1">
        <v>44964.611863425926</v>
      </c>
      <c r="F9368" s="1">
        <v>44964.611863425926</v>
      </c>
    </row>
    <row r="9369" spans="1:6" x14ac:dyDescent="0.2">
      <c r="A9369">
        <v>9368</v>
      </c>
      <c r="B9369" t="s">
        <v>23763</v>
      </c>
      <c r="C9369" t="s">
        <v>23764</v>
      </c>
      <c r="D9369" t="s">
        <v>23765</v>
      </c>
      <c r="E9369" s="1">
        <v>44964.611863425926</v>
      </c>
      <c r="F9369" s="1">
        <v>44964.611863425926</v>
      </c>
    </row>
    <row r="9370" spans="1:6" x14ac:dyDescent="0.2">
      <c r="A9370">
        <v>9369</v>
      </c>
      <c r="B9370" t="s">
        <v>23766</v>
      </c>
      <c r="C9370" t="s">
        <v>23767</v>
      </c>
      <c r="D9370">
        <v>12547358247</v>
      </c>
      <c r="E9370" s="1">
        <v>44964.611863425926</v>
      </c>
      <c r="F9370" s="1">
        <v>44964.611863425926</v>
      </c>
    </row>
    <row r="9371" spans="1:6" x14ac:dyDescent="0.2">
      <c r="A9371">
        <v>9370</v>
      </c>
      <c r="B9371" t="s">
        <v>23768</v>
      </c>
      <c r="C9371" t="s">
        <v>23769</v>
      </c>
      <c r="D9371">
        <f>1-513-939-7083</f>
        <v>-8534</v>
      </c>
      <c r="E9371" s="1">
        <v>44964.611863425926</v>
      </c>
      <c r="F9371" s="1">
        <v>44964.611863425926</v>
      </c>
    </row>
    <row r="9372" spans="1:6" x14ac:dyDescent="0.2">
      <c r="A9372">
        <v>9371</v>
      </c>
      <c r="B9372" t="s">
        <v>23770</v>
      </c>
      <c r="C9372" t="s">
        <v>23771</v>
      </c>
      <c r="D9372" t="s">
        <v>23772</v>
      </c>
      <c r="E9372" s="1">
        <v>44964.611863425926</v>
      </c>
      <c r="F9372" s="1">
        <v>44964.611863425926</v>
      </c>
    </row>
    <row r="9373" spans="1:6" x14ac:dyDescent="0.2">
      <c r="A9373">
        <v>9372</v>
      </c>
      <c r="B9373" t="s">
        <v>23773</v>
      </c>
      <c r="C9373" t="s">
        <v>23774</v>
      </c>
      <c r="D9373" s="2">
        <v>8484316850</v>
      </c>
      <c r="E9373" s="1">
        <v>44964.611863425926</v>
      </c>
      <c r="F9373" s="1">
        <v>44964.611863425926</v>
      </c>
    </row>
    <row r="9374" spans="1:6" x14ac:dyDescent="0.2">
      <c r="A9374">
        <v>9373</v>
      </c>
      <c r="B9374" t="s">
        <v>23775</v>
      </c>
      <c r="C9374" t="s">
        <v>23776</v>
      </c>
      <c r="D9374" t="s">
        <v>23777</v>
      </c>
      <c r="E9374" s="1">
        <v>44964.611863425926</v>
      </c>
      <c r="F9374" s="1">
        <v>44964.611863425926</v>
      </c>
    </row>
    <row r="9375" spans="1:6" x14ac:dyDescent="0.2">
      <c r="A9375">
        <v>9374</v>
      </c>
      <c r="B9375" t="s">
        <v>23778</v>
      </c>
      <c r="C9375" t="s">
        <v>23779</v>
      </c>
      <c r="D9375">
        <f>1-714-430-2041</f>
        <v>-3184</v>
      </c>
      <c r="E9375" s="1">
        <v>44964.611863425926</v>
      </c>
      <c r="F9375" s="1">
        <v>44964.611863425926</v>
      </c>
    </row>
    <row r="9376" spans="1:6" x14ac:dyDescent="0.2">
      <c r="A9376">
        <v>9375</v>
      </c>
      <c r="B9376" t="s">
        <v>23780</v>
      </c>
      <c r="C9376" t="s">
        <v>23781</v>
      </c>
      <c r="D9376">
        <f>1-817-542-4749</f>
        <v>-6107</v>
      </c>
      <c r="E9376" s="1">
        <v>44964.611863425926</v>
      </c>
      <c r="F9376" s="1">
        <v>44964.611863425926</v>
      </c>
    </row>
    <row r="9377" spans="1:6" x14ac:dyDescent="0.2">
      <c r="A9377">
        <v>9376</v>
      </c>
      <c r="B9377" t="s">
        <v>23782</v>
      </c>
      <c r="C9377" t="s">
        <v>23783</v>
      </c>
      <c r="D9377" t="s">
        <v>23784</v>
      </c>
      <c r="E9377" s="1">
        <v>44964.611863425926</v>
      </c>
      <c r="F9377" s="1">
        <v>44964.611863425926</v>
      </c>
    </row>
    <row r="9378" spans="1:6" x14ac:dyDescent="0.2">
      <c r="A9378">
        <v>9377</v>
      </c>
      <c r="B9378" t="s">
        <v>23785</v>
      </c>
      <c r="C9378" t="s">
        <v>23786</v>
      </c>
      <c r="D9378" t="s">
        <v>23787</v>
      </c>
      <c r="E9378" s="1">
        <v>44964.611863425926</v>
      </c>
      <c r="F9378" s="1">
        <v>44964.611863425926</v>
      </c>
    </row>
    <row r="9379" spans="1:6" x14ac:dyDescent="0.2">
      <c r="A9379">
        <v>9378</v>
      </c>
      <c r="B9379" t="s">
        <v>23788</v>
      </c>
      <c r="C9379" t="s">
        <v>23789</v>
      </c>
      <c r="D9379">
        <f>1-737-653-6251</f>
        <v>-7640</v>
      </c>
      <c r="E9379" s="1">
        <v>44964.611863425926</v>
      </c>
      <c r="F9379" s="1">
        <v>44964.611863425926</v>
      </c>
    </row>
    <row r="9380" spans="1:6" x14ac:dyDescent="0.2">
      <c r="A9380">
        <v>9379</v>
      </c>
      <c r="B9380" t="s">
        <v>23790</v>
      </c>
      <c r="C9380" t="s">
        <v>23791</v>
      </c>
      <c r="D9380" t="s">
        <v>23792</v>
      </c>
      <c r="E9380" s="1">
        <v>44964.611863425926</v>
      </c>
      <c r="F9380" s="1">
        <v>44964.611863425926</v>
      </c>
    </row>
    <row r="9381" spans="1:6" x14ac:dyDescent="0.2">
      <c r="A9381">
        <v>9380</v>
      </c>
      <c r="B9381" t="s">
        <v>23793</v>
      </c>
      <c r="C9381" t="s">
        <v>23794</v>
      </c>
      <c r="D9381" t="s">
        <v>23795</v>
      </c>
      <c r="E9381" s="1">
        <v>44964.611863425926</v>
      </c>
      <c r="F9381" s="1">
        <v>44964.611863425926</v>
      </c>
    </row>
    <row r="9382" spans="1:6" x14ac:dyDescent="0.2">
      <c r="A9382">
        <v>9381</v>
      </c>
      <c r="B9382" t="s">
        <v>23796</v>
      </c>
      <c r="C9382" t="s">
        <v>23797</v>
      </c>
      <c r="D9382" t="s">
        <v>23798</v>
      </c>
      <c r="E9382" s="1">
        <v>44964.611863425926</v>
      </c>
      <c r="F9382" s="1">
        <v>44964.611863425926</v>
      </c>
    </row>
    <row r="9383" spans="1:6" x14ac:dyDescent="0.2">
      <c r="A9383">
        <v>9382</v>
      </c>
      <c r="B9383" t="s">
        <v>23799</v>
      </c>
      <c r="C9383" t="s">
        <v>23800</v>
      </c>
      <c r="D9383" t="s">
        <v>23801</v>
      </c>
      <c r="E9383" s="1">
        <v>44964.611863425926</v>
      </c>
      <c r="F9383" s="1">
        <v>44964.611863425926</v>
      </c>
    </row>
    <row r="9384" spans="1:6" x14ac:dyDescent="0.2">
      <c r="A9384">
        <v>9383</v>
      </c>
      <c r="B9384" t="s">
        <v>23802</v>
      </c>
      <c r="C9384" t="s">
        <v>23803</v>
      </c>
      <c r="D9384">
        <v>16102521354</v>
      </c>
      <c r="E9384" s="1">
        <v>44964.611863425926</v>
      </c>
      <c r="F9384" s="1">
        <v>44964.611863425926</v>
      </c>
    </row>
    <row r="9385" spans="1:6" x14ac:dyDescent="0.2">
      <c r="A9385">
        <v>9384</v>
      </c>
      <c r="B9385" t="s">
        <v>23804</v>
      </c>
      <c r="C9385" t="s">
        <v>23805</v>
      </c>
      <c r="D9385" t="s">
        <v>23806</v>
      </c>
      <c r="E9385" s="1">
        <v>44964.611863425926</v>
      </c>
      <c r="F9385" s="1">
        <v>44964.611863425926</v>
      </c>
    </row>
    <row r="9386" spans="1:6" x14ac:dyDescent="0.2">
      <c r="A9386">
        <v>9385</v>
      </c>
      <c r="B9386" t="s">
        <v>23807</v>
      </c>
      <c r="C9386" t="s">
        <v>23808</v>
      </c>
      <c r="D9386" s="2">
        <v>18787930600</v>
      </c>
      <c r="E9386" s="1">
        <v>44964.611863425926</v>
      </c>
      <c r="F9386" s="1">
        <v>44964.611863425926</v>
      </c>
    </row>
    <row r="9387" spans="1:6" x14ac:dyDescent="0.2">
      <c r="A9387">
        <v>9386</v>
      </c>
      <c r="B9387" t="s">
        <v>23809</v>
      </c>
      <c r="C9387" t="s">
        <v>23810</v>
      </c>
      <c r="D9387" t="s">
        <v>23811</v>
      </c>
      <c r="E9387" s="1">
        <v>44964.611863425926</v>
      </c>
      <c r="F9387" s="1">
        <v>44964.611863425926</v>
      </c>
    </row>
    <row r="9388" spans="1:6" x14ac:dyDescent="0.2">
      <c r="A9388">
        <v>9387</v>
      </c>
      <c r="B9388" t="s">
        <v>23812</v>
      </c>
      <c r="C9388" t="s">
        <v>23813</v>
      </c>
      <c r="D9388" t="s">
        <v>23814</v>
      </c>
      <c r="E9388" s="1">
        <v>44964.611863425926</v>
      </c>
      <c r="F9388" s="1">
        <v>44964.611863425926</v>
      </c>
    </row>
    <row r="9389" spans="1:6" x14ac:dyDescent="0.2">
      <c r="A9389">
        <v>9388</v>
      </c>
      <c r="B9389" t="s">
        <v>23815</v>
      </c>
      <c r="C9389" t="s">
        <v>23816</v>
      </c>
      <c r="D9389" s="2">
        <v>14408268375</v>
      </c>
      <c r="E9389" s="1">
        <v>44964.611863425926</v>
      </c>
      <c r="F9389" s="1">
        <v>44964.611863425926</v>
      </c>
    </row>
    <row r="9390" spans="1:6" x14ac:dyDescent="0.2">
      <c r="A9390">
        <v>9389</v>
      </c>
      <c r="B9390" t="s">
        <v>23817</v>
      </c>
      <c r="C9390" t="s">
        <v>23818</v>
      </c>
      <c r="D9390" t="s">
        <v>23819</v>
      </c>
      <c r="E9390" s="1">
        <v>44964.611863425926</v>
      </c>
      <c r="F9390" s="1">
        <v>44964.611863425926</v>
      </c>
    </row>
    <row r="9391" spans="1:6" x14ac:dyDescent="0.2">
      <c r="A9391">
        <v>9390</v>
      </c>
      <c r="B9391" t="s">
        <v>23820</v>
      </c>
      <c r="C9391" t="s">
        <v>23821</v>
      </c>
      <c r="D9391" t="s">
        <v>23822</v>
      </c>
      <c r="E9391" s="1">
        <v>44964.611863425926</v>
      </c>
      <c r="F9391" s="1">
        <v>44964.611863425926</v>
      </c>
    </row>
    <row r="9392" spans="1:6" x14ac:dyDescent="0.2">
      <c r="A9392">
        <v>9391</v>
      </c>
      <c r="B9392" t="s">
        <v>23823</v>
      </c>
      <c r="C9392" t="s">
        <v>23824</v>
      </c>
      <c r="D9392" s="2">
        <v>3237750985</v>
      </c>
      <c r="E9392" s="1">
        <v>44964.611863425926</v>
      </c>
      <c r="F9392" s="1">
        <v>44964.611863425926</v>
      </c>
    </row>
    <row r="9393" spans="1:6" x14ac:dyDescent="0.2">
      <c r="A9393">
        <v>9392</v>
      </c>
      <c r="B9393" t="s">
        <v>23825</v>
      </c>
      <c r="C9393" t="s">
        <v>23826</v>
      </c>
      <c r="D9393" t="s">
        <v>23827</v>
      </c>
      <c r="E9393" s="1">
        <v>44964.611863425926</v>
      </c>
      <c r="F9393" s="1">
        <v>44964.611863425926</v>
      </c>
    </row>
    <row r="9394" spans="1:6" x14ac:dyDescent="0.2">
      <c r="A9394">
        <v>9393</v>
      </c>
      <c r="B9394" t="s">
        <v>23828</v>
      </c>
      <c r="C9394" t="s">
        <v>23829</v>
      </c>
      <c r="D9394" s="2">
        <v>7089303350</v>
      </c>
      <c r="E9394" s="1">
        <v>44964.611863425926</v>
      </c>
      <c r="F9394" s="1">
        <v>44964.611863425926</v>
      </c>
    </row>
    <row r="9395" spans="1:6" x14ac:dyDescent="0.2">
      <c r="A9395">
        <v>9394</v>
      </c>
      <c r="B9395" t="s">
        <v>23830</v>
      </c>
      <c r="C9395" t="s">
        <v>23831</v>
      </c>
      <c r="D9395" s="2">
        <v>12673736359</v>
      </c>
      <c r="E9395" s="1">
        <v>44964.611863425926</v>
      </c>
      <c r="F9395" s="1">
        <v>44964.611863425926</v>
      </c>
    </row>
    <row r="9396" spans="1:6" x14ac:dyDescent="0.2">
      <c r="A9396">
        <v>9395</v>
      </c>
      <c r="B9396" t="s">
        <v>23832</v>
      </c>
      <c r="C9396" t="s">
        <v>23833</v>
      </c>
      <c r="D9396" t="s">
        <v>23834</v>
      </c>
      <c r="E9396" s="1">
        <v>44964.611863425926</v>
      </c>
      <c r="F9396" s="1">
        <v>44964.611863425926</v>
      </c>
    </row>
    <row r="9397" spans="1:6" x14ac:dyDescent="0.2">
      <c r="A9397">
        <v>9396</v>
      </c>
      <c r="B9397" t="s">
        <v>23835</v>
      </c>
      <c r="C9397" t="s">
        <v>23836</v>
      </c>
      <c r="D9397">
        <v>15716482085</v>
      </c>
      <c r="E9397" s="1">
        <v>44964.611863425926</v>
      </c>
      <c r="F9397" s="1">
        <v>44964.611863425926</v>
      </c>
    </row>
    <row r="9398" spans="1:6" x14ac:dyDescent="0.2">
      <c r="A9398">
        <v>9397</v>
      </c>
      <c r="B9398" t="s">
        <v>23837</v>
      </c>
      <c r="C9398" t="s">
        <v>23838</v>
      </c>
      <c r="D9398" t="s">
        <v>23839</v>
      </c>
      <c r="E9398" s="1">
        <v>44964.611863425926</v>
      </c>
      <c r="F9398" s="1">
        <v>44964.611863425926</v>
      </c>
    </row>
    <row r="9399" spans="1:6" x14ac:dyDescent="0.2">
      <c r="A9399">
        <v>9398</v>
      </c>
      <c r="B9399" t="s">
        <v>23840</v>
      </c>
      <c r="C9399" t="s">
        <v>23841</v>
      </c>
      <c r="D9399" t="s">
        <v>23842</v>
      </c>
      <c r="E9399" s="1">
        <v>44964.611863425926</v>
      </c>
      <c r="F9399" s="1">
        <v>44964.611863425926</v>
      </c>
    </row>
    <row r="9400" spans="1:6" x14ac:dyDescent="0.2">
      <c r="A9400">
        <v>9399</v>
      </c>
      <c r="B9400" t="s">
        <v>23843</v>
      </c>
      <c r="C9400" t="s">
        <v>23844</v>
      </c>
      <c r="D9400" t="s">
        <v>23845</v>
      </c>
      <c r="E9400" s="1">
        <v>44964.611863425926</v>
      </c>
      <c r="F9400" s="1">
        <v>44964.611863425926</v>
      </c>
    </row>
    <row r="9401" spans="1:6" x14ac:dyDescent="0.2">
      <c r="A9401">
        <v>9400</v>
      </c>
      <c r="B9401" t="s">
        <v>23846</v>
      </c>
      <c r="C9401" t="s">
        <v>23847</v>
      </c>
      <c r="D9401">
        <v>17408380431</v>
      </c>
      <c r="E9401" s="1">
        <v>44964.611863425926</v>
      </c>
      <c r="F9401" s="1">
        <v>44964.611863425926</v>
      </c>
    </row>
    <row r="9402" spans="1:6" x14ac:dyDescent="0.2">
      <c r="A9402">
        <v>9401</v>
      </c>
      <c r="B9402" t="s">
        <v>23848</v>
      </c>
      <c r="C9402" t="s">
        <v>23849</v>
      </c>
      <c r="D9402" s="2">
        <v>18542628380</v>
      </c>
      <c r="E9402" s="1">
        <v>44964.611863425926</v>
      </c>
      <c r="F9402" s="1">
        <v>44964.611863425926</v>
      </c>
    </row>
    <row r="9403" spans="1:6" x14ac:dyDescent="0.2">
      <c r="A9403">
        <v>9402</v>
      </c>
      <c r="B9403" t="s">
        <v>23850</v>
      </c>
      <c r="C9403" t="s">
        <v>23851</v>
      </c>
      <c r="D9403">
        <v>14588910084</v>
      </c>
      <c r="E9403" s="1">
        <v>44964.611863425926</v>
      </c>
      <c r="F9403" s="1">
        <v>44964.611863425926</v>
      </c>
    </row>
    <row r="9404" spans="1:6" x14ac:dyDescent="0.2">
      <c r="A9404">
        <v>9403</v>
      </c>
      <c r="B9404" t="s">
        <v>23852</v>
      </c>
      <c r="C9404" t="s">
        <v>23853</v>
      </c>
      <c r="D9404" s="2">
        <v>4693961969</v>
      </c>
      <c r="E9404" s="1">
        <v>44964.611863425926</v>
      </c>
      <c r="F9404" s="1">
        <v>44964.611863425926</v>
      </c>
    </row>
    <row r="9405" spans="1:6" x14ac:dyDescent="0.2">
      <c r="A9405">
        <v>9404</v>
      </c>
      <c r="B9405" t="s">
        <v>23854</v>
      </c>
      <c r="C9405" t="s">
        <v>23855</v>
      </c>
      <c r="D9405" t="s">
        <v>23856</v>
      </c>
      <c r="E9405" s="1">
        <v>44964.611863425926</v>
      </c>
      <c r="F9405" s="1">
        <v>44964.611863425926</v>
      </c>
    </row>
    <row r="9406" spans="1:6" x14ac:dyDescent="0.2">
      <c r="A9406">
        <v>9405</v>
      </c>
      <c r="B9406" t="s">
        <v>23857</v>
      </c>
      <c r="C9406" t="s">
        <v>23858</v>
      </c>
      <c r="D9406" t="s">
        <v>23859</v>
      </c>
      <c r="E9406" s="1">
        <v>44964.611863425926</v>
      </c>
      <c r="F9406" s="1">
        <v>44964.611863425926</v>
      </c>
    </row>
    <row r="9407" spans="1:6" x14ac:dyDescent="0.2">
      <c r="A9407">
        <v>9406</v>
      </c>
      <c r="B9407" t="s">
        <v>23860</v>
      </c>
      <c r="C9407" t="s">
        <v>23861</v>
      </c>
      <c r="D9407" t="s">
        <v>23862</v>
      </c>
      <c r="E9407" s="1">
        <v>44964.611863425926</v>
      </c>
      <c r="F9407" s="1">
        <v>44964.611863425926</v>
      </c>
    </row>
    <row r="9408" spans="1:6" x14ac:dyDescent="0.2">
      <c r="A9408">
        <v>9407</v>
      </c>
      <c r="B9408" t="s">
        <v>23863</v>
      </c>
      <c r="C9408" t="s">
        <v>23864</v>
      </c>
      <c r="D9408">
        <v>19164200163</v>
      </c>
      <c r="E9408" s="1">
        <v>44964.611863425926</v>
      </c>
      <c r="F9408" s="1">
        <v>44964.611863425926</v>
      </c>
    </row>
    <row r="9409" spans="1:6" x14ac:dyDescent="0.2">
      <c r="A9409">
        <v>9408</v>
      </c>
      <c r="B9409" t="s">
        <v>23865</v>
      </c>
      <c r="C9409" t="s">
        <v>23866</v>
      </c>
      <c r="D9409" s="2">
        <v>5404331061</v>
      </c>
      <c r="E9409" s="1">
        <v>44964.611863425926</v>
      </c>
      <c r="F9409" s="1">
        <v>44964.611863425926</v>
      </c>
    </row>
    <row r="9410" spans="1:6" x14ac:dyDescent="0.2">
      <c r="A9410">
        <v>9409</v>
      </c>
      <c r="B9410" t="s">
        <v>23867</v>
      </c>
      <c r="C9410" t="s">
        <v>23868</v>
      </c>
      <c r="D9410" s="2">
        <v>7866909572</v>
      </c>
      <c r="E9410" s="1">
        <v>44964.611863425926</v>
      </c>
      <c r="F9410" s="1">
        <v>44964.611863425926</v>
      </c>
    </row>
    <row r="9411" spans="1:6" x14ac:dyDescent="0.2">
      <c r="A9411">
        <v>9410</v>
      </c>
      <c r="B9411" t="s">
        <v>23869</v>
      </c>
      <c r="C9411" t="s">
        <v>23870</v>
      </c>
      <c r="D9411" s="2">
        <v>13519964389</v>
      </c>
      <c r="E9411" s="1">
        <v>44964.611863425926</v>
      </c>
      <c r="F9411" s="1">
        <v>44964.611863425926</v>
      </c>
    </row>
    <row r="9412" spans="1:6" x14ac:dyDescent="0.2">
      <c r="A9412">
        <v>9411</v>
      </c>
      <c r="B9412" t="s">
        <v>23871</v>
      </c>
      <c r="C9412" t="s">
        <v>23872</v>
      </c>
      <c r="D9412">
        <f>1-303-855-5709</f>
        <v>-6866</v>
      </c>
      <c r="E9412" s="1">
        <v>44964.611863425926</v>
      </c>
      <c r="F9412" s="1">
        <v>44964.611863425926</v>
      </c>
    </row>
    <row r="9413" spans="1:6" x14ac:dyDescent="0.2">
      <c r="A9413">
        <v>9412</v>
      </c>
      <c r="B9413" t="s">
        <v>23873</v>
      </c>
      <c r="C9413" t="s">
        <v>23874</v>
      </c>
      <c r="D9413" t="s">
        <v>23875</v>
      </c>
      <c r="E9413" s="1">
        <v>44964.611863425926</v>
      </c>
      <c r="F9413" s="1">
        <v>44964.611863425926</v>
      </c>
    </row>
    <row r="9414" spans="1:6" x14ac:dyDescent="0.2">
      <c r="A9414">
        <v>9413</v>
      </c>
      <c r="B9414" t="s">
        <v>23876</v>
      </c>
      <c r="C9414" t="s">
        <v>23877</v>
      </c>
      <c r="D9414" t="s">
        <v>23878</v>
      </c>
      <c r="E9414" s="1">
        <v>44964.611863425926</v>
      </c>
      <c r="F9414" s="1">
        <v>44964.611863425926</v>
      </c>
    </row>
    <row r="9415" spans="1:6" x14ac:dyDescent="0.2">
      <c r="A9415">
        <v>9414</v>
      </c>
      <c r="B9415" t="s">
        <v>23879</v>
      </c>
      <c r="C9415" t="s">
        <v>23880</v>
      </c>
      <c r="D9415" t="s">
        <v>23881</v>
      </c>
      <c r="E9415" s="1">
        <v>44964.611863425926</v>
      </c>
      <c r="F9415" s="1">
        <v>44964.611863425926</v>
      </c>
    </row>
    <row r="9416" spans="1:6" x14ac:dyDescent="0.2">
      <c r="A9416">
        <v>9415</v>
      </c>
      <c r="B9416" t="s">
        <v>23882</v>
      </c>
      <c r="C9416" t="s">
        <v>23883</v>
      </c>
      <c r="D9416">
        <f>1-312-785-2575</f>
        <v>-3671</v>
      </c>
      <c r="E9416" s="1">
        <v>44964.611863425926</v>
      </c>
      <c r="F9416" s="1">
        <v>44964.611863425926</v>
      </c>
    </row>
    <row r="9417" spans="1:6" x14ac:dyDescent="0.2">
      <c r="A9417">
        <v>9416</v>
      </c>
      <c r="B9417" t="s">
        <v>23884</v>
      </c>
      <c r="C9417" t="s">
        <v>23885</v>
      </c>
      <c r="D9417" s="2">
        <v>17609816613</v>
      </c>
      <c r="E9417" s="1">
        <v>44964.611863425926</v>
      </c>
      <c r="F9417" s="1">
        <v>44964.611863425926</v>
      </c>
    </row>
    <row r="9418" spans="1:6" x14ac:dyDescent="0.2">
      <c r="A9418">
        <v>9417</v>
      </c>
      <c r="B9418" t="s">
        <v>23886</v>
      </c>
      <c r="C9418" t="s">
        <v>23887</v>
      </c>
      <c r="D9418" t="s">
        <v>23888</v>
      </c>
      <c r="E9418" s="1">
        <v>44964.611863425926</v>
      </c>
      <c r="F9418" s="1">
        <v>44964.611863425926</v>
      </c>
    </row>
    <row r="9419" spans="1:6" x14ac:dyDescent="0.2">
      <c r="A9419">
        <v>9418</v>
      </c>
      <c r="B9419" t="s">
        <v>23889</v>
      </c>
      <c r="C9419" t="s">
        <v>23890</v>
      </c>
      <c r="D9419" t="s">
        <v>23891</v>
      </c>
      <c r="E9419" s="1">
        <v>44964.611863425926</v>
      </c>
      <c r="F9419" s="1">
        <v>44964.611863425926</v>
      </c>
    </row>
    <row r="9420" spans="1:6" x14ac:dyDescent="0.2">
      <c r="A9420">
        <v>9419</v>
      </c>
      <c r="B9420" t="s">
        <v>23892</v>
      </c>
      <c r="C9420" t="s">
        <v>23893</v>
      </c>
      <c r="D9420" s="2">
        <v>9735269526</v>
      </c>
      <c r="E9420" s="1">
        <v>44964.611863425926</v>
      </c>
      <c r="F9420" s="1">
        <v>44964.611863425926</v>
      </c>
    </row>
    <row r="9421" spans="1:6" x14ac:dyDescent="0.2">
      <c r="A9421">
        <v>9420</v>
      </c>
      <c r="B9421" t="s">
        <v>23894</v>
      </c>
      <c r="C9421" t="s">
        <v>23895</v>
      </c>
      <c r="D9421" t="s">
        <v>23896</v>
      </c>
      <c r="E9421" s="1">
        <v>44964.611863425926</v>
      </c>
      <c r="F9421" s="1">
        <v>44964.611863425926</v>
      </c>
    </row>
    <row r="9422" spans="1:6" x14ac:dyDescent="0.2">
      <c r="A9422">
        <v>9421</v>
      </c>
      <c r="B9422" t="s">
        <v>23897</v>
      </c>
      <c r="C9422" t="s">
        <v>23898</v>
      </c>
      <c r="D9422">
        <f>1-478-803-7822</f>
        <v>-9102</v>
      </c>
      <c r="E9422" s="1">
        <v>44964.611863425926</v>
      </c>
      <c r="F9422" s="1">
        <v>44964.611863425926</v>
      </c>
    </row>
    <row r="9423" spans="1:6" x14ac:dyDescent="0.2">
      <c r="A9423">
        <v>9422</v>
      </c>
      <c r="B9423" t="s">
        <v>23899</v>
      </c>
      <c r="C9423" t="s">
        <v>23900</v>
      </c>
      <c r="D9423" t="s">
        <v>23901</v>
      </c>
      <c r="E9423" s="1">
        <v>44964.611863425926</v>
      </c>
      <c r="F9423" s="1">
        <v>44964.611863425926</v>
      </c>
    </row>
    <row r="9424" spans="1:6" x14ac:dyDescent="0.2">
      <c r="A9424">
        <v>9423</v>
      </c>
      <c r="B9424" t="s">
        <v>23902</v>
      </c>
      <c r="C9424" t="s">
        <v>23903</v>
      </c>
      <c r="D9424" t="s">
        <v>23904</v>
      </c>
      <c r="E9424" s="1">
        <v>44964.611863425926</v>
      </c>
      <c r="F9424" s="1">
        <v>44964.611863425926</v>
      </c>
    </row>
    <row r="9425" spans="1:6" x14ac:dyDescent="0.2">
      <c r="A9425">
        <v>9424</v>
      </c>
      <c r="B9425" t="s">
        <v>23905</v>
      </c>
      <c r="C9425" t="s">
        <v>23906</v>
      </c>
      <c r="D9425" t="s">
        <v>23907</v>
      </c>
      <c r="E9425" s="1">
        <v>44964.611863425926</v>
      </c>
      <c r="F9425" s="1">
        <v>44964.611863425926</v>
      </c>
    </row>
    <row r="9426" spans="1:6" x14ac:dyDescent="0.2">
      <c r="A9426">
        <v>9425</v>
      </c>
      <c r="B9426" t="s">
        <v>23908</v>
      </c>
      <c r="C9426" t="s">
        <v>23909</v>
      </c>
      <c r="D9426" s="2">
        <v>19707934031</v>
      </c>
      <c r="E9426" s="1">
        <v>44964.611863425926</v>
      </c>
      <c r="F9426" s="1">
        <v>44964.611863425926</v>
      </c>
    </row>
    <row r="9427" spans="1:6" x14ac:dyDescent="0.2">
      <c r="A9427">
        <v>9426</v>
      </c>
      <c r="B9427" t="s">
        <v>23910</v>
      </c>
      <c r="C9427" t="s">
        <v>23911</v>
      </c>
      <c r="D9427" s="2">
        <v>2205277650</v>
      </c>
      <c r="E9427" s="1">
        <v>44964.611863425926</v>
      </c>
      <c r="F9427" s="1">
        <v>44964.611863425926</v>
      </c>
    </row>
    <row r="9428" spans="1:6" x14ac:dyDescent="0.2">
      <c r="A9428">
        <v>9427</v>
      </c>
      <c r="B9428" t="s">
        <v>23912</v>
      </c>
      <c r="C9428" t="s">
        <v>23913</v>
      </c>
      <c r="D9428">
        <f>1-781-423-7403</f>
        <v>-8606</v>
      </c>
      <c r="E9428" s="1">
        <v>44964.611863425926</v>
      </c>
      <c r="F9428" s="1">
        <v>44964.611863425926</v>
      </c>
    </row>
    <row r="9429" spans="1:6" x14ac:dyDescent="0.2">
      <c r="A9429">
        <v>9428</v>
      </c>
      <c r="B9429" t="s">
        <v>23914</v>
      </c>
      <c r="C9429" t="s">
        <v>23915</v>
      </c>
      <c r="D9429" t="s">
        <v>23916</v>
      </c>
      <c r="E9429" s="1">
        <v>44964.611863425926</v>
      </c>
      <c r="F9429" s="1">
        <v>44964.611863425926</v>
      </c>
    </row>
    <row r="9430" spans="1:6" x14ac:dyDescent="0.2">
      <c r="A9430">
        <v>9429</v>
      </c>
      <c r="B9430" t="s">
        <v>23917</v>
      </c>
      <c r="C9430" t="s">
        <v>23918</v>
      </c>
      <c r="D9430" s="2">
        <v>2817288583</v>
      </c>
      <c r="E9430" s="1">
        <v>44964.611863425926</v>
      </c>
      <c r="F9430" s="1">
        <v>44964.611863425926</v>
      </c>
    </row>
    <row r="9431" spans="1:6" x14ac:dyDescent="0.2">
      <c r="A9431">
        <v>9430</v>
      </c>
      <c r="B9431" t="s">
        <v>23919</v>
      </c>
      <c r="C9431" t="s">
        <v>23920</v>
      </c>
      <c r="D9431">
        <v>18313146607</v>
      </c>
      <c r="E9431" s="1">
        <v>44964.611863425926</v>
      </c>
      <c r="F9431" s="1">
        <v>44964.611863425926</v>
      </c>
    </row>
    <row r="9432" spans="1:6" x14ac:dyDescent="0.2">
      <c r="A9432">
        <v>9431</v>
      </c>
      <c r="B9432" t="s">
        <v>23921</v>
      </c>
      <c r="C9432" t="s">
        <v>23922</v>
      </c>
      <c r="D9432" t="s">
        <v>23923</v>
      </c>
      <c r="E9432" s="1">
        <v>44964.611863425926</v>
      </c>
      <c r="F9432" s="1">
        <v>44964.611863425926</v>
      </c>
    </row>
    <row r="9433" spans="1:6" x14ac:dyDescent="0.2">
      <c r="A9433">
        <v>9432</v>
      </c>
      <c r="B9433" t="s">
        <v>23924</v>
      </c>
      <c r="C9433" t="s">
        <v>23925</v>
      </c>
      <c r="D9433" t="s">
        <v>23926</v>
      </c>
      <c r="E9433" s="1">
        <v>44964.611863425926</v>
      </c>
      <c r="F9433" s="1">
        <v>44964.611863425926</v>
      </c>
    </row>
    <row r="9434" spans="1:6" x14ac:dyDescent="0.2">
      <c r="A9434">
        <v>9433</v>
      </c>
      <c r="B9434" t="s">
        <v>23927</v>
      </c>
      <c r="C9434" t="s">
        <v>23928</v>
      </c>
      <c r="D9434">
        <f>1-346-840-1632</f>
        <v>-2817</v>
      </c>
      <c r="E9434" s="1">
        <v>44964.611863425926</v>
      </c>
      <c r="F9434" s="1">
        <v>44964.611863425926</v>
      </c>
    </row>
    <row r="9435" spans="1:6" x14ac:dyDescent="0.2">
      <c r="A9435">
        <v>9434</v>
      </c>
      <c r="B9435" t="s">
        <v>23929</v>
      </c>
      <c r="C9435" t="s">
        <v>23930</v>
      </c>
      <c r="D9435" t="s">
        <v>23931</v>
      </c>
      <c r="E9435" s="1">
        <v>44964.611863425926</v>
      </c>
      <c r="F9435" s="1">
        <v>44964.611863425926</v>
      </c>
    </row>
    <row r="9436" spans="1:6" x14ac:dyDescent="0.2">
      <c r="A9436">
        <v>9435</v>
      </c>
      <c r="B9436" t="s">
        <v>23932</v>
      </c>
      <c r="C9436" t="s">
        <v>23933</v>
      </c>
      <c r="D9436">
        <v>19594649245</v>
      </c>
      <c r="E9436" s="1">
        <v>44964.611863425926</v>
      </c>
      <c r="F9436" s="1">
        <v>44964.611863425926</v>
      </c>
    </row>
    <row r="9437" spans="1:6" x14ac:dyDescent="0.2">
      <c r="A9437">
        <v>9436</v>
      </c>
      <c r="B9437" t="s">
        <v>23934</v>
      </c>
      <c r="C9437" t="s">
        <v>23935</v>
      </c>
      <c r="D9437" t="s">
        <v>23936</v>
      </c>
      <c r="E9437" s="1">
        <v>44964.611863425926</v>
      </c>
      <c r="F9437" s="1">
        <v>44964.611863425926</v>
      </c>
    </row>
    <row r="9438" spans="1:6" x14ac:dyDescent="0.2">
      <c r="A9438">
        <v>9437</v>
      </c>
      <c r="B9438" t="s">
        <v>23937</v>
      </c>
      <c r="C9438" t="s">
        <v>23938</v>
      </c>
      <c r="D9438" t="s">
        <v>23939</v>
      </c>
      <c r="E9438" s="1">
        <v>44964.611863425926</v>
      </c>
      <c r="F9438" s="1">
        <v>44964.611863425926</v>
      </c>
    </row>
    <row r="9439" spans="1:6" x14ac:dyDescent="0.2">
      <c r="A9439">
        <v>9438</v>
      </c>
      <c r="B9439" t="s">
        <v>23940</v>
      </c>
      <c r="C9439" t="s">
        <v>23941</v>
      </c>
      <c r="D9439" t="s">
        <v>23942</v>
      </c>
      <c r="E9439" s="1">
        <v>44964.611863425926</v>
      </c>
      <c r="F9439" s="1">
        <v>44964.611863425926</v>
      </c>
    </row>
    <row r="9440" spans="1:6" x14ac:dyDescent="0.2">
      <c r="A9440">
        <v>9439</v>
      </c>
      <c r="B9440" t="s">
        <v>23943</v>
      </c>
      <c r="C9440" t="s">
        <v>23944</v>
      </c>
      <c r="D9440" t="s">
        <v>23945</v>
      </c>
      <c r="E9440" s="1">
        <v>44964.611863425926</v>
      </c>
      <c r="F9440" s="1">
        <v>44964.611863425926</v>
      </c>
    </row>
    <row r="9441" spans="1:6" x14ac:dyDescent="0.2">
      <c r="A9441">
        <v>9440</v>
      </c>
      <c r="B9441" t="s">
        <v>23946</v>
      </c>
      <c r="C9441" t="s">
        <v>23947</v>
      </c>
      <c r="D9441" t="s">
        <v>23948</v>
      </c>
      <c r="E9441" s="1">
        <v>44964.611863425926</v>
      </c>
      <c r="F9441" s="1">
        <v>44964.611863425926</v>
      </c>
    </row>
    <row r="9442" spans="1:6" x14ac:dyDescent="0.2">
      <c r="A9442">
        <v>9441</v>
      </c>
      <c r="B9442" t="s">
        <v>23949</v>
      </c>
      <c r="C9442" t="s">
        <v>23950</v>
      </c>
      <c r="D9442">
        <v>18656459338</v>
      </c>
      <c r="E9442" s="1">
        <v>44964.611863425926</v>
      </c>
      <c r="F9442" s="1">
        <v>44964.611863425926</v>
      </c>
    </row>
    <row r="9443" spans="1:6" x14ac:dyDescent="0.2">
      <c r="A9443">
        <v>9442</v>
      </c>
      <c r="B9443" t="s">
        <v>23951</v>
      </c>
      <c r="C9443" t="s">
        <v>23952</v>
      </c>
      <c r="D9443" t="s">
        <v>23953</v>
      </c>
      <c r="E9443" s="1">
        <v>44964.611863425926</v>
      </c>
      <c r="F9443" s="1">
        <v>44964.611863425926</v>
      </c>
    </row>
    <row r="9444" spans="1:6" x14ac:dyDescent="0.2">
      <c r="A9444">
        <v>9443</v>
      </c>
      <c r="B9444" t="s">
        <v>23954</v>
      </c>
      <c r="C9444" t="s">
        <v>23955</v>
      </c>
      <c r="D9444" t="s">
        <v>23956</v>
      </c>
      <c r="E9444" s="1">
        <v>44964.611863425926</v>
      </c>
      <c r="F9444" s="1">
        <v>44964.611863425926</v>
      </c>
    </row>
    <row r="9445" spans="1:6" x14ac:dyDescent="0.2">
      <c r="A9445">
        <v>9444</v>
      </c>
      <c r="B9445" t="s">
        <v>23957</v>
      </c>
      <c r="C9445" t="s">
        <v>23958</v>
      </c>
      <c r="D9445" s="2">
        <v>6608741180</v>
      </c>
      <c r="E9445" s="1">
        <v>44964.611863425926</v>
      </c>
      <c r="F9445" s="1">
        <v>44964.611863425926</v>
      </c>
    </row>
    <row r="9446" spans="1:6" x14ac:dyDescent="0.2">
      <c r="A9446">
        <v>9445</v>
      </c>
      <c r="B9446" t="s">
        <v>23959</v>
      </c>
      <c r="C9446" t="s">
        <v>23960</v>
      </c>
      <c r="D9446" t="s">
        <v>23961</v>
      </c>
      <c r="E9446" s="1">
        <v>44964.611863425926</v>
      </c>
      <c r="F9446" s="1">
        <v>44964.611863425926</v>
      </c>
    </row>
    <row r="9447" spans="1:6" x14ac:dyDescent="0.2">
      <c r="A9447">
        <v>9446</v>
      </c>
      <c r="B9447" t="s">
        <v>23962</v>
      </c>
      <c r="C9447" t="s">
        <v>23963</v>
      </c>
      <c r="D9447" s="2">
        <v>3808223987</v>
      </c>
      <c r="E9447" s="1">
        <v>44964.611863425926</v>
      </c>
      <c r="F9447" s="1">
        <v>44964.611863425926</v>
      </c>
    </row>
    <row r="9448" spans="1:6" x14ac:dyDescent="0.2">
      <c r="A9448">
        <v>9447</v>
      </c>
      <c r="B9448" t="s">
        <v>23964</v>
      </c>
      <c r="C9448" t="s">
        <v>23965</v>
      </c>
      <c r="D9448" s="2">
        <v>18328910440</v>
      </c>
      <c r="E9448" s="1">
        <v>44964.611863425926</v>
      </c>
      <c r="F9448" s="1">
        <v>44964.611863425926</v>
      </c>
    </row>
    <row r="9449" spans="1:6" x14ac:dyDescent="0.2">
      <c r="A9449">
        <v>9448</v>
      </c>
      <c r="B9449" t="s">
        <v>23966</v>
      </c>
      <c r="C9449" t="s">
        <v>23967</v>
      </c>
      <c r="D9449" s="2">
        <v>18478481847</v>
      </c>
      <c r="E9449" s="1">
        <v>44964.611863425926</v>
      </c>
      <c r="F9449" s="1">
        <v>44964.611863425926</v>
      </c>
    </row>
    <row r="9450" spans="1:6" x14ac:dyDescent="0.2">
      <c r="A9450">
        <v>9449</v>
      </c>
      <c r="B9450" t="s">
        <v>23968</v>
      </c>
      <c r="C9450" t="s">
        <v>23969</v>
      </c>
      <c r="D9450">
        <f>1-726-883-5711</f>
        <v>-7319</v>
      </c>
      <c r="E9450" s="1">
        <v>44964.611863425926</v>
      </c>
      <c r="F9450" s="1">
        <v>44964.611863425926</v>
      </c>
    </row>
    <row r="9451" spans="1:6" x14ac:dyDescent="0.2">
      <c r="A9451">
        <v>9450</v>
      </c>
      <c r="B9451" t="s">
        <v>23970</v>
      </c>
      <c r="C9451" t="s">
        <v>23971</v>
      </c>
      <c r="D9451" s="2">
        <v>4087495345</v>
      </c>
      <c r="E9451" s="1">
        <v>44964.611863425926</v>
      </c>
      <c r="F9451" s="1">
        <v>44964.611863425926</v>
      </c>
    </row>
    <row r="9452" spans="1:6" x14ac:dyDescent="0.2">
      <c r="A9452">
        <v>9451</v>
      </c>
      <c r="B9452" t="s">
        <v>23972</v>
      </c>
      <c r="C9452" t="s">
        <v>23973</v>
      </c>
      <c r="D9452" t="s">
        <v>23974</v>
      </c>
      <c r="E9452" s="1">
        <v>44964.611863425926</v>
      </c>
      <c r="F9452" s="1">
        <v>44964.611863425926</v>
      </c>
    </row>
    <row r="9453" spans="1:6" x14ac:dyDescent="0.2">
      <c r="A9453">
        <v>9452</v>
      </c>
      <c r="B9453" t="s">
        <v>23975</v>
      </c>
      <c r="C9453" t="s">
        <v>23976</v>
      </c>
      <c r="D9453" s="2">
        <v>16784919061</v>
      </c>
      <c r="E9453" s="1">
        <v>44964.611863425926</v>
      </c>
      <c r="F9453" s="1">
        <v>44964.611863425926</v>
      </c>
    </row>
    <row r="9454" spans="1:6" x14ac:dyDescent="0.2">
      <c r="A9454">
        <v>9453</v>
      </c>
      <c r="B9454" t="s">
        <v>23977</v>
      </c>
      <c r="C9454" t="s">
        <v>23978</v>
      </c>
      <c r="D9454" t="s">
        <v>23979</v>
      </c>
      <c r="E9454" s="1">
        <v>44964.611863425926</v>
      </c>
      <c r="F9454" s="1">
        <v>44964.611863425926</v>
      </c>
    </row>
    <row r="9455" spans="1:6" x14ac:dyDescent="0.2">
      <c r="A9455">
        <v>9454</v>
      </c>
      <c r="B9455" t="s">
        <v>23980</v>
      </c>
      <c r="C9455" t="s">
        <v>23981</v>
      </c>
      <c r="D9455" s="2">
        <v>3215732721</v>
      </c>
      <c r="E9455" s="1">
        <v>44964.611863425926</v>
      </c>
      <c r="F9455" s="1">
        <v>44964.611863425926</v>
      </c>
    </row>
    <row r="9456" spans="1:6" x14ac:dyDescent="0.2">
      <c r="A9456">
        <v>9455</v>
      </c>
      <c r="B9456" t="s">
        <v>23982</v>
      </c>
      <c r="C9456" t="s">
        <v>23983</v>
      </c>
      <c r="D9456" t="s">
        <v>23984</v>
      </c>
      <c r="E9456" s="1">
        <v>44964.611863425926</v>
      </c>
      <c r="F9456" s="1">
        <v>44964.611863425926</v>
      </c>
    </row>
    <row r="9457" spans="1:6" x14ac:dyDescent="0.2">
      <c r="A9457">
        <v>9456</v>
      </c>
      <c r="B9457" t="s">
        <v>23985</v>
      </c>
      <c r="C9457" t="s">
        <v>23986</v>
      </c>
      <c r="D9457" s="2">
        <v>18388345976</v>
      </c>
      <c r="E9457" s="1">
        <v>44964.611863425926</v>
      </c>
      <c r="F9457" s="1">
        <v>44964.611863425926</v>
      </c>
    </row>
    <row r="9458" spans="1:6" x14ac:dyDescent="0.2">
      <c r="A9458">
        <v>9457</v>
      </c>
      <c r="B9458" t="s">
        <v>23987</v>
      </c>
      <c r="C9458" t="s">
        <v>23988</v>
      </c>
      <c r="D9458" t="s">
        <v>23989</v>
      </c>
      <c r="E9458" s="1">
        <v>44964.611863425926</v>
      </c>
      <c r="F9458" s="1">
        <v>44964.611863425926</v>
      </c>
    </row>
    <row r="9459" spans="1:6" x14ac:dyDescent="0.2">
      <c r="A9459">
        <v>9458</v>
      </c>
      <c r="B9459" t="s">
        <v>23990</v>
      </c>
      <c r="C9459" t="s">
        <v>23991</v>
      </c>
      <c r="D9459" t="s">
        <v>23992</v>
      </c>
      <c r="E9459" s="1">
        <v>44964.611863425926</v>
      </c>
      <c r="F9459" s="1">
        <v>44964.611863425926</v>
      </c>
    </row>
    <row r="9460" spans="1:6" x14ac:dyDescent="0.2">
      <c r="A9460">
        <v>9459</v>
      </c>
      <c r="B9460" t="s">
        <v>23993</v>
      </c>
      <c r="C9460" t="s">
        <v>23994</v>
      </c>
      <c r="D9460" t="s">
        <v>23995</v>
      </c>
      <c r="E9460" s="1">
        <v>44964.611863425926</v>
      </c>
      <c r="F9460" s="1">
        <v>44964.611863425926</v>
      </c>
    </row>
    <row r="9461" spans="1:6" x14ac:dyDescent="0.2">
      <c r="A9461">
        <v>9460</v>
      </c>
      <c r="B9461" t="s">
        <v>23996</v>
      </c>
      <c r="C9461" t="s">
        <v>23997</v>
      </c>
      <c r="D9461" t="s">
        <v>23998</v>
      </c>
      <c r="E9461" s="1">
        <v>44964.611863425926</v>
      </c>
      <c r="F9461" s="1">
        <v>44964.611863425926</v>
      </c>
    </row>
    <row r="9462" spans="1:6" x14ac:dyDescent="0.2">
      <c r="A9462">
        <v>9461</v>
      </c>
      <c r="B9462" t="s">
        <v>23999</v>
      </c>
      <c r="C9462" t="s">
        <v>24000</v>
      </c>
      <c r="D9462" t="s">
        <v>24001</v>
      </c>
      <c r="E9462" s="1">
        <v>44964.611863425926</v>
      </c>
      <c r="F9462" s="1">
        <v>44964.611863425926</v>
      </c>
    </row>
    <row r="9463" spans="1:6" x14ac:dyDescent="0.2">
      <c r="A9463">
        <v>9462</v>
      </c>
      <c r="B9463" t="s">
        <v>24002</v>
      </c>
      <c r="C9463" t="s">
        <v>24003</v>
      </c>
      <c r="D9463" s="2">
        <v>2839411768</v>
      </c>
      <c r="E9463" s="1">
        <v>44964.611863425926</v>
      </c>
      <c r="F9463" s="1">
        <v>44964.611863425926</v>
      </c>
    </row>
    <row r="9464" spans="1:6" x14ac:dyDescent="0.2">
      <c r="A9464">
        <v>9463</v>
      </c>
      <c r="B9464" t="s">
        <v>24004</v>
      </c>
      <c r="C9464" t="s">
        <v>24005</v>
      </c>
      <c r="D9464">
        <f>1-520-563-7229</f>
        <v>-8311</v>
      </c>
      <c r="E9464" s="1">
        <v>44964.611863425926</v>
      </c>
      <c r="F9464" s="1">
        <v>44964.611863425926</v>
      </c>
    </row>
    <row r="9465" spans="1:6" x14ac:dyDescent="0.2">
      <c r="A9465">
        <v>9464</v>
      </c>
      <c r="B9465" t="s">
        <v>24006</v>
      </c>
      <c r="C9465" t="s">
        <v>24007</v>
      </c>
      <c r="D9465" t="s">
        <v>24008</v>
      </c>
      <c r="E9465" s="1">
        <v>44964.611863425926</v>
      </c>
      <c r="F9465" s="1">
        <v>44964.611863425926</v>
      </c>
    </row>
    <row r="9466" spans="1:6" x14ac:dyDescent="0.2">
      <c r="A9466">
        <v>9465</v>
      </c>
      <c r="B9466" t="s">
        <v>24009</v>
      </c>
      <c r="C9466" t="s">
        <v>24010</v>
      </c>
      <c r="D9466" t="s">
        <v>24011</v>
      </c>
      <c r="E9466" s="1">
        <v>44964.611863425926</v>
      </c>
      <c r="F9466" s="1">
        <v>44964.611863425926</v>
      </c>
    </row>
    <row r="9467" spans="1:6" x14ac:dyDescent="0.2">
      <c r="A9467">
        <v>9466</v>
      </c>
      <c r="B9467" t="s">
        <v>24012</v>
      </c>
      <c r="C9467" t="s">
        <v>24013</v>
      </c>
      <c r="D9467" t="s">
        <v>24014</v>
      </c>
      <c r="E9467" s="1">
        <v>44964.611863425926</v>
      </c>
      <c r="F9467" s="1">
        <v>44964.611863425926</v>
      </c>
    </row>
    <row r="9468" spans="1:6" x14ac:dyDescent="0.2">
      <c r="A9468">
        <v>9467</v>
      </c>
      <c r="B9468" t="s">
        <v>24015</v>
      </c>
      <c r="C9468" t="s">
        <v>24016</v>
      </c>
      <c r="D9468" t="s">
        <v>24017</v>
      </c>
      <c r="E9468" s="1">
        <v>44964.611863425926</v>
      </c>
      <c r="F9468" s="1">
        <v>44964.611863425926</v>
      </c>
    </row>
    <row r="9469" spans="1:6" x14ac:dyDescent="0.2">
      <c r="A9469">
        <v>9468</v>
      </c>
      <c r="B9469" t="s">
        <v>24018</v>
      </c>
      <c r="C9469" t="s">
        <v>24019</v>
      </c>
      <c r="D9469" s="2">
        <v>7074211362</v>
      </c>
      <c r="E9469" s="1">
        <v>44964.611863425926</v>
      </c>
      <c r="F9469" s="1">
        <v>44964.611863425926</v>
      </c>
    </row>
    <row r="9470" spans="1:6" x14ac:dyDescent="0.2">
      <c r="A9470">
        <v>9469</v>
      </c>
      <c r="B9470" t="s">
        <v>24020</v>
      </c>
      <c r="C9470" t="s">
        <v>24021</v>
      </c>
      <c r="D9470" s="2">
        <v>5644668133</v>
      </c>
      <c r="E9470" s="1">
        <v>44964.611863425926</v>
      </c>
      <c r="F9470" s="1">
        <v>44964.611863425926</v>
      </c>
    </row>
    <row r="9471" spans="1:6" x14ac:dyDescent="0.2">
      <c r="A9471">
        <v>9470</v>
      </c>
      <c r="B9471" t="s">
        <v>24022</v>
      </c>
      <c r="C9471" t="s">
        <v>24023</v>
      </c>
      <c r="D9471" s="2">
        <v>5637649071</v>
      </c>
      <c r="E9471" s="1">
        <v>44964.611863425926</v>
      </c>
      <c r="F9471" s="1">
        <v>44964.611863425926</v>
      </c>
    </row>
    <row r="9472" spans="1:6" x14ac:dyDescent="0.2">
      <c r="A9472">
        <v>9471</v>
      </c>
      <c r="B9472" t="s">
        <v>24024</v>
      </c>
      <c r="C9472" t="s">
        <v>24025</v>
      </c>
      <c r="D9472" t="s">
        <v>24026</v>
      </c>
      <c r="E9472" s="1">
        <v>44964.611863425926</v>
      </c>
      <c r="F9472" s="1">
        <v>44964.611863425926</v>
      </c>
    </row>
    <row r="9473" spans="1:6" x14ac:dyDescent="0.2">
      <c r="A9473">
        <v>9472</v>
      </c>
      <c r="B9473" t="s">
        <v>24027</v>
      </c>
      <c r="C9473" t="s">
        <v>24028</v>
      </c>
      <c r="D9473">
        <f>1-267-455-3282</f>
        <v>-4003</v>
      </c>
      <c r="E9473" s="1">
        <v>44964.611863425926</v>
      </c>
      <c r="F9473" s="1">
        <v>44964.611863425926</v>
      </c>
    </row>
    <row r="9474" spans="1:6" x14ac:dyDescent="0.2">
      <c r="A9474">
        <v>9473</v>
      </c>
      <c r="B9474" t="s">
        <v>24029</v>
      </c>
      <c r="C9474" t="s">
        <v>24030</v>
      </c>
      <c r="D9474">
        <f>1-361-641-4131</f>
        <v>-5132</v>
      </c>
      <c r="E9474" s="1">
        <v>44964.611863425926</v>
      </c>
      <c r="F9474" s="1">
        <v>44964.611863425926</v>
      </c>
    </row>
    <row r="9475" spans="1:6" x14ac:dyDescent="0.2">
      <c r="A9475">
        <v>9474</v>
      </c>
      <c r="B9475" t="s">
        <v>24031</v>
      </c>
      <c r="C9475" t="s">
        <v>24032</v>
      </c>
      <c r="D9475">
        <f>1-785-736-7009</f>
        <v>-8529</v>
      </c>
      <c r="E9475" s="1">
        <v>44964.611863425926</v>
      </c>
      <c r="F9475" s="1">
        <v>44964.611863425926</v>
      </c>
    </row>
    <row r="9476" spans="1:6" x14ac:dyDescent="0.2">
      <c r="A9476">
        <v>9475</v>
      </c>
      <c r="B9476" t="s">
        <v>24033</v>
      </c>
      <c r="C9476" t="s">
        <v>24034</v>
      </c>
      <c r="D9476" t="s">
        <v>24035</v>
      </c>
      <c r="E9476" s="1">
        <v>44964.611863425926</v>
      </c>
      <c r="F9476" s="1">
        <v>44964.611863425926</v>
      </c>
    </row>
    <row r="9477" spans="1:6" x14ac:dyDescent="0.2">
      <c r="A9477">
        <v>9476</v>
      </c>
      <c r="B9477" t="s">
        <v>24036</v>
      </c>
      <c r="C9477" t="s">
        <v>24037</v>
      </c>
      <c r="D9477" t="s">
        <v>24038</v>
      </c>
      <c r="E9477" s="1">
        <v>44964.611863425926</v>
      </c>
      <c r="F9477" s="1">
        <v>44964.611863425926</v>
      </c>
    </row>
    <row r="9478" spans="1:6" x14ac:dyDescent="0.2">
      <c r="A9478">
        <v>9477</v>
      </c>
      <c r="B9478" t="s">
        <v>24039</v>
      </c>
      <c r="C9478" t="s">
        <v>24040</v>
      </c>
      <c r="D9478" t="s">
        <v>24041</v>
      </c>
      <c r="E9478" s="1">
        <v>44964.611863425926</v>
      </c>
      <c r="F9478" s="1">
        <v>44964.611863425926</v>
      </c>
    </row>
    <row r="9479" spans="1:6" x14ac:dyDescent="0.2">
      <c r="A9479">
        <v>9478</v>
      </c>
      <c r="B9479" t="s">
        <v>24042</v>
      </c>
      <c r="C9479" t="s">
        <v>24043</v>
      </c>
      <c r="D9479" s="2">
        <v>6072746974</v>
      </c>
      <c r="E9479" s="1">
        <v>44964.611863425926</v>
      </c>
      <c r="F9479" s="1">
        <v>44964.611863425926</v>
      </c>
    </row>
    <row r="9480" spans="1:6" x14ac:dyDescent="0.2">
      <c r="A9480">
        <v>9479</v>
      </c>
      <c r="B9480" t="s">
        <v>24044</v>
      </c>
      <c r="C9480" t="s">
        <v>24045</v>
      </c>
      <c r="D9480" s="2">
        <v>7634712411</v>
      </c>
      <c r="E9480" s="1">
        <v>44964.611863425926</v>
      </c>
      <c r="F9480" s="1">
        <v>44964.611863425926</v>
      </c>
    </row>
    <row r="9481" spans="1:6" x14ac:dyDescent="0.2">
      <c r="A9481">
        <v>9480</v>
      </c>
      <c r="B9481" t="s">
        <v>24046</v>
      </c>
      <c r="C9481" t="s">
        <v>24047</v>
      </c>
      <c r="D9481" s="2">
        <v>9786808727</v>
      </c>
      <c r="E9481" s="1">
        <v>44964.611863425926</v>
      </c>
      <c r="F9481" s="1">
        <v>44964.611863425926</v>
      </c>
    </row>
    <row r="9482" spans="1:6" x14ac:dyDescent="0.2">
      <c r="A9482">
        <v>9481</v>
      </c>
      <c r="B9482" t="s">
        <v>24048</v>
      </c>
      <c r="C9482" t="s">
        <v>24049</v>
      </c>
      <c r="D9482" s="2">
        <v>16788062661</v>
      </c>
      <c r="E9482" s="1">
        <v>44964.611863425926</v>
      </c>
      <c r="F9482" s="1">
        <v>44964.611863425926</v>
      </c>
    </row>
    <row r="9483" spans="1:6" x14ac:dyDescent="0.2">
      <c r="A9483">
        <v>9482</v>
      </c>
      <c r="B9483" t="s">
        <v>24050</v>
      </c>
      <c r="C9483" t="s">
        <v>24051</v>
      </c>
      <c r="D9483" t="s">
        <v>24052</v>
      </c>
      <c r="E9483" s="1">
        <v>44964.611863425926</v>
      </c>
      <c r="F9483" s="1">
        <v>44964.611863425926</v>
      </c>
    </row>
    <row r="9484" spans="1:6" x14ac:dyDescent="0.2">
      <c r="A9484">
        <v>9483</v>
      </c>
      <c r="B9484" t="s">
        <v>24053</v>
      </c>
      <c r="C9484" t="s">
        <v>24054</v>
      </c>
      <c r="D9484" t="s">
        <v>24055</v>
      </c>
      <c r="E9484" s="1">
        <v>44964.611863425926</v>
      </c>
      <c r="F9484" s="1">
        <v>44964.611863425926</v>
      </c>
    </row>
    <row r="9485" spans="1:6" x14ac:dyDescent="0.2">
      <c r="A9485">
        <v>9484</v>
      </c>
      <c r="B9485" t="s">
        <v>24056</v>
      </c>
      <c r="C9485" t="s">
        <v>24057</v>
      </c>
      <c r="D9485">
        <v>17324503055</v>
      </c>
      <c r="E9485" s="1">
        <v>44964.611863425926</v>
      </c>
      <c r="F9485" s="1">
        <v>44964.611863425926</v>
      </c>
    </row>
    <row r="9486" spans="1:6" x14ac:dyDescent="0.2">
      <c r="A9486">
        <v>9485</v>
      </c>
      <c r="B9486" t="s">
        <v>24058</v>
      </c>
      <c r="C9486" t="s">
        <v>24059</v>
      </c>
      <c r="D9486">
        <f>1-254-571-5750</f>
        <v>-6574</v>
      </c>
      <c r="E9486" s="1">
        <v>44964.611863425926</v>
      </c>
      <c r="F9486" s="1">
        <v>44964.611863425926</v>
      </c>
    </row>
    <row r="9487" spans="1:6" x14ac:dyDescent="0.2">
      <c r="A9487">
        <v>9486</v>
      </c>
      <c r="B9487" t="s">
        <v>24060</v>
      </c>
      <c r="C9487" t="s">
        <v>24061</v>
      </c>
      <c r="D9487" t="s">
        <v>24062</v>
      </c>
      <c r="E9487" s="1">
        <v>44964.611863425926</v>
      </c>
      <c r="F9487" s="1">
        <v>44964.611863425926</v>
      </c>
    </row>
    <row r="9488" spans="1:6" x14ac:dyDescent="0.2">
      <c r="A9488">
        <v>9487</v>
      </c>
      <c r="B9488" t="s">
        <v>24063</v>
      </c>
      <c r="C9488" t="s">
        <v>24064</v>
      </c>
      <c r="D9488" t="s">
        <v>24065</v>
      </c>
      <c r="E9488" s="1">
        <v>44964.611863425926</v>
      </c>
      <c r="F9488" s="1">
        <v>44964.611863425926</v>
      </c>
    </row>
    <row r="9489" spans="1:6" x14ac:dyDescent="0.2">
      <c r="A9489">
        <v>9488</v>
      </c>
      <c r="B9489" t="s">
        <v>24066</v>
      </c>
      <c r="C9489" t="s">
        <v>24067</v>
      </c>
      <c r="D9489">
        <v>15632816502</v>
      </c>
      <c r="E9489" s="1">
        <v>44964.611863425926</v>
      </c>
      <c r="F9489" s="1">
        <v>44964.611863425926</v>
      </c>
    </row>
    <row r="9490" spans="1:6" x14ac:dyDescent="0.2">
      <c r="A9490">
        <v>9489</v>
      </c>
      <c r="B9490" t="s">
        <v>24068</v>
      </c>
      <c r="C9490" t="s">
        <v>24069</v>
      </c>
      <c r="D9490" s="2">
        <v>15319041846</v>
      </c>
      <c r="E9490" s="1">
        <v>44964.611863425926</v>
      </c>
      <c r="F9490" s="1">
        <v>44964.611863425926</v>
      </c>
    </row>
    <row r="9491" spans="1:6" x14ac:dyDescent="0.2">
      <c r="A9491">
        <v>9490</v>
      </c>
      <c r="B9491" t="s">
        <v>24070</v>
      </c>
      <c r="C9491" t="s">
        <v>24071</v>
      </c>
      <c r="D9491" t="s">
        <v>24072</v>
      </c>
      <c r="E9491" s="1">
        <v>44964.611863425926</v>
      </c>
      <c r="F9491" s="1">
        <v>44964.611863425926</v>
      </c>
    </row>
    <row r="9492" spans="1:6" x14ac:dyDescent="0.2">
      <c r="A9492">
        <v>9491</v>
      </c>
      <c r="B9492" t="s">
        <v>24073</v>
      </c>
      <c r="C9492" t="s">
        <v>24074</v>
      </c>
      <c r="D9492" t="s">
        <v>24075</v>
      </c>
      <c r="E9492" s="1">
        <v>44964.611863425926</v>
      </c>
      <c r="F9492" s="1">
        <v>44964.611863425926</v>
      </c>
    </row>
    <row r="9493" spans="1:6" x14ac:dyDescent="0.2">
      <c r="A9493">
        <v>9492</v>
      </c>
      <c r="B9493" t="s">
        <v>24076</v>
      </c>
      <c r="C9493" t="s">
        <v>24077</v>
      </c>
      <c r="D9493" t="s">
        <v>24078</v>
      </c>
      <c r="E9493" s="1">
        <v>44964.611863425926</v>
      </c>
      <c r="F9493" s="1">
        <v>44964.611863425926</v>
      </c>
    </row>
    <row r="9494" spans="1:6" x14ac:dyDescent="0.2">
      <c r="A9494">
        <v>9493</v>
      </c>
      <c r="B9494" t="s">
        <v>24079</v>
      </c>
      <c r="C9494" t="s">
        <v>24080</v>
      </c>
      <c r="D9494" s="2">
        <v>16416914279</v>
      </c>
      <c r="E9494" s="1">
        <v>44964.611863425926</v>
      </c>
      <c r="F9494" s="1">
        <v>44964.611863425926</v>
      </c>
    </row>
    <row r="9495" spans="1:6" x14ac:dyDescent="0.2">
      <c r="A9495">
        <v>9494</v>
      </c>
      <c r="B9495" t="s">
        <v>24081</v>
      </c>
      <c r="C9495" t="s">
        <v>24082</v>
      </c>
      <c r="D9495" t="s">
        <v>24083</v>
      </c>
      <c r="E9495" s="1">
        <v>44964.611863425926</v>
      </c>
      <c r="F9495" s="1">
        <v>44964.611863425926</v>
      </c>
    </row>
    <row r="9496" spans="1:6" x14ac:dyDescent="0.2">
      <c r="A9496">
        <v>9495</v>
      </c>
      <c r="B9496" t="s">
        <v>24084</v>
      </c>
      <c r="C9496" t="s">
        <v>24085</v>
      </c>
      <c r="D9496" t="s">
        <v>24086</v>
      </c>
      <c r="E9496" s="1">
        <v>44964.611863425926</v>
      </c>
      <c r="F9496" s="1">
        <v>44964.611863425926</v>
      </c>
    </row>
    <row r="9497" spans="1:6" x14ac:dyDescent="0.2">
      <c r="A9497">
        <v>9496</v>
      </c>
      <c r="B9497" t="s">
        <v>24087</v>
      </c>
      <c r="C9497" t="s">
        <v>24088</v>
      </c>
      <c r="D9497" t="s">
        <v>24089</v>
      </c>
      <c r="E9497" s="1">
        <v>44964.611863425926</v>
      </c>
      <c r="F9497" s="1">
        <v>44964.611863425926</v>
      </c>
    </row>
    <row r="9498" spans="1:6" x14ac:dyDescent="0.2">
      <c r="A9498">
        <v>9497</v>
      </c>
      <c r="B9498" t="s">
        <v>24090</v>
      </c>
      <c r="C9498" t="s">
        <v>24091</v>
      </c>
      <c r="D9498" s="2">
        <v>12514687478</v>
      </c>
      <c r="E9498" s="1">
        <v>44964.611863425926</v>
      </c>
      <c r="F9498" s="1">
        <v>44964.611863425926</v>
      </c>
    </row>
    <row r="9499" spans="1:6" x14ac:dyDescent="0.2">
      <c r="A9499">
        <v>9498</v>
      </c>
      <c r="B9499" t="s">
        <v>24092</v>
      </c>
      <c r="C9499" t="s">
        <v>24093</v>
      </c>
      <c r="D9499" s="2">
        <v>5182986573</v>
      </c>
      <c r="E9499" s="1">
        <v>44964.611863425926</v>
      </c>
      <c r="F9499" s="1">
        <v>44964.611863425926</v>
      </c>
    </row>
    <row r="9500" spans="1:6" x14ac:dyDescent="0.2">
      <c r="A9500">
        <v>9499</v>
      </c>
      <c r="B9500" t="s">
        <v>24094</v>
      </c>
      <c r="C9500" t="s">
        <v>24095</v>
      </c>
      <c r="D9500" t="s">
        <v>24096</v>
      </c>
      <c r="E9500" s="1">
        <v>44964.611863425926</v>
      </c>
      <c r="F9500" s="1">
        <v>44964.611863425926</v>
      </c>
    </row>
    <row r="9501" spans="1:6" x14ac:dyDescent="0.2">
      <c r="A9501">
        <v>9500</v>
      </c>
      <c r="B9501" t="s">
        <v>24097</v>
      </c>
      <c r="C9501" t="s">
        <v>24098</v>
      </c>
      <c r="D9501" s="2">
        <v>5617931822</v>
      </c>
      <c r="E9501" s="1">
        <v>44964.611863425926</v>
      </c>
      <c r="F9501" s="1">
        <v>44964.611863425926</v>
      </c>
    </row>
    <row r="9502" spans="1:6" x14ac:dyDescent="0.2">
      <c r="A9502">
        <v>9501</v>
      </c>
      <c r="B9502" t="s">
        <v>24099</v>
      </c>
      <c r="C9502" t="s">
        <v>24100</v>
      </c>
      <c r="D9502">
        <v>12017399793</v>
      </c>
      <c r="E9502" s="1">
        <v>44964.611863425926</v>
      </c>
      <c r="F9502" s="1">
        <v>44964.611863425926</v>
      </c>
    </row>
    <row r="9503" spans="1:6" x14ac:dyDescent="0.2">
      <c r="A9503">
        <v>9502</v>
      </c>
      <c r="B9503" t="s">
        <v>24101</v>
      </c>
      <c r="C9503" t="s">
        <v>24102</v>
      </c>
      <c r="D9503">
        <v>18306852629</v>
      </c>
      <c r="E9503" s="1">
        <v>44964.611863425926</v>
      </c>
      <c r="F9503" s="1">
        <v>44964.611863425926</v>
      </c>
    </row>
    <row r="9504" spans="1:6" x14ac:dyDescent="0.2">
      <c r="A9504">
        <v>9503</v>
      </c>
      <c r="B9504" t="s">
        <v>24103</v>
      </c>
      <c r="C9504" t="s">
        <v>24104</v>
      </c>
      <c r="D9504" s="2">
        <v>16017746571</v>
      </c>
      <c r="E9504" s="1">
        <v>44964.611863425926</v>
      </c>
      <c r="F9504" s="1">
        <v>44964.611863425926</v>
      </c>
    </row>
    <row r="9505" spans="1:6" x14ac:dyDescent="0.2">
      <c r="A9505">
        <v>9504</v>
      </c>
      <c r="B9505" t="s">
        <v>24105</v>
      </c>
      <c r="C9505" t="s">
        <v>24106</v>
      </c>
      <c r="D9505" s="2">
        <v>7574159041</v>
      </c>
      <c r="E9505" s="1">
        <v>44964.611863425926</v>
      </c>
      <c r="F9505" s="1">
        <v>44964.611863425926</v>
      </c>
    </row>
    <row r="9506" spans="1:6" x14ac:dyDescent="0.2">
      <c r="A9506">
        <v>9505</v>
      </c>
      <c r="B9506" t="s">
        <v>24107</v>
      </c>
      <c r="C9506" t="s">
        <v>24108</v>
      </c>
      <c r="D9506">
        <f>1-931-979-4070</f>
        <v>-5979</v>
      </c>
      <c r="E9506" s="1">
        <v>44964.611863425926</v>
      </c>
      <c r="F9506" s="1">
        <v>44964.611863425926</v>
      </c>
    </row>
    <row r="9507" spans="1:6" x14ac:dyDescent="0.2">
      <c r="A9507">
        <v>9506</v>
      </c>
      <c r="B9507" t="s">
        <v>24109</v>
      </c>
      <c r="C9507" t="s">
        <v>24110</v>
      </c>
      <c r="D9507">
        <f>1-628-714-9269</f>
        <v>-10610</v>
      </c>
      <c r="E9507" s="1">
        <v>44964.611863425926</v>
      </c>
      <c r="F9507" s="1">
        <v>44964.611863425926</v>
      </c>
    </row>
    <row r="9508" spans="1:6" x14ac:dyDescent="0.2">
      <c r="A9508">
        <v>9507</v>
      </c>
      <c r="B9508" t="s">
        <v>24111</v>
      </c>
      <c r="C9508" t="s">
        <v>24112</v>
      </c>
      <c r="D9508" t="s">
        <v>24113</v>
      </c>
      <c r="E9508" s="1">
        <v>44964.611863425926</v>
      </c>
      <c r="F9508" s="1">
        <v>44964.611863425926</v>
      </c>
    </row>
    <row r="9509" spans="1:6" x14ac:dyDescent="0.2">
      <c r="A9509">
        <v>9508</v>
      </c>
      <c r="B9509" t="s">
        <v>24114</v>
      </c>
      <c r="C9509" t="s">
        <v>24115</v>
      </c>
      <c r="D9509" t="s">
        <v>24116</v>
      </c>
      <c r="E9509" s="1">
        <v>44964.611863425926</v>
      </c>
      <c r="F9509" s="1">
        <v>44964.611863425926</v>
      </c>
    </row>
    <row r="9510" spans="1:6" x14ac:dyDescent="0.2">
      <c r="A9510">
        <v>9509</v>
      </c>
      <c r="B9510" t="s">
        <v>24117</v>
      </c>
      <c r="C9510" t="s">
        <v>24118</v>
      </c>
      <c r="D9510" t="s">
        <v>24119</v>
      </c>
      <c r="E9510" s="1">
        <v>44964.611863425926</v>
      </c>
      <c r="F9510" s="1">
        <v>44964.611863425926</v>
      </c>
    </row>
    <row r="9511" spans="1:6" x14ac:dyDescent="0.2">
      <c r="A9511">
        <v>9510</v>
      </c>
      <c r="B9511" t="s">
        <v>24120</v>
      </c>
      <c r="C9511" t="s">
        <v>24121</v>
      </c>
      <c r="D9511" t="s">
        <v>24122</v>
      </c>
      <c r="E9511" s="1">
        <v>44964.611863425926</v>
      </c>
      <c r="F9511" s="1">
        <v>44964.611863425926</v>
      </c>
    </row>
    <row r="9512" spans="1:6" x14ac:dyDescent="0.2">
      <c r="A9512">
        <v>9511</v>
      </c>
      <c r="B9512" t="s">
        <v>24123</v>
      </c>
      <c r="C9512" t="s">
        <v>24124</v>
      </c>
      <c r="D9512" t="s">
        <v>24125</v>
      </c>
      <c r="E9512" s="1">
        <v>44964.611863425926</v>
      </c>
      <c r="F9512" s="1">
        <v>44964.611863425926</v>
      </c>
    </row>
    <row r="9513" spans="1:6" x14ac:dyDescent="0.2">
      <c r="A9513">
        <v>9512</v>
      </c>
      <c r="B9513" t="s">
        <v>24126</v>
      </c>
      <c r="C9513" t="s">
        <v>24127</v>
      </c>
      <c r="D9513" t="s">
        <v>24128</v>
      </c>
      <c r="E9513" s="1">
        <v>44964.611863425926</v>
      </c>
      <c r="F9513" s="1">
        <v>44964.611863425926</v>
      </c>
    </row>
    <row r="9514" spans="1:6" x14ac:dyDescent="0.2">
      <c r="A9514">
        <v>9513</v>
      </c>
      <c r="B9514" t="s">
        <v>24129</v>
      </c>
      <c r="C9514" t="s">
        <v>24130</v>
      </c>
      <c r="D9514" t="s">
        <v>24131</v>
      </c>
      <c r="E9514" s="1">
        <v>44964.611863425926</v>
      </c>
      <c r="F9514" s="1">
        <v>44964.611863425926</v>
      </c>
    </row>
    <row r="9515" spans="1:6" x14ac:dyDescent="0.2">
      <c r="A9515">
        <v>9514</v>
      </c>
      <c r="B9515" t="s">
        <v>24132</v>
      </c>
      <c r="C9515" t="s">
        <v>24133</v>
      </c>
      <c r="D9515" s="2">
        <v>5595716945</v>
      </c>
      <c r="E9515" s="1">
        <v>44964.611863425926</v>
      </c>
      <c r="F9515" s="1">
        <v>44964.611863425926</v>
      </c>
    </row>
    <row r="9516" spans="1:6" x14ac:dyDescent="0.2">
      <c r="A9516">
        <v>9515</v>
      </c>
      <c r="B9516" t="s">
        <v>24134</v>
      </c>
      <c r="C9516" t="s">
        <v>24135</v>
      </c>
      <c r="D9516" t="s">
        <v>24136</v>
      </c>
      <c r="E9516" s="1">
        <v>44964.611863425926</v>
      </c>
      <c r="F9516" s="1">
        <v>44964.611863425926</v>
      </c>
    </row>
    <row r="9517" spans="1:6" x14ac:dyDescent="0.2">
      <c r="A9517">
        <v>9516</v>
      </c>
      <c r="B9517" t="s">
        <v>24137</v>
      </c>
      <c r="C9517" t="s">
        <v>24138</v>
      </c>
      <c r="D9517" t="s">
        <v>24139</v>
      </c>
      <c r="E9517" s="1">
        <v>44964.611863425926</v>
      </c>
      <c r="F9517" s="1">
        <v>44964.611863425926</v>
      </c>
    </row>
    <row r="9518" spans="1:6" x14ac:dyDescent="0.2">
      <c r="A9518">
        <v>9517</v>
      </c>
      <c r="B9518" t="s">
        <v>24140</v>
      </c>
      <c r="C9518" t="s">
        <v>24141</v>
      </c>
      <c r="D9518" s="2">
        <v>18053055853</v>
      </c>
      <c r="E9518" s="1">
        <v>44964.611863425926</v>
      </c>
      <c r="F9518" s="1">
        <v>44964.611863425926</v>
      </c>
    </row>
    <row r="9519" spans="1:6" x14ac:dyDescent="0.2">
      <c r="A9519">
        <v>9518</v>
      </c>
      <c r="B9519" t="s">
        <v>24142</v>
      </c>
      <c r="C9519" t="s">
        <v>24143</v>
      </c>
      <c r="D9519" t="s">
        <v>24144</v>
      </c>
      <c r="E9519" s="1">
        <v>44964.611863425926</v>
      </c>
      <c r="F9519" s="1">
        <v>44964.611863425926</v>
      </c>
    </row>
    <row r="9520" spans="1:6" x14ac:dyDescent="0.2">
      <c r="A9520">
        <v>9519</v>
      </c>
      <c r="B9520" t="s">
        <v>24145</v>
      </c>
      <c r="C9520" t="s">
        <v>24146</v>
      </c>
      <c r="D9520" t="s">
        <v>24147</v>
      </c>
      <c r="E9520" s="1">
        <v>44964.611863425926</v>
      </c>
      <c r="F9520" s="1">
        <v>44964.611863425926</v>
      </c>
    </row>
    <row r="9521" spans="1:6" x14ac:dyDescent="0.2">
      <c r="A9521">
        <v>9520</v>
      </c>
      <c r="B9521" t="s">
        <v>24148</v>
      </c>
      <c r="C9521" t="s">
        <v>24149</v>
      </c>
      <c r="D9521">
        <f>1-360-890-36</f>
        <v>-1285</v>
      </c>
      <c r="E9521" s="1">
        <v>44964.611863425926</v>
      </c>
      <c r="F9521" s="1">
        <v>44964.611863425926</v>
      </c>
    </row>
    <row r="9522" spans="1:6" x14ac:dyDescent="0.2">
      <c r="A9522">
        <v>9521</v>
      </c>
      <c r="B9522" t="s">
        <v>24150</v>
      </c>
      <c r="C9522" t="s">
        <v>24151</v>
      </c>
      <c r="D9522" t="s">
        <v>24152</v>
      </c>
      <c r="E9522" s="1">
        <v>44964.611863425926</v>
      </c>
      <c r="F9522" s="1">
        <v>44964.611863425926</v>
      </c>
    </row>
    <row r="9523" spans="1:6" x14ac:dyDescent="0.2">
      <c r="A9523">
        <v>9522</v>
      </c>
      <c r="B9523" t="s">
        <v>24153</v>
      </c>
      <c r="C9523" t="s">
        <v>24154</v>
      </c>
      <c r="D9523">
        <v>15415318050</v>
      </c>
      <c r="E9523" s="1">
        <v>44964.611863425926</v>
      </c>
      <c r="F9523" s="1">
        <v>44964.611863425926</v>
      </c>
    </row>
    <row r="9524" spans="1:6" x14ac:dyDescent="0.2">
      <c r="A9524">
        <v>9523</v>
      </c>
      <c r="B9524" t="s">
        <v>24155</v>
      </c>
      <c r="C9524" t="s">
        <v>24156</v>
      </c>
      <c r="D9524">
        <f>1-480-750-4811</f>
        <v>-6040</v>
      </c>
      <c r="E9524" s="1">
        <v>44964.611863425926</v>
      </c>
      <c r="F9524" s="1">
        <v>44964.611863425926</v>
      </c>
    </row>
    <row r="9525" spans="1:6" x14ac:dyDescent="0.2">
      <c r="A9525">
        <v>9524</v>
      </c>
      <c r="B9525" t="s">
        <v>24157</v>
      </c>
      <c r="C9525" t="s">
        <v>24158</v>
      </c>
      <c r="D9525" s="2">
        <v>18478461427</v>
      </c>
      <c r="E9525" s="1">
        <v>44964.611863425926</v>
      </c>
      <c r="F9525" s="1">
        <v>44964.611863425926</v>
      </c>
    </row>
    <row r="9526" spans="1:6" x14ac:dyDescent="0.2">
      <c r="A9526">
        <v>9525</v>
      </c>
      <c r="B9526" t="s">
        <v>24159</v>
      </c>
      <c r="C9526" t="s">
        <v>24160</v>
      </c>
      <c r="D9526" t="s">
        <v>24161</v>
      </c>
      <c r="E9526" s="1">
        <v>44964.611863425926</v>
      </c>
      <c r="F9526" s="1">
        <v>44964.611863425926</v>
      </c>
    </row>
    <row r="9527" spans="1:6" x14ac:dyDescent="0.2">
      <c r="A9527">
        <v>9526</v>
      </c>
      <c r="B9527" t="s">
        <v>24162</v>
      </c>
      <c r="C9527" t="s">
        <v>24163</v>
      </c>
      <c r="D9527">
        <f>1-602-802-4285</f>
        <v>-5688</v>
      </c>
      <c r="E9527" s="1">
        <v>44964.611863425926</v>
      </c>
      <c r="F9527" s="1">
        <v>44964.611863425926</v>
      </c>
    </row>
    <row r="9528" spans="1:6" x14ac:dyDescent="0.2">
      <c r="A9528">
        <v>9527</v>
      </c>
      <c r="B9528" t="s">
        <v>24164</v>
      </c>
      <c r="C9528" t="s">
        <v>24165</v>
      </c>
      <c r="D9528" s="2">
        <v>3472738244</v>
      </c>
      <c r="E9528" s="1">
        <v>44964.611863425926</v>
      </c>
      <c r="F9528" s="1">
        <v>44964.611863425926</v>
      </c>
    </row>
    <row r="9529" spans="1:6" x14ac:dyDescent="0.2">
      <c r="A9529">
        <v>9528</v>
      </c>
      <c r="B9529" t="s">
        <v>24166</v>
      </c>
      <c r="C9529" t="s">
        <v>24167</v>
      </c>
      <c r="D9529" t="s">
        <v>24168</v>
      </c>
      <c r="E9529" s="1">
        <v>44964.611863425926</v>
      </c>
      <c r="F9529" s="1">
        <v>44964.611863425926</v>
      </c>
    </row>
    <row r="9530" spans="1:6" x14ac:dyDescent="0.2">
      <c r="A9530">
        <v>9529</v>
      </c>
      <c r="B9530" t="s">
        <v>24169</v>
      </c>
      <c r="C9530" t="s">
        <v>24170</v>
      </c>
      <c r="D9530">
        <f>1-364-247-8059</f>
        <v>-8669</v>
      </c>
      <c r="E9530" s="1">
        <v>44964.611863425926</v>
      </c>
      <c r="F9530" s="1">
        <v>44964.611863425926</v>
      </c>
    </row>
    <row r="9531" spans="1:6" x14ac:dyDescent="0.2">
      <c r="A9531">
        <v>9530</v>
      </c>
      <c r="B9531" t="s">
        <v>24171</v>
      </c>
      <c r="C9531" t="s">
        <v>24172</v>
      </c>
      <c r="D9531">
        <f>1-458-901-7649</f>
        <v>-9007</v>
      </c>
      <c r="E9531" s="1">
        <v>44964.611863425926</v>
      </c>
      <c r="F9531" s="1">
        <v>44964.611863425926</v>
      </c>
    </row>
    <row r="9532" spans="1:6" x14ac:dyDescent="0.2">
      <c r="A9532">
        <v>9531</v>
      </c>
      <c r="B9532" t="s">
        <v>24173</v>
      </c>
      <c r="C9532" t="s">
        <v>24174</v>
      </c>
      <c r="D9532" t="s">
        <v>24175</v>
      </c>
      <c r="E9532" s="1">
        <v>44964.611863425926</v>
      </c>
      <c r="F9532" s="1">
        <v>44964.611863425926</v>
      </c>
    </row>
    <row r="9533" spans="1:6" x14ac:dyDescent="0.2">
      <c r="A9533">
        <v>9532</v>
      </c>
      <c r="B9533" t="s">
        <v>24176</v>
      </c>
      <c r="C9533" t="s">
        <v>24177</v>
      </c>
      <c r="D9533" s="2">
        <v>19528201937</v>
      </c>
      <c r="E9533" s="1">
        <v>44964.611863425926</v>
      </c>
      <c r="F9533" s="1">
        <v>44964.611863425926</v>
      </c>
    </row>
    <row r="9534" spans="1:6" x14ac:dyDescent="0.2">
      <c r="A9534">
        <v>9533</v>
      </c>
      <c r="B9534" t="s">
        <v>24178</v>
      </c>
      <c r="C9534" t="s">
        <v>24179</v>
      </c>
      <c r="D9534" t="s">
        <v>24180</v>
      </c>
      <c r="E9534" s="1">
        <v>44964.611863425926</v>
      </c>
      <c r="F9534" s="1">
        <v>44964.611863425926</v>
      </c>
    </row>
    <row r="9535" spans="1:6" x14ac:dyDescent="0.2">
      <c r="A9535">
        <v>9534</v>
      </c>
      <c r="B9535" t="s">
        <v>24181</v>
      </c>
      <c r="C9535" t="s">
        <v>24182</v>
      </c>
      <c r="D9535" t="s">
        <v>24183</v>
      </c>
      <c r="E9535" s="1">
        <v>44964.611863425926</v>
      </c>
      <c r="F9535" s="1">
        <v>44964.611863425926</v>
      </c>
    </row>
    <row r="9536" spans="1:6" x14ac:dyDescent="0.2">
      <c r="A9536">
        <v>9535</v>
      </c>
      <c r="B9536" t="s">
        <v>24184</v>
      </c>
      <c r="C9536" t="s">
        <v>24185</v>
      </c>
      <c r="D9536" t="s">
        <v>24186</v>
      </c>
      <c r="E9536" s="1">
        <v>44964.611863425926</v>
      </c>
      <c r="F9536" s="1">
        <v>44964.611863425926</v>
      </c>
    </row>
    <row r="9537" spans="1:6" x14ac:dyDescent="0.2">
      <c r="A9537">
        <v>9536</v>
      </c>
      <c r="B9537" t="s">
        <v>24187</v>
      </c>
      <c r="C9537" t="s">
        <v>24188</v>
      </c>
      <c r="D9537" t="s">
        <v>24189</v>
      </c>
      <c r="E9537" s="1">
        <v>44964.611863425926</v>
      </c>
      <c r="F9537" s="1">
        <v>44964.611863425926</v>
      </c>
    </row>
    <row r="9538" spans="1:6" x14ac:dyDescent="0.2">
      <c r="A9538">
        <v>9537</v>
      </c>
      <c r="B9538" t="s">
        <v>24190</v>
      </c>
      <c r="C9538" t="s">
        <v>24191</v>
      </c>
      <c r="D9538" s="2">
        <v>5204850376</v>
      </c>
      <c r="E9538" s="1">
        <v>44964.611863425926</v>
      </c>
      <c r="F9538" s="1">
        <v>44964.611863425926</v>
      </c>
    </row>
    <row r="9539" spans="1:6" x14ac:dyDescent="0.2">
      <c r="A9539">
        <v>9538</v>
      </c>
      <c r="B9539" t="s">
        <v>24192</v>
      </c>
      <c r="C9539" t="s">
        <v>24193</v>
      </c>
      <c r="D9539" t="s">
        <v>24194</v>
      </c>
      <c r="E9539" s="1">
        <v>44964.611863425926</v>
      </c>
      <c r="F9539" s="1">
        <v>44964.611863425926</v>
      </c>
    </row>
    <row r="9540" spans="1:6" x14ac:dyDescent="0.2">
      <c r="A9540">
        <v>9539</v>
      </c>
      <c r="B9540" t="s">
        <v>24195</v>
      </c>
      <c r="C9540" t="s">
        <v>24196</v>
      </c>
      <c r="D9540" t="s">
        <v>24197</v>
      </c>
      <c r="E9540" s="1">
        <v>44964.611863425926</v>
      </c>
      <c r="F9540" s="1">
        <v>44964.611863425926</v>
      </c>
    </row>
    <row r="9541" spans="1:6" x14ac:dyDescent="0.2">
      <c r="A9541">
        <v>9540</v>
      </c>
      <c r="B9541" t="s">
        <v>24198</v>
      </c>
      <c r="C9541" t="s">
        <v>24199</v>
      </c>
      <c r="D9541" t="s">
        <v>24200</v>
      </c>
      <c r="E9541" s="1">
        <v>44964.611863425926</v>
      </c>
      <c r="F9541" s="1">
        <v>44964.611863425926</v>
      </c>
    </row>
    <row r="9542" spans="1:6" x14ac:dyDescent="0.2">
      <c r="A9542">
        <v>9541</v>
      </c>
      <c r="B9542" t="s">
        <v>24201</v>
      </c>
      <c r="C9542" t="s">
        <v>24202</v>
      </c>
      <c r="D9542" t="s">
        <v>24203</v>
      </c>
      <c r="E9542" s="1">
        <v>44964.611863425926</v>
      </c>
      <c r="F9542" s="1">
        <v>44964.611863425926</v>
      </c>
    </row>
    <row r="9543" spans="1:6" x14ac:dyDescent="0.2">
      <c r="A9543">
        <v>9542</v>
      </c>
      <c r="B9543" t="s">
        <v>24204</v>
      </c>
      <c r="C9543" t="s">
        <v>24205</v>
      </c>
      <c r="D9543" t="s">
        <v>24206</v>
      </c>
      <c r="E9543" s="1">
        <v>44964.611863425926</v>
      </c>
      <c r="F9543" s="1">
        <v>44964.611863425926</v>
      </c>
    </row>
    <row r="9544" spans="1:6" x14ac:dyDescent="0.2">
      <c r="A9544">
        <v>9543</v>
      </c>
      <c r="B9544" t="s">
        <v>24207</v>
      </c>
      <c r="C9544" t="s">
        <v>24208</v>
      </c>
      <c r="D9544" s="2">
        <v>12056490105</v>
      </c>
      <c r="E9544" s="1">
        <v>44964.611863425926</v>
      </c>
      <c r="F9544" s="1">
        <v>44964.611863425926</v>
      </c>
    </row>
    <row r="9545" spans="1:6" x14ac:dyDescent="0.2">
      <c r="A9545">
        <v>9544</v>
      </c>
      <c r="B9545" t="s">
        <v>24209</v>
      </c>
      <c r="C9545" t="s">
        <v>24210</v>
      </c>
      <c r="D9545" t="s">
        <v>24211</v>
      </c>
      <c r="E9545" s="1">
        <v>44964.611863425926</v>
      </c>
      <c r="F9545" s="1">
        <v>44964.611863425926</v>
      </c>
    </row>
    <row r="9546" spans="1:6" x14ac:dyDescent="0.2">
      <c r="A9546">
        <v>9545</v>
      </c>
      <c r="B9546" t="s">
        <v>24212</v>
      </c>
      <c r="C9546" t="s">
        <v>24213</v>
      </c>
      <c r="D9546" t="s">
        <v>24214</v>
      </c>
      <c r="E9546" s="1">
        <v>44964.611863425926</v>
      </c>
      <c r="F9546" s="1">
        <v>44964.611863425926</v>
      </c>
    </row>
    <row r="9547" spans="1:6" x14ac:dyDescent="0.2">
      <c r="A9547">
        <v>9546</v>
      </c>
      <c r="B9547" t="s">
        <v>24215</v>
      </c>
      <c r="C9547" t="s">
        <v>24216</v>
      </c>
      <c r="D9547" t="s">
        <v>24217</v>
      </c>
      <c r="E9547" s="1">
        <v>44964.611863425926</v>
      </c>
      <c r="F9547" s="1">
        <v>44964.611863425926</v>
      </c>
    </row>
    <row r="9548" spans="1:6" x14ac:dyDescent="0.2">
      <c r="A9548">
        <v>9547</v>
      </c>
      <c r="B9548" t="s">
        <v>24218</v>
      </c>
      <c r="C9548" t="s">
        <v>24219</v>
      </c>
      <c r="D9548" t="s">
        <v>24220</v>
      </c>
      <c r="E9548" s="1">
        <v>44964.611863425926</v>
      </c>
      <c r="F9548" s="1">
        <v>44964.611863425926</v>
      </c>
    </row>
    <row r="9549" spans="1:6" x14ac:dyDescent="0.2">
      <c r="A9549">
        <v>9548</v>
      </c>
      <c r="B9549" t="s">
        <v>24221</v>
      </c>
      <c r="C9549" t="s">
        <v>24222</v>
      </c>
      <c r="D9549">
        <f>1-938-949-8552</f>
        <v>-10438</v>
      </c>
      <c r="E9549" s="1">
        <v>44964.611863425926</v>
      </c>
      <c r="F9549" s="1">
        <v>44964.611863425926</v>
      </c>
    </row>
    <row r="9550" spans="1:6" x14ac:dyDescent="0.2">
      <c r="A9550">
        <v>9549</v>
      </c>
      <c r="B9550" t="s">
        <v>24223</v>
      </c>
      <c r="C9550" t="s">
        <v>24224</v>
      </c>
      <c r="D9550" t="s">
        <v>24225</v>
      </c>
      <c r="E9550" s="1">
        <v>44964.611863425926</v>
      </c>
      <c r="F9550" s="1">
        <v>44964.611863425926</v>
      </c>
    </row>
    <row r="9551" spans="1:6" x14ac:dyDescent="0.2">
      <c r="A9551">
        <v>9550</v>
      </c>
      <c r="B9551" t="s">
        <v>24226</v>
      </c>
      <c r="C9551" t="s">
        <v>24227</v>
      </c>
      <c r="D9551" s="2">
        <v>16894727909</v>
      </c>
      <c r="E9551" s="1">
        <v>44964.611863425926</v>
      </c>
      <c r="F9551" s="1">
        <v>44964.611863425926</v>
      </c>
    </row>
    <row r="9552" spans="1:6" x14ac:dyDescent="0.2">
      <c r="A9552">
        <v>9551</v>
      </c>
      <c r="B9552" t="s">
        <v>24228</v>
      </c>
      <c r="C9552" t="s">
        <v>24229</v>
      </c>
      <c r="D9552" t="s">
        <v>24230</v>
      </c>
      <c r="E9552" s="1">
        <v>44964.611863425926</v>
      </c>
      <c r="F9552" s="1">
        <v>44964.611863425926</v>
      </c>
    </row>
    <row r="9553" spans="1:6" x14ac:dyDescent="0.2">
      <c r="A9553">
        <v>9552</v>
      </c>
      <c r="B9553" t="s">
        <v>24231</v>
      </c>
      <c r="C9553" t="s">
        <v>24232</v>
      </c>
      <c r="D9553" s="2">
        <v>13232978284</v>
      </c>
      <c r="E9553" s="1">
        <v>44964.611863425926</v>
      </c>
      <c r="F9553" s="1">
        <v>44964.611863425926</v>
      </c>
    </row>
    <row r="9554" spans="1:6" x14ac:dyDescent="0.2">
      <c r="A9554">
        <v>9553</v>
      </c>
      <c r="B9554" t="s">
        <v>24233</v>
      </c>
      <c r="C9554" t="s">
        <v>24234</v>
      </c>
      <c r="D9554" t="s">
        <v>24235</v>
      </c>
      <c r="E9554" s="1">
        <v>44964.611863425926</v>
      </c>
      <c r="F9554" s="1">
        <v>44964.611863425926</v>
      </c>
    </row>
    <row r="9555" spans="1:6" x14ac:dyDescent="0.2">
      <c r="A9555">
        <v>9554</v>
      </c>
      <c r="B9555" t="s">
        <v>24236</v>
      </c>
      <c r="C9555" t="s">
        <v>24237</v>
      </c>
      <c r="D9555">
        <v>16265008852</v>
      </c>
      <c r="E9555" s="1">
        <v>44964.611863425926</v>
      </c>
      <c r="F9555" s="1">
        <v>44964.611863425926</v>
      </c>
    </row>
    <row r="9556" spans="1:6" x14ac:dyDescent="0.2">
      <c r="A9556">
        <v>9555</v>
      </c>
      <c r="B9556" t="s">
        <v>24238</v>
      </c>
      <c r="C9556" t="s">
        <v>24239</v>
      </c>
      <c r="D9556" t="s">
        <v>24240</v>
      </c>
      <c r="E9556" s="1">
        <v>44964.611863425926</v>
      </c>
      <c r="F9556" s="1">
        <v>44964.611863425926</v>
      </c>
    </row>
    <row r="9557" spans="1:6" x14ac:dyDescent="0.2">
      <c r="A9557">
        <v>9556</v>
      </c>
      <c r="B9557" t="s">
        <v>24241</v>
      </c>
      <c r="C9557" t="s">
        <v>24242</v>
      </c>
      <c r="D9557">
        <f>1-541-836-2619</f>
        <v>-3995</v>
      </c>
      <c r="E9557" s="1">
        <v>44964.611863425926</v>
      </c>
      <c r="F9557" s="1">
        <v>44964.611863425926</v>
      </c>
    </row>
    <row r="9558" spans="1:6" x14ac:dyDescent="0.2">
      <c r="A9558">
        <v>9557</v>
      </c>
      <c r="B9558" t="s">
        <v>24243</v>
      </c>
      <c r="C9558" t="s">
        <v>24244</v>
      </c>
      <c r="D9558" t="s">
        <v>24245</v>
      </c>
      <c r="E9558" s="1">
        <v>44964.611863425926</v>
      </c>
      <c r="F9558" s="1">
        <v>44964.611863425926</v>
      </c>
    </row>
    <row r="9559" spans="1:6" x14ac:dyDescent="0.2">
      <c r="A9559">
        <v>9558</v>
      </c>
      <c r="B9559" t="s">
        <v>24246</v>
      </c>
      <c r="C9559" t="s">
        <v>24247</v>
      </c>
      <c r="D9559" t="s">
        <v>24248</v>
      </c>
      <c r="E9559" s="1">
        <v>44964.611863425926</v>
      </c>
      <c r="F9559" s="1">
        <v>44964.611863425926</v>
      </c>
    </row>
    <row r="9560" spans="1:6" x14ac:dyDescent="0.2">
      <c r="A9560">
        <v>9559</v>
      </c>
      <c r="B9560" t="s">
        <v>24249</v>
      </c>
      <c r="C9560" t="s">
        <v>24250</v>
      </c>
      <c r="D9560" s="2">
        <v>6063546592</v>
      </c>
      <c r="E9560" s="1">
        <v>44964.611863425926</v>
      </c>
      <c r="F9560" s="1">
        <v>44964.611863425926</v>
      </c>
    </row>
    <row r="9561" spans="1:6" x14ac:dyDescent="0.2">
      <c r="A9561">
        <v>9560</v>
      </c>
      <c r="B9561" t="s">
        <v>24251</v>
      </c>
      <c r="C9561" t="s">
        <v>24252</v>
      </c>
      <c r="D9561">
        <v>12673745514</v>
      </c>
      <c r="E9561" s="1">
        <v>44964.611863425926</v>
      </c>
      <c r="F9561" s="1">
        <v>44964.611863425926</v>
      </c>
    </row>
    <row r="9562" spans="1:6" x14ac:dyDescent="0.2">
      <c r="A9562">
        <v>9561</v>
      </c>
      <c r="B9562" t="s">
        <v>24253</v>
      </c>
      <c r="C9562" t="s">
        <v>24254</v>
      </c>
      <c r="D9562" t="s">
        <v>24255</v>
      </c>
      <c r="E9562" s="1">
        <v>44964.611863425926</v>
      </c>
      <c r="F9562" s="1">
        <v>44964.611863425926</v>
      </c>
    </row>
    <row r="9563" spans="1:6" x14ac:dyDescent="0.2">
      <c r="A9563">
        <v>9562</v>
      </c>
      <c r="B9563" t="s">
        <v>24256</v>
      </c>
      <c r="C9563" t="s">
        <v>24257</v>
      </c>
      <c r="D9563" t="s">
        <v>24258</v>
      </c>
      <c r="E9563" s="1">
        <v>44964.611863425926</v>
      </c>
      <c r="F9563" s="1">
        <v>44964.611863425926</v>
      </c>
    </row>
    <row r="9564" spans="1:6" x14ac:dyDescent="0.2">
      <c r="A9564">
        <v>9563</v>
      </c>
      <c r="B9564" t="s">
        <v>24259</v>
      </c>
      <c r="C9564" t="s">
        <v>24260</v>
      </c>
      <c r="D9564">
        <v>13519164757</v>
      </c>
      <c r="E9564" s="1">
        <v>44964.611863425926</v>
      </c>
      <c r="F9564" s="1">
        <v>44964.611863425926</v>
      </c>
    </row>
    <row r="9565" spans="1:6" x14ac:dyDescent="0.2">
      <c r="A9565">
        <v>9564</v>
      </c>
      <c r="B9565" t="s">
        <v>24261</v>
      </c>
      <c r="C9565" t="s">
        <v>24262</v>
      </c>
      <c r="D9565" s="2">
        <v>9288171556</v>
      </c>
      <c r="E9565" s="1">
        <v>44964.611863425926</v>
      </c>
      <c r="F9565" s="1">
        <v>44964.611863425926</v>
      </c>
    </row>
    <row r="9566" spans="1:6" x14ac:dyDescent="0.2">
      <c r="A9566">
        <v>9565</v>
      </c>
      <c r="B9566" t="s">
        <v>24263</v>
      </c>
      <c r="C9566" t="s">
        <v>24264</v>
      </c>
      <c r="D9566">
        <f>1-716-596-4127</f>
        <v>-5438</v>
      </c>
      <c r="E9566" s="1">
        <v>44964.611863425926</v>
      </c>
      <c r="F9566" s="1">
        <v>44964.611863425926</v>
      </c>
    </row>
    <row r="9567" spans="1:6" x14ac:dyDescent="0.2">
      <c r="A9567">
        <v>9566</v>
      </c>
      <c r="B9567" t="s">
        <v>24265</v>
      </c>
      <c r="C9567" t="s">
        <v>24266</v>
      </c>
      <c r="D9567" t="s">
        <v>24267</v>
      </c>
      <c r="E9567" s="1">
        <v>44964.611863425926</v>
      </c>
      <c r="F9567" s="1">
        <v>44964.611863425926</v>
      </c>
    </row>
    <row r="9568" spans="1:6" x14ac:dyDescent="0.2">
      <c r="A9568">
        <v>9567</v>
      </c>
      <c r="B9568" t="s">
        <v>24268</v>
      </c>
      <c r="C9568" t="s">
        <v>24269</v>
      </c>
      <c r="D9568" t="s">
        <v>24270</v>
      </c>
      <c r="E9568" s="1">
        <v>44964.611863425926</v>
      </c>
      <c r="F9568" s="1">
        <v>44964.611863425926</v>
      </c>
    </row>
    <row r="9569" spans="1:6" x14ac:dyDescent="0.2">
      <c r="A9569">
        <v>9568</v>
      </c>
      <c r="B9569" t="s">
        <v>24271</v>
      </c>
      <c r="C9569" t="s">
        <v>24272</v>
      </c>
      <c r="D9569">
        <f>1-618-704-8482</f>
        <v>-9803</v>
      </c>
      <c r="E9569" s="1">
        <v>44964.611863425926</v>
      </c>
      <c r="F9569" s="1">
        <v>44964.611863425926</v>
      </c>
    </row>
    <row r="9570" spans="1:6" x14ac:dyDescent="0.2">
      <c r="A9570">
        <v>9569</v>
      </c>
      <c r="B9570" t="s">
        <v>24273</v>
      </c>
      <c r="C9570" t="s">
        <v>24274</v>
      </c>
      <c r="D9570" t="s">
        <v>24275</v>
      </c>
      <c r="E9570" s="1">
        <v>44964.611863425926</v>
      </c>
      <c r="F9570" s="1">
        <v>44964.611863425926</v>
      </c>
    </row>
    <row r="9571" spans="1:6" x14ac:dyDescent="0.2">
      <c r="A9571">
        <v>9570</v>
      </c>
      <c r="B9571" t="s">
        <v>24276</v>
      </c>
      <c r="C9571" t="s">
        <v>24277</v>
      </c>
      <c r="D9571" s="2">
        <v>7178939307</v>
      </c>
      <c r="E9571" s="1">
        <v>44964.611863425926</v>
      </c>
      <c r="F9571" s="1">
        <v>44964.611863425926</v>
      </c>
    </row>
    <row r="9572" spans="1:6" x14ac:dyDescent="0.2">
      <c r="A9572">
        <v>9571</v>
      </c>
      <c r="B9572" t="s">
        <v>24278</v>
      </c>
      <c r="C9572" t="s">
        <v>24279</v>
      </c>
      <c r="D9572">
        <f>1-762-819-2327</f>
        <v>-3907</v>
      </c>
      <c r="E9572" s="1">
        <v>44964.611863425926</v>
      </c>
      <c r="F9572" s="1">
        <v>44964.611863425926</v>
      </c>
    </row>
    <row r="9573" spans="1:6" x14ac:dyDescent="0.2">
      <c r="A9573">
        <v>9572</v>
      </c>
      <c r="B9573" t="s">
        <v>24280</v>
      </c>
      <c r="C9573" t="s">
        <v>24281</v>
      </c>
      <c r="D9573">
        <f>1-305-580-2357</f>
        <v>-3241</v>
      </c>
      <c r="E9573" s="1">
        <v>44964.611863425926</v>
      </c>
      <c r="F9573" s="1">
        <v>44964.611863425926</v>
      </c>
    </row>
    <row r="9574" spans="1:6" x14ac:dyDescent="0.2">
      <c r="A9574">
        <v>9573</v>
      </c>
      <c r="B9574" t="s">
        <v>24282</v>
      </c>
      <c r="C9574" t="s">
        <v>24283</v>
      </c>
      <c r="D9574" t="s">
        <v>24284</v>
      </c>
      <c r="E9574" s="1">
        <v>44964.611863425926</v>
      </c>
      <c r="F9574" s="1">
        <v>44964.611863425926</v>
      </c>
    </row>
    <row r="9575" spans="1:6" x14ac:dyDescent="0.2">
      <c r="A9575">
        <v>9574</v>
      </c>
      <c r="B9575" t="s">
        <v>24285</v>
      </c>
      <c r="C9575" t="s">
        <v>24286</v>
      </c>
      <c r="D9575" t="s">
        <v>24287</v>
      </c>
      <c r="E9575" s="1">
        <v>44964.611863425926</v>
      </c>
      <c r="F9575" s="1">
        <v>44964.611863425926</v>
      </c>
    </row>
    <row r="9576" spans="1:6" x14ac:dyDescent="0.2">
      <c r="A9576">
        <v>9575</v>
      </c>
      <c r="B9576" t="s">
        <v>24288</v>
      </c>
      <c r="C9576" t="s">
        <v>24289</v>
      </c>
      <c r="D9576" t="s">
        <v>24290</v>
      </c>
      <c r="E9576" s="1">
        <v>44964.611863425926</v>
      </c>
      <c r="F9576" s="1">
        <v>44964.611863425926</v>
      </c>
    </row>
    <row r="9577" spans="1:6" x14ac:dyDescent="0.2">
      <c r="A9577">
        <v>9576</v>
      </c>
      <c r="B9577" t="s">
        <v>24291</v>
      </c>
      <c r="C9577" t="s">
        <v>24292</v>
      </c>
      <c r="D9577">
        <v>16197745319</v>
      </c>
      <c r="E9577" s="1">
        <v>44964.611863425926</v>
      </c>
      <c r="F9577" s="1">
        <v>44964.611863425926</v>
      </c>
    </row>
    <row r="9578" spans="1:6" x14ac:dyDescent="0.2">
      <c r="A9578">
        <v>9577</v>
      </c>
      <c r="B9578" t="s">
        <v>24293</v>
      </c>
      <c r="C9578" t="s">
        <v>24294</v>
      </c>
      <c r="D9578">
        <f>1-929-252-375</f>
        <v>-1555</v>
      </c>
      <c r="E9578" s="1">
        <v>44964.611863425926</v>
      </c>
      <c r="F9578" s="1">
        <v>44964.611863425926</v>
      </c>
    </row>
    <row r="9579" spans="1:6" x14ac:dyDescent="0.2">
      <c r="A9579">
        <v>9578</v>
      </c>
      <c r="B9579" t="s">
        <v>24295</v>
      </c>
      <c r="C9579" t="s">
        <v>24296</v>
      </c>
      <c r="D9579" t="s">
        <v>24297</v>
      </c>
      <c r="E9579" s="1">
        <v>44964.611863425926</v>
      </c>
      <c r="F9579" s="1">
        <v>44964.611863425926</v>
      </c>
    </row>
    <row r="9580" spans="1:6" x14ac:dyDescent="0.2">
      <c r="A9580">
        <v>9579</v>
      </c>
      <c r="B9580" t="s">
        <v>24298</v>
      </c>
      <c r="C9580" t="s">
        <v>24299</v>
      </c>
      <c r="D9580" t="s">
        <v>24300</v>
      </c>
      <c r="E9580" s="1">
        <v>44964.611863425926</v>
      </c>
      <c r="F9580" s="1">
        <v>44964.611863425926</v>
      </c>
    </row>
    <row r="9581" spans="1:6" x14ac:dyDescent="0.2">
      <c r="A9581">
        <v>9580</v>
      </c>
      <c r="B9581" t="s">
        <v>24301</v>
      </c>
      <c r="C9581" t="s">
        <v>24302</v>
      </c>
      <c r="D9581" t="s">
        <v>24303</v>
      </c>
      <c r="E9581" s="1">
        <v>44964.611863425926</v>
      </c>
      <c r="F9581" s="1">
        <v>44964.611863425926</v>
      </c>
    </row>
    <row r="9582" spans="1:6" x14ac:dyDescent="0.2">
      <c r="A9582">
        <v>9581</v>
      </c>
      <c r="B9582" t="s">
        <v>24304</v>
      </c>
      <c r="C9582" t="s">
        <v>24305</v>
      </c>
      <c r="D9582" t="s">
        <v>24306</v>
      </c>
      <c r="E9582" s="1">
        <v>44964.611863425926</v>
      </c>
      <c r="F9582" s="1">
        <v>44964.611863425926</v>
      </c>
    </row>
    <row r="9583" spans="1:6" x14ac:dyDescent="0.2">
      <c r="A9583">
        <v>9582</v>
      </c>
      <c r="B9583" t="s">
        <v>24307</v>
      </c>
      <c r="C9583" t="s">
        <v>24308</v>
      </c>
      <c r="D9583">
        <v>13613372305</v>
      </c>
      <c r="E9583" s="1">
        <v>44964.611863425926</v>
      </c>
      <c r="F9583" s="1">
        <v>44964.611863425926</v>
      </c>
    </row>
    <row r="9584" spans="1:6" x14ac:dyDescent="0.2">
      <c r="A9584">
        <v>9583</v>
      </c>
      <c r="B9584" t="s">
        <v>24309</v>
      </c>
      <c r="C9584" t="s">
        <v>24310</v>
      </c>
      <c r="D9584" t="s">
        <v>24311</v>
      </c>
      <c r="E9584" s="1">
        <v>44964.611863425926</v>
      </c>
      <c r="F9584" s="1">
        <v>44964.611863425926</v>
      </c>
    </row>
    <row r="9585" spans="1:6" x14ac:dyDescent="0.2">
      <c r="A9585">
        <v>9584</v>
      </c>
      <c r="B9585" t="s">
        <v>24312</v>
      </c>
      <c r="C9585" t="s">
        <v>24313</v>
      </c>
      <c r="D9585" t="s">
        <v>24314</v>
      </c>
      <c r="E9585" s="1">
        <v>44964.611863425926</v>
      </c>
      <c r="F9585" s="1">
        <v>44964.611863425926</v>
      </c>
    </row>
    <row r="9586" spans="1:6" x14ac:dyDescent="0.2">
      <c r="A9586">
        <v>9585</v>
      </c>
      <c r="B9586" t="s">
        <v>24315</v>
      </c>
      <c r="C9586" t="s">
        <v>24316</v>
      </c>
      <c r="D9586">
        <f>1-463-739-3285</f>
        <v>-4486</v>
      </c>
      <c r="E9586" s="1">
        <v>44964.611863425926</v>
      </c>
      <c r="F9586" s="1">
        <v>44964.611863425926</v>
      </c>
    </row>
    <row r="9587" spans="1:6" x14ac:dyDescent="0.2">
      <c r="A9587">
        <v>9586</v>
      </c>
      <c r="B9587" t="s">
        <v>24317</v>
      </c>
      <c r="C9587" t="s">
        <v>24318</v>
      </c>
      <c r="D9587">
        <f>1-530-668-741</f>
        <v>-1938</v>
      </c>
      <c r="E9587" s="1">
        <v>44964.611863425926</v>
      </c>
      <c r="F9587" s="1">
        <v>44964.611863425926</v>
      </c>
    </row>
    <row r="9588" spans="1:6" x14ac:dyDescent="0.2">
      <c r="A9588">
        <v>9587</v>
      </c>
      <c r="B9588" t="s">
        <v>24319</v>
      </c>
      <c r="C9588" t="s">
        <v>24320</v>
      </c>
      <c r="D9588" t="s">
        <v>24321</v>
      </c>
      <c r="E9588" s="1">
        <v>44964.611863425926</v>
      </c>
      <c r="F9588" s="1">
        <v>44964.611863425926</v>
      </c>
    </row>
    <row r="9589" spans="1:6" x14ac:dyDescent="0.2">
      <c r="A9589">
        <v>9588</v>
      </c>
      <c r="B9589" t="s">
        <v>24322</v>
      </c>
      <c r="C9589" t="s">
        <v>24323</v>
      </c>
      <c r="D9589" t="s">
        <v>24324</v>
      </c>
      <c r="E9589" s="1">
        <v>44964.611863425926</v>
      </c>
      <c r="F9589" s="1">
        <v>44964.611863425926</v>
      </c>
    </row>
    <row r="9590" spans="1:6" x14ac:dyDescent="0.2">
      <c r="A9590">
        <v>9589</v>
      </c>
      <c r="B9590" t="s">
        <v>24325</v>
      </c>
      <c r="C9590" t="s">
        <v>24326</v>
      </c>
      <c r="D9590" t="s">
        <v>24327</v>
      </c>
      <c r="E9590" s="1">
        <v>44964.611863425926</v>
      </c>
      <c r="F9590" s="1">
        <v>44964.611863425926</v>
      </c>
    </row>
    <row r="9591" spans="1:6" x14ac:dyDescent="0.2">
      <c r="A9591">
        <v>9590</v>
      </c>
      <c r="B9591" t="s">
        <v>24328</v>
      </c>
      <c r="C9591" t="s">
        <v>24329</v>
      </c>
      <c r="D9591" t="s">
        <v>24330</v>
      </c>
      <c r="E9591" s="1">
        <v>44964.611863425926</v>
      </c>
      <c r="F9591" s="1">
        <v>44964.611863425926</v>
      </c>
    </row>
    <row r="9592" spans="1:6" x14ac:dyDescent="0.2">
      <c r="A9592">
        <v>9591</v>
      </c>
      <c r="B9592" t="s">
        <v>24331</v>
      </c>
      <c r="C9592" t="s">
        <v>24332</v>
      </c>
      <c r="D9592" s="2">
        <v>4104910687</v>
      </c>
      <c r="E9592" s="1">
        <v>44964.611863425926</v>
      </c>
      <c r="F9592" s="1">
        <v>44964.611863425926</v>
      </c>
    </row>
    <row r="9593" spans="1:6" x14ac:dyDescent="0.2">
      <c r="A9593">
        <v>9592</v>
      </c>
      <c r="B9593" t="s">
        <v>24333</v>
      </c>
      <c r="C9593" t="s">
        <v>24334</v>
      </c>
      <c r="D9593" s="2">
        <v>9048625737</v>
      </c>
      <c r="E9593" s="1">
        <v>44964.611863425926</v>
      </c>
      <c r="F9593" s="1">
        <v>44964.611863425926</v>
      </c>
    </row>
    <row r="9594" spans="1:6" x14ac:dyDescent="0.2">
      <c r="A9594">
        <v>9593</v>
      </c>
      <c r="B9594" t="s">
        <v>24335</v>
      </c>
      <c r="C9594" t="s">
        <v>24336</v>
      </c>
      <c r="D9594" t="s">
        <v>24337</v>
      </c>
      <c r="E9594" s="1">
        <v>44964.611863425926</v>
      </c>
      <c r="F9594" s="1">
        <v>44964.611863425926</v>
      </c>
    </row>
    <row r="9595" spans="1:6" x14ac:dyDescent="0.2">
      <c r="A9595">
        <v>9594</v>
      </c>
      <c r="B9595" t="s">
        <v>24338</v>
      </c>
      <c r="C9595" t="s">
        <v>24339</v>
      </c>
      <c r="D9595" s="2">
        <v>7084746719</v>
      </c>
      <c r="E9595" s="1">
        <v>44964.611863425926</v>
      </c>
      <c r="F9595" s="1">
        <v>44964.611863425926</v>
      </c>
    </row>
    <row r="9596" spans="1:6" x14ac:dyDescent="0.2">
      <c r="A9596">
        <v>9595</v>
      </c>
      <c r="B9596" t="s">
        <v>24340</v>
      </c>
      <c r="C9596" t="s">
        <v>24341</v>
      </c>
      <c r="D9596" s="2">
        <v>8307142134</v>
      </c>
      <c r="E9596" s="1">
        <v>44964.611863425926</v>
      </c>
      <c r="F9596" s="1">
        <v>44964.611863425926</v>
      </c>
    </row>
    <row r="9597" spans="1:6" x14ac:dyDescent="0.2">
      <c r="A9597">
        <v>9596</v>
      </c>
      <c r="B9597" t="s">
        <v>24342</v>
      </c>
      <c r="C9597" t="s">
        <v>24343</v>
      </c>
      <c r="D9597" t="s">
        <v>24344</v>
      </c>
      <c r="E9597" s="1">
        <v>44964.611863425926</v>
      </c>
      <c r="F9597" s="1">
        <v>44964.611863425926</v>
      </c>
    </row>
    <row r="9598" spans="1:6" x14ac:dyDescent="0.2">
      <c r="A9598">
        <v>9597</v>
      </c>
      <c r="B9598" t="s">
        <v>24345</v>
      </c>
      <c r="C9598" t="s">
        <v>24346</v>
      </c>
      <c r="D9598" t="s">
        <v>24347</v>
      </c>
      <c r="E9598" s="1">
        <v>44964.611863425926</v>
      </c>
      <c r="F9598" s="1">
        <v>44964.611863425926</v>
      </c>
    </row>
    <row r="9599" spans="1:6" x14ac:dyDescent="0.2">
      <c r="A9599">
        <v>9598</v>
      </c>
      <c r="B9599" t="s">
        <v>24348</v>
      </c>
      <c r="C9599" t="s">
        <v>24349</v>
      </c>
      <c r="D9599" s="2">
        <v>9515316723</v>
      </c>
      <c r="E9599" s="1">
        <v>44964.611863425926</v>
      </c>
      <c r="F9599" s="1">
        <v>44964.611863425926</v>
      </c>
    </row>
    <row r="9600" spans="1:6" x14ac:dyDescent="0.2">
      <c r="A9600">
        <v>9599</v>
      </c>
      <c r="B9600" t="s">
        <v>24350</v>
      </c>
      <c r="C9600" t="s">
        <v>24351</v>
      </c>
      <c r="D9600">
        <f>1-908-584-9515</f>
        <v>-11006</v>
      </c>
      <c r="E9600" s="1">
        <v>44964.611863425926</v>
      </c>
      <c r="F9600" s="1">
        <v>44964.611863425926</v>
      </c>
    </row>
    <row r="9601" spans="1:6" x14ac:dyDescent="0.2">
      <c r="A9601">
        <v>9600</v>
      </c>
      <c r="B9601" t="s">
        <v>24352</v>
      </c>
      <c r="C9601" t="s">
        <v>24353</v>
      </c>
      <c r="D9601" s="2">
        <v>7432602235</v>
      </c>
      <c r="E9601" s="1">
        <v>44964.611863425926</v>
      </c>
      <c r="F9601" s="1">
        <v>44964.611863425926</v>
      </c>
    </row>
    <row r="9602" spans="1:6" x14ac:dyDescent="0.2">
      <c r="A9602">
        <v>9601</v>
      </c>
      <c r="B9602" t="s">
        <v>24354</v>
      </c>
      <c r="C9602" t="s">
        <v>24355</v>
      </c>
      <c r="D9602" s="2">
        <v>12398345466</v>
      </c>
      <c r="E9602" s="1">
        <v>44964.611863425926</v>
      </c>
      <c r="F9602" s="1">
        <v>44964.611863425926</v>
      </c>
    </row>
    <row r="9603" spans="1:6" x14ac:dyDescent="0.2">
      <c r="A9603">
        <v>9602</v>
      </c>
      <c r="B9603" t="s">
        <v>24356</v>
      </c>
      <c r="C9603" t="s">
        <v>24357</v>
      </c>
      <c r="D9603" s="2">
        <v>17758645451</v>
      </c>
      <c r="E9603" s="1">
        <v>44964.611863425926</v>
      </c>
      <c r="F9603" s="1">
        <v>44964.611863425926</v>
      </c>
    </row>
    <row r="9604" spans="1:6" x14ac:dyDescent="0.2">
      <c r="A9604">
        <v>9603</v>
      </c>
      <c r="B9604" t="s">
        <v>24358</v>
      </c>
      <c r="C9604" t="s">
        <v>24359</v>
      </c>
      <c r="D9604" s="2">
        <v>8484890131</v>
      </c>
      <c r="E9604" s="1">
        <v>44964.611863425926</v>
      </c>
      <c r="F9604" s="1">
        <v>44964.611863425926</v>
      </c>
    </row>
    <row r="9605" spans="1:6" x14ac:dyDescent="0.2">
      <c r="A9605">
        <v>9604</v>
      </c>
      <c r="B9605" t="s">
        <v>24360</v>
      </c>
      <c r="C9605" t="s">
        <v>24361</v>
      </c>
      <c r="D9605">
        <f>1-304-718-829</f>
        <v>-1850</v>
      </c>
      <c r="E9605" s="1">
        <v>44964.611863425926</v>
      </c>
      <c r="F9605" s="1">
        <v>44964.611863425926</v>
      </c>
    </row>
    <row r="9606" spans="1:6" x14ac:dyDescent="0.2">
      <c r="A9606">
        <v>9605</v>
      </c>
      <c r="B9606" t="s">
        <v>24362</v>
      </c>
      <c r="C9606" t="s">
        <v>24363</v>
      </c>
      <c r="D9606">
        <f>1-928-500-4755</f>
        <v>-6182</v>
      </c>
      <c r="E9606" s="1">
        <v>44964.611863425926</v>
      </c>
      <c r="F9606" s="1">
        <v>44964.611863425926</v>
      </c>
    </row>
    <row r="9607" spans="1:6" x14ac:dyDescent="0.2">
      <c r="A9607">
        <v>9606</v>
      </c>
      <c r="B9607" t="s">
        <v>24364</v>
      </c>
      <c r="C9607" t="s">
        <v>24365</v>
      </c>
      <c r="D9607" s="2">
        <v>19794738459</v>
      </c>
      <c r="E9607" s="1">
        <v>44964.611863425926</v>
      </c>
      <c r="F9607" s="1">
        <v>44964.611863425926</v>
      </c>
    </row>
    <row r="9608" spans="1:6" x14ac:dyDescent="0.2">
      <c r="A9608">
        <v>9607</v>
      </c>
      <c r="B9608" t="s">
        <v>24366</v>
      </c>
      <c r="C9608" t="s">
        <v>24367</v>
      </c>
      <c r="D9608" t="s">
        <v>24368</v>
      </c>
      <c r="E9608" s="1">
        <v>44964.611863425926</v>
      </c>
      <c r="F9608" s="1">
        <v>44964.611863425926</v>
      </c>
    </row>
    <row r="9609" spans="1:6" x14ac:dyDescent="0.2">
      <c r="A9609">
        <v>9608</v>
      </c>
      <c r="B9609" t="s">
        <v>24369</v>
      </c>
      <c r="C9609" t="s">
        <v>24370</v>
      </c>
      <c r="D9609" t="s">
        <v>24371</v>
      </c>
      <c r="E9609" s="1">
        <v>44964.611863425926</v>
      </c>
      <c r="F9609" s="1">
        <v>44964.611863425926</v>
      </c>
    </row>
    <row r="9610" spans="1:6" x14ac:dyDescent="0.2">
      <c r="A9610">
        <v>9609</v>
      </c>
      <c r="B9610" t="s">
        <v>24372</v>
      </c>
      <c r="C9610" t="s">
        <v>24373</v>
      </c>
      <c r="D9610">
        <f>1-559-832-7246</f>
        <v>-8636</v>
      </c>
      <c r="E9610" s="1">
        <v>44964.611863425926</v>
      </c>
      <c r="F9610" s="1">
        <v>44964.611863425926</v>
      </c>
    </row>
    <row r="9611" spans="1:6" x14ac:dyDescent="0.2">
      <c r="A9611">
        <v>9610</v>
      </c>
      <c r="B9611" t="s">
        <v>24374</v>
      </c>
      <c r="C9611" t="s">
        <v>24375</v>
      </c>
      <c r="D9611" t="s">
        <v>24376</v>
      </c>
      <c r="E9611" s="1">
        <v>44964.611863425926</v>
      </c>
      <c r="F9611" s="1">
        <v>44964.611863425926</v>
      </c>
    </row>
    <row r="9612" spans="1:6" x14ac:dyDescent="0.2">
      <c r="A9612">
        <v>9611</v>
      </c>
      <c r="B9612" t="s">
        <v>24377</v>
      </c>
      <c r="C9612" t="s">
        <v>24378</v>
      </c>
      <c r="D9612" t="s">
        <v>24379</v>
      </c>
      <c r="E9612" s="1">
        <v>44964.611863425926</v>
      </c>
      <c r="F9612" s="1">
        <v>44964.611863425926</v>
      </c>
    </row>
    <row r="9613" spans="1:6" x14ac:dyDescent="0.2">
      <c r="A9613">
        <v>9612</v>
      </c>
      <c r="B9613" t="s">
        <v>24380</v>
      </c>
      <c r="C9613" t="s">
        <v>24381</v>
      </c>
      <c r="D9613" t="s">
        <v>24382</v>
      </c>
      <c r="E9613" s="1">
        <v>44964.611863425926</v>
      </c>
      <c r="F9613" s="1">
        <v>44964.611863425926</v>
      </c>
    </row>
    <row r="9614" spans="1:6" x14ac:dyDescent="0.2">
      <c r="A9614">
        <v>9613</v>
      </c>
      <c r="B9614" t="s">
        <v>24383</v>
      </c>
      <c r="C9614" t="s">
        <v>24384</v>
      </c>
      <c r="D9614">
        <v>12525881823</v>
      </c>
      <c r="E9614" s="1">
        <v>44964.611863425926</v>
      </c>
      <c r="F9614" s="1">
        <v>44964.611863425926</v>
      </c>
    </row>
    <row r="9615" spans="1:6" x14ac:dyDescent="0.2">
      <c r="A9615">
        <v>9614</v>
      </c>
      <c r="B9615" t="s">
        <v>24385</v>
      </c>
      <c r="C9615" t="s">
        <v>24386</v>
      </c>
      <c r="D9615">
        <f>1-229-438-2434</f>
        <v>-3100</v>
      </c>
      <c r="E9615" s="1">
        <v>44964.611863425926</v>
      </c>
      <c r="F9615" s="1">
        <v>44964.611863425926</v>
      </c>
    </row>
    <row r="9616" spans="1:6" x14ac:dyDescent="0.2">
      <c r="A9616">
        <v>9615</v>
      </c>
      <c r="B9616" t="s">
        <v>24387</v>
      </c>
      <c r="C9616" t="s">
        <v>24388</v>
      </c>
      <c r="D9616">
        <f>1-352-856-7372</f>
        <v>-8579</v>
      </c>
      <c r="E9616" s="1">
        <v>44964.611863425926</v>
      </c>
      <c r="F9616" s="1">
        <v>44964.611863425926</v>
      </c>
    </row>
    <row r="9617" spans="1:6" x14ac:dyDescent="0.2">
      <c r="A9617">
        <v>9616</v>
      </c>
      <c r="B9617" t="s">
        <v>24389</v>
      </c>
      <c r="C9617" t="s">
        <v>24390</v>
      </c>
      <c r="D9617" s="2">
        <v>14092050460</v>
      </c>
      <c r="E9617" s="1">
        <v>44964.611863425926</v>
      </c>
      <c r="F9617" s="1">
        <v>44964.611863425926</v>
      </c>
    </row>
    <row r="9618" spans="1:6" x14ac:dyDescent="0.2">
      <c r="A9618">
        <v>9617</v>
      </c>
      <c r="B9618" t="s">
        <v>24391</v>
      </c>
      <c r="C9618" t="s">
        <v>24392</v>
      </c>
      <c r="D9618">
        <f>1-201-771-2564</f>
        <v>-3535</v>
      </c>
      <c r="E9618" s="1">
        <v>44964.611863425926</v>
      </c>
      <c r="F9618" s="1">
        <v>44964.611863425926</v>
      </c>
    </row>
    <row r="9619" spans="1:6" x14ac:dyDescent="0.2">
      <c r="A9619">
        <v>9618</v>
      </c>
      <c r="B9619" t="s">
        <v>24393</v>
      </c>
      <c r="C9619" t="s">
        <v>24394</v>
      </c>
      <c r="D9619">
        <f>1-828-437-2883</f>
        <v>-4147</v>
      </c>
      <c r="E9619" s="1">
        <v>44964.611863425926</v>
      </c>
      <c r="F9619" s="1">
        <v>44964.611863425926</v>
      </c>
    </row>
    <row r="9620" spans="1:6" x14ac:dyDescent="0.2">
      <c r="A9620">
        <v>9619</v>
      </c>
      <c r="B9620" t="s">
        <v>24395</v>
      </c>
      <c r="C9620" t="s">
        <v>24396</v>
      </c>
      <c r="D9620" t="s">
        <v>24397</v>
      </c>
      <c r="E9620" s="1">
        <v>44964.611863425926</v>
      </c>
      <c r="F9620" s="1">
        <v>44964.611863425926</v>
      </c>
    </row>
    <row r="9621" spans="1:6" x14ac:dyDescent="0.2">
      <c r="A9621">
        <v>9620</v>
      </c>
      <c r="B9621" t="s">
        <v>24398</v>
      </c>
      <c r="C9621" t="s">
        <v>24399</v>
      </c>
      <c r="D9621" s="2">
        <v>7757863727</v>
      </c>
      <c r="E9621" s="1">
        <v>44964.611863425926</v>
      </c>
      <c r="F9621" s="1">
        <v>44964.611863425926</v>
      </c>
    </row>
    <row r="9622" spans="1:6" x14ac:dyDescent="0.2">
      <c r="A9622">
        <v>9621</v>
      </c>
      <c r="B9622" t="s">
        <v>24400</v>
      </c>
      <c r="C9622" t="s">
        <v>24401</v>
      </c>
      <c r="D9622" t="s">
        <v>24402</v>
      </c>
      <c r="E9622" s="1">
        <v>44964.611863425926</v>
      </c>
      <c r="F9622" s="1">
        <v>44964.611863425926</v>
      </c>
    </row>
    <row r="9623" spans="1:6" x14ac:dyDescent="0.2">
      <c r="A9623">
        <v>9622</v>
      </c>
      <c r="B9623" t="s">
        <v>24403</v>
      </c>
      <c r="C9623" t="s">
        <v>24404</v>
      </c>
      <c r="D9623" t="s">
        <v>24405</v>
      </c>
      <c r="E9623" s="1">
        <v>44964.611863425926</v>
      </c>
      <c r="F9623" s="1">
        <v>44964.611863425926</v>
      </c>
    </row>
    <row r="9624" spans="1:6" x14ac:dyDescent="0.2">
      <c r="A9624">
        <v>9623</v>
      </c>
      <c r="B9624" t="s">
        <v>24406</v>
      </c>
      <c r="C9624" t="s">
        <v>24407</v>
      </c>
      <c r="D9624">
        <f>1-602-236-321</f>
        <v>-1158</v>
      </c>
      <c r="E9624" s="1">
        <v>44964.611863425926</v>
      </c>
      <c r="F9624" s="1">
        <v>44964.611863425926</v>
      </c>
    </row>
    <row r="9625" spans="1:6" x14ac:dyDescent="0.2">
      <c r="A9625">
        <v>9624</v>
      </c>
      <c r="B9625" t="s">
        <v>24408</v>
      </c>
      <c r="C9625" t="s">
        <v>24409</v>
      </c>
      <c r="D9625" t="s">
        <v>24410</v>
      </c>
      <c r="E9625" s="1">
        <v>44964.611863425926</v>
      </c>
      <c r="F9625" s="1">
        <v>44964.611863425926</v>
      </c>
    </row>
    <row r="9626" spans="1:6" x14ac:dyDescent="0.2">
      <c r="A9626">
        <v>9625</v>
      </c>
      <c r="B9626" t="s">
        <v>24411</v>
      </c>
      <c r="C9626" t="s">
        <v>24412</v>
      </c>
      <c r="D9626" t="s">
        <v>24413</v>
      </c>
      <c r="E9626" s="1">
        <v>44964.611863425926</v>
      </c>
      <c r="F9626" s="1">
        <v>44964.611863425926</v>
      </c>
    </row>
    <row r="9627" spans="1:6" x14ac:dyDescent="0.2">
      <c r="A9627">
        <v>9626</v>
      </c>
      <c r="B9627" t="s">
        <v>24414</v>
      </c>
      <c r="C9627" t="s">
        <v>24415</v>
      </c>
      <c r="D9627" t="s">
        <v>24416</v>
      </c>
      <c r="E9627" s="1">
        <v>44964.611863425926</v>
      </c>
      <c r="F9627" s="1">
        <v>44964.611863425926</v>
      </c>
    </row>
    <row r="9628" spans="1:6" x14ac:dyDescent="0.2">
      <c r="A9628">
        <v>9627</v>
      </c>
      <c r="B9628" t="s">
        <v>24417</v>
      </c>
      <c r="C9628" t="s">
        <v>24418</v>
      </c>
      <c r="D9628" t="s">
        <v>24419</v>
      </c>
      <c r="E9628" s="1">
        <v>44964.611863425926</v>
      </c>
      <c r="F9628" s="1">
        <v>44964.611863425926</v>
      </c>
    </row>
    <row r="9629" spans="1:6" x14ac:dyDescent="0.2">
      <c r="A9629">
        <v>9628</v>
      </c>
      <c r="B9629" t="s">
        <v>24420</v>
      </c>
      <c r="C9629" t="s">
        <v>24421</v>
      </c>
      <c r="D9629" t="s">
        <v>24422</v>
      </c>
      <c r="E9629" s="1">
        <v>44964.611863425926</v>
      </c>
      <c r="F9629" s="1">
        <v>44964.611863425926</v>
      </c>
    </row>
    <row r="9630" spans="1:6" x14ac:dyDescent="0.2">
      <c r="A9630">
        <v>9629</v>
      </c>
      <c r="B9630" t="s">
        <v>24423</v>
      </c>
      <c r="C9630" t="s">
        <v>24424</v>
      </c>
      <c r="D9630" s="2">
        <v>3644055473</v>
      </c>
      <c r="E9630" s="1">
        <v>44964.611863425926</v>
      </c>
      <c r="F9630" s="1">
        <v>44964.611863425926</v>
      </c>
    </row>
    <row r="9631" spans="1:6" x14ac:dyDescent="0.2">
      <c r="A9631">
        <v>9630</v>
      </c>
      <c r="B9631" t="s">
        <v>24425</v>
      </c>
      <c r="C9631" t="s">
        <v>24426</v>
      </c>
      <c r="D9631">
        <f>1-907-323-7575</f>
        <v>-8804</v>
      </c>
      <c r="E9631" s="1">
        <v>44964.611863425926</v>
      </c>
      <c r="F9631" s="1">
        <v>44964.611863425926</v>
      </c>
    </row>
    <row r="9632" spans="1:6" x14ac:dyDescent="0.2">
      <c r="A9632">
        <v>9631</v>
      </c>
      <c r="B9632" t="s">
        <v>24427</v>
      </c>
      <c r="C9632" t="s">
        <v>24428</v>
      </c>
      <c r="D9632" t="s">
        <v>24429</v>
      </c>
      <c r="E9632" s="1">
        <v>44964.611863425926</v>
      </c>
      <c r="F9632" s="1">
        <v>44964.611863425926</v>
      </c>
    </row>
    <row r="9633" spans="1:6" x14ac:dyDescent="0.2">
      <c r="A9633">
        <v>9632</v>
      </c>
      <c r="B9633" t="s">
        <v>24430</v>
      </c>
      <c r="C9633" t="s">
        <v>24431</v>
      </c>
      <c r="D9633">
        <f>1-949-398-5810</f>
        <v>-7156</v>
      </c>
      <c r="E9633" s="1">
        <v>44964.611863425926</v>
      </c>
      <c r="F9633" s="1">
        <v>44964.611863425926</v>
      </c>
    </row>
    <row r="9634" spans="1:6" x14ac:dyDescent="0.2">
      <c r="A9634">
        <v>9633</v>
      </c>
      <c r="B9634" t="s">
        <v>24432</v>
      </c>
      <c r="C9634" t="s">
        <v>24433</v>
      </c>
      <c r="D9634">
        <f>1-484-705-4809</f>
        <v>-5997</v>
      </c>
      <c r="E9634" s="1">
        <v>44964.611863425926</v>
      </c>
      <c r="F9634" s="1">
        <v>44964.611863425926</v>
      </c>
    </row>
    <row r="9635" spans="1:6" x14ac:dyDescent="0.2">
      <c r="A9635">
        <v>9634</v>
      </c>
      <c r="B9635" t="s">
        <v>24434</v>
      </c>
      <c r="C9635" t="s">
        <v>24435</v>
      </c>
      <c r="D9635" t="s">
        <v>24436</v>
      </c>
      <c r="E9635" s="1">
        <v>44964.611863425926</v>
      </c>
      <c r="F9635" s="1">
        <v>44964.611863425926</v>
      </c>
    </row>
    <row r="9636" spans="1:6" x14ac:dyDescent="0.2">
      <c r="A9636">
        <v>9635</v>
      </c>
      <c r="B9636" t="s">
        <v>24437</v>
      </c>
      <c r="C9636" t="s">
        <v>24438</v>
      </c>
      <c r="D9636" s="2">
        <v>19068212924</v>
      </c>
      <c r="E9636" s="1">
        <v>44964.611863425926</v>
      </c>
      <c r="F9636" s="1">
        <v>44964.611863425926</v>
      </c>
    </row>
    <row r="9637" spans="1:6" x14ac:dyDescent="0.2">
      <c r="A9637">
        <v>9636</v>
      </c>
      <c r="B9637" t="s">
        <v>24439</v>
      </c>
      <c r="C9637" t="s">
        <v>24440</v>
      </c>
      <c r="D9637" s="2">
        <v>7812270030</v>
      </c>
      <c r="E9637" s="1">
        <v>44964.611863425926</v>
      </c>
      <c r="F9637" s="1">
        <v>44964.611863425926</v>
      </c>
    </row>
    <row r="9638" spans="1:6" x14ac:dyDescent="0.2">
      <c r="A9638">
        <v>9637</v>
      </c>
      <c r="B9638" t="s">
        <v>24441</v>
      </c>
      <c r="C9638" t="s">
        <v>24442</v>
      </c>
      <c r="D9638" t="s">
        <v>24443</v>
      </c>
      <c r="E9638" s="1">
        <v>44964.611863425926</v>
      </c>
      <c r="F9638" s="1">
        <v>44964.611863425926</v>
      </c>
    </row>
    <row r="9639" spans="1:6" x14ac:dyDescent="0.2">
      <c r="A9639">
        <v>9638</v>
      </c>
      <c r="B9639" t="s">
        <v>24444</v>
      </c>
      <c r="C9639" t="s">
        <v>24445</v>
      </c>
      <c r="D9639" t="s">
        <v>24446</v>
      </c>
      <c r="E9639" s="1">
        <v>44964.611863425926</v>
      </c>
      <c r="F9639" s="1">
        <v>44964.611863425926</v>
      </c>
    </row>
    <row r="9640" spans="1:6" x14ac:dyDescent="0.2">
      <c r="A9640">
        <v>9639</v>
      </c>
      <c r="B9640" t="s">
        <v>24447</v>
      </c>
      <c r="C9640" t="s">
        <v>24448</v>
      </c>
      <c r="D9640">
        <f>1-724-895-9613</f>
        <v>-11231</v>
      </c>
      <c r="E9640" s="1">
        <v>44964.611863425926</v>
      </c>
      <c r="F9640" s="1">
        <v>44964.611863425926</v>
      </c>
    </row>
    <row r="9641" spans="1:6" x14ac:dyDescent="0.2">
      <c r="A9641">
        <v>9640</v>
      </c>
      <c r="B9641" t="s">
        <v>24449</v>
      </c>
      <c r="C9641" t="s">
        <v>24450</v>
      </c>
      <c r="D9641" s="2">
        <v>4796959368</v>
      </c>
      <c r="E9641" s="1">
        <v>44964.611863425926</v>
      </c>
      <c r="F9641" s="1">
        <v>44964.611863425926</v>
      </c>
    </row>
    <row r="9642" spans="1:6" x14ac:dyDescent="0.2">
      <c r="A9642">
        <v>9641</v>
      </c>
      <c r="B9642" t="s">
        <v>24451</v>
      </c>
      <c r="C9642" t="s">
        <v>24452</v>
      </c>
      <c r="D9642" t="s">
        <v>24453</v>
      </c>
      <c r="E9642" s="1">
        <v>44964.611863425926</v>
      </c>
      <c r="F9642" s="1">
        <v>44964.611863425926</v>
      </c>
    </row>
    <row r="9643" spans="1:6" x14ac:dyDescent="0.2">
      <c r="A9643">
        <v>9642</v>
      </c>
      <c r="B9643" t="s">
        <v>24454</v>
      </c>
      <c r="C9643" t="s">
        <v>24455</v>
      </c>
      <c r="D9643" t="s">
        <v>24456</v>
      </c>
      <c r="E9643" s="1">
        <v>44964.611863425926</v>
      </c>
      <c r="F9643" s="1">
        <v>44964.611863425926</v>
      </c>
    </row>
    <row r="9644" spans="1:6" x14ac:dyDescent="0.2">
      <c r="A9644">
        <v>9643</v>
      </c>
      <c r="B9644" t="s">
        <v>24457</v>
      </c>
      <c r="C9644" t="s">
        <v>24458</v>
      </c>
      <c r="D9644" t="s">
        <v>24459</v>
      </c>
      <c r="E9644" s="1">
        <v>44964.611863425926</v>
      </c>
      <c r="F9644" s="1">
        <v>44964.611863425926</v>
      </c>
    </row>
    <row r="9645" spans="1:6" x14ac:dyDescent="0.2">
      <c r="A9645">
        <v>9644</v>
      </c>
      <c r="B9645" t="s">
        <v>24460</v>
      </c>
      <c r="C9645" t="s">
        <v>24461</v>
      </c>
      <c r="D9645">
        <f>1-570-394-151</f>
        <v>-1114</v>
      </c>
      <c r="E9645" s="1">
        <v>44964.611863425926</v>
      </c>
      <c r="F9645" s="1">
        <v>44964.611863425926</v>
      </c>
    </row>
    <row r="9646" spans="1:6" x14ac:dyDescent="0.2">
      <c r="A9646">
        <v>9645</v>
      </c>
      <c r="B9646" t="s">
        <v>24462</v>
      </c>
      <c r="C9646" t="s">
        <v>24463</v>
      </c>
      <c r="D9646">
        <v>19524772031</v>
      </c>
      <c r="E9646" s="1">
        <v>44964.611863425926</v>
      </c>
      <c r="F9646" s="1">
        <v>44964.611863425926</v>
      </c>
    </row>
    <row r="9647" spans="1:6" x14ac:dyDescent="0.2">
      <c r="A9647">
        <v>9646</v>
      </c>
      <c r="B9647" t="s">
        <v>24464</v>
      </c>
      <c r="C9647" t="s">
        <v>24465</v>
      </c>
      <c r="D9647" t="s">
        <v>24466</v>
      </c>
      <c r="E9647" s="1">
        <v>44964.611863425926</v>
      </c>
      <c r="F9647" s="1">
        <v>44964.611863425926</v>
      </c>
    </row>
    <row r="9648" spans="1:6" x14ac:dyDescent="0.2">
      <c r="A9648">
        <v>9647</v>
      </c>
      <c r="B9648" t="s">
        <v>24467</v>
      </c>
      <c r="C9648" t="s">
        <v>24468</v>
      </c>
      <c r="D9648" t="s">
        <v>24469</v>
      </c>
      <c r="E9648" s="1">
        <v>44964.611863425926</v>
      </c>
      <c r="F9648" s="1">
        <v>44964.611863425926</v>
      </c>
    </row>
    <row r="9649" spans="1:6" x14ac:dyDescent="0.2">
      <c r="A9649">
        <v>9648</v>
      </c>
      <c r="B9649" t="s">
        <v>24470</v>
      </c>
      <c r="C9649" t="s">
        <v>24471</v>
      </c>
      <c r="D9649" t="s">
        <v>24472</v>
      </c>
      <c r="E9649" s="1">
        <v>44964.611863425926</v>
      </c>
      <c r="F9649" s="1">
        <v>44964.611863425926</v>
      </c>
    </row>
    <row r="9650" spans="1:6" x14ac:dyDescent="0.2">
      <c r="A9650">
        <v>9649</v>
      </c>
      <c r="B9650" t="s">
        <v>24473</v>
      </c>
      <c r="C9650" t="s">
        <v>24474</v>
      </c>
      <c r="D9650" t="s">
        <v>24475</v>
      </c>
      <c r="E9650" s="1">
        <v>44964.611863425926</v>
      </c>
      <c r="F9650" s="1">
        <v>44964.611863425926</v>
      </c>
    </row>
    <row r="9651" spans="1:6" x14ac:dyDescent="0.2">
      <c r="A9651">
        <v>9650</v>
      </c>
      <c r="B9651" t="s">
        <v>24476</v>
      </c>
      <c r="C9651" t="s">
        <v>24477</v>
      </c>
      <c r="D9651" t="s">
        <v>24478</v>
      </c>
      <c r="E9651" s="1">
        <v>44964.611863425926</v>
      </c>
      <c r="F9651" s="1">
        <v>44964.611863425926</v>
      </c>
    </row>
    <row r="9652" spans="1:6" x14ac:dyDescent="0.2">
      <c r="A9652">
        <v>9651</v>
      </c>
      <c r="B9652" t="s">
        <v>24479</v>
      </c>
      <c r="C9652" t="s">
        <v>24480</v>
      </c>
      <c r="D9652" t="s">
        <v>24481</v>
      </c>
      <c r="E9652" s="1">
        <v>44964.611863425926</v>
      </c>
      <c r="F9652" s="1">
        <v>44964.611863425926</v>
      </c>
    </row>
    <row r="9653" spans="1:6" x14ac:dyDescent="0.2">
      <c r="A9653">
        <v>9652</v>
      </c>
      <c r="B9653" t="s">
        <v>24482</v>
      </c>
      <c r="C9653" t="s">
        <v>24483</v>
      </c>
      <c r="D9653">
        <v>17197567396</v>
      </c>
      <c r="E9653" s="1">
        <v>44964.611863425926</v>
      </c>
      <c r="F9653" s="1">
        <v>44964.611863425926</v>
      </c>
    </row>
    <row r="9654" spans="1:6" x14ac:dyDescent="0.2">
      <c r="A9654">
        <v>9653</v>
      </c>
      <c r="B9654" t="s">
        <v>24484</v>
      </c>
      <c r="C9654" t="s">
        <v>24485</v>
      </c>
      <c r="D9654" t="s">
        <v>24486</v>
      </c>
      <c r="E9654" s="1">
        <v>44964.611863425926</v>
      </c>
      <c r="F9654" s="1">
        <v>44964.611863425926</v>
      </c>
    </row>
    <row r="9655" spans="1:6" x14ac:dyDescent="0.2">
      <c r="A9655">
        <v>9654</v>
      </c>
      <c r="B9655" t="s">
        <v>24487</v>
      </c>
      <c r="C9655" t="s">
        <v>24488</v>
      </c>
      <c r="D9655" t="s">
        <v>24489</v>
      </c>
      <c r="E9655" s="1">
        <v>44964.611863425926</v>
      </c>
      <c r="F9655" s="1">
        <v>44964.611863425926</v>
      </c>
    </row>
    <row r="9656" spans="1:6" x14ac:dyDescent="0.2">
      <c r="A9656">
        <v>9655</v>
      </c>
      <c r="B9656" t="s">
        <v>24490</v>
      </c>
      <c r="C9656" t="s">
        <v>24491</v>
      </c>
      <c r="D9656" t="s">
        <v>24492</v>
      </c>
      <c r="E9656" s="1">
        <v>44964.611863425926</v>
      </c>
      <c r="F9656" s="1">
        <v>44964.611863425926</v>
      </c>
    </row>
    <row r="9657" spans="1:6" x14ac:dyDescent="0.2">
      <c r="A9657">
        <v>9656</v>
      </c>
      <c r="B9657" t="s">
        <v>24493</v>
      </c>
      <c r="C9657" t="s">
        <v>24494</v>
      </c>
      <c r="D9657" s="2">
        <v>5053769826</v>
      </c>
      <c r="E9657" s="1">
        <v>44964.611863425926</v>
      </c>
      <c r="F9657" s="1">
        <v>44964.611863425926</v>
      </c>
    </row>
    <row r="9658" spans="1:6" x14ac:dyDescent="0.2">
      <c r="A9658">
        <v>9657</v>
      </c>
      <c r="B9658" t="s">
        <v>24495</v>
      </c>
      <c r="C9658" t="s">
        <v>24496</v>
      </c>
      <c r="D9658" t="s">
        <v>24497</v>
      </c>
      <c r="E9658" s="1">
        <v>44964.611863425926</v>
      </c>
      <c r="F9658" s="1">
        <v>44964.611863425926</v>
      </c>
    </row>
    <row r="9659" spans="1:6" x14ac:dyDescent="0.2">
      <c r="A9659">
        <v>9658</v>
      </c>
      <c r="B9659" t="s">
        <v>24498</v>
      </c>
      <c r="C9659" t="s">
        <v>24499</v>
      </c>
      <c r="D9659" t="s">
        <v>24500</v>
      </c>
      <c r="E9659" s="1">
        <v>44964.611863425926</v>
      </c>
      <c r="F9659" s="1">
        <v>44964.611863425926</v>
      </c>
    </row>
    <row r="9660" spans="1:6" x14ac:dyDescent="0.2">
      <c r="A9660">
        <v>9659</v>
      </c>
      <c r="B9660" t="s">
        <v>24501</v>
      </c>
      <c r="C9660" t="s">
        <v>24502</v>
      </c>
      <c r="D9660" t="s">
        <v>24503</v>
      </c>
      <c r="E9660" s="1">
        <v>44964.611863425926</v>
      </c>
      <c r="F9660" s="1">
        <v>44964.611863425926</v>
      </c>
    </row>
    <row r="9661" spans="1:6" x14ac:dyDescent="0.2">
      <c r="A9661">
        <v>9660</v>
      </c>
      <c r="B9661" t="s">
        <v>24504</v>
      </c>
      <c r="C9661" t="s">
        <v>24505</v>
      </c>
      <c r="D9661" t="s">
        <v>24506</v>
      </c>
      <c r="E9661" s="1">
        <v>44964.611863425926</v>
      </c>
      <c r="F9661" s="1">
        <v>44964.611863425926</v>
      </c>
    </row>
    <row r="9662" spans="1:6" x14ac:dyDescent="0.2">
      <c r="A9662">
        <v>9661</v>
      </c>
      <c r="B9662" t="s">
        <v>24507</v>
      </c>
      <c r="C9662" t="s">
        <v>24508</v>
      </c>
      <c r="D9662" t="s">
        <v>24509</v>
      </c>
      <c r="E9662" s="1">
        <v>44964.611863425926</v>
      </c>
      <c r="F9662" s="1">
        <v>44964.611863425926</v>
      </c>
    </row>
    <row r="9663" spans="1:6" x14ac:dyDescent="0.2">
      <c r="A9663">
        <v>9662</v>
      </c>
      <c r="B9663" t="s">
        <v>24510</v>
      </c>
      <c r="C9663" t="s">
        <v>24511</v>
      </c>
      <c r="D9663" t="s">
        <v>24512</v>
      </c>
      <c r="E9663" s="1">
        <v>44964.611863425926</v>
      </c>
      <c r="F9663" s="1">
        <v>44964.611863425926</v>
      </c>
    </row>
    <row r="9664" spans="1:6" x14ac:dyDescent="0.2">
      <c r="A9664">
        <v>9663</v>
      </c>
      <c r="B9664" t="s">
        <v>24513</v>
      </c>
      <c r="C9664" t="s">
        <v>24514</v>
      </c>
      <c r="D9664">
        <v>15033108657</v>
      </c>
      <c r="E9664" s="1">
        <v>44964.611863425926</v>
      </c>
      <c r="F9664" s="1">
        <v>44964.611863425926</v>
      </c>
    </row>
    <row r="9665" spans="1:6" x14ac:dyDescent="0.2">
      <c r="A9665">
        <v>9664</v>
      </c>
      <c r="B9665" t="s">
        <v>24515</v>
      </c>
      <c r="C9665" t="s">
        <v>24516</v>
      </c>
      <c r="D9665">
        <f>1-657-584-9164</f>
        <v>-10404</v>
      </c>
      <c r="E9665" s="1">
        <v>44964.611863425926</v>
      </c>
      <c r="F9665" s="1">
        <v>44964.611863425926</v>
      </c>
    </row>
    <row r="9666" spans="1:6" x14ac:dyDescent="0.2">
      <c r="A9666">
        <v>9665</v>
      </c>
      <c r="B9666" t="s">
        <v>24517</v>
      </c>
      <c r="C9666" t="s">
        <v>24518</v>
      </c>
      <c r="D9666" s="2">
        <v>16403746245</v>
      </c>
      <c r="E9666" s="1">
        <v>44964.611863425926</v>
      </c>
      <c r="F9666" s="1">
        <v>44964.611863425926</v>
      </c>
    </row>
    <row r="9667" spans="1:6" x14ac:dyDescent="0.2">
      <c r="A9667">
        <v>9666</v>
      </c>
      <c r="B9667" t="s">
        <v>24519</v>
      </c>
      <c r="C9667" t="s">
        <v>24520</v>
      </c>
      <c r="D9667" t="s">
        <v>24521</v>
      </c>
      <c r="E9667" s="1">
        <v>44964.611863425926</v>
      </c>
      <c r="F9667" s="1">
        <v>44964.611863425926</v>
      </c>
    </row>
    <row r="9668" spans="1:6" x14ac:dyDescent="0.2">
      <c r="A9668">
        <v>9667</v>
      </c>
      <c r="B9668" t="s">
        <v>24522</v>
      </c>
      <c r="C9668" t="s">
        <v>24523</v>
      </c>
      <c r="D9668">
        <f>1-210-302-8984</f>
        <v>-9495</v>
      </c>
      <c r="E9668" s="1">
        <v>44964.611863425926</v>
      </c>
      <c r="F9668" s="1">
        <v>44964.611863425926</v>
      </c>
    </row>
    <row r="9669" spans="1:6" x14ac:dyDescent="0.2">
      <c r="A9669">
        <v>9668</v>
      </c>
      <c r="B9669" t="s">
        <v>24524</v>
      </c>
      <c r="C9669" t="s">
        <v>24525</v>
      </c>
      <c r="D9669">
        <f>1-678-584-814</f>
        <v>-2075</v>
      </c>
      <c r="E9669" s="1">
        <v>44964.611863425926</v>
      </c>
      <c r="F9669" s="1">
        <v>44964.611863425926</v>
      </c>
    </row>
    <row r="9670" spans="1:6" x14ac:dyDescent="0.2">
      <c r="A9670">
        <v>9669</v>
      </c>
      <c r="B9670" t="s">
        <v>24526</v>
      </c>
      <c r="C9670" t="s">
        <v>24527</v>
      </c>
      <c r="D9670" t="s">
        <v>24528</v>
      </c>
      <c r="E9670" s="1">
        <v>44964.611863425926</v>
      </c>
      <c r="F9670" s="1">
        <v>44964.611863425926</v>
      </c>
    </row>
    <row r="9671" spans="1:6" x14ac:dyDescent="0.2">
      <c r="A9671">
        <v>9670</v>
      </c>
      <c r="B9671" t="s">
        <v>24529</v>
      </c>
      <c r="C9671" t="s">
        <v>24530</v>
      </c>
      <c r="D9671" t="s">
        <v>24531</v>
      </c>
      <c r="E9671" s="1">
        <v>44964.611863425926</v>
      </c>
      <c r="F9671" s="1">
        <v>44964.611863425926</v>
      </c>
    </row>
    <row r="9672" spans="1:6" x14ac:dyDescent="0.2">
      <c r="A9672">
        <v>9671</v>
      </c>
      <c r="B9672" t="s">
        <v>24532</v>
      </c>
      <c r="C9672" t="s">
        <v>24533</v>
      </c>
      <c r="D9672" s="2">
        <v>12835389784</v>
      </c>
      <c r="E9672" s="1">
        <v>44964.611863425926</v>
      </c>
      <c r="F9672" s="1">
        <v>44964.611863425926</v>
      </c>
    </row>
    <row r="9673" spans="1:6" x14ac:dyDescent="0.2">
      <c r="A9673">
        <v>9672</v>
      </c>
      <c r="B9673" t="s">
        <v>24534</v>
      </c>
      <c r="C9673" t="s">
        <v>24535</v>
      </c>
      <c r="D9673" t="s">
        <v>24536</v>
      </c>
      <c r="E9673" s="1">
        <v>44964.611863425926</v>
      </c>
      <c r="F9673" s="1">
        <v>44964.611863425926</v>
      </c>
    </row>
    <row r="9674" spans="1:6" x14ac:dyDescent="0.2">
      <c r="A9674">
        <v>9673</v>
      </c>
      <c r="B9674" t="s">
        <v>24537</v>
      </c>
      <c r="C9674" t="s">
        <v>24538</v>
      </c>
      <c r="D9674" s="2">
        <v>7343177179</v>
      </c>
      <c r="E9674" s="1">
        <v>44964.611863425926</v>
      </c>
      <c r="F9674" s="1">
        <v>44964.611863425926</v>
      </c>
    </row>
    <row r="9675" spans="1:6" x14ac:dyDescent="0.2">
      <c r="A9675">
        <v>9674</v>
      </c>
      <c r="B9675" t="s">
        <v>24539</v>
      </c>
      <c r="C9675" t="s">
        <v>24540</v>
      </c>
      <c r="D9675" t="s">
        <v>24541</v>
      </c>
      <c r="E9675" s="1">
        <v>44964.611863425926</v>
      </c>
      <c r="F9675" s="1">
        <v>44964.611863425926</v>
      </c>
    </row>
    <row r="9676" spans="1:6" x14ac:dyDescent="0.2">
      <c r="A9676">
        <v>9675</v>
      </c>
      <c r="B9676" t="s">
        <v>24542</v>
      </c>
      <c r="C9676" t="s">
        <v>24543</v>
      </c>
      <c r="D9676">
        <v>16297299230</v>
      </c>
      <c r="E9676" s="1">
        <v>44964.611863425926</v>
      </c>
      <c r="F9676" s="1">
        <v>44964.611863425926</v>
      </c>
    </row>
    <row r="9677" spans="1:6" x14ac:dyDescent="0.2">
      <c r="A9677">
        <v>9676</v>
      </c>
      <c r="B9677" t="s">
        <v>24544</v>
      </c>
      <c r="C9677" t="s">
        <v>24545</v>
      </c>
      <c r="D9677">
        <v>13647514898</v>
      </c>
      <c r="E9677" s="1">
        <v>44964.611863425926</v>
      </c>
      <c r="F9677" s="1">
        <v>44964.611863425926</v>
      </c>
    </row>
    <row r="9678" spans="1:6" x14ac:dyDescent="0.2">
      <c r="A9678">
        <v>9677</v>
      </c>
      <c r="B9678" t="s">
        <v>24546</v>
      </c>
      <c r="C9678" t="s">
        <v>24547</v>
      </c>
      <c r="D9678">
        <f>1-850-469-1492</f>
        <v>-2810</v>
      </c>
      <c r="E9678" s="1">
        <v>44964.611863425926</v>
      </c>
      <c r="F9678" s="1">
        <v>44964.611863425926</v>
      </c>
    </row>
    <row r="9679" spans="1:6" x14ac:dyDescent="0.2">
      <c r="A9679">
        <v>9678</v>
      </c>
      <c r="B9679" t="s">
        <v>24548</v>
      </c>
      <c r="C9679" t="s">
        <v>24549</v>
      </c>
      <c r="D9679" s="2">
        <v>13208893964</v>
      </c>
      <c r="E9679" s="1">
        <v>44964.611863425926</v>
      </c>
      <c r="F9679" s="1">
        <v>44964.611863425926</v>
      </c>
    </row>
    <row r="9680" spans="1:6" x14ac:dyDescent="0.2">
      <c r="A9680">
        <v>9679</v>
      </c>
      <c r="B9680" t="s">
        <v>24550</v>
      </c>
      <c r="C9680" t="s">
        <v>24551</v>
      </c>
      <c r="D9680">
        <f>1-463-391-6223</f>
        <v>-7076</v>
      </c>
      <c r="E9680" s="1">
        <v>44964.611863425926</v>
      </c>
      <c r="F9680" s="1">
        <v>44964.611863425926</v>
      </c>
    </row>
    <row r="9681" spans="1:6" x14ac:dyDescent="0.2">
      <c r="A9681">
        <v>9680</v>
      </c>
      <c r="B9681" t="s">
        <v>24552</v>
      </c>
      <c r="C9681" t="s">
        <v>24553</v>
      </c>
      <c r="D9681" t="s">
        <v>24554</v>
      </c>
      <c r="E9681" s="1">
        <v>44964.611863425926</v>
      </c>
      <c r="F9681" s="1">
        <v>44964.611863425926</v>
      </c>
    </row>
    <row r="9682" spans="1:6" x14ac:dyDescent="0.2">
      <c r="A9682">
        <v>9681</v>
      </c>
      <c r="B9682" t="s">
        <v>24555</v>
      </c>
      <c r="C9682" t="s">
        <v>24556</v>
      </c>
      <c r="D9682" t="s">
        <v>24557</v>
      </c>
      <c r="E9682" s="1">
        <v>44964.611863425926</v>
      </c>
      <c r="F9682" s="1">
        <v>44964.611863425926</v>
      </c>
    </row>
    <row r="9683" spans="1:6" x14ac:dyDescent="0.2">
      <c r="A9683">
        <v>9682</v>
      </c>
      <c r="B9683" t="s">
        <v>24558</v>
      </c>
      <c r="C9683" t="s">
        <v>24559</v>
      </c>
      <c r="D9683" t="s">
        <v>24560</v>
      </c>
      <c r="E9683" s="1">
        <v>44964.611863425926</v>
      </c>
      <c r="F9683" s="1">
        <v>44964.611863425926</v>
      </c>
    </row>
    <row r="9684" spans="1:6" x14ac:dyDescent="0.2">
      <c r="A9684">
        <v>9683</v>
      </c>
      <c r="B9684" t="s">
        <v>24561</v>
      </c>
      <c r="C9684" t="s">
        <v>24562</v>
      </c>
      <c r="D9684">
        <f>1-949-794-9748</f>
        <v>-11490</v>
      </c>
      <c r="E9684" s="1">
        <v>44964.611863425926</v>
      </c>
      <c r="F9684" s="1">
        <v>44964.611863425926</v>
      </c>
    </row>
    <row r="9685" spans="1:6" x14ac:dyDescent="0.2">
      <c r="A9685">
        <v>9684</v>
      </c>
      <c r="B9685" t="s">
        <v>24563</v>
      </c>
      <c r="C9685" t="s">
        <v>24564</v>
      </c>
      <c r="D9685" s="2">
        <v>7866296295</v>
      </c>
      <c r="E9685" s="1">
        <v>44964.611863425926</v>
      </c>
      <c r="F9685" s="1">
        <v>44964.611863425926</v>
      </c>
    </row>
    <row r="9686" spans="1:6" x14ac:dyDescent="0.2">
      <c r="A9686">
        <v>9685</v>
      </c>
      <c r="B9686" t="s">
        <v>24565</v>
      </c>
      <c r="C9686" t="s">
        <v>24566</v>
      </c>
      <c r="D9686" t="s">
        <v>24567</v>
      </c>
      <c r="E9686" s="1">
        <v>44964.611863425926</v>
      </c>
      <c r="F9686" s="1">
        <v>44964.611863425926</v>
      </c>
    </row>
    <row r="9687" spans="1:6" x14ac:dyDescent="0.2">
      <c r="A9687">
        <v>9686</v>
      </c>
      <c r="B9687" t="s">
        <v>24568</v>
      </c>
      <c r="C9687" t="s">
        <v>24569</v>
      </c>
      <c r="D9687">
        <f>1-346-319-2965</f>
        <v>-3629</v>
      </c>
      <c r="E9687" s="1">
        <v>44964.611863425926</v>
      </c>
      <c r="F9687" s="1">
        <v>44964.611863425926</v>
      </c>
    </row>
    <row r="9688" spans="1:6" x14ac:dyDescent="0.2">
      <c r="A9688">
        <v>9687</v>
      </c>
      <c r="B9688" t="s">
        <v>24570</v>
      </c>
      <c r="C9688" t="s">
        <v>24571</v>
      </c>
      <c r="D9688" s="2">
        <v>3315142412</v>
      </c>
      <c r="E9688" s="1">
        <v>44964.611863425926</v>
      </c>
      <c r="F9688" s="1">
        <v>44964.611863425926</v>
      </c>
    </row>
    <row r="9689" spans="1:6" x14ac:dyDescent="0.2">
      <c r="A9689">
        <v>9688</v>
      </c>
      <c r="B9689" t="s">
        <v>24572</v>
      </c>
      <c r="C9689" t="s">
        <v>24573</v>
      </c>
      <c r="D9689" t="s">
        <v>24574</v>
      </c>
      <c r="E9689" s="1">
        <v>44964.611863425926</v>
      </c>
      <c r="F9689" s="1">
        <v>44964.611863425926</v>
      </c>
    </row>
    <row r="9690" spans="1:6" x14ac:dyDescent="0.2">
      <c r="A9690">
        <v>9689</v>
      </c>
      <c r="B9690" t="s">
        <v>24575</v>
      </c>
      <c r="C9690" t="s">
        <v>24576</v>
      </c>
      <c r="D9690" t="s">
        <v>24577</v>
      </c>
      <c r="E9690" s="1">
        <v>44964.611863425926</v>
      </c>
      <c r="F9690" s="1">
        <v>44964.611863425926</v>
      </c>
    </row>
    <row r="9691" spans="1:6" x14ac:dyDescent="0.2">
      <c r="A9691">
        <v>9690</v>
      </c>
      <c r="B9691" t="s">
        <v>24578</v>
      </c>
      <c r="C9691" t="s">
        <v>24579</v>
      </c>
      <c r="D9691" t="s">
        <v>24580</v>
      </c>
      <c r="E9691" s="1">
        <v>44964.611863425926</v>
      </c>
      <c r="F9691" s="1">
        <v>44964.611863425926</v>
      </c>
    </row>
    <row r="9692" spans="1:6" x14ac:dyDescent="0.2">
      <c r="A9692">
        <v>9691</v>
      </c>
      <c r="B9692" t="s">
        <v>24581</v>
      </c>
      <c r="C9692" t="s">
        <v>24582</v>
      </c>
      <c r="D9692">
        <f>1-430-472-6445</f>
        <v>-7346</v>
      </c>
      <c r="E9692" s="1">
        <v>44964.611863425926</v>
      </c>
      <c r="F9692" s="1">
        <v>44964.611863425926</v>
      </c>
    </row>
    <row r="9693" spans="1:6" x14ac:dyDescent="0.2">
      <c r="A9693">
        <v>9692</v>
      </c>
      <c r="B9693" t="s">
        <v>24583</v>
      </c>
      <c r="C9693" t="s">
        <v>24584</v>
      </c>
      <c r="D9693" t="s">
        <v>24585</v>
      </c>
      <c r="E9693" s="1">
        <v>44964.611863425926</v>
      </c>
      <c r="F9693" s="1">
        <v>44964.611863425926</v>
      </c>
    </row>
    <row r="9694" spans="1:6" x14ac:dyDescent="0.2">
      <c r="A9694">
        <v>9693</v>
      </c>
      <c r="B9694" t="s">
        <v>24586</v>
      </c>
      <c r="C9694" t="s">
        <v>24587</v>
      </c>
      <c r="D9694">
        <v>19712350633</v>
      </c>
      <c r="E9694" s="1">
        <v>44964.611863425926</v>
      </c>
      <c r="F9694" s="1">
        <v>44964.611863425926</v>
      </c>
    </row>
    <row r="9695" spans="1:6" x14ac:dyDescent="0.2">
      <c r="A9695">
        <v>9694</v>
      </c>
      <c r="B9695" t="s">
        <v>24588</v>
      </c>
      <c r="C9695" t="s">
        <v>24589</v>
      </c>
      <c r="D9695">
        <f>1-564-717-2433</f>
        <v>-3713</v>
      </c>
      <c r="E9695" s="1">
        <v>44964.611863425926</v>
      </c>
      <c r="F9695" s="1">
        <v>44964.611863425926</v>
      </c>
    </row>
    <row r="9696" spans="1:6" x14ac:dyDescent="0.2">
      <c r="A9696">
        <v>9695</v>
      </c>
      <c r="B9696" t="s">
        <v>24590</v>
      </c>
      <c r="C9696" t="s">
        <v>24591</v>
      </c>
      <c r="D9696" s="2">
        <v>5134783212</v>
      </c>
      <c r="E9696" s="1">
        <v>44964.611863425926</v>
      </c>
      <c r="F9696" s="1">
        <v>44964.611863425926</v>
      </c>
    </row>
    <row r="9697" spans="1:6" x14ac:dyDescent="0.2">
      <c r="A9697">
        <v>9696</v>
      </c>
      <c r="B9697" t="s">
        <v>24592</v>
      </c>
      <c r="C9697" t="s">
        <v>24593</v>
      </c>
      <c r="D9697" s="2">
        <v>17267693613</v>
      </c>
      <c r="E9697" s="1">
        <v>44964.611863425926</v>
      </c>
      <c r="F9697" s="1">
        <v>44964.611863425926</v>
      </c>
    </row>
    <row r="9698" spans="1:6" x14ac:dyDescent="0.2">
      <c r="A9698">
        <v>9697</v>
      </c>
      <c r="B9698" t="s">
        <v>24594</v>
      </c>
      <c r="C9698" t="s">
        <v>24595</v>
      </c>
      <c r="D9698" t="s">
        <v>24596</v>
      </c>
      <c r="E9698" s="1">
        <v>44964.611863425926</v>
      </c>
      <c r="F9698" s="1">
        <v>44964.611863425926</v>
      </c>
    </row>
    <row r="9699" spans="1:6" x14ac:dyDescent="0.2">
      <c r="A9699">
        <v>9698</v>
      </c>
      <c r="B9699" t="s">
        <v>24597</v>
      </c>
      <c r="C9699" t="s">
        <v>24598</v>
      </c>
      <c r="D9699" s="2">
        <v>16783903452</v>
      </c>
      <c r="E9699" s="1">
        <v>44964.611863425926</v>
      </c>
      <c r="F9699" s="1">
        <v>44964.611863425926</v>
      </c>
    </row>
    <row r="9700" spans="1:6" x14ac:dyDescent="0.2">
      <c r="A9700">
        <v>9699</v>
      </c>
      <c r="B9700" t="s">
        <v>24599</v>
      </c>
      <c r="C9700" t="s">
        <v>24600</v>
      </c>
      <c r="D9700" t="s">
        <v>24601</v>
      </c>
      <c r="E9700" s="1">
        <v>44964.611863425926</v>
      </c>
      <c r="F9700" s="1">
        <v>44964.611863425926</v>
      </c>
    </row>
    <row r="9701" spans="1:6" x14ac:dyDescent="0.2">
      <c r="A9701">
        <v>9700</v>
      </c>
      <c r="B9701" t="s">
        <v>24602</v>
      </c>
      <c r="C9701" t="s">
        <v>24603</v>
      </c>
      <c r="D9701" s="2">
        <v>2672670388</v>
      </c>
      <c r="E9701" s="1">
        <v>44964.611863425926</v>
      </c>
      <c r="F9701" s="1">
        <v>44964.611863425926</v>
      </c>
    </row>
    <row r="9702" spans="1:6" x14ac:dyDescent="0.2">
      <c r="A9702">
        <v>9701</v>
      </c>
      <c r="B9702" t="s">
        <v>24604</v>
      </c>
      <c r="C9702" t="s">
        <v>24605</v>
      </c>
      <c r="D9702" s="2">
        <v>7817675196</v>
      </c>
      <c r="E9702" s="1">
        <v>44964.611863425926</v>
      </c>
      <c r="F9702" s="1">
        <v>44964.611863425926</v>
      </c>
    </row>
    <row r="9703" spans="1:6" x14ac:dyDescent="0.2">
      <c r="A9703">
        <v>9702</v>
      </c>
      <c r="B9703" t="s">
        <v>24606</v>
      </c>
      <c r="C9703" t="s">
        <v>24607</v>
      </c>
      <c r="D9703">
        <f>1-475-819-7060</f>
        <v>-8353</v>
      </c>
      <c r="E9703" s="1">
        <v>44964.611863425926</v>
      </c>
      <c r="F9703" s="1">
        <v>44964.611863425926</v>
      </c>
    </row>
    <row r="9704" spans="1:6" x14ac:dyDescent="0.2">
      <c r="A9704">
        <v>9703</v>
      </c>
      <c r="B9704" t="s">
        <v>24608</v>
      </c>
      <c r="C9704" t="s">
        <v>24609</v>
      </c>
      <c r="D9704" t="s">
        <v>24610</v>
      </c>
      <c r="E9704" s="1">
        <v>44964.611863425926</v>
      </c>
      <c r="F9704" s="1">
        <v>44964.611863425926</v>
      </c>
    </row>
    <row r="9705" spans="1:6" x14ac:dyDescent="0.2">
      <c r="A9705">
        <v>9704</v>
      </c>
      <c r="B9705" t="s">
        <v>24611</v>
      </c>
      <c r="C9705" t="s">
        <v>24612</v>
      </c>
      <c r="D9705" t="s">
        <v>24613</v>
      </c>
      <c r="E9705" s="1">
        <v>44964.611863425926</v>
      </c>
      <c r="F9705" s="1">
        <v>44964.611863425926</v>
      </c>
    </row>
    <row r="9706" spans="1:6" x14ac:dyDescent="0.2">
      <c r="A9706">
        <v>9705</v>
      </c>
      <c r="B9706" t="s">
        <v>24614</v>
      </c>
      <c r="C9706" t="s">
        <v>24615</v>
      </c>
      <c r="D9706" t="s">
        <v>24616</v>
      </c>
      <c r="E9706" s="1">
        <v>44964.611863425926</v>
      </c>
      <c r="F9706" s="1">
        <v>44964.611863425926</v>
      </c>
    </row>
    <row r="9707" spans="1:6" x14ac:dyDescent="0.2">
      <c r="A9707">
        <v>9706</v>
      </c>
      <c r="B9707" t="s">
        <v>24617</v>
      </c>
      <c r="C9707" t="s">
        <v>24618</v>
      </c>
      <c r="D9707" t="s">
        <v>24619</v>
      </c>
      <c r="E9707" s="1">
        <v>44964.611863425926</v>
      </c>
      <c r="F9707" s="1">
        <v>44964.611863425926</v>
      </c>
    </row>
    <row r="9708" spans="1:6" x14ac:dyDescent="0.2">
      <c r="A9708">
        <v>9707</v>
      </c>
      <c r="B9708" t="s">
        <v>24620</v>
      </c>
      <c r="C9708" t="s">
        <v>24621</v>
      </c>
      <c r="D9708">
        <f>1-772-428-1036</f>
        <v>-2235</v>
      </c>
      <c r="E9708" s="1">
        <v>44964.611863425926</v>
      </c>
      <c r="F9708" s="1">
        <v>44964.611863425926</v>
      </c>
    </row>
    <row r="9709" spans="1:6" x14ac:dyDescent="0.2">
      <c r="A9709">
        <v>9708</v>
      </c>
      <c r="B9709" t="s">
        <v>24622</v>
      </c>
      <c r="C9709" t="s">
        <v>24623</v>
      </c>
      <c r="D9709" t="s">
        <v>24624</v>
      </c>
      <c r="E9709" s="1">
        <v>44964.611863425926</v>
      </c>
      <c r="F9709" s="1">
        <v>44964.611863425926</v>
      </c>
    </row>
    <row r="9710" spans="1:6" x14ac:dyDescent="0.2">
      <c r="A9710">
        <v>9709</v>
      </c>
      <c r="B9710" t="s">
        <v>24625</v>
      </c>
      <c r="C9710" t="s">
        <v>24626</v>
      </c>
      <c r="D9710" t="s">
        <v>24627</v>
      </c>
      <c r="E9710" s="1">
        <v>44964.611863425926</v>
      </c>
      <c r="F9710" s="1">
        <v>44964.611863425926</v>
      </c>
    </row>
    <row r="9711" spans="1:6" x14ac:dyDescent="0.2">
      <c r="A9711">
        <v>9710</v>
      </c>
      <c r="B9711" t="s">
        <v>24628</v>
      </c>
      <c r="C9711" t="s">
        <v>24629</v>
      </c>
      <c r="D9711" t="s">
        <v>24630</v>
      </c>
      <c r="E9711" s="1">
        <v>44964.611863425926</v>
      </c>
      <c r="F9711" s="1">
        <v>44964.611863425926</v>
      </c>
    </row>
    <row r="9712" spans="1:6" x14ac:dyDescent="0.2">
      <c r="A9712">
        <v>9711</v>
      </c>
      <c r="B9712" t="s">
        <v>24631</v>
      </c>
      <c r="C9712" t="s">
        <v>24632</v>
      </c>
      <c r="D9712" t="s">
        <v>24633</v>
      </c>
      <c r="E9712" s="1">
        <v>44964.611863425926</v>
      </c>
      <c r="F9712" s="1">
        <v>44964.611863425926</v>
      </c>
    </row>
    <row r="9713" spans="1:6" x14ac:dyDescent="0.2">
      <c r="A9713">
        <v>9712</v>
      </c>
      <c r="B9713" t="s">
        <v>24634</v>
      </c>
      <c r="C9713" t="s">
        <v>24635</v>
      </c>
      <c r="D9713" t="s">
        <v>24636</v>
      </c>
      <c r="E9713" s="1">
        <v>44964.611863425926</v>
      </c>
      <c r="F9713" s="1">
        <v>44964.611863425926</v>
      </c>
    </row>
    <row r="9714" spans="1:6" x14ac:dyDescent="0.2">
      <c r="A9714">
        <v>9713</v>
      </c>
      <c r="B9714" t="s">
        <v>24637</v>
      </c>
      <c r="C9714" t="s">
        <v>24638</v>
      </c>
      <c r="D9714" s="2">
        <v>15518711814</v>
      </c>
      <c r="E9714" s="1">
        <v>44964.611863425926</v>
      </c>
      <c r="F9714" s="1">
        <v>44964.611863425926</v>
      </c>
    </row>
    <row r="9715" spans="1:6" x14ac:dyDescent="0.2">
      <c r="A9715">
        <v>9714</v>
      </c>
      <c r="B9715" t="s">
        <v>24639</v>
      </c>
      <c r="C9715" t="s">
        <v>24640</v>
      </c>
      <c r="D9715" t="s">
        <v>24641</v>
      </c>
      <c r="E9715" s="1">
        <v>44964.611863425926</v>
      </c>
      <c r="F9715" s="1">
        <v>44964.611863425926</v>
      </c>
    </row>
    <row r="9716" spans="1:6" x14ac:dyDescent="0.2">
      <c r="A9716">
        <v>9715</v>
      </c>
      <c r="B9716" t="s">
        <v>24642</v>
      </c>
      <c r="C9716" t="s">
        <v>24643</v>
      </c>
      <c r="D9716" s="2">
        <v>12283875115</v>
      </c>
      <c r="E9716" s="1">
        <v>44964.611863425926</v>
      </c>
      <c r="F9716" s="1">
        <v>44964.611863425926</v>
      </c>
    </row>
    <row r="9717" spans="1:6" x14ac:dyDescent="0.2">
      <c r="A9717">
        <v>9716</v>
      </c>
      <c r="B9717" t="s">
        <v>24644</v>
      </c>
      <c r="C9717" t="s">
        <v>24645</v>
      </c>
      <c r="D9717" t="s">
        <v>24646</v>
      </c>
      <c r="E9717" s="1">
        <v>44964.611863425926</v>
      </c>
      <c r="F9717" s="1">
        <v>44964.611863425926</v>
      </c>
    </row>
    <row r="9718" spans="1:6" x14ac:dyDescent="0.2">
      <c r="A9718">
        <v>9717</v>
      </c>
      <c r="B9718" t="s">
        <v>24647</v>
      </c>
      <c r="C9718" t="s">
        <v>24648</v>
      </c>
      <c r="D9718" t="s">
        <v>24649</v>
      </c>
      <c r="E9718" s="1">
        <v>44964.611863425926</v>
      </c>
      <c r="F9718" s="1">
        <v>44964.611863425926</v>
      </c>
    </row>
    <row r="9719" spans="1:6" x14ac:dyDescent="0.2">
      <c r="A9719">
        <v>9718</v>
      </c>
      <c r="B9719" t="s">
        <v>24650</v>
      </c>
      <c r="C9719" t="s">
        <v>24651</v>
      </c>
      <c r="D9719">
        <v>16368856553</v>
      </c>
      <c r="E9719" s="1">
        <v>44964.611863425926</v>
      </c>
      <c r="F9719" s="1">
        <v>44964.611863425926</v>
      </c>
    </row>
    <row r="9720" spans="1:6" x14ac:dyDescent="0.2">
      <c r="A9720">
        <v>9719</v>
      </c>
      <c r="B9720" t="s">
        <v>24652</v>
      </c>
      <c r="C9720" t="s">
        <v>24653</v>
      </c>
      <c r="D9720" t="s">
        <v>24654</v>
      </c>
      <c r="E9720" s="1">
        <v>44964.611863425926</v>
      </c>
      <c r="F9720" s="1">
        <v>44964.611863425926</v>
      </c>
    </row>
    <row r="9721" spans="1:6" x14ac:dyDescent="0.2">
      <c r="A9721">
        <v>9720</v>
      </c>
      <c r="B9721" t="s">
        <v>24655</v>
      </c>
      <c r="C9721" t="s">
        <v>24656</v>
      </c>
      <c r="D9721" s="2">
        <v>6518578489</v>
      </c>
      <c r="E9721" s="1">
        <v>44964.611863425926</v>
      </c>
      <c r="F9721" s="1">
        <v>44964.611863425926</v>
      </c>
    </row>
    <row r="9722" spans="1:6" x14ac:dyDescent="0.2">
      <c r="A9722">
        <v>9721</v>
      </c>
      <c r="B9722" t="s">
        <v>24657</v>
      </c>
      <c r="C9722" t="s">
        <v>24658</v>
      </c>
      <c r="D9722" t="s">
        <v>24659</v>
      </c>
      <c r="E9722" s="1">
        <v>44964.611863425926</v>
      </c>
      <c r="F9722" s="1">
        <v>44964.611863425926</v>
      </c>
    </row>
    <row r="9723" spans="1:6" x14ac:dyDescent="0.2">
      <c r="A9723">
        <v>9722</v>
      </c>
      <c r="B9723" t="s">
        <v>24660</v>
      </c>
      <c r="C9723" t="s">
        <v>24661</v>
      </c>
      <c r="D9723" t="s">
        <v>24662</v>
      </c>
      <c r="E9723" s="1">
        <v>44964.611863425926</v>
      </c>
      <c r="F9723" s="1">
        <v>44964.611863425926</v>
      </c>
    </row>
    <row r="9724" spans="1:6" x14ac:dyDescent="0.2">
      <c r="A9724">
        <v>9723</v>
      </c>
      <c r="B9724" t="s">
        <v>24663</v>
      </c>
      <c r="C9724" t="s">
        <v>24664</v>
      </c>
      <c r="D9724">
        <f>1-281-416-1227</f>
        <v>-1923</v>
      </c>
      <c r="E9724" s="1">
        <v>44964.611863425926</v>
      </c>
      <c r="F9724" s="1">
        <v>44964.611863425926</v>
      </c>
    </row>
    <row r="9725" spans="1:6" x14ac:dyDescent="0.2">
      <c r="A9725">
        <v>9724</v>
      </c>
      <c r="B9725" t="s">
        <v>24665</v>
      </c>
      <c r="C9725" t="s">
        <v>24666</v>
      </c>
      <c r="D9725" t="s">
        <v>24667</v>
      </c>
      <c r="E9725" s="1">
        <v>44964.611863425926</v>
      </c>
      <c r="F9725" s="1">
        <v>44964.611863425926</v>
      </c>
    </row>
    <row r="9726" spans="1:6" x14ac:dyDescent="0.2">
      <c r="A9726">
        <v>9725</v>
      </c>
      <c r="B9726" t="s">
        <v>24668</v>
      </c>
      <c r="C9726" t="s">
        <v>24669</v>
      </c>
      <c r="D9726">
        <f>1-507-800-3214</f>
        <v>-4520</v>
      </c>
      <c r="E9726" s="1">
        <v>44964.611863425926</v>
      </c>
      <c r="F9726" s="1">
        <v>44964.611863425926</v>
      </c>
    </row>
    <row r="9727" spans="1:6" x14ac:dyDescent="0.2">
      <c r="A9727">
        <v>9726</v>
      </c>
      <c r="B9727" t="s">
        <v>24670</v>
      </c>
      <c r="C9727" t="s">
        <v>24671</v>
      </c>
      <c r="D9727" t="s">
        <v>24672</v>
      </c>
      <c r="E9727" s="1">
        <v>44964.611863425926</v>
      </c>
      <c r="F9727" s="1">
        <v>44964.611863425926</v>
      </c>
    </row>
    <row r="9728" spans="1:6" x14ac:dyDescent="0.2">
      <c r="A9728">
        <v>9727</v>
      </c>
      <c r="B9728" t="s">
        <v>24673</v>
      </c>
      <c r="C9728" t="s">
        <v>24674</v>
      </c>
      <c r="D9728" t="s">
        <v>24675</v>
      </c>
      <c r="E9728" s="1">
        <v>44964.611863425926</v>
      </c>
      <c r="F9728" s="1">
        <v>44964.611863425926</v>
      </c>
    </row>
    <row r="9729" spans="1:6" x14ac:dyDescent="0.2">
      <c r="A9729">
        <v>9728</v>
      </c>
      <c r="B9729" t="s">
        <v>24676</v>
      </c>
      <c r="C9729" t="s">
        <v>24677</v>
      </c>
      <c r="D9729">
        <v>18163497489</v>
      </c>
      <c r="E9729" s="1">
        <v>44964.611863425926</v>
      </c>
      <c r="F9729" s="1">
        <v>44964.611863425926</v>
      </c>
    </row>
    <row r="9730" spans="1:6" x14ac:dyDescent="0.2">
      <c r="A9730">
        <v>9729</v>
      </c>
      <c r="B9730" t="s">
        <v>24678</v>
      </c>
      <c r="C9730" t="s">
        <v>24679</v>
      </c>
      <c r="D9730" t="s">
        <v>24680</v>
      </c>
      <c r="E9730" s="1">
        <v>44964.611863425926</v>
      </c>
      <c r="F9730" s="1">
        <v>44964.611863425926</v>
      </c>
    </row>
    <row r="9731" spans="1:6" x14ac:dyDescent="0.2">
      <c r="A9731">
        <v>9730</v>
      </c>
      <c r="B9731" t="s">
        <v>24681</v>
      </c>
      <c r="C9731" t="s">
        <v>24682</v>
      </c>
      <c r="D9731" s="2">
        <v>2814941420</v>
      </c>
      <c r="E9731" s="1">
        <v>44964.611863425926</v>
      </c>
      <c r="F9731" s="1">
        <v>44964.611863425926</v>
      </c>
    </row>
    <row r="9732" spans="1:6" x14ac:dyDescent="0.2">
      <c r="A9732">
        <v>9731</v>
      </c>
      <c r="B9732" t="s">
        <v>24683</v>
      </c>
      <c r="C9732" t="s">
        <v>24684</v>
      </c>
      <c r="D9732" t="s">
        <v>24685</v>
      </c>
      <c r="E9732" s="1">
        <v>44964.611863425926</v>
      </c>
      <c r="F9732" s="1">
        <v>44964.611863425926</v>
      </c>
    </row>
    <row r="9733" spans="1:6" x14ac:dyDescent="0.2">
      <c r="A9733">
        <v>9732</v>
      </c>
      <c r="B9733" t="s">
        <v>24686</v>
      </c>
      <c r="C9733" t="s">
        <v>24687</v>
      </c>
      <c r="D9733" s="2">
        <v>2517707840</v>
      </c>
      <c r="E9733" s="1">
        <v>44964.611863425926</v>
      </c>
      <c r="F9733" s="1">
        <v>44964.611863425926</v>
      </c>
    </row>
    <row r="9734" spans="1:6" x14ac:dyDescent="0.2">
      <c r="A9734">
        <v>9733</v>
      </c>
      <c r="B9734" t="s">
        <v>24688</v>
      </c>
      <c r="C9734" t="s">
        <v>24689</v>
      </c>
      <c r="D9734" s="2">
        <v>7024466944</v>
      </c>
      <c r="E9734" s="1">
        <v>44964.611863425926</v>
      </c>
      <c r="F9734" s="1">
        <v>44964.611863425926</v>
      </c>
    </row>
    <row r="9735" spans="1:6" x14ac:dyDescent="0.2">
      <c r="A9735">
        <v>9734</v>
      </c>
      <c r="B9735" t="s">
        <v>24690</v>
      </c>
      <c r="C9735" t="s">
        <v>24691</v>
      </c>
      <c r="D9735" s="2">
        <v>4055053415</v>
      </c>
      <c r="E9735" s="1">
        <v>44964.611863425926</v>
      </c>
      <c r="F9735" s="1">
        <v>44964.611863425926</v>
      </c>
    </row>
    <row r="9736" spans="1:6" x14ac:dyDescent="0.2">
      <c r="A9736">
        <v>9735</v>
      </c>
      <c r="B9736" t="s">
        <v>24692</v>
      </c>
      <c r="C9736" t="s">
        <v>24693</v>
      </c>
      <c r="D9736" t="s">
        <v>24694</v>
      </c>
      <c r="E9736" s="1">
        <v>44964.611863425926</v>
      </c>
      <c r="F9736" s="1">
        <v>44964.611863425926</v>
      </c>
    </row>
    <row r="9737" spans="1:6" x14ac:dyDescent="0.2">
      <c r="A9737">
        <v>9736</v>
      </c>
      <c r="B9737" t="s">
        <v>24695</v>
      </c>
      <c r="C9737" t="s">
        <v>24696</v>
      </c>
      <c r="D9737" s="2">
        <v>8788926648</v>
      </c>
      <c r="E9737" s="1">
        <v>44964.611863425926</v>
      </c>
      <c r="F9737" s="1">
        <v>44964.611863425926</v>
      </c>
    </row>
    <row r="9738" spans="1:6" x14ac:dyDescent="0.2">
      <c r="A9738">
        <v>9737</v>
      </c>
      <c r="B9738" t="s">
        <v>24697</v>
      </c>
      <c r="C9738" t="s">
        <v>24698</v>
      </c>
      <c r="D9738" t="s">
        <v>24699</v>
      </c>
      <c r="E9738" s="1">
        <v>44964.611863425926</v>
      </c>
      <c r="F9738" s="1">
        <v>44964.611863425926</v>
      </c>
    </row>
    <row r="9739" spans="1:6" x14ac:dyDescent="0.2">
      <c r="A9739">
        <v>9738</v>
      </c>
      <c r="B9739" t="s">
        <v>24700</v>
      </c>
      <c r="C9739" t="s">
        <v>24701</v>
      </c>
      <c r="D9739" t="s">
        <v>24702</v>
      </c>
      <c r="E9739" s="1">
        <v>44964.611863425926</v>
      </c>
      <c r="F9739" s="1">
        <v>44964.611863425926</v>
      </c>
    </row>
    <row r="9740" spans="1:6" x14ac:dyDescent="0.2">
      <c r="A9740">
        <v>9739</v>
      </c>
      <c r="B9740" t="s">
        <v>24703</v>
      </c>
      <c r="C9740" t="s">
        <v>24704</v>
      </c>
      <c r="D9740" t="s">
        <v>24705</v>
      </c>
      <c r="E9740" s="1">
        <v>44964.611863425926</v>
      </c>
      <c r="F9740" s="1">
        <v>44964.611863425926</v>
      </c>
    </row>
    <row r="9741" spans="1:6" x14ac:dyDescent="0.2">
      <c r="A9741">
        <v>9740</v>
      </c>
      <c r="B9741" t="s">
        <v>24706</v>
      </c>
      <c r="C9741" t="s">
        <v>24707</v>
      </c>
      <c r="D9741" s="2">
        <v>9794276368</v>
      </c>
      <c r="E9741" s="1">
        <v>44964.611863425926</v>
      </c>
      <c r="F9741" s="1">
        <v>44964.611863425926</v>
      </c>
    </row>
    <row r="9742" spans="1:6" x14ac:dyDescent="0.2">
      <c r="A9742">
        <v>9741</v>
      </c>
      <c r="B9742" t="s">
        <v>24708</v>
      </c>
      <c r="C9742" t="s">
        <v>24709</v>
      </c>
      <c r="D9742" s="2">
        <v>3806159204</v>
      </c>
      <c r="E9742" s="1">
        <v>44964.611863425926</v>
      </c>
      <c r="F9742" s="1">
        <v>44964.611863425926</v>
      </c>
    </row>
    <row r="9743" spans="1:6" x14ac:dyDescent="0.2">
      <c r="A9743">
        <v>9742</v>
      </c>
      <c r="B9743" t="s">
        <v>24710</v>
      </c>
      <c r="C9743" t="s">
        <v>24711</v>
      </c>
      <c r="D9743" s="2">
        <v>7085171924</v>
      </c>
      <c r="E9743" s="1">
        <v>44964.611863425926</v>
      </c>
      <c r="F9743" s="1">
        <v>44964.611863425926</v>
      </c>
    </row>
    <row r="9744" spans="1:6" x14ac:dyDescent="0.2">
      <c r="A9744">
        <v>9743</v>
      </c>
      <c r="B9744" t="s">
        <v>24712</v>
      </c>
      <c r="C9744" t="s">
        <v>24713</v>
      </c>
      <c r="D9744" t="s">
        <v>24714</v>
      </c>
      <c r="E9744" s="1">
        <v>44964.611863425926</v>
      </c>
      <c r="F9744" s="1">
        <v>44964.611863425926</v>
      </c>
    </row>
    <row r="9745" spans="1:6" x14ac:dyDescent="0.2">
      <c r="A9745">
        <v>9744</v>
      </c>
      <c r="B9745" t="s">
        <v>24715</v>
      </c>
      <c r="C9745" t="s">
        <v>24716</v>
      </c>
      <c r="D9745" t="s">
        <v>24717</v>
      </c>
      <c r="E9745" s="1">
        <v>44964.611863425926</v>
      </c>
      <c r="F9745" s="1">
        <v>44964.611863425926</v>
      </c>
    </row>
    <row r="9746" spans="1:6" x14ac:dyDescent="0.2">
      <c r="A9746">
        <v>9745</v>
      </c>
      <c r="B9746" t="s">
        <v>24718</v>
      </c>
      <c r="C9746" t="s">
        <v>24719</v>
      </c>
      <c r="D9746" t="s">
        <v>24720</v>
      </c>
      <c r="E9746" s="1">
        <v>44964.611863425926</v>
      </c>
      <c r="F9746" s="1">
        <v>44964.611863425926</v>
      </c>
    </row>
    <row r="9747" spans="1:6" x14ac:dyDescent="0.2">
      <c r="A9747">
        <v>9746</v>
      </c>
      <c r="B9747" t="s">
        <v>24721</v>
      </c>
      <c r="C9747" t="s">
        <v>24722</v>
      </c>
      <c r="D9747" t="s">
        <v>24723</v>
      </c>
      <c r="E9747" s="1">
        <v>44964.611863425926</v>
      </c>
      <c r="F9747" s="1">
        <v>44964.611863425926</v>
      </c>
    </row>
    <row r="9748" spans="1:6" x14ac:dyDescent="0.2">
      <c r="A9748">
        <v>9747</v>
      </c>
      <c r="B9748" t="s">
        <v>24724</v>
      </c>
      <c r="C9748" t="s">
        <v>24725</v>
      </c>
      <c r="D9748" t="s">
        <v>24726</v>
      </c>
      <c r="E9748" s="1">
        <v>44964.611863425926</v>
      </c>
      <c r="F9748" s="1">
        <v>44964.611863425926</v>
      </c>
    </row>
    <row r="9749" spans="1:6" x14ac:dyDescent="0.2">
      <c r="A9749">
        <v>9748</v>
      </c>
      <c r="B9749" t="s">
        <v>24727</v>
      </c>
      <c r="C9749" t="s">
        <v>24728</v>
      </c>
      <c r="D9749" t="s">
        <v>24729</v>
      </c>
      <c r="E9749" s="1">
        <v>44964.611863425926</v>
      </c>
      <c r="F9749" s="1">
        <v>44964.611863425926</v>
      </c>
    </row>
    <row r="9750" spans="1:6" x14ac:dyDescent="0.2">
      <c r="A9750">
        <v>9749</v>
      </c>
      <c r="B9750" t="s">
        <v>24730</v>
      </c>
      <c r="C9750" t="s">
        <v>24731</v>
      </c>
      <c r="D9750" t="s">
        <v>24732</v>
      </c>
      <c r="E9750" s="1">
        <v>44964.611863425926</v>
      </c>
      <c r="F9750" s="1">
        <v>44964.611863425926</v>
      </c>
    </row>
    <row r="9751" spans="1:6" x14ac:dyDescent="0.2">
      <c r="A9751">
        <v>9750</v>
      </c>
      <c r="B9751" t="s">
        <v>24733</v>
      </c>
      <c r="C9751" t="s">
        <v>24734</v>
      </c>
      <c r="D9751" t="s">
        <v>24735</v>
      </c>
      <c r="E9751" s="1">
        <v>44964.611863425926</v>
      </c>
      <c r="F9751" s="1">
        <v>44964.611863425926</v>
      </c>
    </row>
    <row r="9752" spans="1:6" x14ac:dyDescent="0.2">
      <c r="A9752">
        <v>9751</v>
      </c>
      <c r="B9752" t="s">
        <v>24736</v>
      </c>
      <c r="C9752" t="s">
        <v>24737</v>
      </c>
      <c r="D9752" t="s">
        <v>24738</v>
      </c>
      <c r="E9752" s="1">
        <v>44964.611863425926</v>
      </c>
      <c r="F9752" s="1">
        <v>44964.611863425926</v>
      </c>
    </row>
    <row r="9753" spans="1:6" x14ac:dyDescent="0.2">
      <c r="A9753">
        <v>9752</v>
      </c>
      <c r="B9753" t="s">
        <v>24739</v>
      </c>
      <c r="C9753" t="s">
        <v>24740</v>
      </c>
      <c r="D9753" t="s">
        <v>24741</v>
      </c>
      <c r="E9753" s="1">
        <v>44964.611863425926</v>
      </c>
      <c r="F9753" s="1">
        <v>44964.611863425926</v>
      </c>
    </row>
    <row r="9754" spans="1:6" x14ac:dyDescent="0.2">
      <c r="A9754">
        <v>9753</v>
      </c>
      <c r="B9754" t="s">
        <v>24742</v>
      </c>
      <c r="C9754" t="s">
        <v>24743</v>
      </c>
      <c r="D9754" t="s">
        <v>24744</v>
      </c>
      <c r="E9754" s="1">
        <v>44964.611863425926</v>
      </c>
      <c r="F9754" s="1">
        <v>44964.611863425926</v>
      </c>
    </row>
    <row r="9755" spans="1:6" x14ac:dyDescent="0.2">
      <c r="A9755">
        <v>9754</v>
      </c>
      <c r="B9755" t="s">
        <v>24745</v>
      </c>
      <c r="C9755" t="s">
        <v>24746</v>
      </c>
      <c r="D9755">
        <v>12054432534</v>
      </c>
      <c r="E9755" s="1">
        <v>44964.611863425926</v>
      </c>
      <c r="F9755" s="1">
        <v>44964.611863425926</v>
      </c>
    </row>
    <row r="9756" spans="1:6" x14ac:dyDescent="0.2">
      <c r="A9756">
        <v>9755</v>
      </c>
      <c r="B9756" t="s">
        <v>24747</v>
      </c>
      <c r="C9756" t="s">
        <v>24748</v>
      </c>
      <c r="D9756">
        <v>12838925694</v>
      </c>
      <c r="E9756" s="1">
        <v>44964.611863425926</v>
      </c>
      <c r="F9756" s="1">
        <v>44964.611863425926</v>
      </c>
    </row>
    <row r="9757" spans="1:6" x14ac:dyDescent="0.2">
      <c r="A9757">
        <v>9756</v>
      </c>
      <c r="B9757" t="s">
        <v>24749</v>
      </c>
      <c r="C9757" t="s">
        <v>24750</v>
      </c>
      <c r="D9757">
        <v>19302426276</v>
      </c>
      <c r="E9757" s="1">
        <v>44964.611863425926</v>
      </c>
      <c r="F9757" s="1">
        <v>44964.611863425926</v>
      </c>
    </row>
    <row r="9758" spans="1:6" x14ac:dyDescent="0.2">
      <c r="A9758">
        <v>9757</v>
      </c>
      <c r="B9758" t="s">
        <v>24751</v>
      </c>
      <c r="C9758" t="s">
        <v>24752</v>
      </c>
      <c r="D9758">
        <f>1-754-238-9981</f>
        <v>-10972</v>
      </c>
      <c r="E9758" s="1">
        <v>44964.611863425926</v>
      </c>
      <c r="F9758" s="1">
        <v>44964.611863425926</v>
      </c>
    </row>
    <row r="9759" spans="1:6" x14ac:dyDescent="0.2">
      <c r="A9759">
        <v>9758</v>
      </c>
      <c r="B9759" t="s">
        <v>24753</v>
      </c>
      <c r="C9759" t="s">
        <v>24754</v>
      </c>
      <c r="D9759" t="s">
        <v>24755</v>
      </c>
      <c r="E9759" s="1">
        <v>44964.611863425926</v>
      </c>
      <c r="F9759" s="1">
        <v>44964.611863425926</v>
      </c>
    </row>
    <row r="9760" spans="1:6" x14ac:dyDescent="0.2">
      <c r="A9760">
        <v>9759</v>
      </c>
      <c r="B9760" t="s">
        <v>24756</v>
      </c>
      <c r="C9760" t="s">
        <v>24757</v>
      </c>
      <c r="D9760" t="s">
        <v>24758</v>
      </c>
      <c r="E9760" s="1">
        <v>44964.611863425926</v>
      </c>
      <c r="F9760" s="1">
        <v>44964.611863425926</v>
      </c>
    </row>
    <row r="9761" spans="1:6" x14ac:dyDescent="0.2">
      <c r="A9761">
        <v>9760</v>
      </c>
      <c r="B9761" t="s">
        <v>24759</v>
      </c>
      <c r="C9761" t="s">
        <v>24760</v>
      </c>
      <c r="D9761" s="2">
        <v>9314198096</v>
      </c>
      <c r="E9761" s="1">
        <v>44964.611863425926</v>
      </c>
      <c r="F9761" s="1">
        <v>44964.611863425926</v>
      </c>
    </row>
    <row r="9762" spans="1:6" x14ac:dyDescent="0.2">
      <c r="A9762">
        <v>9761</v>
      </c>
      <c r="B9762" t="s">
        <v>24761</v>
      </c>
      <c r="C9762" t="s">
        <v>24762</v>
      </c>
      <c r="D9762" s="2">
        <v>8384864983</v>
      </c>
      <c r="E9762" s="1">
        <v>44964.611863425926</v>
      </c>
      <c r="F9762" s="1">
        <v>44964.611863425926</v>
      </c>
    </row>
    <row r="9763" spans="1:6" x14ac:dyDescent="0.2">
      <c r="A9763">
        <v>9762</v>
      </c>
      <c r="B9763" t="s">
        <v>24763</v>
      </c>
      <c r="C9763" t="s">
        <v>24764</v>
      </c>
      <c r="D9763" s="2">
        <v>15598380433</v>
      </c>
      <c r="E9763" s="1">
        <v>44964.611863425926</v>
      </c>
      <c r="F9763" s="1">
        <v>44964.611863425926</v>
      </c>
    </row>
    <row r="9764" spans="1:6" x14ac:dyDescent="0.2">
      <c r="A9764">
        <v>9763</v>
      </c>
      <c r="B9764" t="s">
        <v>24765</v>
      </c>
      <c r="C9764" t="s">
        <v>24766</v>
      </c>
      <c r="D9764" t="s">
        <v>24767</v>
      </c>
      <c r="E9764" s="1">
        <v>44964.611863425926</v>
      </c>
      <c r="F9764" s="1">
        <v>44964.611863425926</v>
      </c>
    </row>
    <row r="9765" spans="1:6" x14ac:dyDescent="0.2">
      <c r="A9765">
        <v>9764</v>
      </c>
      <c r="B9765" t="s">
        <v>24768</v>
      </c>
      <c r="C9765" t="s">
        <v>24769</v>
      </c>
      <c r="D9765" t="s">
        <v>24770</v>
      </c>
      <c r="E9765" s="1">
        <v>44964.611863425926</v>
      </c>
      <c r="F9765" s="1">
        <v>44964.611863425926</v>
      </c>
    </row>
    <row r="9766" spans="1:6" x14ac:dyDescent="0.2">
      <c r="A9766">
        <v>9765</v>
      </c>
      <c r="B9766" t="s">
        <v>24771</v>
      </c>
      <c r="C9766" t="s">
        <v>24772</v>
      </c>
      <c r="D9766">
        <f>1-229-696-8372</f>
        <v>-9296</v>
      </c>
      <c r="E9766" s="1">
        <v>44964.611863425926</v>
      </c>
      <c r="F9766" s="1">
        <v>44964.611863425926</v>
      </c>
    </row>
    <row r="9767" spans="1:6" x14ac:dyDescent="0.2">
      <c r="A9767">
        <v>9766</v>
      </c>
      <c r="B9767" t="s">
        <v>24773</v>
      </c>
      <c r="C9767" t="s">
        <v>24774</v>
      </c>
      <c r="D9767" s="2">
        <v>9346525767</v>
      </c>
      <c r="E9767" s="1">
        <v>44964.611863425926</v>
      </c>
      <c r="F9767" s="1">
        <v>44964.611863425926</v>
      </c>
    </row>
    <row r="9768" spans="1:6" x14ac:dyDescent="0.2">
      <c r="A9768">
        <v>9767</v>
      </c>
      <c r="B9768" t="s">
        <v>24775</v>
      </c>
      <c r="C9768" t="s">
        <v>24776</v>
      </c>
      <c r="D9768" t="s">
        <v>24777</v>
      </c>
      <c r="E9768" s="1">
        <v>44964.611863425926</v>
      </c>
      <c r="F9768" s="1">
        <v>44964.611863425926</v>
      </c>
    </row>
    <row r="9769" spans="1:6" x14ac:dyDescent="0.2">
      <c r="A9769">
        <v>9768</v>
      </c>
      <c r="B9769" t="s">
        <v>24778</v>
      </c>
      <c r="C9769" t="s">
        <v>24779</v>
      </c>
      <c r="D9769">
        <v>18584035918</v>
      </c>
      <c r="E9769" s="1">
        <v>44964.611863425926</v>
      </c>
      <c r="F9769" s="1">
        <v>44964.611863425926</v>
      </c>
    </row>
    <row r="9770" spans="1:6" x14ac:dyDescent="0.2">
      <c r="A9770">
        <v>9769</v>
      </c>
      <c r="B9770" t="s">
        <v>24780</v>
      </c>
      <c r="C9770" t="s">
        <v>24781</v>
      </c>
      <c r="D9770" t="s">
        <v>24782</v>
      </c>
      <c r="E9770" s="1">
        <v>44964.611863425926</v>
      </c>
      <c r="F9770" s="1">
        <v>44964.611863425926</v>
      </c>
    </row>
    <row r="9771" spans="1:6" x14ac:dyDescent="0.2">
      <c r="A9771">
        <v>9770</v>
      </c>
      <c r="B9771" t="s">
        <v>24783</v>
      </c>
      <c r="C9771" t="s">
        <v>24784</v>
      </c>
      <c r="D9771">
        <f>1-220-401-1638</f>
        <v>-2258</v>
      </c>
      <c r="E9771" s="1">
        <v>44964.611863425926</v>
      </c>
      <c r="F9771" s="1">
        <v>44964.611863425926</v>
      </c>
    </row>
    <row r="9772" spans="1:6" x14ac:dyDescent="0.2">
      <c r="A9772">
        <v>9771</v>
      </c>
      <c r="B9772" t="s">
        <v>24785</v>
      </c>
      <c r="C9772" t="s">
        <v>24786</v>
      </c>
      <c r="D9772" s="2">
        <v>15187564935</v>
      </c>
      <c r="E9772" s="1">
        <v>44964.611863425926</v>
      </c>
      <c r="F9772" s="1">
        <v>44964.611863425926</v>
      </c>
    </row>
    <row r="9773" spans="1:6" x14ac:dyDescent="0.2">
      <c r="A9773">
        <v>9772</v>
      </c>
      <c r="B9773" t="s">
        <v>24787</v>
      </c>
      <c r="C9773" t="s">
        <v>24788</v>
      </c>
      <c r="D9773" t="s">
        <v>24789</v>
      </c>
      <c r="E9773" s="1">
        <v>44964.611863425926</v>
      </c>
      <c r="F9773" s="1">
        <v>44964.611863425926</v>
      </c>
    </row>
    <row r="9774" spans="1:6" x14ac:dyDescent="0.2">
      <c r="A9774">
        <v>9773</v>
      </c>
      <c r="B9774" t="s">
        <v>24790</v>
      </c>
      <c r="C9774" t="s">
        <v>24791</v>
      </c>
      <c r="D9774" t="s">
        <v>24792</v>
      </c>
      <c r="E9774" s="1">
        <v>44964.611863425926</v>
      </c>
      <c r="F9774" s="1">
        <v>44964.611863425926</v>
      </c>
    </row>
    <row r="9775" spans="1:6" x14ac:dyDescent="0.2">
      <c r="A9775">
        <v>9774</v>
      </c>
      <c r="B9775" t="s">
        <v>24793</v>
      </c>
      <c r="C9775" t="s">
        <v>24794</v>
      </c>
      <c r="D9775" t="s">
        <v>24795</v>
      </c>
      <c r="E9775" s="1">
        <v>44964.611863425926</v>
      </c>
      <c r="F9775" s="1">
        <v>44964.611863425926</v>
      </c>
    </row>
    <row r="9776" spans="1:6" x14ac:dyDescent="0.2">
      <c r="A9776">
        <v>9775</v>
      </c>
      <c r="B9776" t="s">
        <v>24796</v>
      </c>
      <c r="C9776" t="s">
        <v>24797</v>
      </c>
      <c r="D9776" t="s">
        <v>24798</v>
      </c>
      <c r="E9776" s="1">
        <v>44964.611863425926</v>
      </c>
      <c r="F9776" s="1">
        <v>44964.611863425926</v>
      </c>
    </row>
    <row r="9777" spans="1:6" x14ac:dyDescent="0.2">
      <c r="A9777">
        <v>9776</v>
      </c>
      <c r="B9777" t="s">
        <v>24799</v>
      </c>
      <c r="C9777" t="s">
        <v>24800</v>
      </c>
      <c r="D9777" s="2">
        <v>17024156328</v>
      </c>
      <c r="E9777" s="1">
        <v>44964.611863425926</v>
      </c>
      <c r="F9777" s="1">
        <v>44964.611863425926</v>
      </c>
    </row>
    <row r="9778" spans="1:6" x14ac:dyDescent="0.2">
      <c r="A9778">
        <v>9777</v>
      </c>
      <c r="B9778" t="s">
        <v>24801</v>
      </c>
      <c r="C9778" t="s">
        <v>24802</v>
      </c>
      <c r="D9778" s="2">
        <v>18789232507</v>
      </c>
      <c r="E9778" s="1">
        <v>44964.611863425926</v>
      </c>
      <c r="F9778" s="1">
        <v>44964.611863425926</v>
      </c>
    </row>
    <row r="9779" spans="1:6" x14ac:dyDescent="0.2">
      <c r="A9779">
        <v>9778</v>
      </c>
      <c r="B9779" t="s">
        <v>24803</v>
      </c>
      <c r="C9779" t="s">
        <v>24804</v>
      </c>
      <c r="D9779" t="s">
        <v>24805</v>
      </c>
      <c r="E9779" s="1">
        <v>44964.611863425926</v>
      </c>
      <c r="F9779" s="1">
        <v>44964.611863425926</v>
      </c>
    </row>
    <row r="9780" spans="1:6" x14ac:dyDescent="0.2">
      <c r="A9780">
        <v>9779</v>
      </c>
      <c r="B9780" t="s">
        <v>24806</v>
      </c>
      <c r="C9780" t="s">
        <v>24807</v>
      </c>
      <c r="D9780">
        <f>1-986-532-2349</f>
        <v>-3866</v>
      </c>
      <c r="E9780" s="1">
        <v>44964.611863425926</v>
      </c>
      <c r="F9780" s="1">
        <v>44964.611863425926</v>
      </c>
    </row>
    <row r="9781" spans="1:6" x14ac:dyDescent="0.2">
      <c r="A9781">
        <v>9780</v>
      </c>
      <c r="B9781" t="s">
        <v>24808</v>
      </c>
      <c r="C9781" t="s">
        <v>24809</v>
      </c>
      <c r="D9781">
        <f>1-219-894-9058</f>
        <v>-10170</v>
      </c>
      <c r="E9781" s="1">
        <v>44964.611863425926</v>
      </c>
      <c r="F9781" s="1">
        <v>44964.611863425926</v>
      </c>
    </row>
    <row r="9782" spans="1:6" x14ac:dyDescent="0.2">
      <c r="A9782">
        <v>9781</v>
      </c>
      <c r="B9782" t="s">
        <v>24810</v>
      </c>
      <c r="C9782" t="s">
        <v>24811</v>
      </c>
      <c r="D9782" s="2">
        <v>12768102845</v>
      </c>
      <c r="E9782" s="1">
        <v>44964.611863425926</v>
      </c>
      <c r="F9782" s="1">
        <v>44964.611863425926</v>
      </c>
    </row>
    <row r="9783" spans="1:6" x14ac:dyDescent="0.2">
      <c r="A9783">
        <v>9782</v>
      </c>
      <c r="B9783" t="s">
        <v>24812</v>
      </c>
      <c r="C9783" t="s">
        <v>24813</v>
      </c>
      <c r="D9783" t="s">
        <v>24814</v>
      </c>
      <c r="E9783" s="1">
        <v>44964.611863425926</v>
      </c>
      <c r="F9783" s="1">
        <v>44964.611863425926</v>
      </c>
    </row>
    <row r="9784" spans="1:6" x14ac:dyDescent="0.2">
      <c r="A9784">
        <v>9783</v>
      </c>
      <c r="B9784" t="s">
        <v>24815</v>
      </c>
      <c r="C9784" t="s">
        <v>24816</v>
      </c>
      <c r="D9784" s="2">
        <v>5405269699</v>
      </c>
      <c r="E9784" s="1">
        <v>44964.611863425926</v>
      </c>
      <c r="F9784" s="1">
        <v>44964.611863425926</v>
      </c>
    </row>
    <row r="9785" spans="1:6" x14ac:dyDescent="0.2">
      <c r="A9785">
        <v>9784</v>
      </c>
      <c r="B9785" t="s">
        <v>24817</v>
      </c>
      <c r="C9785" t="s">
        <v>24818</v>
      </c>
      <c r="D9785">
        <f>1-480-304-8676</f>
        <v>-9459</v>
      </c>
      <c r="E9785" s="1">
        <v>44964.611863425926</v>
      </c>
      <c r="F9785" s="1">
        <v>44964.611863425926</v>
      </c>
    </row>
    <row r="9786" spans="1:6" x14ac:dyDescent="0.2">
      <c r="A9786">
        <v>9785</v>
      </c>
      <c r="B9786" t="s">
        <v>24819</v>
      </c>
      <c r="C9786" t="s">
        <v>24820</v>
      </c>
      <c r="D9786">
        <f>1-341-373-2081</f>
        <v>-2794</v>
      </c>
      <c r="E9786" s="1">
        <v>44964.611863425926</v>
      </c>
      <c r="F9786" s="1">
        <v>44964.611863425926</v>
      </c>
    </row>
    <row r="9787" spans="1:6" x14ac:dyDescent="0.2">
      <c r="A9787">
        <v>9786</v>
      </c>
      <c r="B9787" t="s">
        <v>24821</v>
      </c>
      <c r="C9787" t="s">
        <v>24822</v>
      </c>
      <c r="D9787" t="s">
        <v>24823</v>
      </c>
      <c r="E9787" s="1">
        <v>44964.611863425926</v>
      </c>
      <c r="F9787" s="1">
        <v>44964.611863425926</v>
      </c>
    </row>
    <row r="9788" spans="1:6" x14ac:dyDescent="0.2">
      <c r="A9788">
        <v>9787</v>
      </c>
      <c r="B9788" t="s">
        <v>24824</v>
      </c>
      <c r="C9788" t="s">
        <v>24825</v>
      </c>
      <c r="D9788">
        <v>14055424939</v>
      </c>
      <c r="E9788" s="1">
        <v>44964.611863425926</v>
      </c>
      <c r="F9788" s="1">
        <v>44964.611863425926</v>
      </c>
    </row>
    <row r="9789" spans="1:6" x14ac:dyDescent="0.2">
      <c r="A9789">
        <v>9788</v>
      </c>
      <c r="B9789" t="s">
        <v>24826</v>
      </c>
      <c r="C9789" t="s">
        <v>24827</v>
      </c>
      <c r="D9789" t="s">
        <v>24828</v>
      </c>
      <c r="E9789" s="1">
        <v>44964.611863425926</v>
      </c>
      <c r="F9789" s="1">
        <v>44964.611863425926</v>
      </c>
    </row>
    <row r="9790" spans="1:6" x14ac:dyDescent="0.2">
      <c r="A9790">
        <v>9789</v>
      </c>
      <c r="B9790" t="s">
        <v>24829</v>
      </c>
      <c r="C9790" t="s">
        <v>24830</v>
      </c>
      <c r="D9790">
        <f>1-714-539-448</f>
        <v>-1700</v>
      </c>
      <c r="E9790" s="1">
        <v>44964.611863425926</v>
      </c>
      <c r="F9790" s="1">
        <v>44964.611863425926</v>
      </c>
    </row>
    <row r="9791" spans="1:6" x14ac:dyDescent="0.2">
      <c r="A9791">
        <v>9790</v>
      </c>
      <c r="B9791" t="s">
        <v>24831</v>
      </c>
      <c r="C9791" t="s">
        <v>24832</v>
      </c>
      <c r="D9791" s="2">
        <v>3056417049</v>
      </c>
      <c r="E9791" s="1">
        <v>44964.611863425926</v>
      </c>
      <c r="F9791" s="1">
        <v>44964.611863425926</v>
      </c>
    </row>
    <row r="9792" spans="1:6" x14ac:dyDescent="0.2">
      <c r="A9792">
        <v>9791</v>
      </c>
      <c r="B9792" t="s">
        <v>24833</v>
      </c>
      <c r="C9792" t="s">
        <v>24834</v>
      </c>
      <c r="D9792">
        <v>15399876025</v>
      </c>
      <c r="E9792" s="1">
        <v>44964.611863425926</v>
      </c>
      <c r="F9792" s="1">
        <v>44964.611863425926</v>
      </c>
    </row>
    <row r="9793" spans="1:6" x14ac:dyDescent="0.2">
      <c r="A9793">
        <v>9792</v>
      </c>
      <c r="B9793" t="s">
        <v>24835</v>
      </c>
      <c r="C9793" t="s">
        <v>24836</v>
      </c>
      <c r="D9793" t="s">
        <v>24837</v>
      </c>
      <c r="E9793" s="1">
        <v>44964.611863425926</v>
      </c>
      <c r="F9793" s="1">
        <v>44964.611863425926</v>
      </c>
    </row>
    <row r="9794" spans="1:6" x14ac:dyDescent="0.2">
      <c r="A9794">
        <v>9793</v>
      </c>
      <c r="B9794" t="s">
        <v>24838</v>
      </c>
      <c r="C9794" t="s">
        <v>24839</v>
      </c>
      <c r="D9794" s="2">
        <v>18284269846</v>
      </c>
      <c r="E9794" s="1">
        <v>44964.611863425926</v>
      </c>
      <c r="F9794" s="1">
        <v>44964.611863425926</v>
      </c>
    </row>
    <row r="9795" spans="1:6" x14ac:dyDescent="0.2">
      <c r="A9795">
        <v>9794</v>
      </c>
      <c r="B9795" t="s">
        <v>24840</v>
      </c>
      <c r="C9795" t="s">
        <v>24841</v>
      </c>
      <c r="D9795" t="s">
        <v>24842</v>
      </c>
      <c r="E9795" s="1">
        <v>44964.611863425926</v>
      </c>
      <c r="F9795" s="1">
        <v>44964.611863425926</v>
      </c>
    </row>
    <row r="9796" spans="1:6" x14ac:dyDescent="0.2">
      <c r="A9796">
        <v>9795</v>
      </c>
      <c r="B9796" t="s">
        <v>24843</v>
      </c>
      <c r="C9796" t="s">
        <v>24844</v>
      </c>
      <c r="D9796" t="s">
        <v>24845</v>
      </c>
      <c r="E9796" s="1">
        <v>44964.611863425926</v>
      </c>
      <c r="F9796" s="1">
        <v>44964.611863425926</v>
      </c>
    </row>
    <row r="9797" spans="1:6" x14ac:dyDescent="0.2">
      <c r="A9797">
        <v>9796</v>
      </c>
      <c r="B9797" t="s">
        <v>24846</v>
      </c>
      <c r="C9797" t="s">
        <v>24847</v>
      </c>
      <c r="D9797" t="s">
        <v>24848</v>
      </c>
      <c r="E9797" s="1">
        <v>44964.611863425926</v>
      </c>
      <c r="F9797" s="1">
        <v>44964.611863425926</v>
      </c>
    </row>
    <row r="9798" spans="1:6" x14ac:dyDescent="0.2">
      <c r="A9798">
        <v>9797</v>
      </c>
      <c r="B9798" t="s">
        <v>24849</v>
      </c>
      <c r="C9798" t="s">
        <v>24850</v>
      </c>
      <c r="D9798" t="s">
        <v>24851</v>
      </c>
      <c r="E9798" s="1">
        <v>44964.611863425926</v>
      </c>
      <c r="F9798" s="1">
        <v>44964.611863425926</v>
      </c>
    </row>
    <row r="9799" spans="1:6" x14ac:dyDescent="0.2">
      <c r="A9799">
        <v>9798</v>
      </c>
      <c r="B9799" t="s">
        <v>24852</v>
      </c>
      <c r="C9799" t="s">
        <v>24853</v>
      </c>
      <c r="D9799">
        <v>14257941878</v>
      </c>
      <c r="E9799" s="1">
        <v>44964.611863425926</v>
      </c>
      <c r="F9799" s="1">
        <v>44964.611863425926</v>
      </c>
    </row>
    <row r="9800" spans="1:6" x14ac:dyDescent="0.2">
      <c r="A9800">
        <v>9799</v>
      </c>
      <c r="B9800" t="s">
        <v>24854</v>
      </c>
      <c r="C9800" t="s">
        <v>24855</v>
      </c>
      <c r="D9800" t="s">
        <v>24856</v>
      </c>
      <c r="E9800" s="1">
        <v>44964.611863425926</v>
      </c>
      <c r="F9800" s="1">
        <v>44964.611863425926</v>
      </c>
    </row>
    <row r="9801" spans="1:6" x14ac:dyDescent="0.2">
      <c r="A9801">
        <v>9800</v>
      </c>
      <c r="B9801" t="s">
        <v>24857</v>
      </c>
      <c r="C9801" t="s">
        <v>24858</v>
      </c>
      <c r="D9801" t="s">
        <v>24859</v>
      </c>
      <c r="E9801" s="1">
        <v>44964.611863425926</v>
      </c>
      <c r="F9801" s="1">
        <v>44964.611863425926</v>
      </c>
    </row>
    <row r="9802" spans="1:6" x14ac:dyDescent="0.2">
      <c r="A9802">
        <v>9801</v>
      </c>
      <c r="B9802" t="s">
        <v>24860</v>
      </c>
      <c r="C9802" t="s">
        <v>24861</v>
      </c>
      <c r="D9802">
        <v>17548326084</v>
      </c>
      <c r="E9802" s="1">
        <v>44964.611863425926</v>
      </c>
      <c r="F9802" s="1">
        <v>44964.611863425926</v>
      </c>
    </row>
    <row r="9803" spans="1:6" x14ac:dyDescent="0.2">
      <c r="A9803">
        <v>9802</v>
      </c>
      <c r="B9803" t="s">
        <v>24862</v>
      </c>
      <c r="C9803" t="s">
        <v>24863</v>
      </c>
      <c r="D9803" t="s">
        <v>24864</v>
      </c>
      <c r="E9803" s="1">
        <v>44964.611863425926</v>
      </c>
      <c r="F9803" s="1">
        <v>44964.611863425926</v>
      </c>
    </row>
    <row r="9804" spans="1:6" x14ac:dyDescent="0.2">
      <c r="A9804">
        <v>9803</v>
      </c>
      <c r="B9804" t="s">
        <v>24865</v>
      </c>
      <c r="C9804" t="s">
        <v>24866</v>
      </c>
      <c r="D9804" s="2">
        <v>5614832184</v>
      </c>
      <c r="E9804" s="1">
        <v>44964.611863425926</v>
      </c>
      <c r="F9804" s="1">
        <v>44964.611863425926</v>
      </c>
    </row>
    <row r="9805" spans="1:6" x14ac:dyDescent="0.2">
      <c r="A9805">
        <v>9804</v>
      </c>
      <c r="B9805" t="s">
        <v>24867</v>
      </c>
      <c r="C9805" t="s">
        <v>24868</v>
      </c>
      <c r="D9805" t="s">
        <v>24869</v>
      </c>
      <c r="E9805" s="1">
        <v>44964.611863425926</v>
      </c>
      <c r="F9805" s="1">
        <v>44964.611863425926</v>
      </c>
    </row>
    <row r="9806" spans="1:6" x14ac:dyDescent="0.2">
      <c r="A9806">
        <v>9805</v>
      </c>
      <c r="B9806" t="s">
        <v>24870</v>
      </c>
      <c r="C9806" t="s">
        <v>24871</v>
      </c>
      <c r="D9806" t="s">
        <v>24872</v>
      </c>
      <c r="E9806" s="1">
        <v>44964.611863425926</v>
      </c>
      <c r="F9806" s="1">
        <v>44964.611863425926</v>
      </c>
    </row>
    <row r="9807" spans="1:6" x14ac:dyDescent="0.2">
      <c r="A9807">
        <v>9806</v>
      </c>
      <c r="B9807" t="s">
        <v>24873</v>
      </c>
      <c r="C9807" t="s">
        <v>24874</v>
      </c>
      <c r="D9807">
        <v>14014545855</v>
      </c>
      <c r="E9807" s="1">
        <v>44964.611863425926</v>
      </c>
      <c r="F9807" s="1">
        <v>44964.611863425926</v>
      </c>
    </row>
    <row r="9808" spans="1:6" x14ac:dyDescent="0.2">
      <c r="A9808">
        <v>9807</v>
      </c>
      <c r="B9808" t="s">
        <v>24875</v>
      </c>
      <c r="C9808" t="s">
        <v>24876</v>
      </c>
      <c r="D9808" s="2">
        <v>7439589977</v>
      </c>
      <c r="E9808" s="1">
        <v>44964.611863425926</v>
      </c>
      <c r="F9808" s="1">
        <v>44964.611863425926</v>
      </c>
    </row>
    <row r="9809" spans="1:6" x14ac:dyDescent="0.2">
      <c r="A9809">
        <v>9808</v>
      </c>
      <c r="B9809" t="s">
        <v>24877</v>
      </c>
      <c r="C9809" t="s">
        <v>24878</v>
      </c>
      <c r="D9809" t="s">
        <v>24879</v>
      </c>
      <c r="E9809" s="1">
        <v>44964.611863425926</v>
      </c>
      <c r="F9809" s="1">
        <v>44964.611863425926</v>
      </c>
    </row>
    <row r="9810" spans="1:6" x14ac:dyDescent="0.2">
      <c r="A9810">
        <v>9809</v>
      </c>
      <c r="B9810" t="s">
        <v>24880</v>
      </c>
      <c r="C9810" t="s">
        <v>24881</v>
      </c>
      <c r="D9810" t="s">
        <v>24882</v>
      </c>
      <c r="E9810" s="1">
        <v>44964.611863425926</v>
      </c>
      <c r="F9810" s="1">
        <v>44964.611863425926</v>
      </c>
    </row>
    <row r="9811" spans="1:6" x14ac:dyDescent="0.2">
      <c r="A9811">
        <v>9810</v>
      </c>
      <c r="B9811" t="s">
        <v>24883</v>
      </c>
      <c r="C9811" t="s">
        <v>24884</v>
      </c>
      <c r="D9811">
        <f>1-847-983-6462</f>
        <v>-8291</v>
      </c>
      <c r="E9811" s="1">
        <v>44964.611863425926</v>
      </c>
      <c r="F9811" s="1">
        <v>44964.611863425926</v>
      </c>
    </row>
    <row r="9812" spans="1:6" x14ac:dyDescent="0.2">
      <c r="A9812">
        <v>9811</v>
      </c>
      <c r="B9812" t="s">
        <v>24885</v>
      </c>
      <c r="C9812" t="s">
        <v>24886</v>
      </c>
      <c r="D9812" t="s">
        <v>24887</v>
      </c>
      <c r="E9812" s="1">
        <v>44964.611863425926</v>
      </c>
      <c r="F9812" s="1">
        <v>44964.611863425926</v>
      </c>
    </row>
    <row r="9813" spans="1:6" x14ac:dyDescent="0.2">
      <c r="A9813">
        <v>9812</v>
      </c>
      <c r="B9813" t="s">
        <v>24888</v>
      </c>
      <c r="C9813" t="s">
        <v>24889</v>
      </c>
      <c r="D9813" t="s">
        <v>24890</v>
      </c>
      <c r="E9813" s="1">
        <v>44964.611863425926</v>
      </c>
      <c r="F9813" s="1">
        <v>44964.611863425926</v>
      </c>
    </row>
    <row r="9814" spans="1:6" x14ac:dyDescent="0.2">
      <c r="A9814">
        <v>9813</v>
      </c>
      <c r="B9814" t="s">
        <v>24891</v>
      </c>
      <c r="C9814" t="s">
        <v>24892</v>
      </c>
      <c r="D9814">
        <f>1-667-705-5411</f>
        <v>-6782</v>
      </c>
      <c r="E9814" s="1">
        <v>44964.611863425926</v>
      </c>
      <c r="F9814" s="1">
        <v>44964.611863425926</v>
      </c>
    </row>
    <row r="9815" spans="1:6" x14ac:dyDescent="0.2">
      <c r="A9815">
        <v>9814</v>
      </c>
      <c r="B9815" t="s">
        <v>24893</v>
      </c>
      <c r="C9815" t="s">
        <v>24894</v>
      </c>
      <c r="D9815" s="2">
        <v>15598287521</v>
      </c>
      <c r="E9815" s="1">
        <v>44964.611863425926</v>
      </c>
      <c r="F9815" s="1">
        <v>44964.611863425926</v>
      </c>
    </row>
    <row r="9816" spans="1:6" x14ac:dyDescent="0.2">
      <c r="A9816">
        <v>9815</v>
      </c>
      <c r="B9816" t="s">
        <v>24895</v>
      </c>
      <c r="C9816" t="s">
        <v>24896</v>
      </c>
      <c r="D9816" s="2">
        <v>16163103545</v>
      </c>
      <c r="E9816" s="1">
        <v>44964.611863425926</v>
      </c>
      <c r="F9816" s="1">
        <v>44964.611863425926</v>
      </c>
    </row>
    <row r="9817" spans="1:6" x14ac:dyDescent="0.2">
      <c r="A9817">
        <v>9816</v>
      </c>
      <c r="B9817" t="s">
        <v>24897</v>
      </c>
      <c r="C9817" t="s">
        <v>24898</v>
      </c>
      <c r="D9817" t="s">
        <v>24899</v>
      </c>
      <c r="E9817" s="1">
        <v>44964.611863425926</v>
      </c>
      <c r="F9817" s="1">
        <v>44964.611863425926</v>
      </c>
    </row>
    <row r="9818" spans="1:6" x14ac:dyDescent="0.2">
      <c r="A9818">
        <v>9817</v>
      </c>
      <c r="B9818" t="s">
        <v>24900</v>
      </c>
      <c r="C9818" t="s">
        <v>24901</v>
      </c>
      <c r="D9818" t="s">
        <v>24902</v>
      </c>
      <c r="E9818" s="1">
        <v>44964.611863425926</v>
      </c>
      <c r="F9818" s="1">
        <v>44964.611863425926</v>
      </c>
    </row>
    <row r="9819" spans="1:6" x14ac:dyDescent="0.2">
      <c r="A9819">
        <v>9818</v>
      </c>
      <c r="B9819" t="s">
        <v>24903</v>
      </c>
      <c r="C9819" t="s">
        <v>24904</v>
      </c>
      <c r="D9819" t="s">
        <v>24905</v>
      </c>
      <c r="E9819" s="1">
        <v>44964.611863425926</v>
      </c>
      <c r="F9819" s="1">
        <v>44964.611863425926</v>
      </c>
    </row>
    <row r="9820" spans="1:6" x14ac:dyDescent="0.2">
      <c r="A9820">
        <v>9819</v>
      </c>
      <c r="B9820" t="s">
        <v>24906</v>
      </c>
      <c r="C9820" t="s">
        <v>24907</v>
      </c>
      <c r="D9820" t="s">
        <v>24908</v>
      </c>
      <c r="E9820" s="1">
        <v>44964.611863425926</v>
      </c>
      <c r="F9820" s="1">
        <v>44964.611863425926</v>
      </c>
    </row>
    <row r="9821" spans="1:6" x14ac:dyDescent="0.2">
      <c r="A9821">
        <v>9820</v>
      </c>
      <c r="B9821" t="s">
        <v>24909</v>
      </c>
      <c r="C9821" t="s">
        <v>24910</v>
      </c>
      <c r="D9821">
        <f>1-904-447-168</f>
        <v>-1518</v>
      </c>
      <c r="E9821" s="1">
        <v>44964.611863425926</v>
      </c>
      <c r="F9821" s="1">
        <v>44964.611863425926</v>
      </c>
    </row>
    <row r="9822" spans="1:6" x14ac:dyDescent="0.2">
      <c r="A9822">
        <v>9821</v>
      </c>
      <c r="B9822" t="s">
        <v>24911</v>
      </c>
      <c r="C9822" t="s">
        <v>24912</v>
      </c>
      <c r="D9822" t="s">
        <v>24913</v>
      </c>
      <c r="E9822" s="1">
        <v>44964.611863425926</v>
      </c>
      <c r="F9822" s="1">
        <v>44964.611863425926</v>
      </c>
    </row>
    <row r="9823" spans="1:6" x14ac:dyDescent="0.2">
      <c r="A9823">
        <v>9822</v>
      </c>
      <c r="B9823" t="s">
        <v>24914</v>
      </c>
      <c r="C9823" t="s">
        <v>24915</v>
      </c>
      <c r="D9823" t="s">
        <v>24916</v>
      </c>
      <c r="E9823" s="1">
        <v>44964.611863425926</v>
      </c>
      <c r="F9823" s="1">
        <v>44964.611863425926</v>
      </c>
    </row>
    <row r="9824" spans="1:6" x14ac:dyDescent="0.2">
      <c r="A9824">
        <v>9823</v>
      </c>
      <c r="B9824" t="s">
        <v>24917</v>
      </c>
      <c r="C9824" t="s">
        <v>24918</v>
      </c>
      <c r="D9824" s="2">
        <v>4242306114</v>
      </c>
      <c r="E9824" s="1">
        <v>44964.611863425926</v>
      </c>
      <c r="F9824" s="1">
        <v>44964.611863425926</v>
      </c>
    </row>
    <row r="9825" spans="1:6" x14ac:dyDescent="0.2">
      <c r="A9825">
        <v>9824</v>
      </c>
      <c r="B9825" t="s">
        <v>24919</v>
      </c>
      <c r="C9825" t="s">
        <v>24920</v>
      </c>
      <c r="D9825" s="2">
        <v>7796005557</v>
      </c>
      <c r="E9825" s="1">
        <v>44964.611863425926</v>
      </c>
      <c r="F9825" s="1">
        <v>44964.611863425926</v>
      </c>
    </row>
    <row r="9826" spans="1:6" x14ac:dyDescent="0.2">
      <c r="A9826">
        <v>9825</v>
      </c>
      <c r="B9826" t="s">
        <v>24921</v>
      </c>
      <c r="C9826" t="s">
        <v>24922</v>
      </c>
      <c r="D9826" t="s">
        <v>24923</v>
      </c>
      <c r="E9826" s="1">
        <v>44964.611863425926</v>
      </c>
      <c r="F9826" s="1">
        <v>44964.611863425926</v>
      </c>
    </row>
    <row r="9827" spans="1:6" x14ac:dyDescent="0.2">
      <c r="A9827">
        <v>9826</v>
      </c>
      <c r="B9827" t="s">
        <v>24924</v>
      </c>
      <c r="C9827" t="s">
        <v>24925</v>
      </c>
      <c r="D9827" t="s">
        <v>24926</v>
      </c>
      <c r="E9827" s="1">
        <v>44964.611863425926</v>
      </c>
      <c r="F9827" s="1">
        <v>44964.611863425926</v>
      </c>
    </row>
    <row r="9828" spans="1:6" x14ac:dyDescent="0.2">
      <c r="A9828">
        <v>9827</v>
      </c>
      <c r="B9828" t="s">
        <v>24927</v>
      </c>
      <c r="C9828" t="s">
        <v>24928</v>
      </c>
      <c r="D9828" s="2">
        <v>8158416048</v>
      </c>
      <c r="E9828" s="1">
        <v>44964.611863425926</v>
      </c>
      <c r="F9828" s="1">
        <v>44964.611863425926</v>
      </c>
    </row>
    <row r="9829" spans="1:6" x14ac:dyDescent="0.2">
      <c r="A9829">
        <v>9828</v>
      </c>
      <c r="B9829" t="s">
        <v>24929</v>
      </c>
      <c r="C9829" t="s">
        <v>24930</v>
      </c>
      <c r="D9829" t="s">
        <v>24931</v>
      </c>
      <c r="E9829" s="1">
        <v>44964.611863425926</v>
      </c>
      <c r="F9829" s="1">
        <v>44964.611863425926</v>
      </c>
    </row>
    <row r="9830" spans="1:6" x14ac:dyDescent="0.2">
      <c r="A9830">
        <v>9829</v>
      </c>
      <c r="B9830" t="s">
        <v>24932</v>
      </c>
      <c r="C9830" t="s">
        <v>24933</v>
      </c>
      <c r="D9830" t="s">
        <v>24934</v>
      </c>
      <c r="E9830" s="1">
        <v>44964.611863425926</v>
      </c>
      <c r="F9830" s="1">
        <v>44964.611863425926</v>
      </c>
    </row>
    <row r="9831" spans="1:6" x14ac:dyDescent="0.2">
      <c r="A9831">
        <v>9830</v>
      </c>
      <c r="B9831" t="s">
        <v>24935</v>
      </c>
      <c r="C9831" t="s">
        <v>24936</v>
      </c>
      <c r="D9831">
        <f>1-209-675-6156</f>
        <v>-7039</v>
      </c>
      <c r="E9831" s="1">
        <v>44964.611863425926</v>
      </c>
      <c r="F9831" s="1">
        <v>44964.611863425926</v>
      </c>
    </row>
    <row r="9832" spans="1:6" x14ac:dyDescent="0.2">
      <c r="A9832">
        <v>9831</v>
      </c>
      <c r="B9832" t="s">
        <v>24937</v>
      </c>
      <c r="C9832" t="s">
        <v>24938</v>
      </c>
      <c r="D9832" t="s">
        <v>24939</v>
      </c>
      <c r="E9832" s="1">
        <v>44964.611863425926</v>
      </c>
      <c r="F9832" s="1">
        <v>44964.611863425926</v>
      </c>
    </row>
    <row r="9833" spans="1:6" x14ac:dyDescent="0.2">
      <c r="A9833">
        <v>9832</v>
      </c>
      <c r="B9833" t="s">
        <v>24940</v>
      </c>
      <c r="C9833" t="s">
        <v>24941</v>
      </c>
      <c r="D9833">
        <f>1-205-252-7846</f>
        <v>-8302</v>
      </c>
      <c r="E9833" s="1">
        <v>44964.611863425926</v>
      </c>
      <c r="F9833" s="1">
        <v>44964.611863425926</v>
      </c>
    </row>
    <row r="9834" spans="1:6" x14ac:dyDescent="0.2">
      <c r="A9834">
        <v>9833</v>
      </c>
      <c r="B9834" t="s">
        <v>24942</v>
      </c>
      <c r="C9834" t="s">
        <v>24943</v>
      </c>
      <c r="D9834" t="s">
        <v>24944</v>
      </c>
      <c r="E9834" s="1">
        <v>44964.611863425926</v>
      </c>
      <c r="F9834" s="1">
        <v>44964.611863425926</v>
      </c>
    </row>
    <row r="9835" spans="1:6" x14ac:dyDescent="0.2">
      <c r="A9835">
        <v>9834</v>
      </c>
      <c r="B9835" t="s">
        <v>24945</v>
      </c>
      <c r="C9835" t="s">
        <v>24946</v>
      </c>
      <c r="D9835" s="2">
        <v>8709361705</v>
      </c>
      <c r="E9835" s="1">
        <v>44964.611863425926</v>
      </c>
      <c r="F9835" s="1">
        <v>44964.611863425926</v>
      </c>
    </row>
    <row r="9836" spans="1:6" x14ac:dyDescent="0.2">
      <c r="A9836">
        <v>9835</v>
      </c>
      <c r="B9836" t="s">
        <v>24947</v>
      </c>
      <c r="C9836" t="s">
        <v>24948</v>
      </c>
      <c r="D9836" s="2">
        <v>4255186841</v>
      </c>
      <c r="E9836" s="1">
        <v>44964.611863425926</v>
      </c>
      <c r="F9836" s="1">
        <v>44964.611863425926</v>
      </c>
    </row>
    <row r="9837" spans="1:6" x14ac:dyDescent="0.2">
      <c r="A9837">
        <v>9836</v>
      </c>
      <c r="B9837" t="s">
        <v>24949</v>
      </c>
      <c r="C9837" t="s">
        <v>24950</v>
      </c>
      <c r="D9837" s="2">
        <v>4454562617</v>
      </c>
      <c r="E9837" s="1">
        <v>44964.611863425926</v>
      </c>
      <c r="F9837" s="1">
        <v>44964.611863425926</v>
      </c>
    </row>
    <row r="9838" spans="1:6" x14ac:dyDescent="0.2">
      <c r="A9838">
        <v>9837</v>
      </c>
      <c r="B9838" t="s">
        <v>24951</v>
      </c>
      <c r="C9838" t="s">
        <v>24952</v>
      </c>
      <c r="D9838" s="2">
        <v>3859075627</v>
      </c>
      <c r="E9838" s="1">
        <v>44964.611863425926</v>
      </c>
      <c r="F9838" s="1">
        <v>44964.611863425926</v>
      </c>
    </row>
    <row r="9839" spans="1:6" x14ac:dyDescent="0.2">
      <c r="A9839">
        <v>9838</v>
      </c>
      <c r="B9839" t="s">
        <v>24953</v>
      </c>
      <c r="C9839" t="s">
        <v>24954</v>
      </c>
      <c r="D9839" s="2">
        <v>6468776635</v>
      </c>
      <c r="E9839" s="1">
        <v>44964.611863425926</v>
      </c>
      <c r="F9839" s="1">
        <v>44964.611863425926</v>
      </c>
    </row>
    <row r="9840" spans="1:6" x14ac:dyDescent="0.2">
      <c r="A9840">
        <v>9839</v>
      </c>
      <c r="B9840" t="s">
        <v>24955</v>
      </c>
      <c r="C9840" t="s">
        <v>24956</v>
      </c>
      <c r="D9840" s="2">
        <v>4758863985</v>
      </c>
      <c r="E9840" s="1">
        <v>44964.611863425926</v>
      </c>
      <c r="F9840" s="1">
        <v>44964.611863425926</v>
      </c>
    </row>
    <row r="9841" spans="1:6" x14ac:dyDescent="0.2">
      <c r="A9841">
        <v>9840</v>
      </c>
      <c r="B9841" t="s">
        <v>24957</v>
      </c>
      <c r="C9841" t="s">
        <v>24958</v>
      </c>
      <c r="D9841">
        <f>1-408-401-8059</f>
        <v>-8867</v>
      </c>
      <c r="E9841" s="1">
        <v>44964.611863425926</v>
      </c>
      <c r="F9841" s="1">
        <v>44964.611863425926</v>
      </c>
    </row>
    <row r="9842" spans="1:6" x14ac:dyDescent="0.2">
      <c r="A9842">
        <v>9841</v>
      </c>
      <c r="B9842" t="s">
        <v>24959</v>
      </c>
      <c r="C9842" t="s">
        <v>24960</v>
      </c>
      <c r="D9842" t="s">
        <v>24961</v>
      </c>
      <c r="E9842" s="1">
        <v>44964.611863425926</v>
      </c>
      <c r="F9842" s="1">
        <v>44964.611863425926</v>
      </c>
    </row>
    <row r="9843" spans="1:6" x14ac:dyDescent="0.2">
      <c r="A9843">
        <v>9842</v>
      </c>
      <c r="B9843" t="s">
        <v>24962</v>
      </c>
      <c r="C9843" t="s">
        <v>24963</v>
      </c>
      <c r="D9843">
        <f>1-941-217-3605</f>
        <v>-4762</v>
      </c>
      <c r="E9843" s="1">
        <v>44964.611863425926</v>
      </c>
      <c r="F9843" s="1">
        <v>44964.611863425926</v>
      </c>
    </row>
    <row r="9844" spans="1:6" x14ac:dyDescent="0.2">
      <c r="A9844">
        <v>9843</v>
      </c>
      <c r="B9844" t="s">
        <v>24964</v>
      </c>
      <c r="C9844" t="s">
        <v>24965</v>
      </c>
      <c r="D9844">
        <v>19723948324</v>
      </c>
      <c r="E9844" s="1">
        <v>44964.611863425926</v>
      </c>
      <c r="F9844" s="1">
        <v>44964.611863425926</v>
      </c>
    </row>
    <row r="9845" spans="1:6" x14ac:dyDescent="0.2">
      <c r="A9845">
        <v>9844</v>
      </c>
      <c r="B9845" t="s">
        <v>24966</v>
      </c>
      <c r="C9845" t="s">
        <v>24967</v>
      </c>
      <c r="D9845">
        <f>1-425-528-1366</f>
        <v>-2318</v>
      </c>
      <c r="E9845" s="1">
        <v>44964.611863425926</v>
      </c>
      <c r="F9845" s="1">
        <v>44964.611863425926</v>
      </c>
    </row>
    <row r="9846" spans="1:6" x14ac:dyDescent="0.2">
      <c r="A9846">
        <v>9845</v>
      </c>
      <c r="B9846" t="s">
        <v>24968</v>
      </c>
      <c r="C9846" t="s">
        <v>24969</v>
      </c>
      <c r="D9846" s="2">
        <v>9569780822</v>
      </c>
      <c r="E9846" s="1">
        <v>44964.611863425926</v>
      </c>
      <c r="F9846" s="1">
        <v>44964.611863425926</v>
      </c>
    </row>
    <row r="9847" spans="1:6" x14ac:dyDescent="0.2">
      <c r="A9847">
        <v>9846</v>
      </c>
      <c r="B9847" t="s">
        <v>24970</v>
      </c>
      <c r="C9847" t="s">
        <v>24971</v>
      </c>
      <c r="D9847" t="s">
        <v>24972</v>
      </c>
      <c r="E9847" s="1">
        <v>44964.611863425926</v>
      </c>
      <c r="F9847" s="1">
        <v>44964.611863425926</v>
      </c>
    </row>
    <row r="9848" spans="1:6" x14ac:dyDescent="0.2">
      <c r="A9848">
        <v>9847</v>
      </c>
      <c r="B9848" t="s">
        <v>24973</v>
      </c>
      <c r="C9848" t="s">
        <v>24974</v>
      </c>
      <c r="D9848">
        <v>15869706110</v>
      </c>
      <c r="E9848" s="1">
        <v>44964.611863425926</v>
      </c>
      <c r="F9848" s="1">
        <v>44964.611863425926</v>
      </c>
    </row>
    <row r="9849" spans="1:6" x14ac:dyDescent="0.2">
      <c r="A9849">
        <v>9848</v>
      </c>
      <c r="B9849" t="s">
        <v>24975</v>
      </c>
      <c r="C9849" t="s">
        <v>24976</v>
      </c>
      <c r="D9849" t="s">
        <v>24977</v>
      </c>
      <c r="E9849" s="1">
        <v>44964.611863425926</v>
      </c>
      <c r="F9849" s="1">
        <v>44964.611863425926</v>
      </c>
    </row>
    <row r="9850" spans="1:6" x14ac:dyDescent="0.2">
      <c r="A9850">
        <v>9849</v>
      </c>
      <c r="B9850" t="s">
        <v>24978</v>
      </c>
      <c r="C9850" t="s">
        <v>24979</v>
      </c>
      <c r="D9850" t="s">
        <v>24980</v>
      </c>
      <c r="E9850" s="1">
        <v>44964.611863425926</v>
      </c>
      <c r="F9850" s="1">
        <v>44964.611863425926</v>
      </c>
    </row>
    <row r="9851" spans="1:6" x14ac:dyDescent="0.2">
      <c r="A9851">
        <v>9850</v>
      </c>
      <c r="B9851" t="s">
        <v>24981</v>
      </c>
      <c r="C9851" t="s">
        <v>24982</v>
      </c>
      <c r="D9851" t="s">
        <v>24983</v>
      </c>
      <c r="E9851" s="1">
        <v>44964.611863425926</v>
      </c>
      <c r="F9851" s="1">
        <v>44964.611863425926</v>
      </c>
    </row>
    <row r="9852" spans="1:6" x14ac:dyDescent="0.2">
      <c r="A9852">
        <v>9851</v>
      </c>
      <c r="B9852" t="s">
        <v>24984</v>
      </c>
      <c r="C9852" t="s">
        <v>24985</v>
      </c>
      <c r="D9852">
        <v>15318286284</v>
      </c>
      <c r="E9852" s="1">
        <v>44964.611863425926</v>
      </c>
      <c r="F9852" s="1">
        <v>44964.611863425926</v>
      </c>
    </row>
    <row r="9853" spans="1:6" x14ac:dyDescent="0.2">
      <c r="A9853">
        <v>9852</v>
      </c>
      <c r="B9853" t="s">
        <v>24986</v>
      </c>
      <c r="C9853" t="s">
        <v>24987</v>
      </c>
      <c r="D9853" t="s">
        <v>24988</v>
      </c>
      <c r="E9853" s="1">
        <v>44964.611863425926</v>
      </c>
      <c r="F9853" s="1">
        <v>44964.611863425926</v>
      </c>
    </row>
    <row r="9854" spans="1:6" x14ac:dyDescent="0.2">
      <c r="A9854">
        <v>9853</v>
      </c>
      <c r="B9854" t="s">
        <v>24989</v>
      </c>
      <c r="C9854" t="s">
        <v>24990</v>
      </c>
      <c r="D9854">
        <f>1-563-304-7807</f>
        <v>-8673</v>
      </c>
      <c r="E9854" s="1">
        <v>44964.611863425926</v>
      </c>
      <c r="F9854" s="1">
        <v>44964.611863425926</v>
      </c>
    </row>
    <row r="9855" spans="1:6" x14ac:dyDescent="0.2">
      <c r="A9855">
        <v>9854</v>
      </c>
      <c r="B9855" t="s">
        <v>24991</v>
      </c>
      <c r="C9855" t="s">
        <v>24992</v>
      </c>
      <c r="D9855" t="s">
        <v>24993</v>
      </c>
      <c r="E9855" s="1">
        <v>44964.611863425926</v>
      </c>
      <c r="F9855" s="1">
        <v>44964.611863425926</v>
      </c>
    </row>
    <row r="9856" spans="1:6" x14ac:dyDescent="0.2">
      <c r="A9856">
        <v>9855</v>
      </c>
      <c r="B9856" t="s">
        <v>24994</v>
      </c>
      <c r="C9856" t="s">
        <v>24995</v>
      </c>
      <c r="D9856" s="2">
        <v>9857856172</v>
      </c>
      <c r="E9856" s="1">
        <v>44964.611863425926</v>
      </c>
      <c r="F9856" s="1">
        <v>44964.611863425926</v>
      </c>
    </row>
    <row r="9857" spans="1:6" x14ac:dyDescent="0.2">
      <c r="A9857">
        <v>9856</v>
      </c>
      <c r="B9857" t="s">
        <v>24996</v>
      </c>
      <c r="C9857" t="s">
        <v>24997</v>
      </c>
      <c r="D9857" t="s">
        <v>24998</v>
      </c>
      <c r="E9857" s="1">
        <v>44964.611863425926</v>
      </c>
      <c r="F9857" s="1">
        <v>44964.611863425926</v>
      </c>
    </row>
    <row r="9858" spans="1:6" x14ac:dyDescent="0.2">
      <c r="A9858">
        <v>9857</v>
      </c>
      <c r="B9858" t="s">
        <v>24999</v>
      </c>
      <c r="C9858" t="s">
        <v>25000</v>
      </c>
      <c r="D9858" t="s">
        <v>25001</v>
      </c>
      <c r="E9858" s="1">
        <v>44964.611863425926</v>
      </c>
      <c r="F9858" s="1">
        <v>44964.611863425926</v>
      </c>
    </row>
    <row r="9859" spans="1:6" x14ac:dyDescent="0.2">
      <c r="A9859">
        <v>9858</v>
      </c>
      <c r="B9859" t="s">
        <v>25002</v>
      </c>
      <c r="C9859" t="s">
        <v>25003</v>
      </c>
      <c r="D9859" s="2">
        <v>9309731685</v>
      </c>
      <c r="E9859" s="1">
        <v>44964.611863425926</v>
      </c>
      <c r="F9859" s="1">
        <v>44964.611863425926</v>
      </c>
    </row>
    <row r="9860" spans="1:6" x14ac:dyDescent="0.2">
      <c r="A9860">
        <v>9859</v>
      </c>
      <c r="B9860" t="s">
        <v>25004</v>
      </c>
      <c r="C9860" t="s">
        <v>25005</v>
      </c>
      <c r="D9860" s="2">
        <v>19316783953</v>
      </c>
      <c r="E9860" s="1">
        <v>44964.611863425926</v>
      </c>
      <c r="F9860" s="1">
        <v>44964.611863425926</v>
      </c>
    </row>
    <row r="9861" spans="1:6" x14ac:dyDescent="0.2">
      <c r="A9861">
        <v>9860</v>
      </c>
      <c r="B9861" t="s">
        <v>25006</v>
      </c>
      <c r="C9861" t="s">
        <v>25007</v>
      </c>
      <c r="D9861" s="2">
        <v>2673833987</v>
      </c>
      <c r="E9861" s="1">
        <v>44964.611863425926</v>
      </c>
      <c r="F9861" s="1">
        <v>44964.611863425926</v>
      </c>
    </row>
    <row r="9862" spans="1:6" x14ac:dyDescent="0.2">
      <c r="A9862">
        <v>9861</v>
      </c>
      <c r="B9862" t="s">
        <v>25008</v>
      </c>
      <c r="C9862" t="s">
        <v>25009</v>
      </c>
      <c r="D9862" t="s">
        <v>25010</v>
      </c>
      <c r="E9862" s="1">
        <v>44964.611863425926</v>
      </c>
      <c r="F9862" s="1">
        <v>44964.611863425926</v>
      </c>
    </row>
    <row r="9863" spans="1:6" x14ac:dyDescent="0.2">
      <c r="A9863">
        <v>9862</v>
      </c>
      <c r="B9863" t="s">
        <v>25011</v>
      </c>
      <c r="C9863" t="s">
        <v>25012</v>
      </c>
      <c r="D9863">
        <f>1-562-753-7456</f>
        <v>-8770</v>
      </c>
      <c r="E9863" s="1">
        <v>44964.611863425926</v>
      </c>
      <c r="F9863" s="1">
        <v>44964.611863425926</v>
      </c>
    </row>
    <row r="9864" spans="1:6" x14ac:dyDescent="0.2">
      <c r="A9864">
        <v>9863</v>
      </c>
      <c r="B9864" t="s">
        <v>25013</v>
      </c>
      <c r="C9864" t="s">
        <v>25014</v>
      </c>
      <c r="D9864">
        <v>12676414562</v>
      </c>
      <c r="E9864" s="1">
        <v>44964.611863425926</v>
      </c>
      <c r="F9864" s="1">
        <v>44964.611863425926</v>
      </c>
    </row>
    <row r="9865" spans="1:6" x14ac:dyDescent="0.2">
      <c r="A9865">
        <v>9864</v>
      </c>
      <c r="B9865" t="s">
        <v>25015</v>
      </c>
      <c r="C9865" t="s">
        <v>25016</v>
      </c>
      <c r="D9865" t="s">
        <v>25017</v>
      </c>
      <c r="E9865" s="1">
        <v>44964.611863425926</v>
      </c>
      <c r="F9865" s="1">
        <v>44964.611863425926</v>
      </c>
    </row>
    <row r="9866" spans="1:6" x14ac:dyDescent="0.2">
      <c r="A9866">
        <v>9865</v>
      </c>
      <c r="B9866" t="s">
        <v>25018</v>
      </c>
      <c r="C9866" t="s">
        <v>25019</v>
      </c>
      <c r="D9866" s="2">
        <v>12249979975</v>
      </c>
      <c r="E9866" s="1">
        <v>44964.611863425926</v>
      </c>
      <c r="F9866" s="1">
        <v>44964.611863425926</v>
      </c>
    </row>
    <row r="9867" spans="1:6" x14ac:dyDescent="0.2">
      <c r="A9867">
        <v>9866</v>
      </c>
      <c r="B9867" t="s">
        <v>25020</v>
      </c>
      <c r="C9867" t="s">
        <v>25021</v>
      </c>
      <c r="D9867">
        <f>1-734-429-958</f>
        <v>-2120</v>
      </c>
      <c r="E9867" s="1">
        <v>44964.611863425926</v>
      </c>
      <c r="F9867" s="1">
        <v>44964.611863425926</v>
      </c>
    </row>
    <row r="9868" spans="1:6" x14ac:dyDescent="0.2">
      <c r="A9868">
        <v>9867</v>
      </c>
      <c r="B9868" t="s">
        <v>25022</v>
      </c>
      <c r="C9868" t="s">
        <v>25023</v>
      </c>
      <c r="D9868" s="2">
        <v>8564829327</v>
      </c>
      <c r="E9868" s="1">
        <v>44964.611863425926</v>
      </c>
      <c r="F9868" s="1">
        <v>44964.611863425926</v>
      </c>
    </row>
    <row r="9869" spans="1:6" x14ac:dyDescent="0.2">
      <c r="A9869">
        <v>9868</v>
      </c>
      <c r="B9869" t="s">
        <v>25024</v>
      </c>
      <c r="C9869" t="s">
        <v>25025</v>
      </c>
      <c r="D9869" t="s">
        <v>25026</v>
      </c>
      <c r="E9869" s="1">
        <v>44964.611863425926</v>
      </c>
      <c r="F9869" s="1">
        <v>44964.611863425926</v>
      </c>
    </row>
    <row r="9870" spans="1:6" x14ac:dyDescent="0.2">
      <c r="A9870">
        <v>9869</v>
      </c>
      <c r="B9870" t="s">
        <v>25027</v>
      </c>
      <c r="C9870" t="s">
        <v>25028</v>
      </c>
      <c r="D9870" t="s">
        <v>25029</v>
      </c>
      <c r="E9870" s="1">
        <v>44964.611863425926</v>
      </c>
      <c r="F9870" s="1">
        <v>44964.611863425926</v>
      </c>
    </row>
    <row r="9871" spans="1:6" x14ac:dyDescent="0.2">
      <c r="A9871">
        <v>9870</v>
      </c>
      <c r="B9871" t="s">
        <v>25030</v>
      </c>
      <c r="C9871" t="s">
        <v>25031</v>
      </c>
      <c r="D9871" t="s">
        <v>25032</v>
      </c>
      <c r="E9871" s="1">
        <v>44964.611863425926</v>
      </c>
      <c r="F9871" s="1">
        <v>44964.611863425926</v>
      </c>
    </row>
    <row r="9872" spans="1:6" x14ac:dyDescent="0.2">
      <c r="A9872">
        <v>9871</v>
      </c>
      <c r="B9872" t="s">
        <v>25033</v>
      </c>
      <c r="C9872" t="s">
        <v>25034</v>
      </c>
      <c r="D9872">
        <f>1-858-925-2087</f>
        <v>-3869</v>
      </c>
      <c r="E9872" s="1">
        <v>44964.611863425926</v>
      </c>
      <c r="F9872" s="1">
        <v>44964.611863425926</v>
      </c>
    </row>
    <row r="9873" spans="1:6" x14ac:dyDescent="0.2">
      <c r="A9873">
        <v>9872</v>
      </c>
      <c r="B9873" t="s">
        <v>25035</v>
      </c>
      <c r="C9873" t="s">
        <v>25036</v>
      </c>
      <c r="D9873" t="s">
        <v>25037</v>
      </c>
      <c r="E9873" s="1">
        <v>44964.611863425926</v>
      </c>
      <c r="F9873" s="1">
        <v>44964.611863425926</v>
      </c>
    </row>
    <row r="9874" spans="1:6" x14ac:dyDescent="0.2">
      <c r="A9874">
        <v>9873</v>
      </c>
      <c r="B9874" t="s">
        <v>25038</v>
      </c>
      <c r="C9874" t="s">
        <v>25039</v>
      </c>
      <c r="D9874" s="2">
        <v>8702966042</v>
      </c>
      <c r="E9874" s="1">
        <v>44964.611863425926</v>
      </c>
      <c r="F9874" s="1">
        <v>44964.611863425926</v>
      </c>
    </row>
    <row r="9875" spans="1:6" x14ac:dyDescent="0.2">
      <c r="A9875">
        <v>9874</v>
      </c>
      <c r="B9875" t="s">
        <v>25040</v>
      </c>
      <c r="C9875" t="s">
        <v>25041</v>
      </c>
      <c r="D9875" t="s">
        <v>25042</v>
      </c>
      <c r="E9875" s="1">
        <v>44964.611863425926</v>
      </c>
      <c r="F9875" s="1">
        <v>44964.611863425926</v>
      </c>
    </row>
    <row r="9876" spans="1:6" x14ac:dyDescent="0.2">
      <c r="A9876">
        <v>9875</v>
      </c>
      <c r="B9876" t="s">
        <v>25043</v>
      </c>
      <c r="C9876" t="s">
        <v>25044</v>
      </c>
      <c r="D9876" t="s">
        <v>25045</v>
      </c>
      <c r="E9876" s="1">
        <v>44964.611863425926</v>
      </c>
      <c r="F9876" s="1">
        <v>44964.611863425926</v>
      </c>
    </row>
    <row r="9877" spans="1:6" x14ac:dyDescent="0.2">
      <c r="A9877">
        <v>9876</v>
      </c>
      <c r="B9877" t="s">
        <v>25046</v>
      </c>
      <c r="C9877" t="s">
        <v>25047</v>
      </c>
      <c r="D9877" t="s">
        <v>25048</v>
      </c>
      <c r="E9877" s="1">
        <v>44964.611863425926</v>
      </c>
      <c r="F9877" s="1">
        <v>44964.611863425926</v>
      </c>
    </row>
    <row r="9878" spans="1:6" x14ac:dyDescent="0.2">
      <c r="A9878">
        <v>9877</v>
      </c>
      <c r="B9878" t="s">
        <v>25049</v>
      </c>
      <c r="C9878" t="s">
        <v>25050</v>
      </c>
      <c r="D9878" t="s">
        <v>25051</v>
      </c>
      <c r="E9878" s="1">
        <v>44964.611863425926</v>
      </c>
      <c r="F9878" s="1">
        <v>44964.611863425926</v>
      </c>
    </row>
    <row r="9879" spans="1:6" x14ac:dyDescent="0.2">
      <c r="A9879">
        <v>9878</v>
      </c>
      <c r="B9879" t="s">
        <v>25052</v>
      </c>
      <c r="C9879" t="s">
        <v>25053</v>
      </c>
      <c r="D9879" t="s">
        <v>25054</v>
      </c>
      <c r="E9879" s="1">
        <v>44964.611863425926</v>
      </c>
      <c r="F9879" s="1">
        <v>44964.611863425926</v>
      </c>
    </row>
    <row r="9880" spans="1:6" x14ac:dyDescent="0.2">
      <c r="A9880">
        <v>9879</v>
      </c>
      <c r="B9880" t="s">
        <v>25055</v>
      </c>
      <c r="C9880" t="s">
        <v>25056</v>
      </c>
      <c r="D9880" t="s">
        <v>25057</v>
      </c>
      <c r="E9880" s="1">
        <v>44964.611863425926</v>
      </c>
      <c r="F9880" s="1">
        <v>44964.611863425926</v>
      </c>
    </row>
    <row r="9881" spans="1:6" x14ac:dyDescent="0.2">
      <c r="A9881">
        <v>9880</v>
      </c>
      <c r="B9881" t="s">
        <v>25058</v>
      </c>
      <c r="C9881" t="s">
        <v>25059</v>
      </c>
      <c r="D9881" t="s">
        <v>25060</v>
      </c>
      <c r="E9881" s="1">
        <v>44964.611863425926</v>
      </c>
      <c r="F9881" s="1">
        <v>44964.611863425926</v>
      </c>
    </row>
    <row r="9882" spans="1:6" x14ac:dyDescent="0.2">
      <c r="A9882">
        <v>9881</v>
      </c>
      <c r="B9882" t="s">
        <v>25061</v>
      </c>
      <c r="C9882" t="s">
        <v>25062</v>
      </c>
      <c r="D9882" t="s">
        <v>25063</v>
      </c>
      <c r="E9882" s="1">
        <v>44964.611863425926</v>
      </c>
      <c r="F9882" s="1">
        <v>44964.611863425926</v>
      </c>
    </row>
    <row r="9883" spans="1:6" x14ac:dyDescent="0.2">
      <c r="A9883">
        <v>9882</v>
      </c>
      <c r="B9883" t="s">
        <v>25064</v>
      </c>
      <c r="C9883" t="s">
        <v>25065</v>
      </c>
      <c r="D9883" s="2">
        <v>2837322786</v>
      </c>
      <c r="E9883" s="1">
        <v>44964.611863425926</v>
      </c>
      <c r="F9883" s="1">
        <v>44964.611863425926</v>
      </c>
    </row>
    <row r="9884" spans="1:6" x14ac:dyDescent="0.2">
      <c r="A9884">
        <v>9883</v>
      </c>
      <c r="B9884" t="s">
        <v>25066</v>
      </c>
      <c r="C9884" t="s">
        <v>25067</v>
      </c>
      <c r="D9884" t="s">
        <v>25068</v>
      </c>
      <c r="E9884" s="1">
        <v>44964.611863425926</v>
      </c>
      <c r="F9884" s="1">
        <v>44964.611863425926</v>
      </c>
    </row>
    <row r="9885" spans="1:6" x14ac:dyDescent="0.2">
      <c r="A9885">
        <v>9884</v>
      </c>
      <c r="B9885" t="s">
        <v>2587</v>
      </c>
      <c r="C9885" t="s">
        <v>25069</v>
      </c>
      <c r="D9885" t="s">
        <v>25070</v>
      </c>
      <c r="E9885" s="1">
        <v>44964.611863425926</v>
      </c>
      <c r="F9885" s="1">
        <v>44964.611863425926</v>
      </c>
    </row>
    <row r="9886" spans="1:6" x14ac:dyDescent="0.2">
      <c r="A9886">
        <v>9885</v>
      </c>
      <c r="B9886" t="s">
        <v>25071</v>
      </c>
      <c r="C9886" t="s">
        <v>25072</v>
      </c>
      <c r="D9886" s="2">
        <v>15805986219</v>
      </c>
      <c r="E9886" s="1">
        <v>44964.611863425926</v>
      </c>
      <c r="F9886" s="1">
        <v>44964.611863425926</v>
      </c>
    </row>
    <row r="9887" spans="1:6" x14ac:dyDescent="0.2">
      <c r="A9887">
        <v>9886</v>
      </c>
      <c r="B9887" t="s">
        <v>25073</v>
      </c>
      <c r="C9887" t="s">
        <v>25074</v>
      </c>
      <c r="D9887">
        <v>13518271753</v>
      </c>
      <c r="E9887" s="1">
        <v>44964.611863425926</v>
      </c>
      <c r="F9887" s="1">
        <v>44964.611863425926</v>
      </c>
    </row>
    <row r="9888" spans="1:6" x14ac:dyDescent="0.2">
      <c r="A9888">
        <v>9887</v>
      </c>
      <c r="B9888" t="s">
        <v>25075</v>
      </c>
      <c r="C9888" t="s">
        <v>25076</v>
      </c>
      <c r="D9888" s="2">
        <v>17254807491</v>
      </c>
      <c r="E9888" s="1">
        <v>44964.611863425926</v>
      </c>
      <c r="F9888" s="1">
        <v>44964.611863425926</v>
      </c>
    </row>
    <row r="9889" spans="1:6" x14ac:dyDescent="0.2">
      <c r="A9889">
        <v>9888</v>
      </c>
      <c r="B9889" t="s">
        <v>25077</v>
      </c>
      <c r="C9889" t="s">
        <v>25078</v>
      </c>
      <c r="D9889" t="s">
        <v>25079</v>
      </c>
      <c r="E9889" s="1">
        <v>44964.611863425926</v>
      </c>
      <c r="F9889" s="1">
        <v>44964.611863425926</v>
      </c>
    </row>
    <row r="9890" spans="1:6" x14ac:dyDescent="0.2">
      <c r="A9890">
        <v>9889</v>
      </c>
      <c r="B9890" t="s">
        <v>25080</v>
      </c>
      <c r="C9890" t="s">
        <v>25081</v>
      </c>
      <c r="D9890" t="s">
        <v>25082</v>
      </c>
      <c r="E9890" s="1">
        <v>44964.611863425926</v>
      </c>
      <c r="F9890" s="1">
        <v>44964.611863425926</v>
      </c>
    </row>
    <row r="9891" spans="1:6" x14ac:dyDescent="0.2">
      <c r="A9891">
        <v>9890</v>
      </c>
      <c r="B9891" t="s">
        <v>25083</v>
      </c>
      <c r="C9891" t="s">
        <v>25084</v>
      </c>
      <c r="D9891" s="2">
        <v>3349830977</v>
      </c>
      <c r="E9891" s="1">
        <v>44964.611863425926</v>
      </c>
      <c r="F9891" s="1">
        <v>44964.611863425926</v>
      </c>
    </row>
    <row r="9892" spans="1:6" x14ac:dyDescent="0.2">
      <c r="A9892">
        <v>9891</v>
      </c>
      <c r="B9892" t="s">
        <v>25085</v>
      </c>
      <c r="C9892" t="s">
        <v>25086</v>
      </c>
      <c r="D9892" t="s">
        <v>25087</v>
      </c>
      <c r="E9892" s="1">
        <v>44964.611863425926</v>
      </c>
      <c r="F9892" s="1">
        <v>44964.611863425926</v>
      </c>
    </row>
    <row r="9893" spans="1:6" x14ac:dyDescent="0.2">
      <c r="A9893">
        <v>9892</v>
      </c>
      <c r="B9893" t="s">
        <v>25088</v>
      </c>
      <c r="C9893" t="s">
        <v>25089</v>
      </c>
      <c r="D9893">
        <f>1-609-967-5248</f>
        <v>-6823</v>
      </c>
      <c r="E9893" s="1">
        <v>44964.611863425926</v>
      </c>
      <c r="F9893" s="1">
        <v>44964.611863425926</v>
      </c>
    </row>
    <row r="9894" spans="1:6" x14ac:dyDescent="0.2">
      <c r="A9894">
        <v>9893</v>
      </c>
      <c r="B9894" t="s">
        <v>25090</v>
      </c>
      <c r="C9894" t="s">
        <v>25091</v>
      </c>
      <c r="D9894" t="s">
        <v>25092</v>
      </c>
      <c r="E9894" s="1">
        <v>44964.611863425926</v>
      </c>
      <c r="F9894" s="1">
        <v>44964.611863425926</v>
      </c>
    </row>
    <row r="9895" spans="1:6" x14ac:dyDescent="0.2">
      <c r="A9895">
        <v>9894</v>
      </c>
      <c r="B9895" t="s">
        <v>25093</v>
      </c>
      <c r="C9895" t="s">
        <v>25094</v>
      </c>
      <c r="D9895" s="2">
        <v>3462883011</v>
      </c>
      <c r="E9895" s="1">
        <v>44964.611863425926</v>
      </c>
      <c r="F9895" s="1">
        <v>44964.611863425926</v>
      </c>
    </row>
    <row r="9896" spans="1:6" x14ac:dyDescent="0.2">
      <c r="A9896">
        <v>9895</v>
      </c>
      <c r="B9896" t="s">
        <v>25095</v>
      </c>
      <c r="C9896" t="s">
        <v>25096</v>
      </c>
      <c r="D9896" s="2">
        <v>12249270730</v>
      </c>
      <c r="E9896" s="1">
        <v>44964.611863425926</v>
      </c>
      <c r="F9896" s="1">
        <v>44964.611863425926</v>
      </c>
    </row>
    <row r="9897" spans="1:6" x14ac:dyDescent="0.2">
      <c r="A9897">
        <v>9896</v>
      </c>
      <c r="B9897" t="s">
        <v>25097</v>
      </c>
      <c r="C9897" t="s">
        <v>25098</v>
      </c>
      <c r="D9897" s="2">
        <v>9297436756</v>
      </c>
      <c r="E9897" s="1">
        <v>44964.611863425926</v>
      </c>
      <c r="F9897" s="1">
        <v>44964.611863425926</v>
      </c>
    </row>
    <row r="9898" spans="1:6" x14ac:dyDescent="0.2">
      <c r="A9898">
        <v>9897</v>
      </c>
      <c r="B9898" t="s">
        <v>25099</v>
      </c>
      <c r="C9898" t="s">
        <v>25100</v>
      </c>
      <c r="D9898" s="2">
        <v>17797414038</v>
      </c>
      <c r="E9898" s="1">
        <v>44964.611863425926</v>
      </c>
      <c r="F9898" s="1">
        <v>44964.611863425926</v>
      </c>
    </row>
    <row r="9899" spans="1:6" x14ac:dyDescent="0.2">
      <c r="A9899">
        <v>9898</v>
      </c>
      <c r="B9899" t="s">
        <v>25101</v>
      </c>
      <c r="C9899" t="s">
        <v>25102</v>
      </c>
      <c r="D9899" t="s">
        <v>25103</v>
      </c>
      <c r="E9899" s="1">
        <v>44964.611863425926</v>
      </c>
      <c r="F9899" s="1">
        <v>44964.611863425926</v>
      </c>
    </row>
    <row r="9900" spans="1:6" x14ac:dyDescent="0.2">
      <c r="A9900">
        <v>9899</v>
      </c>
      <c r="B9900" t="s">
        <v>25104</v>
      </c>
      <c r="C9900" t="s">
        <v>25105</v>
      </c>
      <c r="D9900">
        <f>1-757-681-8367</f>
        <v>-9804</v>
      </c>
      <c r="E9900" s="1">
        <v>44964.611863425926</v>
      </c>
      <c r="F9900" s="1">
        <v>44964.611863425926</v>
      </c>
    </row>
    <row r="9901" spans="1:6" x14ac:dyDescent="0.2">
      <c r="A9901">
        <v>9900</v>
      </c>
      <c r="B9901" t="s">
        <v>25106</v>
      </c>
      <c r="C9901" t="s">
        <v>25107</v>
      </c>
      <c r="D9901" t="s">
        <v>25108</v>
      </c>
      <c r="E9901" s="1">
        <v>44964.611863425926</v>
      </c>
      <c r="F9901" s="1">
        <v>44964.611863425926</v>
      </c>
    </row>
    <row r="9902" spans="1:6" x14ac:dyDescent="0.2">
      <c r="A9902">
        <v>9901</v>
      </c>
      <c r="B9902" t="s">
        <v>25109</v>
      </c>
      <c r="C9902" t="s">
        <v>25110</v>
      </c>
      <c r="D9902" t="s">
        <v>25111</v>
      </c>
      <c r="E9902" s="1">
        <v>44964.611863425926</v>
      </c>
      <c r="F9902" s="1">
        <v>44964.611863425926</v>
      </c>
    </row>
    <row r="9903" spans="1:6" x14ac:dyDescent="0.2">
      <c r="A9903">
        <v>9902</v>
      </c>
      <c r="B9903" t="s">
        <v>25112</v>
      </c>
      <c r="C9903" t="s">
        <v>25113</v>
      </c>
      <c r="D9903" t="s">
        <v>25114</v>
      </c>
      <c r="E9903" s="1">
        <v>44964.611863425926</v>
      </c>
      <c r="F9903" s="1">
        <v>44964.611863425926</v>
      </c>
    </row>
    <row r="9904" spans="1:6" x14ac:dyDescent="0.2">
      <c r="A9904">
        <v>9903</v>
      </c>
      <c r="B9904" t="s">
        <v>25115</v>
      </c>
      <c r="C9904" t="s">
        <v>25116</v>
      </c>
      <c r="D9904">
        <f>1-772-614-4229</f>
        <v>-5614</v>
      </c>
      <c r="E9904" s="1">
        <v>44964.611863425926</v>
      </c>
      <c r="F9904" s="1">
        <v>44964.611863425926</v>
      </c>
    </row>
    <row r="9905" spans="1:6" x14ac:dyDescent="0.2">
      <c r="A9905">
        <v>9904</v>
      </c>
      <c r="B9905" t="s">
        <v>25117</v>
      </c>
      <c r="C9905" t="s">
        <v>25118</v>
      </c>
      <c r="D9905" t="s">
        <v>25119</v>
      </c>
      <c r="E9905" s="1">
        <v>44964.611863425926</v>
      </c>
      <c r="F9905" s="1">
        <v>44964.611863425926</v>
      </c>
    </row>
    <row r="9906" spans="1:6" x14ac:dyDescent="0.2">
      <c r="A9906">
        <v>9905</v>
      </c>
      <c r="B9906" t="s">
        <v>25120</v>
      </c>
      <c r="C9906" t="s">
        <v>25121</v>
      </c>
      <c r="D9906">
        <v>14154392707</v>
      </c>
      <c r="E9906" s="1">
        <v>44964.611863425926</v>
      </c>
      <c r="F9906" s="1">
        <v>44964.611863425926</v>
      </c>
    </row>
    <row r="9907" spans="1:6" x14ac:dyDescent="0.2">
      <c r="A9907">
        <v>9906</v>
      </c>
      <c r="B9907" t="s">
        <v>25122</v>
      </c>
      <c r="C9907" t="s">
        <v>25123</v>
      </c>
      <c r="D9907" t="s">
        <v>25124</v>
      </c>
      <c r="E9907" s="1">
        <v>44964.611863425926</v>
      </c>
      <c r="F9907" s="1">
        <v>44964.611863425926</v>
      </c>
    </row>
    <row r="9908" spans="1:6" x14ac:dyDescent="0.2">
      <c r="A9908">
        <v>9907</v>
      </c>
      <c r="B9908" t="s">
        <v>25125</v>
      </c>
      <c r="C9908" t="s">
        <v>25126</v>
      </c>
      <c r="D9908" s="2">
        <v>19796318812</v>
      </c>
      <c r="E9908" s="1">
        <v>44964.611863425926</v>
      </c>
      <c r="F9908" s="1">
        <v>44964.611863425926</v>
      </c>
    </row>
    <row r="9909" spans="1:6" x14ac:dyDescent="0.2">
      <c r="A9909">
        <v>9908</v>
      </c>
      <c r="B9909" t="s">
        <v>25127</v>
      </c>
      <c r="C9909" t="s">
        <v>25128</v>
      </c>
      <c r="D9909" s="2">
        <v>2812981378</v>
      </c>
      <c r="E9909" s="1">
        <v>44964.611863425926</v>
      </c>
      <c r="F9909" s="1">
        <v>44964.611863425926</v>
      </c>
    </row>
    <row r="9910" spans="1:6" x14ac:dyDescent="0.2">
      <c r="A9910">
        <v>9909</v>
      </c>
      <c r="B9910" t="s">
        <v>25129</v>
      </c>
      <c r="C9910" t="s">
        <v>25130</v>
      </c>
      <c r="D9910" t="s">
        <v>25131</v>
      </c>
      <c r="E9910" s="1">
        <v>44964.611863425926</v>
      </c>
      <c r="F9910" s="1">
        <v>44964.611863425926</v>
      </c>
    </row>
    <row r="9911" spans="1:6" x14ac:dyDescent="0.2">
      <c r="A9911">
        <v>9910</v>
      </c>
      <c r="B9911" t="s">
        <v>25132</v>
      </c>
      <c r="C9911" t="s">
        <v>25133</v>
      </c>
      <c r="D9911" t="s">
        <v>25134</v>
      </c>
      <c r="E9911" s="1">
        <v>44964.611863425926</v>
      </c>
      <c r="F9911" s="1">
        <v>44964.611863425926</v>
      </c>
    </row>
    <row r="9912" spans="1:6" x14ac:dyDescent="0.2">
      <c r="A9912">
        <v>9911</v>
      </c>
      <c r="B9912" t="s">
        <v>25135</v>
      </c>
      <c r="C9912" t="s">
        <v>25136</v>
      </c>
      <c r="D9912">
        <f>1-959-708-4059</f>
        <v>-5725</v>
      </c>
      <c r="E9912" s="1">
        <v>44964.611863425926</v>
      </c>
      <c r="F9912" s="1">
        <v>44964.611863425926</v>
      </c>
    </row>
    <row r="9913" spans="1:6" x14ac:dyDescent="0.2">
      <c r="A9913">
        <v>9912</v>
      </c>
      <c r="B9913" t="s">
        <v>25137</v>
      </c>
      <c r="C9913" t="s">
        <v>25138</v>
      </c>
      <c r="D9913">
        <f>1-406-799-5510</f>
        <v>-6714</v>
      </c>
      <c r="E9913" s="1">
        <v>44964.611863425926</v>
      </c>
      <c r="F9913" s="1">
        <v>44964.611863425926</v>
      </c>
    </row>
    <row r="9914" spans="1:6" x14ac:dyDescent="0.2">
      <c r="A9914">
        <v>9913</v>
      </c>
      <c r="B9914" t="s">
        <v>25139</v>
      </c>
      <c r="C9914" t="s">
        <v>25140</v>
      </c>
      <c r="D9914" t="s">
        <v>25141</v>
      </c>
      <c r="E9914" s="1">
        <v>44964.611863425926</v>
      </c>
      <c r="F9914" s="1">
        <v>44964.611863425926</v>
      </c>
    </row>
    <row r="9915" spans="1:6" x14ac:dyDescent="0.2">
      <c r="A9915">
        <v>9914</v>
      </c>
      <c r="B9915" t="s">
        <v>25142</v>
      </c>
      <c r="C9915" t="s">
        <v>25143</v>
      </c>
      <c r="D9915" s="2">
        <v>7379168084</v>
      </c>
      <c r="E9915" s="1">
        <v>44964.611863425926</v>
      </c>
      <c r="F9915" s="1">
        <v>44964.611863425926</v>
      </c>
    </row>
    <row r="9916" spans="1:6" x14ac:dyDescent="0.2">
      <c r="A9916">
        <v>9915</v>
      </c>
      <c r="B9916" t="s">
        <v>25144</v>
      </c>
      <c r="C9916" t="s">
        <v>25145</v>
      </c>
      <c r="D9916">
        <v>14306759604</v>
      </c>
      <c r="E9916" s="1">
        <v>44964.611863425926</v>
      </c>
      <c r="F9916" s="1">
        <v>44964.611863425926</v>
      </c>
    </row>
    <row r="9917" spans="1:6" x14ac:dyDescent="0.2">
      <c r="A9917">
        <v>9916</v>
      </c>
      <c r="B9917" t="s">
        <v>25146</v>
      </c>
      <c r="C9917" t="s">
        <v>25147</v>
      </c>
      <c r="D9917" t="s">
        <v>25148</v>
      </c>
      <c r="E9917" s="1">
        <v>44964.611863425926</v>
      </c>
      <c r="F9917" s="1">
        <v>44964.611863425926</v>
      </c>
    </row>
    <row r="9918" spans="1:6" x14ac:dyDescent="0.2">
      <c r="A9918">
        <v>9917</v>
      </c>
      <c r="B9918" t="s">
        <v>25149</v>
      </c>
      <c r="C9918" t="s">
        <v>25150</v>
      </c>
      <c r="D9918">
        <v>14458513516</v>
      </c>
      <c r="E9918" s="1">
        <v>44964.611863425926</v>
      </c>
      <c r="F9918" s="1">
        <v>44964.611863425926</v>
      </c>
    </row>
    <row r="9919" spans="1:6" x14ac:dyDescent="0.2">
      <c r="A9919">
        <v>9918</v>
      </c>
      <c r="B9919" t="s">
        <v>25151</v>
      </c>
      <c r="C9919" t="s">
        <v>25152</v>
      </c>
      <c r="D9919">
        <v>19787248233</v>
      </c>
      <c r="E9919" s="1">
        <v>44964.611863425926</v>
      </c>
      <c r="F9919" s="1">
        <v>44964.611863425926</v>
      </c>
    </row>
    <row r="9920" spans="1:6" x14ac:dyDescent="0.2">
      <c r="A9920">
        <v>9919</v>
      </c>
      <c r="B9920" t="s">
        <v>25153</v>
      </c>
      <c r="C9920" t="s">
        <v>25154</v>
      </c>
      <c r="D9920" t="s">
        <v>25155</v>
      </c>
      <c r="E9920" s="1">
        <v>44964.611863425926</v>
      </c>
      <c r="F9920" s="1">
        <v>44964.611863425926</v>
      </c>
    </row>
    <row r="9921" spans="1:6" x14ac:dyDescent="0.2">
      <c r="A9921">
        <v>9920</v>
      </c>
      <c r="B9921" t="s">
        <v>25156</v>
      </c>
      <c r="C9921" t="s">
        <v>25157</v>
      </c>
      <c r="D9921" t="s">
        <v>25158</v>
      </c>
      <c r="E9921" s="1">
        <v>44964.611863425926</v>
      </c>
      <c r="F9921" s="1">
        <v>44964.611863425926</v>
      </c>
    </row>
    <row r="9922" spans="1:6" x14ac:dyDescent="0.2">
      <c r="A9922">
        <v>9921</v>
      </c>
      <c r="B9922" t="s">
        <v>25159</v>
      </c>
      <c r="C9922" t="s">
        <v>25160</v>
      </c>
      <c r="D9922">
        <v>12813965527</v>
      </c>
      <c r="E9922" s="1">
        <v>44964.611863425926</v>
      </c>
      <c r="F9922" s="1">
        <v>44964.611863425926</v>
      </c>
    </row>
    <row r="9923" spans="1:6" x14ac:dyDescent="0.2">
      <c r="A9923">
        <v>9922</v>
      </c>
      <c r="B9923" t="s">
        <v>25161</v>
      </c>
      <c r="C9923" t="s">
        <v>25162</v>
      </c>
      <c r="D9923">
        <f>1-562-595-4974</f>
        <v>-6130</v>
      </c>
      <c r="E9923" s="1">
        <v>44964.611863425926</v>
      </c>
      <c r="F9923" s="1">
        <v>44964.611863425926</v>
      </c>
    </row>
    <row r="9924" spans="1:6" x14ac:dyDescent="0.2">
      <c r="A9924">
        <v>9923</v>
      </c>
      <c r="B9924" t="s">
        <v>25163</v>
      </c>
      <c r="C9924" t="s">
        <v>25164</v>
      </c>
      <c r="D9924" t="s">
        <v>25165</v>
      </c>
      <c r="E9924" s="1">
        <v>44964.611863425926</v>
      </c>
      <c r="F9924" s="1">
        <v>44964.611863425926</v>
      </c>
    </row>
    <row r="9925" spans="1:6" x14ac:dyDescent="0.2">
      <c r="A9925">
        <v>9924</v>
      </c>
      <c r="B9925" t="s">
        <v>25166</v>
      </c>
      <c r="C9925" t="s">
        <v>25167</v>
      </c>
      <c r="D9925" t="s">
        <v>25168</v>
      </c>
      <c r="E9925" s="1">
        <v>44964.611863425926</v>
      </c>
      <c r="F9925" s="1">
        <v>44964.611863425926</v>
      </c>
    </row>
    <row r="9926" spans="1:6" x14ac:dyDescent="0.2">
      <c r="A9926">
        <v>9925</v>
      </c>
      <c r="B9926" t="s">
        <v>25169</v>
      </c>
      <c r="C9926" t="s">
        <v>25170</v>
      </c>
      <c r="D9926" s="2">
        <v>16819336013</v>
      </c>
      <c r="E9926" s="1">
        <v>44964.611863425926</v>
      </c>
      <c r="F9926" s="1">
        <v>44964.611863425926</v>
      </c>
    </row>
    <row r="9927" spans="1:6" x14ac:dyDescent="0.2">
      <c r="A9927">
        <v>9926</v>
      </c>
      <c r="B9927" t="s">
        <v>25171</v>
      </c>
      <c r="C9927" t="s">
        <v>25172</v>
      </c>
      <c r="D9927" s="2">
        <v>3803022795</v>
      </c>
      <c r="E9927" s="1">
        <v>44964.611863425926</v>
      </c>
      <c r="F9927" s="1">
        <v>44964.611863425926</v>
      </c>
    </row>
    <row r="9928" spans="1:6" x14ac:dyDescent="0.2">
      <c r="A9928">
        <v>9927</v>
      </c>
      <c r="B9928" t="s">
        <v>25173</v>
      </c>
      <c r="C9928" t="s">
        <v>25174</v>
      </c>
      <c r="D9928" t="s">
        <v>25175</v>
      </c>
      <c r="E9928" s="1">
        <v>44964.611863425926</v>
      </c>
      <c r="F9928" s="1">
        <v>44964.611863425926</v>
      </c>
    </row>
    <row r="9929" spans="1:6" x14ac:dyDescent="0.2">
      <c r="A9929">
        <v>9928</v>
      </c>
      <c r="B9929" t="s">
        <v>25176</v>
      </c>
      <c r="C9929" t="s">
        <v>25177</v>
      </c>
      <c r="D9929" t="s">
        <v>25178</v>
      </c>
      <c r="E9929" s="1">
        <v>44964.611863425926</v>
      </c>
      <c r="F9929" s="1">
        <v>44964.611863425926</v>
      </c>
    </row>
    <row r="9930" spans="1:6" x14ac:dyDescent="0.2">
      <c r="A9930">
        <v>9929</v>
      </c>
      <c r="B9930" t="s">
        <v>25179</v>
      </c>
      <c r="C9930" t="s">
        <v>25180</v>
      </c>
      <c r="D9930">
        <f>1-347-376-7454</f>
        <v>-8176</v>
      </c>
      <c r="E9930" s="1">
        <v>44964.611863425926</v>
      </c>
      <c r="F9930" s="1">
        <v>44964.611863425926</v>
      </c>
    </row>
    <row r="9931" spans="1:6" x14ac:dyDescent="0.2">
      <c r="A9931">
        <v>9930</v>
      </c>
      <c r="B9931" t="s">
        <v>25181</v>
      </c>
      <c r="C9931" t="s">
        <v>25182</v>
      </c>
      <c r="D9931">
        <f>1-913-716-3146</f>
        <v>-4774</v>
      </c>
      <c r="E9931" s="1">
        <v>44964.611863425926</v>
      </c>
      <c r="F9931" s="1">
        <v>44964.611863425926</v>
      </c>
    </row>
    <row r="9932" spans="1:6" x14ac:dyDescent="0.2">
      <c r="A9932">
        <v>9931</v>
      </c>
      <c r="B9932" t="s">
        <v>25183</v>
      </c>
      <c r="C9932" t="s">
        <v>25184</v>
      </c>
      <c r="D9932">
        <v>17195573226</v>
      </c>
      <c r="E9932" s="1">
        <v>44964.611863425926</v>
      </c>
      <c r="F9932" s="1">
        <v>44964.611863425926</v>
      </c>
    </row>
    <row r="9933" spans="1:6" x14ac:dyDescent="0.2">
      <c r="A9933">
        <v>9932</v>
      </c>
      <c r="B9933" t="s">
        <v>25185</v>
      </c>
      <c r="C9933" t="s">
        <v>25186</v>
      </c>
      <c r="D9933" t="s">
        <v>25187</v>
      </c>
      <c r="E9933" s="1">
        <v>44964.611863425926</v>
      </c>
      <c r="F9933" s="1">
        <v>44964.611863425926</v>
      </c>
    </row>
    <row r="9934" spans="1:6" x14ac:dyDescent="0.2">
      <c r="A9934">
        <v>9933</v>
      </c>
      <c r="B9934" t="s">
        <v>25188</v>
      </c>
      <c r="C9934" t="s">
        <v>25189</v>
      </c>
      <c r="D9934" s="2">
        <v>16419675438</v>
      </c>
      <c r="E9934" s="1">
        <v>44964.611863425926</v>
      </c>
      <c r="F9934" s="1">
        <v>44964.611863425926</v>
      </c>
    </row>
    <row r="9935" spans="1:6" x14ac:dyDescent="0.2">
      <c r="A9935">
        <v>9934</v>
      </c>
      <c r="B9935" t="s">
        <v>25190</v>
      </c>
      <c r="C9935" t="s">
        <v>25191</v>
      </c>
      <c r="D9935" s="2">
        <v>8283005858</v>
      </c>
      <c r="E9935" s="1">
        <v>44964.611863425926</v>
      </c>
      <c r="F9935" s="1">
        <v>44964.611863425926</v>
      </c>
    </row>
    <row r="9936" spans="1:6" x14ac:dyDescent="0.2">
      <c r="A9936">
        <v>9935</v>
      </c>
      <c r="B9936" t="s">
        <v>25192</v>
      </c>
      <c r="C9936" t="s">
        <v>25193</v>
      </c>
      <c r="D9936" t="s">
        <v>25194</v>
      </c>
      <c r="E9936" s="1">
        <v>44964.611863425926</v>
      </c>
      <c r="F9936" s="1">
        <v>44964.611863425926</v>
      </c>
    </row>
    <row r="9937" spans="1:6" x14ac:dyDescent="0.2">
      <c r="A9937">
        <v>9936</v>
      </c>
      <c r="B9937" t="s">
        <v>25195</v>
      </c>
      <c r="C9937" t="s">
        <v>25196</v>
      </c>
      <c r="D9937" t="s">
        <v>25197</v>
      </c>
      <c r="E9937" s="1">
        <v>44964.611863425926</v>
      </c>
      <c r="F9937" s="1">
        <v>44964.611863425926</v>
      </c>
    </row>
    <row r="9938" spans="1:6" x14ac:dyDescent="0.2">
      <c r="A9938">
        <v>9937</v>
      </c>
      <c r="B9938" t="s">
        <v>25198</v>
      </c>
      <c r="C9938" t="s">
        <v>25199</v>
      </c>
      <c r="D9938" t="s">
        <v>25200</v>
      </c>
      <c r="E9938" s="1">
        <v>44964.611863425926</v>
      </c>
      <c r="F9938" s="1">
        <v>44964.611863425926</v>
      </c>
    </row>
    <row r="9939" spans="1:6" x14ac:dyDescent="0.2">
      <c r="A9939">
        <v>9938</v>
      </c>
      <c r="B9939" t="s">
        <v>25201</v>
      </c>
      <c r="C9939" t="s">
        <v>25202</v>
      </c>
      <c r="D9939">
        <f>1-571-756-3073</f>
        <v>-4399</v>
      </c>
      <c r="E9939" s="1">
        <v>44964.611863425926</v>
      </c>
      <c r="F9939" s="1">
        <v>44964.611863425926</v>
      </c>
    </row>
    <row r="9940" spans="1:6" x14ac:dyDescent="0.2">
      <c r="A9940">
        <v>9939</v>
      </c>
      <c r="B9940" t="s">
        <v>25203</v>
      </c>
      <c r="C9940" t="s">
        <v>25204</v>
      </c>
      <c r="D9940" t="s">
        <v>25205</v>
      </c>
      <c r="E9940" s="1">
        <v>44964.611863425926</v>
      </c>
      <c r="F9940" s="1">
        <v>44964.611863425926</v>
      </c>
    </row>
    <row r="9941" spans="1:6" x14ac:dyDescent="0.2">
      <c r="A9941">
        <v>9940</v>
      </c>
      <c r="B9941" t="s">
        <v>25206</v>
      </c>
      <c r="C9941" t="s">
        <v>25207</v>
      </c>
      <c r="D9941">
        <v>12567363460</v>
      </c>
      <c r="E9941" s="1">
        <v>44964.611863425926</v>
      </c>
      <c r="F9941" s="1">
        <v>44964.611863425926</v>
      </c>
    </row>
    <row r="9942" spans="1:6" x14ac:dyDescent="0.2">
      <c r="A9942">
        <v>9941</v>
      </c>
      <c r="B9942" t="s">
        <v>25208</v>
      </c>
      <c r="C9942" t="s">
        <v>25209</v>
      </c>
      <c r="D9942">
        <f>1-959-856-7635</f>
        <v>-9449</v>
      </c>
      <c r="E9942" s="1">
        <v>44964.611863425926</v>
      </c>
      <c r="F9942" s="1">
        <v>44964.611863425926</v>
      </c>
    </row>
    <row r="9943" spans="1:6" x14ac:dyDescent="0.2">
      <c r="A9943">
        <v>9942</v>
      </c>
      <c r="B9943" t="s">
        <v>25210</v>
      </c>
      <c r="C9943" t="s">
        <v>25211</v>
      </c>
      <c r="D9943" s="2">
        <v>16288093135</v>
      </c>
      <c r="E9943" s="1">
        <v>44964.611863425926</v>
      </c>
      <c r="F9943" s="1">
        <v>44964.611863425926</v>
      </c>
    </row>
    <row r="9944" spans="1:6" x14ac:dyDescent="0.2">
      <c r="A9944">
        <v>9943</v>
      </c>
      <c r="B9944" t="s">
        <v>25212</v>
      </c>
      <c r="C9944" t="s">
        <v>25213</v>
      </c>
      <c r="D9944" t="s">
        <v>25214</v>
      </c>
      <c r="E9944" s="1">
        <v>44964.611863425926</v>
      </c>
      <c r="F9944" s="1">
        <v>44964.611863425926</v>
      </c>
    </row>
    <row r="9945" spans="1:6" x14ac:dyDescent="0.2">
      <c r="A9945">
        <v>9944</v>
      </c>
      <c r="B9945" t="s">
        <v>25215</v>
      </c>
      <c r="C9945" t="s">
        <v>25216</v>
      </c>
      <c r="D9945" t="s">
        <v>25217</v>
      </c>
      <c r="E9945" s="1">
        <v>44964.611863425926</v>
      </c>
      <c r="F9945" s="1">
        <v>44964.611863425926</v>
      </c>
    </row>
    <row r="9946" spans="1:6" x14ac:dyDescent="0.2">
      <c r="A9946">
        <v>9945</v>
      </c>
      <c r="B9946" t="s">
        <v>25218</v>
      </c>
      <c r="C9946" t="s">
        <v>25219</v>
      </c>
      <c r="D9946">
        <f>1-662-394-1039</f>
        <v>-2094</v>
      </c>
      <c r="E9946" s="1">
        <v>44964.611863425926</v>
      </c>
      <c r="F9946" s="1">
        <v>44964.611863425926</v>
      </c>
    </row>
    <row r="9947" spans="1:6" x14ac:dyDescent="0.2">
      <c r="A9947">
        <v>9946</v>
      </c>
      <c r="B9947" t="s">
        <v>25220</v>
      </c>
      <c r="C9947" t="s">
        <v>25221</v>
      </c>
      <c r="D9947" s="2">
        <v>4786954195</v>
      </c>
      <c r="E9947" s="1">
        <v>44964.611863425926</v>
      </c>
      <c r="F9947" s="1">
        <v>44964.611863425926</v>
      </c>
    </row>
    <row r="9948" spans="1:6" x14ac:dyDescent="0.2">
      <c r="A9948">
        <v>9947</v>
      </c>
      <c r="B9948" t="s">
        <v>25222</v>
      </c>
      <c r="C9948" t="s">
        <v>25223</v>
      </c>
      <c r="D9948" t="s">
        <v>25224</v>
      </c>
      <c r="E9948" s="1">
        <v>44964.611863425926</v>
      </c>
      <c r="F9948" s="1">
        <v>44964.611863425926</v>
      </c>
    </row>
    <row r="9949" spans="1:6" x14ac:dyDescent="0.2">
      <c r="A9949">
        <v>9948</v>
      </c>
      <c r="B9949" t="s">
        <v>25225</v>
      </c>
      <c r="C9949" t="s">
        <v>25226</v>
      </c>
      <c r="D9949" t="s">
        <v>25227</v>
      </c>
      <c r="E9949" s="1">
        <v>44964.611863425926</v>
      </c>
      <c r="F9949" s="1">
        <v>44964.611863425926</v>
      </c>
    </row>
    <row r="9950" spans="1:6" x14ac:dyDescent="0.2">
      <c r="A9950">
        <v>9949</v>
      </c>
      <c r="B9950" t="s">
        <v>25228</v>
      </c>
      <c r="C9950" t="s">
        <v>25229</v>
      </c>
      <c r="D9950" t="s">
        <v>25230</v>
      </c>
      <c r="E9950" s="1">
        <v>44964.611863425926</v>
      </c>
      <c r="F9950" s="1">
        <v>44964.611863425926</v>
      </c>
    </row>
    <row r="9951" spans="1:6" x14ac:dyDescent="0.2">
      <c r="A9951">
        <v>9950</v>
      </c>
      <c r="B9951" t="s">
        <v>25231</v>
      </c>
      <c r="C9951" t="s">
        <v>25232</v>
      </c>
      <c r="D9951">
        <v>17012221623</v>
      </c>
      <c r="E9951" s="1">
        <v>44964.611863425926</v>
      </c>
      <c r="F9951" s="1">
        <v>44964.611863425926</v>
      </c>
    </row>
    <row r="9952" spans="1:6" x14ac:dyDescent="0.2">
      <c r="A9952">
        <v>9951</v>
      </c>
      <c r="B9952" t="s">
        <v>25233</v>
      </c>
      <c r="C9952" t="s">
        <v>25234</v>
      </c>
      <c r="D9952" t="s">
        <v>25235</v>
      </c>
      <c r="E9952" s="1">
        <v>44964.611863425926</v>
      </c>
      <c r="F9952" s="1">
        <v>44964.611863425926</v>
      </c>
    </row>
    <row r="9953" spans="1:6" x14ac:dyDescent="0.2">
      <c r="A9953">
        <v>9952</v>
      </c>
      <c r="B9953" t="s">
        <v>25236</v>
      </c>
      <c r="C9953" t="s">
        <v>25237</v>
      </c>
      <c r="D9953" t="s">
        <v>25238</v>
      </c>
      <c r="E9953" s="1">
        <v>44964.611863425926</v>
      </c>
      <c r="F9953" s="1">
        <v>44964.611863425926</v>
      </c>
    </row>
    <row r="9954" spans="1:6" x14ac:dyDescent="0.2">
      <c r="A9954">
        <v>9953</v>
      </c>
      <c r="B9954" t="s">
        <v>25239</v>
      </c>
      <c r="C9954" t="s">
        <v>25240</v>
      </c>
      <c r="D9954" t="s">
        <v>25241</v>
      </c>
      <c r="E9954" s="1">
        <v>44964.611863425926</v>
      </c>
      <c r="F9954" s="1">
        <v>44964.611863425926</v>
      </c>
    </row>
    <row r="9955" spans="1:6" x14ac:dyDescent="0.2">
      <c r="A9955">
        <v>9954</v>
      </c>
      <c r="B9955" t="s">
        <v>25242</v>
      </c>
      <c r="C9955" t="s">
        <v>25243</v>
      </c>
      <c r="D9955" t="s">
        <v>25244</v>
      </c>
      <c r="E9955" s="1">
        <v>44964.611863425926</v>
      </c>
      <c r="F9955" s="1">
        <v>44964.611863425926</v>
      </c>
    </row>
    <row r="9956" spans="1:6" x14ac:dyDescent="0.2">
      <c r="A9956">
        <v>9955</v>
      </c>
      <c r="B9956" t="s">
        <v>25245</v>
      </c>
      <c r="C9956" t="s">
        <v>25246</v>
      </c>
      <c r="D9956" t="s">
        <v>25247</v>
      </c>
      <c r="E9956" s="1">
        <v>44964.611863425926</v>
      </c>
      <c r="F9956" s="1">
        <v>44964.611863425926</v>
      </c>
    </row>
    <row r="9957" spans="1:6" x14ac:dyDescent="0.2">
      <c r="A9957">
        <v>9956</v>
      </c>
      <c r="B9957" t="s">
        <v>25248</v>
      </c>
      <c r="C9957" t="s">
        <v>25249</v>
      </c>
      <c r="D9957" t="s">
        <v>25250</v>
      </c>
      <c r="E9957" s="1">
        <v>44964.611863425926</v>
      </c>
      <c r="F9957" s="1">
        <v>44964.611863425926</v>
      </c>
    </row>
    <row r="9958" spans="1:6" x14ac:dyDescent="0.2">
      <c r="A9958">
        <v>9957</v>
      </c>
      <c r="B9958" t="s">
        <v>25251</v>
      </c>
      <c r="C9958" t="s">
        <v>25252</v>
      </c>
      <c r="D9958" t="s">
        <v>25253</v>
      </c>
      <c r="E9958" s="1">
        <v>44964.611863425926</v>
      </c>
      <c r="F9958" s="1">
        <v>44964.611863425926</v>
      </c>
    </row>
    <row r="9959" spans="1:6" x14ac:dyDescent="0.2">
      <c r="A9959">
        <v>9958</v>
      </c>
      <c r="B9959" t="s">
        <v>25254</v>
      </c>
      <c r="C9959" t="s">
        <v>25255</v>
      </c>
      <c r="D9959" t="s">
        <v>25256</v>
      </c>
      <c r="E9959" s="1">
        <v>44964.611863425926</v>
      </c>
      <c r="F9959" s="1">
        <v>44964.611863425926</v>
      </c>
    </row>
    <row r="9960" spans="1:6" x14ac:dyDescent="0.2">
      <c r="A9960">
        <v>9959</v>
      </c>
      <c r="B9960" t="s">
        <v>25257</v>
      </c>
      <c r="C9960" t="s">
        <v>25258</v>
      </c>
      <c r="D9960" t="s">
        <v>25259</v>
      </c>
      <c r="E9960" s="1">
        <v>44964.611863425926</v>
      </c>
      <c r="F9960" s="1">
        <v>44964.611863425926</v>
      </c>
    </row>
    <row r="9961" spans="1:6" x14ac:dyDescent="0.2">
      <c r="A9961">
        <v>9960</v>
      </c>
      <c r="B9961" t="s">
        <v>25260</v>
      </c>
      <c r="C9961" t="s">
        <v>25261</v>
      </c>
      <c r="D9961" t="s">
        <v>25262</v>
      </c>
      <c r="E9961" s="1">
        <v>44964.611863425926</v>
      </c>
      <c r="F9961" s="1">
        <v>44964.611863425926</v>
      </c>
    </row>
    <row r="9962" spans="1:6" x14ac:dyDescent="0.2">
      <c r="A9962">
        <v>9961</v>
      </c>
      <c r="B9962" t="s">
        <v>25263</v>
      </c>
      <c r="C9962" t="s">
        <v>25264</v>
      </c>
      <c r="D9962">
        <f>1-828-702-5413</f>
        <v>-6942</v>
      </c>
      <c r="E9962" s="1">
        <v>44964.611863425926</v>
      </c>
      <c r="F9962" s="1">
        <v>44964.611863425926</v>
      </c>
    </row>
    <row r="9963" spans="1:6" x14ac:dyDescent="0.2">
      <c r="A9963">
        <v>9962</v>
      </c>
      <c r="B9963" t="s">
        <v>25265</v>
      </c>
      <c r="C9963" t="s">
        <v>25266</v>
      </c>
      <c r="D9963">
        <f>1-856-867-4686</f>
        <v>-6408</v>
      </c>
      <c r="E9963" s="1">
        <v>44964.611863425926</v>
      </c>
      <c r="F9963" s="1">
        <v>44964.611863425926</v>
      </c>
    </row>
    <row r="9964" spans="1:6" x14ac:dyDescent="0.2">
      <c r="A9964">
        <v>9963</v>
      </c>
      <c r="B9964" t="s">
        <v>25267</v>
      </c>
      <c r="C9964" t="s">
        <v>25268</v>
      </c>
      <c r="D9964">
        <f>1-814-915-9594</f>
        <v>-11322</v>
      </c>
      <c r="E9964" s="1">
        <v>44964.611863425926</v>
      </c>
      <c r="F9964" s="1">
        <v>44964.611863425926</v>
      </c>
    </row>
    <row r="9965" spans="1:6" x14ac:dyDescent="0.2">
      <c r="A9965">
        <v>9964</v>
      </c>
      <c r="B9965" t="s">
        <v>25269</v>
      </c>
      <c r="C9965" t="s">
        <v>25270</v>
      </c>
      <c r="D9965" t="s">
        <v>25271</v>
      </c>
      <c r="E9965" s="1">
        <v>44964.611863425926</v>
      </c>
      <c r="F9965" s="1">
        <v>44964.611863425926</v>
      </c>
    </row>
    <row r="9966" spans="1:6" x14ac:dyDescent="0.2">
      <c r="A9966">
        <v>9965</v>
      </c>
      <c r="B9966" t="s">
        <v>25272</v>
      </c>
      <c r="C9966" t="s">
        <v>25273</v>
      </c>
      <c r="D9966" t="s">
        <v>25274</v>
      </c>
      <c r="E9966" s="1">
        <v>44964.611863425926</v>
      </c>
      <c r="F9966" s="1">
        <v>44964.611863425926</v>
      </c>
    </row>
    <row r="9967" spans="1:6" x14ac:dyDescent="0.2">
      <c r="A9967">
        <v>9966</v>
      </c>
      <c r="B9967" t="s">
        <v>25275</v>
      </c>
      <c r="C9967" t="s">
        <v>25276</v>
      </c>
      <c r="D9967" t="s">
        <v>25277</v>
      </c>
      <c r="E9967" s="1">
        <v>44964.611863425926</v>
      </c>
      <c r="F9967" s="1">
        <v>44964.611863425926</v>
      </c>
    </row>
    <row r="9968" spans="1:6" x14ac:dyDescent="0.2">
      <c r="A9968">
        <v>9967</v>
      </c>
      <c r="B9968" t="s">
        <v>25278</v>
      </c>
      <c r="C9968" t="s">
        <v>25279</v>
      </c>
      <c r="D9968">
        <f>1-248-878-7479</f>
        <v>-8604</v>
      </c>
      <c r="E9968" s="1">
        <v>44964.611863425926</v>
      </c>
      <c r="F9968" s="1">
        <v>44964.611863425926</v>
      </c>
    </row>
    <row r="9969" spans="1:6" x14ac:dyDescent="0.2">
      <c r="A9969">
        <v>9968</v>
      </c>
      <c r="B9969" t="s">
        <v>25280</v>
      </c>
      <c r="C9969" t="s">
        <v>25281</v>
      </c>
      <c r="D9969" t="s">
        <v>25282</v>
      </c>
      <c r="E9969" s="1">
        <v>44964.611863425926</v>
      </c>
      <c r="F9969" s="1">
        <v>44964.611863425926</v>
      </c>
    </row>
    <row r="9970" spans="1:6" x14ac:dyDescent="0.2">
      <c r="A9970">
        <v>9969</v>
      </c>
      <c r="B9970" t="s">
        <v>25283</v>
      </c>
      <c r="C9970" t="s">
        <v>25284</v>
      </c>
      <c r="D9970" t="s">
        <v>25285</v>
      </c>
      <c r="E9970" s="1">
        <v>44964.611863425926</v>
      </c>
      <c r="F9970" s="1">
        <v>44964.611863425926</v>
      </c>
    </row>
    <row r="9971" spans="1:6" x14ac:dyDescent="0.2">
      <c r="A9971">
        <v>9970</v>
      </c>
      <c r="B9971" t="s">
        <v>25286</v>
      </c>
      <c r="C9971" t="s">
        <v>25287</v>
      </c>
      <c r="D9971" t="s">
        <v>25288</v>
      </c>
      <c r="E9971" s="1">
        <v>44964.611863425926</v>
      </c>
      <c r="F9971" s="1">
        <v>44964.611863425926</v>
      </c>
    </row>
    <row r="9972" spans="1:6" x14ac:dyDescent="0.2">
      <c r="A9972">
        <v>9971</v>
      </c>
      <c r="B9972" t="s">
        <v>25289</v>
      </c>
      <c r="C9972" t="s">
        <v>25290</v>
      </c>
      <c r="D9972" t="s">
        <v>25291</v>
      </c>
      <c r="E9972" s="1">
        <v>44964.611863425926</v>
      </c>
      <c r="F9972" s="1">
        <v>44964.611863425926</v>
      </c>
    </row>
    <row r="9973" spans="1:6" x14ac:dyDescent="0.2">
      <c r="A9973">
        <v>9972</v>
      </c>
      <c r="B9973" t="s">
        <v>25292</v>
      </c>
      <c r="C9973" t="s">
        <v>25293</v>
      </c>
      <c r="D9973" t="s">
        <v>25294</v>
      </c>
      <c r="E9973" s="1">
        <v>44964.611863425926</v>
      </c>
      <c r="F9973" s="1">
        <v>44964.611863425926</v>
      </c>
    </row>
    <row r="9974" spans="1:6" x14ac:dyDescent="0.2">
      <c r="A9974">
        <v>9973</v>
      </c>
      <c r="B9974" t="s">
        <v>25295</v>
      </c>
      <c r="C9974" t="s">
        <v>25296</v>
      </c>
      <c r="D9974" s="2">
        <v>5396414807</v>
      </c>
      <c r="E9974" s="1">
        <v>44964.611863425926</v>
      </c>
      <c r="F9974" s="1">
        <v>44964.611863425926</v>
      </c>
    </row>
    <row r="9975" spans="1:6" x14ac:dyDescent="0.2">
      <c r="A9975">
        <v>9974</v>
      </c>
      <c r="B9975" t="s">
        <v>25297</v>
      </c>
      <c r="C9975" t="s">
        <v>25298</v>
      </c>
      <c r="D9975">
        <f>1-276-789-5752</f>
        <v>-6816</v>
      </c>
      <c r="E9975" s="1">
        <v>44964.611863425926</v>
      </c>
      <c r="F9975" s="1">
        <v>44964.611863425926</v>
      </c>
    </row>
    <row r="9976" spans="1:6" x14ac:dyDescent="0.2">
      <c r="A9976">
        <v>9975</v>
      </c>
      <c r="B9976" t="s">
        <v>25299</v>
      </c>
      <c r="C9976" t="s">
        <v>25300</v>
      </c>
      <c r="D9976" t="s">
        <v>25301</v>
      </c>
      <c r="E9976" s="1">
        <v>44964.611863425926</v>
      </c>
      <c r="F9976" s="1">
        <v>44964.611863425926</v>
      </c>
    </row>
    <row r="9977" spans="1:6" x14ac:dyDescent="0.2">
      <c r="A9977">
        <v>9976</v>
      </c>
      <c r="B9977" t="s">
        <v>25302</v>
      </c>
      <c r="C9977" t="s">
        <v>25303</v>
      </c>
      <c r="D9977" t="s">
        <v>25304</v>
      </c>
      <c r="E9977" s="1">
        <v>44964.611863425926</v>
      </c>
      <c r="F9977" s="1">
        <v>44964.611863425926</v>
      </c>
    </row>
    <row r="9978" spans="1:6" x14ac:dyDescent="0.2">
      <c r="A9978">
        <v>9977</v>
      </c>
      <c r="B9978" t="s">
        <v>25305</v>
      </c>
      <c r="C9978" t="s">
        <v>25306</v>
      </c>
      <c r="D9978" t="s">
        <v>25307</v>
      </c>
      <c r="E9978" s="1">
        <v>44964.611863425926</v>
      </c>
      <c r="F9978" s="1">
        <v>44964.611863425926</v>
      </c>
    </row>
    <row r="9979" spans="1:6" x14ac:dyDescent="0.2">
      <c r="A9979">
        <v>9978</v>
      </c>
      <c r="B9979" t="s">
        <v>25308</v>
      </c>
      <c r="C9979" t="s">
        <v>25309</v>
      </c>
      <c r="D9979" t="s">
        <v>25310</v>
      </c>
      <c r="E9979" s="1">
        <v>44964.611863425926</v>
      </c>
      <c r="F9979" s="1">
        <v>44964.611863425926</v>
      </c>
    </row>
    <row r="9980" spans="1:6" x14ac:dyDescent="0.2">
      <c r="A9980">
        <v>9979</v>
      </c>
      <c r="B9980" t="s">
        <v>25311</v>
      </c>
      <c r="C9980" t="s">
        <v>25312</v>
      </c>
      <c r="D9980" s="2">
        <v>6575363797</v>
      </c>
      <c r="E9980" s="1">
        <v>44964.611863425926</v>
      </c>
      <c r="F9980" s="1">
        <v>44964.611863425926</v>
      </c>
    </row>
    <row r="9981" spans="1:6" x14ac:dyDescent="0.2">
      <c r="A9981">
        <v>9980</v>
      </c>
      <c r="B9981" t="s">
        <v>25313</v>
      </c>
      <c r="C9981" t="s">
        <v>25314</v>
      </c>
      <c r="D9981" t="s">
        <v>25315</v>
      </c>
      <c r="E9981" s="1">
        <v>44964.611863425926</v>
      </c>
      <c r="F9981" s="1">
        <v>44964.611863425926</v>
      </c>
    </row>
    <row r="9982" spans="1:6" x14ac:dyDescent="0.2">
      <c r="A9982">
        <v>9981</v>
      </c>
      <c r="B9982" t="s">
        <v>25316</v>
      </c>
      <c r="C9982" t="s">
        <v>25317</v>
      </c>
      <c r="D9982" t="s">
        <v>25318</v>
      </c>
      <c r="E9982" s="1">
        <v>44964.611863425926</v>
      </c>
      <c r="F9982" s="1">
        <v>44964.611863425926</v>
      </c>
    </row>
    <row r="9983" spans="1:6" x14ac:dyDescent="0.2">
      <c r="A9983">
        <v>9982</v>
      </c>
      <c r="B9983" t="s">
        <v>25319</v>
      </c>
      <c r="C9983" t="s">
        <v>25320</v>
      </c>
      <c r="D9983" t="s">
        <v>25321</v>
      </c>
      <c r="E9983" s="1">
        <v>44964.611863425926</v>
      </c>
      <c r="F9983" s="1">
        <v>44964.611863425926</v>
      </c>
    </row>
    <row r="9984" spans="1:6" x14ac:dyDescent="0.2">
      <c r="A9984">
        <v>9983</v>
      </c>
      <c r="B9984" t="s">
        <v>25322</v>
      </c>
      <c r="C9984" t="s">
        <v>25323</v>
      </c>
      <c r="D9984" t="s">
        <v>25324</v>
      </c>
      <c r="E9984" s="1">
        <v>44964.611863425926</v>
      </c>
      <c r="F9984" s="1">
        <v>44964.611863425926</v>
      </c>
    </row>
    <row r="9985" spans="1:6" x14ac:dyDescent="0.2">
      <c r="A9985">
        <v>9984</v>
      </c>
      <c r="B9985" t="s">
        <v>25325</v>
      </c>
      <c r="C9985" t="s">
        <v>25326</v>
      </c>
      <c r="D9985" t="s">
        <v>25327</v>
      </c>
      <c r="E9985" s="1">
        <v>44964.611863425926</v>
      </c>
      <c r="F9985" s="1">
        <v>44964.611863425926</v>
      </c>
    </row>
    <row r="9986" spans="1:6" x14ac:dyDescent="0.2">
      <c r="A9986">
        <v>9985</v>
      </c>
      <c r="B9986" t="s">
        <v>25328</v>
      </c>
      <c r="C9986" t="s">
        <v>25329</v>
      </c>
      <c r="D9986" t="s">
        <v>25330</v>
      </c>
      <c r="E9986" s="1">
        <v>44964.611863425926</v>
      </c>
      <c r="F9986" s="1">
        <v>44964.611863425926</v>
      </c>
    </row>
    <row r="9987" spans="1:6" x14ac:dyDescent="0.2">
      <c r="A9987">
        <v>9986</v>
      </c>
      <c r="B9987" t="s">
        <v>25331</v>
      </c>
      <c r="C9987" t="s">
        <v>25332</v>
      </c>
      <c r="D9987" t="s">
        <v>25333</v>
      </c>
      <c r="E9987" s="1">
        <v>44964.611863425926</v>
      </c>
      <c r="F9987" s="1">
        <v>44964.611863425926</v>
      </c>
    </row>
    <row r="9988" spans="1:6" x14ac:dyDescent="0.2">
      <c r="A9988">
        <v>9987</v>
      </c>
      <c r="B9988" t="s">
        <v>25334</v>
      </c>
      <c r="C9988" t="s">
        <v>25335</v>
      </c>
      <c r="D9988" t="s">
        <v>25336</v>
      </c>
      <c r="E9988" s="1">
        <v>44964.611863425926</v>
      </c>
      <c r="F9988" s="1">
        <v>44964.611863425926</v>
      </c>
    </row>
    <row r="9989" spans="1:6" x14ac:dyDescent="0.2">
      <c r="A9989">
        <v>9988</v>
      </c>
      <c r="B9989" t="s">
        <v>25337</v>
      </c>
      <c r="C9989" t="s">
        <v>25338</v>
      </c>
      <c r="D9989">
        <v>12409567496</v>
      </c>
      <c r="E9989" s="1">
        <v>44964.611863425926</v>
      </c>
      <c r="F9989" s="1">
        <v>44964.611863425926</v>
      </c>
    </row>
    <row r="9990" spans="1:6" x14ac:dyDescent="0.2">
      <c r="A9990">
        <v>9989</v>
      </c>
      <c r="B9990" t="s">
        <v>25339</v>
      </c>
      <c r="C9990" t="s">
        <v>25340</v>
      </c>
      <c r="D9990" t="s">
        <v>25341</v>
      </c>
      <c r="E9990" s="1">
        <v>44964.611863425926</v>
      </c>
      <c r="F9990" s="1">
        <v>44964.611863425926</v>
      </c>
    </row>
    <row r="9991" spans="1:6" x14ac:dyDescent="0.2">
      <c r="A9991">
        <v>9990</v>
      </c>
      <c r="B9991" t="s">
        <v>25342</v>
      </c>
      <c r="C9991" t="s">
        <v>25343</v>
      </c>
      <c r="D9991" s="2">
        <v>9498301373</v>
      </c>
      <c r="E9991" s="1">
        <v>44964.611863425926</v>
      </c>
      <c r="F9991" s="1">
        <v>44964.611863425926</v>
      </c>
    </row>
    <row r="9992" spans="1:6" x14ac:dyDescent="0.2">
      <c r="A9992">
        <v>9991</v>
      </c>
      <c r="B9992" t="s">
        <v>25344</v>
      </c>
      <c r="C9992" t="s">
        <v>25345</v>
      </c>
      <c r="D9992">
        <v>12152908634</v>
      </c>
      <c r="E9992" s="1">
        <v>44964.611863425926</v>
      </c>
      <c r="F9992" s="1">
        <v>44964.611863425926</v>
      </c>
    </row>
    <row r="9993" spans="1:6" x14ac:dyDescent="0.2">
      <c r="A9993">
        <v>9992</v>
      </c>
      <c r="B9993" t="s">
        <v>25346</v>
      </c>
      <c r="C9993" t="s">
        <v>25347</v>
      </c>
      <c r="D9993" s="2">
        <v>19143916403</v>
      </c>
      <c r="E9993" s="1">
        <v>44964.611863425926</v>
      </c>
      <c r="F9993" s="1">
        <v>44964.611863425926</v>
      </c>
    </row>
    <row r="9994" spans="1:6" x14ac:dyDescent="0.2">
      <c r="A9994">
        <v>9993</v>
      </c>
      <c r="B9994" t="s">
        <v>25348</v>
      </c>
      <c r="C9994" t="s">
        <v>25349</v>
      </c>
      <c r="D9994" s="2">
        <v>17242493276</v>
      </c>
      <c r="E9994" s="1">
        <v>44964.611863425926</v>
      </c>
      <c r="F9994" s="1">
        <v>44964.611863425926</v>
      </c>
    </row>
    <row r="9995" spans="1:6" x14ac:dyDescent="0.2">
      <c r="A9995">
        <v>9994</v>
      </c>
      <c r="B9995" t="s">
        <v>4074</v>
      </c>
      <c r="C9995" t="s">
        <v>25350</v>
      </c>
      <c r="D9995">
        <f>1-430-462-4346</f>
        <v>-5237</v>
      </c>
      <c r="E9995" s="1">
        <v>44964.611863425926</v>
      </c>
      <c r="F9995" s="1">
        <v>44964.611863425926</v>
      </c>
    </row>
    <row r="9996" spans="1:6" x14ac:dyDescent="0.2">
      <c r="A9996">
        <v>9995</v>
      </c>
      <c r="B9996" t="s">
        <v>25351</v>
      </c>
      <c r="C9996" t="s">
        <v>25352</v>
      </c>
      <c r="D9996" t="s">
        <v>25353</v>
      </c>
      <c r="E9996" s="1">
        <v>44964.611863425926</v>
      </c>
      <c r="F9996" s="1">
        <v>44964.611863425926</v>
      </c>
    </row>
    <row r="9997" spans="1:6" x14ac:dyDescent="0.2">
      <c r="A9997">
        <v>9996</v>
      </c>
      <c r="B9997" t="s">
        <v>25354</v>
      </c>
      <c r="C9997" t="s">
        <v>25355</v>
      </c>
      <c r="D9997" s="2">
        <v>7432365727</v>
      </c>
      <c r="E9997" s="1">
        <v>44964.611863425926</v>
      </c>
      <c r="F9997" s="1">
        <v>44964.611863425926</v>
      </c>
    </row>
    <row r="9998" spans="1:6" x14ac:dyDescent="0.2">
      <c r="A9998">
        <v>9997</v>
      </c>
      <c r="B9998" t="s">
        <v>25356</v>
      </c>
      <c r="C9998" t="s">
        <v>25357</v>
      </c>
      <c r="D9998" s="2">
        <v>8088002467</v>
      </c>
      <c r="E9998" s="1">
        <v>44964.611863425926</v>
      </c>
      <c r="F9998" s="1">
        <v>44964.611863425926</v>
      </c>
    </row>
    <row r="9999" spans="1:6" x14ac:dyDescent="0.2">
      <c r="A9999">
        <v>9998</v>
      </c>
      <c r="B9999" t="s">
        <v>25358</v>
      </c>
      <c r="C9999" t="s">
        <v>25359</v>
      </c>
      <c r="D9999" s="2">
        <v>7157534749</v>
      </c>
      <c r="E9999" s="1">
        <v>44964.611863425926</v>
      </c>
      <c r="F9999" s="1">
        <v>44964.611863425926</v>
      </c>
    </row>
    <row r="10000" spans="1:6" x14ac:dyDescent="0.2">
      <c r="A10000">
        <v>9999</v>
      </c>
      <c r="B10000" t="s">
        <v>25360</v>
      </c>
      <c r="C10000" t="s">
        <v>25361</v>
      </c>
      <c r="D10000">
        <f>1-920-581-6007</f>
        <v>-7507</v>
      </c>
      <c r="E10000" s="1">
        <v>44964.611863425926</v>
      </c>
      <c r="F10000" s="1">
        <v>44964.611863425926</v>
      </c>
    </row>
    <row r="10001" spans="1:6" x14ac:dyDescent="0.2">
      <c r="A10001">
        <v>10000</v>
      </c>
      <c r="B10001" t="s">
        <v>25362</v>
      </c>
      <c r="C10001" t="s">
        <v>25363</v>
      </c>
      <c r="D10001" s="2">
        <v>15137933395</v>
      </c>
      <c r="E10001" s="1">
        <v>44964.611863425926</v>
      </c>
      <c r="F10001" s="1">
        <v>44964.611863425926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2023-02-07T14:45:32Z</dcterms:created>
  <dcterms:modified xsi:type="dcterms:W3CDTF">2023-02-07T14:45:32Z</dcterms:modified>
</cp:coreProperties>
</file>