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nge\OneDrive\Documents\mestrado\pesquisa de mestrado\Seminario Mestrado\SeminarioMestrado\"/>
    </mc:Choice>
  </mc:AlternateContent>
  <xr:revisionPtr revIDLastSave="0" documentId="13_ncr:1_{250E9EE7-16E4-4AFF-989F-9505E72F7454}" xr6:coauthVersionLast="47" xr6:coauthVersionMax="47" xr10:uidLastSave="{00000000-0000-0000-0000-000000000000}"/>
  <bookViews>
    <workbookView xWindow="-120" yWindow="-120" windowWidth="20730" windowHeight="11160" xr2:uid="{2A9E85A8-0E6B-4B62-B460-0868886CA384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7" i="1" l="1"/>
  <c r="F18" i="1"/>
  <c r="F16" i="1"/>
  <c r="F15" i="1"/>
  <c r="F9" i="1"/>
  <c r="F10" i="1"/>
  <c r="F11" i="1"/>
  <c r="F8" i="1"/>
  <c r="D20" i="1"/>
  <c r="C4" i="1"/>
  <c r="D18" i="1"/>
  <c r="D17" i="1"/>
  <c r="D16" i="1"/>
  <c r="D15" i="1"/>
  <c r="C18" i="1"/>
  <c r="C17" i="1"/>
  <c r="C16" i="1"/>
  <c r="C15" i="1"/>
  <c r="C14" i="1"/>
  <c r="C13" i="1"/>
  <c r="C12" i="1"/>
  <c r="C11" i="1"/>
  <c r="C9" i="1"/>
  <c r="C8" i="1"/>
  <c r="C6" i="1"/>
  <c r="C5" i="1"/>
</calcChain>
</file>

<file path=xl/sharedStrings.xml><?xml version="1.0" encoding="utf-8"?>
<sst xmlns="http://schemas.openxmlformats.org/spreadsheetml/2006/main" count="87" uniqueCount="65">
  <si>
    <t>Dados do motor PMSM</t>
  </si>
  <si>
    <t xml:space="preserve">Nomenclatura </t>
  </si>
  <si>
    <t>Símbolo</t>
  </si>
  <si>
    <t>Nome</t>
  </si>
  <si>
    <t>VL</t>
  </si>
  <si>
    <t>Tensão de Linha</t>
  </si>
  <si>
    <t>Pm</t>
  </si>
  <si>
    <t>Potência Mecânica do Eixo</t>
  </si>
  <si>
    <t>wr</t>
  </si>
  <si>
    <t>Velocidade Elétrica</t>
  </si>
  <si>
    <t>P</t>
  </si>
  <si>
    <t>Número de Pólos</t>
  </si>
  <si>
    <t>Rs</t>
  </si>
  <si>
    <t>Resistência do Estator</t>
  </si>
  <si>
    <t>Lq</t>
  </si>
  <si>
    <t>Indutância do Eixo de quadratura</t>
  </si>
  <si>
    <t>Ld</t>
  </si>
  <si>
    <t>Indutância do Eixo direto</t>
  </si>
  <si>
    <t>Lis</t>
  </si>
  <si>
    <t>Indutância de dispersão</t>
  </si>
  <si>
    <t>Lambdaf</t>
  </si>
  <si>
    <t>Fluxo enlaçado do ímã</t>
  </si>
  <si>
    <t>J</t>
  </si>
  <si>
    <t>Momento de Inércia</t>
  </si>
  <si>
    <t>B</t>
  </si>
  <si>
    <t>Coeficiente de atrito</t>
  </si>
  <si>
    <t>Rkq</t>
  </si>
  <si>
    <t>Resistência do circuito kq</t>
  </si>
  <si>
    <t>Rkd</t>
  </si>
  <si>
    <t>Resistência do circuito kd</t>
  </si>
  <si>
    <t>Liskq</t>
  </si>
  <si>
    <t>Indutância de dispersão do circuito kq</t>
  </si>
  <si>
    <t>Liskd</t>
  </si>
  <si>
    <t>Indutância de dispersão do circuito kd</t>
  </si>
  <si>
    <t>Unidade</t>
  </si>
  <si>
    <t>kgm²</t>
  </si>
  <si>
    <t>kW</t>
  </si>
  <si>
    <t>Om</t>
  </si>
  <si>
    <t>H</t>
  </si>
  <si>
    <t>Wb</t>
  </si>
  <si>
    <t>rad/s</t>
  </si>
  <si>
    <t>Nms</t>
  </si>
  <si>
    <t>Valores</t>
  </si>
  <si>
    <t xml:space="preserve">ZB </t>
  </si>
  <si>
    <t>pu</t>
  </si>
  <si>
    <t>kV</t>
  </si>
  <si>
    <t>Dados de dissertação do motor pentafásico</t>
  </si>
  <si>
    <t>Dados do Motor de indução</t>
  </si>
  <si>
    <t>Velocidade elétrica</t>
  </si>
  <si>
    <t>Fases</t>
  </si>
  <si>
    <t>Corrente nominal</t>
  </si>
  <si>
    <t>Velocidade nominal</t>
  </si>
  <si>
    <t>Eficiência nominal</t>
  </si>
  <si>
    <t>Fator de potência</t>
  </si>
  <si>
    <t>Polos</t>
  </si>
  <si>
    <t>Resistência do Rotor</t>
  </si>
  <si>
    <t>Escorregamento nominal</t>
  </si>
  <si>
    <t>Impedância de disperção do Estator</t>
  </si>
  <si>
    <t>Impedância de disperção do Rotor</t>
  </si>
  <si>
    <t>Impedância mútua</t>
  </si>
  <si>
    <t>unidade</t>
  </si>
  <si>
    <t>A</t>
  </si>
  <si>
    <t>rpm</t>
  </si>
  <si>
    <t>%</t>
  </si>
  <si>
    <t>kg m²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</si>
</sst>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0" fontId="0" fillId="0" borderId="0" xfId="0" applyFont="1" applyAlignment="1"/>
    <xf numFmtId="0" fontId="0" fillId="0" borderId="0" xfId="0" applyAlignment="1"/>
    <xf numFmtId="11" fontId="0" fillId="0" borderId="0" xfId="0" applyNumberFormat="1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7DE8D-58FA-498C-A248-95EDB3A235ED}">
  <dimension ref="A1:I22"/>
  <sheetViews>
    <sheetView tabSelected="1" workbookViewId="0">
      <selection activeCell="K18" sqref="K18"/>
    </sheetView>
  </sheetViews>
  <sheetFormatPr defaultRowHeight="15" x14ac:dyDescent="0.25"/>
  <cols>
    <col min="1" max="1" width="9.5703125" customWidth="1"/>
    <col min="2" max="2" width="29.85546875" customWidth="1"/>
    <col min="6" max="6" width="10" bestFit="1" customWidth="1"/>
    <col min="7" max="7" width="33.28515625" customWidth="1"/>
  </cols>
  <sheetData>
    <row r="1" spans="1:9" x14ac:dyDescent="0.25">
      <c r="A1" s="5" t="s">
        <v>0</v>
      </c>
      <c r="B1" s="5"/>
      <c r="C1" s="5"/>
      <c r="D1" s="5"/>
      <c r="H1" t="s">
        <v>47</v>
      </c>
    </row>
    <row r="2" spans="1:9" x14ac:dyDescent="0.25">
      <c r="A2" s="5" t="s">
        <v>1</v>
      </c>
      <c r="B2" s="5"/>
      <c r="C2" s="2"/>
      <c r="D2" s="3"/>
    </row>
    <row r="3" spans="1:9" x14ac:dyDescent="0.25">
      <c r="A3" t="s">
        <v>2</v>
      </c>
      <c r="B3" t="s">
        <v>3</v>
      </c>
      <c r="C3" s="6" t="s">
        <v>42</v>
      </c>
      <c r="D3" s="6"/>
      <c r="E3" s="3" t="s">
        <v>34</v>
      </c>
      <c r="F3" s="3" t="s">
        <v>44</v>
      </c>
      <c r="G3" s="3" t="s">
        <v>3</v>
      </c>
      <c r="H3" s="3" t="s">
        <v>42</v>
      </c>
      <c r="I3" s="3" t="s">
        <v>60</v>
      </c>
    </row>
    <row r="4" spans="1:9" x14ac:dyDescent="0.25">
      <c r="A4" t="s">
        <v>4</v>
      </c>
      <c r="B4" t="s">
        <v>5</v>
      </c>
      <c r="C4">
        <f>0.23</f>
        <v>0.23</v>
      </c>
      <c r="D4">
        <v>0.38</v>
      </c>
      <c r="E4" t="s">
        <v>45</v>
      </c>
      <c r="G4" t="s">
        <v>5</v>
      </c>
      <c r="H4">
        <v>0.46</v>
      </c>
      <c r="I4" t="s">
        <v>45</v>
      </c>
    </row>
    <row r="5" spans="1:9" ht="16.5" customHeight="1" x14ac:dyDescent="0.25">
      <c r="A5" t="s">
        <v>6</v>
      </c>
      <c r="B5" t="s">
        <v>7</v>
      </c>
      <c r="C5">
        <f>3</f>
        <v>3</v>
      </c>
      <c r="D5">
        <v>150</v>
      </c>
      <c r="E5" t="s">
        <v>36</v>
      </c>
      <c r="G5" t="s">
        <v>7</v>
      </c>
      <c r="H5">
        <v>2.4</v>
      </c>
      <c r="I5" t="s">
        <v>36</v>
      </c>
    </row>
    <row r="6" spans="1:9" x14ac:dyDescent="0.25">
      <c r="A6" t="s">
        <v>8</v>
      </c>
      <c r="B6" t="s">
        <v>9</v>
      </c>
      <c r="C6">
        <f>377</f>
        <v>377</v>
      </c>
      <c r="D6">
        <v>1130.97</v>
      </c>
      <c r="E6" t="s">
        <v>40</v>
      </c>
      <c r="G6" t="s">
        <v>48</v>
      </c>
      <c r="H6">
        <v>377</v>
      </c>
      <c r="I6" t="s">
        <v>40</v>
      </c>
    </row>
    <row r="7" spans="1:9" x14ac:dyDescent="0.25">
      <c r="A7" t="s">
        <v>10</v>
      </c>
      <c r="B7" t="s">
        <v>11</v>
      </c>
      <c r="C7">
        <v>2</v>
      </c>
      <c r="D7">
        <v>6</v>
      </c>
      <c r="G7" t="s">
        <v>49</v>
      </c>
      <c r="H7">
        <v>3</v>
      </c>
    </row>
    <row r="8" spans="1:9" x14ac:dyDescent="0.25">
      <c r="A8" t="s">
        <v>12</v>
      </c>
      <c r="B8" t="s">
        <v>13</v>
      </c>
      <c r="C8">
        <f>0.301374</f>
        <v>0.30137399999999998</v>
      </c>
      <c r="D8">
        <v>1.7666999999999999E-2</v>
      </c>
      <c r="E8" t="s">
        <v>37</v>
      </c>
      <c r="F8">
        <f>D8/$D$20</f>
        <v>1.8352146814404429E-2</v>
      </c>
      <c r="G8" t="s">
        <v>50</v>
      </c>
      <c r="H8">
        <v>4</v>
      </c>
      <c r="I8" t="s">
        <v>61</v>
      </c>
    </row>
    <row r="9" spans="1:9" x14ac:dyDescent="0.25">
      <c r="A9" t="s">
        <v>14</v>
      </c>
      <c r="B9" t="s">
        <v>15</v>
      </c>
      <c r="C9">
        <f>0.051069</f>
        <v>5.1069000000000003E-2</v>
      </c>
      <c r="D9">
        <v>2.1649999999999998E-3</v>
      </c>
      <c r="E9" t="s">
        <v>38</v>
      </c>
      <c r="F9">
        <f t="shared" ref="F9:F11" si="0">D9/$D$20</f>
        <v>2.248961218836565E-3</v>
      </c>
      <c r="G9" t="s">
        <v>51</v>
      </c>
      <c r="H9">
        <v>1750</v>
      </c>
      <c r="I9" t="s">
        <v>62</v>
      </c>
    </row>
    <row r="10" spans="1:9" x14ac:dyDescent="0.25">
      <c r="A10" t="s">
        <v>16</v>
      </c>
      <c r="B10" t="s">
        <v>17</v>
      </c>
      <c r="C10">
        <v>2.5534000000000001E-2</v>
      </c>
      <c r="D10">
        <v>1.212E-3</v>
      </c>
      <c r="E10" t="s">
        <v>38</v>
      </c>
      <c r="F10">
        <f t="shared" si="0"/>
        <v>1.2590027700831025E-3</v>
      </c>
      <c r="G10" t="s">
        <v>52</v>
      </c>
      <c r="H10">
        <v>88.5</v>
      </c>
      <c r="I10" t="s">
        <v>63</v>
      </c>
    </row>
    <row r="11" spans="1:9" x14ac:dyDescent="0.25">
      <c r="A11" t="s">
        <v>18</v>
      </c>
      <c r="B11" t="s">
        <v>19</v>
      </c>
      <c r="C11">
        <f>0.003057</f>
        <v>3.0569999999999998E-3</v>
      </c>
      <c r="D11" s="4">
        <v>8.1799999999999996E-5</v>
      </c>
      <c r="E11" t="s">
        <v>38</v>
      </c>
      <c r="F11">
        <f t="shared" si="0"/>
        <v>8.497229916897506E-5</v>
      </c>
      <c r="G11" t="s">
        <v>53</v>
      </c>
      <c r="H11">
        <v>80</v>
      </c>
      <c r="I11" t="s">
        <v>63</v>
      </c>
    </row>
    <row r="12" spans="1:9" x14ac:dyDescent="0.25">
      <c r="A12" t="s">
        <v>20</v>
      </c>
      <c r="B12" t="s">
        <v>21</v>
      </c>
      <c r="C12">
        <f>0.4981</f>
        <v>0.49809999999999999</v>
      </c>
      <c r="D12">
        <v>0.70481700000000003</v>
      </c>
      <c r="E12" t="s">
        <v>39</v>
      </c>
      <c r="G12" t="s">
        <v>54</v>
      </c>
      <c r="H12">
        <v>4</v>
      </c>
    </row>
    <row r="13" spans="1:9" x14ac:dyDescent="0.25">
      <c r="A13" t="s">
        <v>22</v>
      </c>
      <c r="B13" t="s">
        <v>23</v>
      </c>
      <c r="C13">
        <f>0.012598</f>
        <v>1.2598E-2</v>
      </c>
      <c r="D13">
        <v>1.4591000000000001</v>
      </c>
      <c r="E13" t="s">
        <v>35</v>
      </c>
      <c r="G13" t="s">
        <v>13</v>
      </c>
      <c r="H13">
        <v>1.77</v>
      </c>
      <c r="I13" t="s">
        <v>37</v>
      </c>
    </row>
    <row r="14" spans="1:9" x14ac:dyDescent="0.25">
      <c r="A14" t="s">
        <v>24</v>
      </c>
      <c r="B14" t="s">
        <v>25</v>
      </c>
      <c r="C14">
        <f>10^-4</f>
        <v>1E-4</v>
      </c>
      <c r="D14">
        <v>0</v>
      </c>
      <c r="E14" t="s">
        <v>41</v>
      </c>
      <c r="G14" t="s">
        <v>55</v>
      </c>
      <c r="H14">
        <v>1.34</v>
      </c>
      <c r="I14" t="s">
        <v>37</v>
      </c>
    </row>
    <row r="15" spans="1:9" x14ac:dyDescent="0.25">
      <c r="A15" t="s">
        <v>26</v>
      </c>
      <c r="B15" t="s">
        <v>27</v>
      </c>
      <c r="C15">
        <f>1.914611</f>
        <v>1.9146110000000001</v>
      </c>
      <c r="D15">
        <f>1.914611</f>
        <v>1.9146110000000001</v>
      </c>
      <c r="E15" t="s">
        <v>37</v>
      </c>
      <c r="F15">
        <f>D15/$D$20</f>
        <v>1.9888618421052633</v>
      </c>
      <c r="G15" t="s">
        <v>57</v>
      </c>
      <c r="H15">
        <v>5.25</v>
      </c>
      <c r="I15" t="s">
        <v>37</v>
      </c>
    </row>
    <row r="16" spans="1:9" x14ac:dyDescent="0.25">
      <c r="A16" t="s">
        <v>28</v>
      </c>
      <c r="B16" t="s">
        <v>29</v>
      </c>
      <c r="C16">
        <f>0.957306</f>
        <v>0.95730599999999999</v>
      </c>
      <c r="D16">
        <f>0.957306</f>
        <v>0.95730599999999999</v>
      </c>
      <c r="E16" t="s">
        <v>37</v>
      </c>
      <c r="F16">
        <f>D16/$D$20</f>
        <v>0.9944314404432133</v>
      </c>
      <c r="G16" t="s">
        <v>58</v>
      </c>
      <c r="H16">
        <v>4.57</v>
      </c>
      <c r="I16" t="s">
        <v>37</v>
      </c>
    </row>
    <row r="17" spans="1:9" ht="33" customHeight="1" x14ac:dyDescent="0.25">
      <c r="A17" t="s">
        <v>30</v>
      </c>
      <c r="B17" s="1" t="s">
        <v>31</v>
      </c>
      <c r="C17">
        <f>0.006207</f>
        <v>6.2069999999999998E-3</v>
      </c>
      <c r="D17">
        <f>0.006207</f>
        <v>6.2069999999999998E-3</v>
      </c>
      <c r="E17" t="s">
        <v>38</v>
      </c>
      <c r="F17">
        <f>D17/$D$20</f>
        <v>6.4477146814404434E-3</v>
      </c>
      <c r="G17" t="s">
        <v>59</v>
      </c>
      <c r="H17">
        <v>139</v>
      </c>
      <c r="I17" t="s">
        <v>37</v>
      </c>
    </row>
    <row r="18" spans="1:9" ht="32.25" customHeight="1" x14ac:dyDescent="0.25">
      <c r="A18" t="s">
        <v>32</v>
      </c>
      <c r="B18" s="1" t="s">
        <v>33</v>
      </c>
      <c r="C18">
        <f>0.006207</f>
        <v>6.2069999999999998E-3</v>
      </c>
      <c r="D18">
        <f>0.006207</f>
        <v>6.2069999999999998E-3</v>
      </c>
      <c r="E18" t="s">
        <v>38</v>
      </c>
      <c r="F18">
        <f>D18/$D$20</f>
        <v>6.4477146814404434E-3</v>
      </c>
      <c r="G18" t="s">
        <v>56</v>
      </c>
      <c r="H18">
        <v>1.72</v>
      </c>
      <c r="I18" t="s">
        <v>63</v>
      </c>
    </row>
    <row r="19" spans="1:9" x14ac:dyDescent="0.25">
      <c r="G19" t="s">
        <v>23</v>
      </c>
      <c r="H19">
        <v>2.5000000000000001E-2</v>
      </c>
      <c r="I19" t="s">
        <v>64</v>
      </c>
    </row>
    <row r="20" spans="1:9" x14ac:dyDescent="0.25">
      <c r="C20" t="s">
        <v>43</v>
      </c>
      <c r="D20">
        <f>(D4)^2*10^3/D5</f>
        <v>0.96266666666666667</v>
      </c>
    </row>
    <row r="22" spans="1:9" x14ac:dyDescent="0.25">
      <c r="B22" t="s">
        <v>46</v>
      </c>
    </row>
  </sheetData>
  <mergeCells count="3">
    <mergeCell ref="A2:B2"/>
    <mergeCell ref="A1:D1"/>
    <mergeCell ref="C3:D3"/>
  </mergeCells>
  <pageMargins left="0.511811024" right="0.511811024" top="0.78740157499999996" bottom="0.78740157499999996" header="0.31496062000000002" footer="0.31496062000000002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Rangel Vieira</dc:creator>
  <cp:lastModifiedBy>Andre Rangel Vieira</cp:lastModifiedBy>
  <dcterms:created xsi:type="dcterms:W3CDTF">2021-07-28T19:10:56Z</dcterms:created>
  <dcterms:modified xsi:type="dcterms:W3CDTF">2021-08-15T17:42:56Z</dcterms:modified>
</cp:coreProperties>
</file>