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viz\Dropbox\André\Futebol\Copa do Mundo de Clubes de 2025\"/>
    </mc:Choice>
  </mc:AlternateContent>
  <xr:revisionPtr revIDLastSave="0" documentId="13_ncr:1_{98369BC9-2AFB-4344-BDD0-0AAA68F51E69}" xr6:coauthVersionLast="47" xr6:coauthVersionMax="47" xr10:uidLastSave="{00000000-0000-0000-0000-000000000000}"/>
  <bookViews>
    <workbookView xWindow="-120" yWindow="-120" windowWidth="29040" windowHeight="15720" activeTab="1" xr2:uid="{4625DFFE-F367-4324-86F6-084862D57348}"/>
  </bookViews>
  <sheets>
    <sheet name="Previsões" sheetId="3" r:id="rId1"/>
    <sheet name="Métric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E3" i="4"/>
  <c r="D3" i="4"/>
  <c r="C3" i="4"/>
  <c r="B3" i="4"/>
  <c r="E2" i="4"/>
  <c r="D2" i="4"/>
  <c r="C2" i="4"/>
  <c r="B2" i="4"/>
  <c r="H16" i="3"/>
  <c r="L16" i="3" s="1"/>
  <c r="G16" i="3"/>
  <c r="M16" i="3" s="1"/>
  <c r="F16" i="3"/>
  <c r="C4" i="4"/>
  <c r="M15" i="3"/>
  <c r="M14" i="3"/>
  <c r="K15" i="3"/>
  <c r="K14" i="3"/>
  <c r="I15" i="3"/>
  <c r="I14" i="3"/>
  <c r="G15" i="3"/>
  <c r="G14" i="3"/>
  <c r="H15" i="3"/>
  <c r="N15" i="3" s="1"/>
  <c r="J15" i="3"/>
  <c r="L15" i="3"/>
  <c r="H14" i="3"/>
  <c r="J14" i="3" s="1"/>
  <c r="E5" i="4"/>
  <c r="N2" i="3"/>
  <c r="D5" i="4"/>
  <c r="K2" i="3"/>
  <c r="C15" i="3"/>
  <c r="C14" i="3"/>
  <c r="F15" i="3"/>
  <c r="F14" i="3"/>
  <c r="E4" i="4"/>
  <c r="B4" i="4"/>
  <c r="N13" i="3"/>
  <c r="N12" i="3"/>
  <c r="N11" i="3"/>
  <c r="N10" i="3"/>
  <c r="N9" i="3"/>
  <c r="N8" i="3"/>
  <c r="N7" i="3"/>
  <c r="N6" i="3"/>
  <c r="N5" i="3"/>
  <c r="N4" i="3"/>
  <c r="N3" i="3"/>
  <c r="M3" i="3"/>
  <c r="M4" i="3"/>
  <c r="M5" i="3"/>
  <c r="M6" i="3"/>
  <c r="M7" i="3"/>
  <c r="M8" i="3"/>
  <c r="M9" i="3"/>
  <c r="M10" i="3"/>
  <c r="M11" i="3"/>
  <c r="M12" i="3"/>
  <c r="M13" i="3"/>
  <c r="M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L2" i="3"/>
  <c r="J13" i="3"/>
  <c r="J12" i="3"/>
  <c r="J11" i="3"/>
  <c r="J10" i="3"/>
  <c r="J9" i="3"/>
  <c r="J8" i="3"/>
  <c r="J7" i="3"/>
  <c r="J6" i="3"/>
  <c r="J5" i="3"/>
  <c r="J4" i="3"/>
  <c r="J3" i="3"/>
  <c r="J2" i="3"/>
  <c r="I3" i="3"/>
  <c r="I4" i="3"/>
  <c r="I5" i="3"/>
  <c r="I6" i="3"/>
  <c r="I7" i="3"/>
  <c r="I8" i="3"/>
  <c r="I9" i="3"/>
  <c r="I10" i="3"/>
  <c r="I11" i="3"/>
  <c r="I12" i="3"/>
  <c r="I13" i="3"/>
  <c r="I2" i="3"/>
  <c r="H3" i="3"/>
  <c r="H4" i="3"/>
  <c r="H5" i="3"/>
  <c r="H6" i="3"/>
  <c r="H7" i="3"/>
  <c r="H8" i="3"/>
  <c r="H9" i="3"/>
  <c r="H10" i="3"/>
  <c r="H11" i="3"/>
  <c r="H12" i="3"/>
  <c r="H13" i="3"/>
  <c r="H2" i="3"/>
  <c r="G2" i="3"/>
  <c r="G3" i="3"/>
  <c r="G4" i="3"/>
  <c r="G5" i="3"/>
  <c r="G6" i="3"/>
  <c r="G7" i="3"/>
  <c r="G8" i="3"/>
  <c r="G9" i="3"/>
  <c r="G10" i="3"/>
  <c r="G11" i="3"/>
  <c r="G12" i="3"/>
  <c r="G13" i="3"/>
  <c r="F3" i="3"/>
  <c r="F4" i="3"/>
  <c r="F5" i="3"/>
  <c r="F6" i="3"/>
  <c r="F7" i="3"/>
  <c r="F8" i="3"/>
  <c r="F9" i="3"/>
  <c r="F10" i="3"/>
  <c r="F11" i="3"/>
  <c r="F12" i="3"/>
  <c r="F13" i="3"/>
  <c r="F2" i="3"/>
  <c r="N16" i="3" l="1"/>
  <c r="I16" i="3"/>
  <c r="J16" i="3"/>
  <c r="K16" i="3"/>
  <c r="N14" i="3"/>
  <c r="L14" i="3"/>
  <c r="D4" i="4"/>
</calcChain>
</file>

<file path=xl/sharedStrings.xml><?xml version="1.0" encoding="utf-8"?>
<sst xmlns="http://schemas.openxmlformats.org/spreadsheetml/2006/main" count="38" uniqueCount="38">
  <si>
    <t>Jogo</t>
  </si>
  <si>
    <t>Palmeiras vs Botafogo</t>
  </si>
  <si>
    <t>Benfica vs Chelsea</t>
  </si>
  <si>
    <t>Inter Milan vs Fluminense</t>
  </si>
  <si>
    <t>Manchester City vs Al-Hilal</t>
  </si>
  <si>
    <t>Paris Sg vs Inter Miami Cf</t>
  </si>
  <si>
    <t>Flamengo vs Bayern Munich</t>
  </si>
  <si>
    <t>Real Madrid vs Juventus</t>
  </si>
  <si>
    <t>Borussia Dortmund vs Monterrey</t>
  </si>
  <si>
    <t>Palmeiras vs Chelsea</t>
  </si>
  <si>
    <t>Fluminense vs Al-Hilal</t>
  </si>
  <si>
    <t>Paris Sg vs Bayern Munich</t>
  </si>
  <si>
    <t>Real Madrid vs Borussia Dortmund</t>
  </si>
  <si>
    <t>Prob_vitoria_casa - Modelo</t>
  </si>
  <si>
    <t>Prob_vitoria_fora - Modelo</t>
  </si>
  <si>
    <t>Time 1 venceu</t>
  </si>
  <si>
    <t>Prob_vitoria_casa - Opta</t>
  </si>
  <si>
    <t>Prob_vitoria_fora - Opta</t>
  </si>
  <si>
    <t>Verossimilhança preditiva</t>
  </si>
  <si>
    <t>Verossimilhança preditiva - Modelo</t>
  </si>
  <si>
    <t>Verossimilhança preditiva - Opta</t>
  </si>
  <si>
    <t>Modelo</t>
  </si>
  <si>
    <t>Meu</t>
  </si>
  <si>
    <t>Opta</t>
  </si>
  <si>
    <t>Acurácia</t>
  </si>
  <si>
    <t>Acurácia - Modelo</t>
  </si>
  <si>
    <t>Acurácia - Opta</t>
  </si>
  <si>
    <t>Log-Loss</t>
  </si>
  <si>
    <t>Log loss - Modelo</t>
  </si>
  <si>
    <t>Log loss - Opta</t>
  </si>
  <si>
    <t>Brier score</t>
  </si>
  <si>
    <t>Brier Score - Modelo</t>
  </si>
  <si>
    <t>Brier Score - Opta</t>
  </si>
  <si>
    <t>Razão</t>
  </si>
  <si>
    <t>Fluminense vs Chelsea</t>
  </si>
  <si>
    <t>Paris Sg vs Real Madrid</t>
  </si>
  <si>
    <t>Nulo</t>
  </si>
  <si>
    <t>Chelsea vs. Paris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</si>
</sst>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6CD3-AF42-4D8D-B770-BA75823847DC}">
  <dimension ref="A1:N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5" x14ac:dyDescent="0.25"/>
  <cols>
    <col min="1" max="1" width="32.140625" bestFit="1" customWidth="1"/>
    <col min="2" max="2" width="13.42578125" bestFit="1" customWidth="1"/>
    <col min="3" max="3" width="25.28515625" bestFit="1" customWidth="1"/>
    <col min="4" max="4" width="24.5703125" bestFit="1" customWidth="1"/>
    <col min="5" max="5" width="23" bestFit="1" customWidth="1"/>
    <col min="6" max="6" width="22.28515625" bestFit="1" customWidth="1"/>
    <col min="7" max="7" width="33" bestFit="1" customWidth="1"/>
    <col min="8" max="8" width="30.7109375" bestFit="1" customWidth="1"/>
    <col min="9" max="9" width="17.28515625" bestFit="1" customWidth="1"/>
    <col min="10" max="10" width="14.85546875" bestFit="1" customWidth="1"/>
    <col min="11" max="11" width="16.42578125" bestFit="1" customWidth="1"/>
    <col min="12" max="12" width="14.140625" bestFit="1" customWidth="1"/>
    <col min="13" max="13" width="18.85546875" bestFit="1" customWidth="1"/>
    <col min="14" max="14" width="16.42578125" bestFit="1" customWidth="1"/>
  </cols>
  <sheetData>
    <row r="1" spans="1:14" x14ac:dyDescent="0.25">
      <c r="A1" t="s">
        <v>0</v>
      </c>
      <c r="B1" t="s">
        <v>15</v>
      </c>
      <c r="C1" t="s">
        <v>13</v>
      </c>
      <c r="D1" t="s">
        <v>14</v>
      </c>
      <c r="E1" t="s">
        <v>16</v>
      </c>
      <c r="F1" t="s">
        <v>17</v>
      </c>
      <c r="G1" t="s">
        <v>19</v>
      </c>
      <c r="H1" t="s">
        <v>20</v>
      </c>
      <c r="I1" t="s">
        <v>25</v>
      </c>
      <c r="J1" t="s">
        <v>26</v>
      </c>
      <c r="K1" t="s">
        <v>28</v>
      </c>
      <c r="L1" t="s">
        <v>29</v>
      </c>
      <c r="M1" t="s">
        <v>31</v>
      </c>
      <c r="N1" t="s">
        <v>32</v>
      </c>
    </row>
    <row r="2" spans="1:14" x14ac:dyDescent="0.25">
      <c r="A2" t="s">
        <v>9</v>
      </c>
      <c r="B2">
        <v>0</v>
      </c>
      <c r="C2" s="1">
        <v>0.21810050476474196</v>
      </c>
      <c r="D2" s="1">
        <v>0.78189949523525804</v>
      </c>
      <c r="E2" s="1">
        <v>0.252</v>
      </c>
      <c r="F2" s="1">
        <f>1-E2</f>
        <v>0.748</v>
      </c>
      <c r="G2">
        <f>IF(B2=1,C2,D2)</f>
        <v>0.78189949523525804</v>
      </c>
      <c r="H2">
        <f>IF(B2=1,E2,F2)</f>
        <v>0.748</v>
      </c>
      <c r="I2">
        <f>IF(G2&gt;0.5,1,0)</f>
        <v>1</v>
      </c>
      <c r="J2">
        <f>IF(H2&gt;0.5,1,0)</f>
        <v>1</v>
      </c>
      <c r="K2">
        <f>LN(G2)*(-1)</f>
        <v>0.24602906941363942</v>
      </c>
      <c r="L2">
        <f>LN(H2)*(-1)</f>
        <v>0.2903523010076598</v>
      </c>
      <c r="M2">
        <f>(G2-1)^2+(1-G2)^2</f>
        <v>9.513566035727046E-2</v>
      </c>
      <c r="N2">
        <f>(H2-1)^2+(1-H2)^2</f>
        <v>0.12700800000000001</v>
      </c>
    </row>
    <row r="3" spans="1:14" x14ac:dyDescent="0.25">
      <c r="A3" t="s">
        <v>10</v>
      </c>
      <c r="B3">
        <v>1</v>
      </c>
      <c r="C3" s="1">
        <v>0.56154206920420002</v>
      </c>
      <c r="D3" s="1">
        <v>0.43845793079579998</v>
      </c>
      <c r="E3" s="1">
        <v>0.40200000000000002</v>
      </c>
      <c r="F3" s="1">
        <f t="shared" ref="F3:F16" si="0">1-E3</f>
        <v>0.59799999999999998</v>
      </c>
      <c r="G3">
        <f t="shared" ref="G3:G15" si="1">IF(B3=1,C3,D3)</f>
        <v>0.56154206920420002</v>
      </c>
      <c r="H3">
        <f t="shared" ref="H3:H15" si="2">IF(B3=1,E3,F3)</f>
        <v>0.40200000000000002</v>
      </c>
      <c r="I3">
        <f t="shared" ref="I3:J15" si="3">IF(G3&gt;0.5,1,0)</f>
        <v>1</v>
      </c>
      <c r="J3">
        <f t="shared" si="3"/>
        <v>0</v>
      </c>
      <c r="K3">
        <f t="shared" ref="K3:K15" si="4">LN(G3)*(-1)</f>
        <v>0.5770685847176098</v>
      </c>
      <c r="L3">
        <f t="shared" ref="L3:L15" si="5">LN(H3)*(-1)</f>
        <v>0.91130319036311591</v>
      </c>
      <c r="M3">
        <f t="shared" ref="M3:N15" si="6">(G3-1)^2+(1-G3)^2</f>
        <v>0.38449071415546904</v>
      </c>
      <c r="N3">
        <f t="shared" si="6"/>
        <v>0.71520799999999995</v>
      </c>
    </row>
    <row r="4" spans="1:14" x14ac:dyDescent="0.25">
      <c r="A4" t="s">
        <v>11</v>
      </c>
      <c r="B4">
        <v>1</v>
      </c>
      <c r="C4" s="1">
        <v>0.50329470145106003</v>
      </c>
      <c r="D4" s="1">
        <v>0.49670529854894002</v>
      </c>
      <c r="E4" s="1">
        <v>0.57699999999999996</v>
      </c>
      <c r="F4" s="1">
        <f t="shared" si="0"/>
        <v>0.42300000000000004</v>
      </c>
      <c r="G4">
        <f t="shared" si="1"/>
        <v>0.50329470145106003</v>
      </c>
      <c r="H4">
        <f t="shared" si="2"/>
        <v>0.57699999999999996</v>
      </c>
      <c r="I4">
        <f t="shared" si="3"/>
        <v>1</v>
      </c>
      <c r="J4">
        <f t="shared" si="3"/>
        <v>1</v>
      </c>
      <c r="K4">
        <f t="shared" si="4"/>
        <v>0.68657939287085534</v>
      </c>
      <c r="L4">
        <f t="shared" si="5"/>
        <v>0.54991301247403757</v>
      </c>
      <c r="M4">
        <f t="shared" si="6"/>
        <v>0.49343230721318315</v>
      </c>
      <c r="N4">
        <f t="shared" si="6"/>
        <v>0.35785800000000006</v>
      </c>
    </row>
    <row r="5" spans="1:14" x14ac:dyDescent="0.25">
      <c r="A5" t="s">
        <v>12</v>
      </c>
      <c r="B5">
        <v>1</v>
      </c>
      <c r="C5" s="1">
        <v>0.52261820297171502</v>
      </c>
      <c r="D5" s="1">
        <v>0.47738179702828498</v>
      </c>
      <c r="E5" s="1">
        <v>0.59699999999999998</v>
      </c>
      <c r="F5" s="1">
        <f t="shared" si="0"/>
        <v>0.40300000000000002</v>
      </c>
      <c r="G5">
        <f t="shared" si="1"/>
        <v>0.52261820297171502</v>
      </c>
      <c r="H5">
        <f t="shared" si="2"/>
        <v>0.59699999999999998</v>
      </c>
      <c r="I5">
        <f t="shared" si="3"/>
        <v>1</v>
      </c>
      <c r="J5">
        <f t="shared" si="3"/>
        <v>1</v>
      </c>
      <c r="K5">
        <f t="shared" si="4"/>
        <v>0.6489040949451782</v>
      </c>
      <c r="L5">
        <f t="shared" si="5"/>
        <v>0.51583816558953499</v>
      </c>
      <c r="M5">
        <f t="shared" si="6"/>
        <v>0.45578676026790937</v>
      </c>
      <c r="N5">
        <f t="shared" si="6"/>
        <v>0.32481800000000005</v>
      </c>
    </row>
    <row r="6" spans="1:14" x14ac:dyDescent="0.25">
      <c r="A6" t="s">
        <v>1</v>
      </c>
      <c r="B6">
        <v>1</v>
      </c>
      <c r="C6" s="1">
        <v>0.49908965942286398</v>
      </c>
      <c r="D6" s="1">
        <v>0.50091034057713602</v>
      </c>
      <c r="E6" s="1">
        <v>0.55800000000000005</v>
      </c>
      <c r="F6" s="1">
        <f t="shared" si="0"/>
        <v>0.44199999999999995</v>
      </c>
      <c r="G6">
        <f t="shared" si="1"/>
        <v>0.49908965942286398</v>
      </c>
      <c r="H6">
        <f t="shared" si="2"/>
        <v>0.55800000000000005</v>
      </c>
      <c r="I6">
        <f t="shared" si="3"/>
        <v>0</v>
      </c>
      <c r="J6">
        <f t="shared" si="3"/>
        <v>1</v>
      </c>
      <c r="K6">
        <f t="shared" si="4"/>
        <v>0.69496952116868094</v>
      </c>
      <c r="L6">
        <f t="shared" si="5"/>
        <v>0.58339631660082603</v>
      </c>
      <c r="M6">
        <f t="shared" si="6"/>
        <v>0.50182233859420478</v>
      </c>
      <c r="N6">
        <f t="shared" si="6"/>
        <v>0.39072799999999991</v>
      </c>
    </row>
    <row r="7" spans="1:14" x14ac:dyDescent="0.25">
      <c r="A7" t="s">
        <v>2</v>
      </c>
      <c r="B7">
        <v>0</v>
      </c>
      <c r="C7" s="1">
        <v>0.23490859587053003</v>
      </c>
      <c r="D7" s="1">
        <v>0.76509140412946997</v>
      </c>
      <c r="E7" s="1">
        <v>0.41</v>
      </c>
      <c r="F7" s="1">
        <f t="shared" si="0"/>
        <v>0.59000000000000008</v>
      </c>
      <c r="G7">
        <f t="shared" si="1"/>
        <v>0.76509140412946997</v>
      </c>
      <c r="H7">
        <f t="shared" si="2"/>
        <v>0.59000000000000008</v>
      </c>
      <c r="I7">
        <f t="shared" si="3"/>
        <v>1</v>
      </c>
      <c r="J7">
        <f t="shared" si="3"/>
        <v>1</v>
      </c>
      <c r="K7">
        <f t="shared" si="4"/>
        <v>0.26775996977088629</v>
      </c>
      <c r="L7">
        <f t="shared" si="5"/>
        <v>0.52763274208237176</v>
      </c>
      <c r="M7">
        <f t="shared" si="6"/>
        <v>0.11036409682772801</v>
      </c>
      <c r="N7">
        <f t="shared" si="6"/>
        <v>0.33619999999999989</v>
      </c>
    </row>
    <row r="8" spans="1:14" x14ac:dyDescent="0.25">
      <c r="A8" t="s">
        <v>3</v>
      </c>
      <c r="B8">
        <v>0</v>
      </c>
      <c r="C8" s="1">
        <v>0.71033394956308293</v>
      </c>
      <c r="D8" s="1">
        <v>0.28966605043691701</v>
      </c>
      <c r="E8" s="1">
        <v>0.84399999999999997</v>
      </c>
      <c r="F8" s="1">
        <f t="shared" si="0"/>
        <v>0.15600000000000003</v>
      </c>
      <c r="G8">
        <f t="shared" si="1"/>
        <v>0.28966605043691701</v>
      </c>
      <c r="H8">
        <f t="shared" si="2"/>
        <v>0.15600000000000003</v>
      </c>
      <c r="I8">
        <f t="shared" si="3"/>
        <v>0</v>
      </c>
      <c r="J8">
        <f t="shared" si="3"/>
        <v>0</v>
      </c>
      <c r="K8">
        <f t="shared" si="4"/>
        <v>1.239026569762548</v>
      </c>
      <c r="L8">
        <f t="shared" si="5"/>
        <v>1.8578992717325997</v>
      </c>
      <c r="M8">
        <f t="shared" si="6"/>
        <v>1.009148639803777</v>
      </c>
      <c r="N8">
        <f t="shared" si="6"/>
        <v>1.4246719999999999</v>
      </c>
    </row>
    <row r="9" spans="1:14" x14ac:dyDescent="0.25">
      <c r="A9" t="s">
        <v>4</v>
      </c>
      <c r="B9">
        <v>0</v>
      </c>
      <c r="C9" s="1">
        <v>0.84456910127587603</v>
      </c>
      <c r="D9" s="1">
        <v>0.15543089872412399</v>
      </c>
      <c r="E9" s="1">
        <v>0.82699999999999996</v>
      </c>
      <c r="F9" s="1">
        <f t="shared" si="0"/>
        <v>0.17300000000000004</v>
      </c>
      <c r="G9">
        <f t="shared" si="1"/>
        <v>0.15543089872412399</v>
      </c>
      <c r="H9">
        <f t="shared" si="2"/>
        <v>0.17300000000000004</v>
      </c>
      <c r="I9">
        <f t="shared" si="3"/>
        <v>0</v>
      </c>
      <c r="J9">
        <f t="shared" si="3"/>
        <v>0</v>
      </c>
      <c r="K9">
        <f t="shared" si="4"/>
        <v>1.8615540273247768</v>
      </c>
      <c r="L9">
        <f t="shared" si="5"/>
        <v>1.754463684484358</v>
      </c>
      <c r="M9">
        <f t="shared" si="6"/>
        <v>1.4265939336598819</v>
      </c>
      <c r="N9">
        <f t="shared" si="6"/>
        <v>1.3678579999999998</v>
      </c>
    </row>
    <row r="10" spans="1:14" x14ac:dyDescent="0.25">
      <c r="A10" t="s">
        <v>5</v>
      </c>
      <c r="B10">
        <v>1</v>
      </c>
      <c r="C10" s="1">
        <v>0.68454196678790302</v>
      </c>
      <c r="D10" s="1">
        <v>0.31545803321209698</v>
      </c>
      <c r="E10" s="1">
        <v>0.83199999999999996</v>
      </c>
      <c r="F10" s="1">
        <f t="shared" si="0"/>
        <v>0.16800000000000004</v>
      </c>
      <c r="G10">
        <f t="shared" si="1"/>
        <v>0.68454196678790302</v>
      </c>
      <c r="H10">
        <f t="shared" si="2"/>
        <v>0.83199999999999996</v>
      </c>
      <c r="I10">
        <f t="shared" si="3"/>
        <v>1</v>
      </c>
      <c r="J10">
        <f t="shared" si="3"/>
        <v>1</v>
      </c>
      <c r="K10">
        <f t="shared" si="4"/>
        <v>0.37900532599729914</v>
      </c>
      <c r="L10">
        <f t="shared" si="5"/>
        <v>0.1839228381609285</v>
      </c>
      <c r="M10">
        <f t="shared" si="6"/>
        <v>0.19902754143608897</v>
      </c>
      <c r="N10">
        <f t="shared" si="6"/>
        <v>5.6448000000000026E-2</v>
      </c>
    </row>
    <row r="11" spans="1:14" x14ac:dyDescent="0.25">
      <c r="A11" t="s">
        <v>6</v>
      </c>
      <c r="B11">
        <v>0</v>
      </c>
      <c r="C11" s="1">
        <v>0.29817303901535497</v>
      </c>
      <c r="D11" s="1">
        <v>0.70182696098464503</v>
      </c>
      <c r="E11" s="1">
        <v>0.23300000000000001</v>
      </c>
      <c r="F11" s="1">
        <f t="shared" si="0"/>
        <v>0.76700000000000002</v>
      </c>
      <c r="G11">
        <f t="shared" si="1"/>
        <v>0.70182696098464503</v>
      </c>
      <c r="H11">
        <f t="shared" si="2"/>
        <v>0.76700000000000002</v>
      </c>
      <c r="I11">
        <f t="shared" si="3"/>
        <v>1</v>
      </c>
      <c r="J11">
        <f t="shared" si="3"/>
        <v>1</v>
      </c>
      <c r="K11">
        <f t="shared" si="4"/>
        <v>0.35406839966491249</v>
      </c>
      <c r="L11">
        <f t="shared" si="5"/>
        <v>0.26526847761488087</v>
      </c>
      <c r="M11">
        <f t="shared" si="6"/>
        <v>0.17781432239130479</v>
      </c>
      <c r="N11">
        <f t="shared" si="6"/>
        <v>0.10857799999999998</v>
      </c>
    </row>
    <row r="12" spans="1:14" x14ac:dyDescent="0.25">
      <c r="A12" t="s">
        <v>7</v>
      </c>
      <c r="B12">
        <v>1</v>
      </c>
      <c r="C12" s="1">
        <v>0.494744570336483</v>
      </c>
      <c r="D12" s="1">
        <v>0.505255429663517</v>
      </c>
      <c r="E12" s="1">
        <v>0.627</v>
      </c>
      <c r="F12" s="1">
        <f t="shared" si="0"/>
        <v>0.373</v>
      </c>
      <c r="G12">
        <f t="shared" si="1"/>
        <v>0.494744570336483</v>
      </c>
      <c r="H12">
        <f t="shared" si="2"/>
        <v>0.627</v>
      </c>
      <c r="I12">
        <f t="shared" si="3"/>
        <v>0</v>
      </c>
      <c r="J12">
        <f t="shared" si="3"/>
        <v>1</v>
      </c>
      <c r="K12">
        <f t="shared" si="4"/>
        <v>0.70371366911959599</v>
      </c>
      <c r="L12">
        <f t="shared" si="5"/>
        <v>0.46680873834921638</v>
      </c>
      <c r="M12">
        <f t="shared" si="6"/>
        <v>0.5105660984089303</v>
      </c>
      <c r="N12">
        <f t="shared" si="6"/>
        <v>0.27825800000000001</v>
      </c>
    </row>
    <row r="13" spans="1:14" x14ac:dyDescent="0.25">
      <c r="A13" t="s">
        <v>8</v>
      </c>
      <c r="B13">
        <v>1</v>
      </c>
      <c r="C13" s="1">
        <v>0.69076391041944696</v>
      </c>
      <c r="D13" s="1">
        <v>0.30923608958055299</v>
      </c>
      <c r="E13" s="1">
        <v>0.746</v>
      </c>
      <c r="F13" s="1">
        <f t="shared" si="0"/>
        <v>0.254</v>
      </c>
      <c r="G13">
        <f t="shared" si="1"/>
        <v>0.69076391041944696</v>
      </c>
      <c r="H13">
        <f t="shared" si="2"/>
        <v>0.746</v>
      </c>
      <c r="I13">
        <f t="shared" si="3"/>
        <v>1</v>
      </c>
      <c r="J13">
        <f t="shared" si="3"/>
        <v>1</v>
      </c>
      <c r="K13">
        <f t="shared" si="4"/>
        <v>0.36995717724247817</v>
      </c>
      <c r="L13">
        <f t="shared" si="5"/>
        <v>0.29302967877837621</v>
      </c>
      <c r="M13">
        <f t="shared" si="6"/>
        <v>0.19125391819814366</v>
      </c>
      <c r="N13">
        <f t="shared" si="6"/>
        <v>0.12903200000000001</v>
      </c>
    </row>
    <row r="14" spans="1:14" x14ac:dyDescent="0.25">
      <c r="A14" t="s">
        <v>34</v>
      </c>
      <c r="B14">
        <v>0</v>
      </c>
      <c r="C14" s="1">
        <f>1-D14</f>
        <v>0.23343181015971104</v>
      </c>
      <c r="D14" s="1">
        <v>0.76656818984028896</v>
      </c>
      <c r="E14" s="1">
        <v>0.187</v>
      </c>
      <c r="F14" s="1">
        <f t="shared" si="0"/>
        <v>0.81299999999999994</v>
      </c>
      <c r="G14">
        <f t="shared" si="1"/>
        <v>0.76656818984028896</v>
      </c>
      <c r="H14">
        <f t="shared" si="2"/>
        <v>0.81299999999999994</v>
      </c>
      <c r="I14">
        <f t="shared" si="3"/>
        <v>1</v>
      </c>
      <c r="J14">
        <f t="shared" si="3"/>
        <v>1</v>
      </c>
      <c r="K14">
        <f t="shared" si="4"/>
        <v>0.26583162201756666</v>
      </c>
      <c r="L14">
        <f t="shared" si="5"/>
        <v>0.20702416943432653</v>
      </c>
      <c r="M14">
        <f t="shared" si="6"/>
        <v>0.10898081998887875</v>
      </c>
      <c r="N14">
        <f t="shared" si="6"/>
        <v>6.9938000000000042E-2</v>
      </c>
    </row>
    <row r="15" spans="1:14" x14ac:dyDescent="0.25">
      <c r="A15" t="s">
        <v>35</v>
      </c>
      <c r="B15">
        <v>1</v>
      </c>
      <c r="C15" s="1">
        <f>1-D15</f>
        <v>0.49023022240909297</v>
      </c>
      <c r="D15" s="1">
        <v>0.50976977759090703</v>
      </c>
      <c r="E15" s="1">
        <v>0.57850000000000001</v>
      </c>
      <c r="F15" s="1">
        <f t="shared" si="0"/>
        <v>0.42149999999999999</v>
      </c>
      <c r="G15">
        <f t="shared" si="1"/>
        <v>0.49023022240909297</v>
      </c>
      <c r="H15">
        <f t="shared" si="2"/>
        <v>0.57850000000000001</v>
      </c>
      <c r="I15">
        <f t="shared" si="3"/>
        <v>0</v>
      </c>
      <c r="J15">
        <f t="shared" si="3"/>
        <v>1</v>
      </c>
      <c r="K15">
        <f t="shared" si="4"/>
        <v>0.71288015656728265</v>
      </c>
      <c r="L15">
        <f t="shared" si="5"/>
        <v>0.54731673234840572</v>
      </c>
      <c r="M15">
        <f t="shared" si="6"/>
        <v>0.51973045229016568</v>
      </c>
      <c r="N15">
        <f t="shared" si="6"/>
        <v>0.35532449999999999</v>
      </c>
    </row>
    <row r="16" spans="1:14" x14ac:dyDescent="0.25">
      <c r="A16" t="s">
        <v>37</v>
      </c>
      <c r="B16">
        <v>1</v>
      </c>
      <c r="C16" s="1">
        <v>0.57999999999999996</v>
      </c>
      <c r="D16" s="1">
        <v>0.42</v>
      </c>
      <c r="E16" s="1">
        <v>0.35719999999999996</v>
      </c>
      <c r="F16" s="1">
        <f t="shared" si="0"/>
        <v>0.64280000000000004</v>
      </c>
      <c r="G16">
        <f t="shared" ref="G16" si="7">IF(B16=1,C16,D16)</f>
        <v>0.57999999999999996</v>
      </c>
      <c r="H16">
        <f t="shared" ref="H16" si="8">IF(B16=1,E16,F16)</f>
        <v>0.35719999999999996</v>
      </c>
      <c r="I16">
        <f t="shared" ref="I16" si="9">IF(G16&gt;0.5,1,0)</f>
        <v>1</v>
      </c>
      <c r="J16">
        <f t="shared" ref="J16" si="10">IF(H16&gt;0.5,1,0)</f>
        <v>0</v>
      </c>
      <c r="K16">
        <f t="shared" ref="K16" si="11">LN(G16)*(-1)</f>
        <v>0.54472717544167215</v>
      </c>
      <c r="L16">
        <f t="shared" ref="L16" si="12">LN(H16)*(-1)</f>
        <v>1.0294594299797932</v>
      </c>
      <c r="M16">
        <f t="shared" ref="M16" si="13">(G16-1)^2+(1-G16)^2</f>
        <v>0.35280000000000006</v>
      </c>
      <c r="N16">
        <f t="shared" ref="N16" si="14">(H16-1)^2+(1-H16)^2</f>
        <v>0.82638368000000006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47BA-A8EA-46A2-98AA-BE28472B3D11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7.5703125" bestFit="1" customWidth="1"/>
    <col min="2" max="2" width="24.5703125" bestFit="1" customWidth="1"/>
    <col min="3" max="3" width="8.85546875" bestFit="1" customWidth="1"/>
    <col min="4" max="5" width="12" bestFit="1" customWidth="1"/>
  </cols>
  <sheetData>
    <row r="1" spans="1:5" x14ac:dyDescent="0.25">
      <c r="A1" t="s">
        <v>21</v>
      </c>
      <c r="B1" t="s">
        <v>18</v>
      </c>
      <c r="C1" t="s">
        <v>24</v>
      </c>
      <c r="D1" t="s">
        <v>27</v>
      </c>
      <c r="E1" t="s">
        <v>30</v>
      </c>
    </row>
    <row r="2" spans="1:5" x14ac:dyDescent="0.25">
      <c r="A2" t="s">
        <v>22</v>
      </c>
      <c r="B2">
        <f>PRODUCT(Previsões!G2:G16)</f>
        <v>7.1053690958365799E-5</v>
      </c>
      <c r="C2">
        <f>SUM(Previsões!I2:I16)</f>
        <v>10</v>
      </c>
      <c r="D2">
        <f>AVERAGE(Previsões!K2:K16)</f>
        <v>0.63680498373499872</v>
      </c>
      <c r="E2">
        <f>AVERAGE(Previsões!M2:M16)</f>
        <v>0.4357965069061957</v>
      </c>
    </row>
    <row r="3" spans="1:5" x14ac:dyDescent="0.25">
      <c r="A3" t="s">
        <v>23</v>
      </c>
      <c r="B3">
        <f>PRODUCT(Previsões!H2:H16)</f>
        <v>4.6149300741189013E-5</v>
      </c>
      <c r="C3">
        <f>SUM(Previsões!J2:J16)</f>
        <v>11</v>
      </c>
      <c r="D3">
        <f>AVERAGE(Previsões!L2:L16)</f>
        <v>0.66557524993336203</v>
      </c>
      <c r="E3">
        <f>AVERAGE(Previsões!N2:N16)</f>
        <v>0.45788747866666657</v>
      </c>
    </row>
    <row r="4" spans="1:5" x14ac:dyDescent="0.25">
      <c r="A4" t="s">
        <v>33</v>
      </c>
      <c r="B4">
        <f>B2/B3</f>
        <v>1.5396482680603047</v>
      </c>
      <c r="C4">
        <f>C2/C3</f>
        <v>0.90909090909090906</v>
      </c>
      <c r="D4">
        <f>D3/D2</f>
        <v>1.0451790845442501</v>
      </c>
      <c r="E4">
        <f>E3/E2</f>
        <v>1.0506910253074284</v>
      </c>
    </row>
    <row r="5" spans="1:5" x14ac:dyDescent="0.25">
      <c r="A5" t="s">
        <v>36</v>
      </c>
      <c r="B5">
        <f>0.5^15</f>
        <v>3.0517578125E-5</v>
      </c>
      <c r="C5">
        <v>8</v>
      </c>
      <c r="D5">
        <f>LN(0.5)*(-1)</f>
        <v>0.69314718055994529</v>
      </c>
      <c r="E5">
        <f>(0.5-1)^2+(1-0.5)^2</f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Previsões</vt:lpstr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Vizzoni</dc:creator>
  <cp:lastModifiedBy>André Vizzoni</cp:lastModifiedBy>
  <dcterms:created xsi:type="dcterms:W3CDTF">2025-07-07T19:37:37Z</dcterms:created>
  <dcterms:modified xsi:type="dcterms:W3CDTF">2025-07-13T22:28:54Z</dcterms:modified>
</cp:coreProperties>
</file>