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<sst xmlns="http://schemas.openxmlformats.org/spreadsheetml/2006/main" count="29" uniqueCount="25">
  <si>
    <t xml:space="preserve">Tot Linkedin</t>
  </si>
  <si>
    <t xml:space="preserve">Respond</t>
  </si>
  <si>
    <t xml:space="preserve">Tot Correct</t>
  </si>
  <si>
    <t xml:space="preserve">Positive</t>
  </si>
  <si>
    <t xml:space="preserve">Close</t>
  </si>
  <si>
    <t xml:space="preserve">/day</t>
  </si>
  <si>
    <t xml:space="preserve">/month(24)</t>
  </si>
  <si>
    <t xml:space="preserve">remain</t>
  </si>
  <si>
    <t xml:space="preserve">NL High</t>
  </si>
  <si>
    <t xml:space="preserve">RUN</t>
  </si>
  <si>
    <t xml:space="preserve">A~$</t>
  </si>
  <si>
    <t xml:space="preserve">NL Low</t>
  </si>
  <si>
    <t xml:space="preserve">AD</t>
  </si>
  <si>
    <t xml:space="preserve">AD$</t>
  </si>
  <si>
    <t xml:space="preserve">ME$</t>
  </si>
  <si>
    <t xml:space="preserve">March (25-55)</t>
  </si>
  <si>
    <t xml:space="preserve">April (70-115)</t>
  </si>
  <si>
    <t xml:space="preserve">May (135-205)</t>
  </si>
  <si>
    <t xml:space="preserve">June (230 -250)</t>
  </si>
  <si>
    <t xml:space="preserve">July (250)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</si>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</sst>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_);_(* \(#,##0\);_(* \-_);_(@_)"/>
    <numFmt numFmtId="166" formatCode="0.00%"/>
    <numFmt numFmtId="167" formatCode="0.000%"/>
    <numFmt numFmtId="168" formatCode="0%"/>
    <numFmt numFmtId="169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CC"/>
        <bgColor rgb="FFCCFFFF"/>
      </patternFill>
    </fill>
    <fill>
      <patternFill patternType="solid">
        <fgColor rgb="FFCCCCFF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3" activeCellId="0" sqref="V23"/>
    </sheetView>
  </sheetViews>
  <sheetFormatPr defaultRowHeight="12.75"/>
  <cols>
    <col collapsed="false" hidden="false" max="1" min="1" style="1" width="9.10526315789474"/>
    <col collapsed="false" hidden="false" max="2" min="2" style="2" width="20.8866396761134"/>
    <col collapsed="false" hidden="false" max="3" min="3" style="2" width="10.3886639676113"/>
    <col collapsed="false" hidden="false" max="4" min="4" style="2" width="11.1417004048583"/>
    <col collapsed="false" hidden="false" max="5" min="5" style="2" width="9.10526315789474"/>
    <col collapsed="false" hidden="false" max="6" min="6" style="2" width="20.8866396761134"/>
    <col collapsed="false" hidden="false" max="9" min="7" style="2" width="10.3886639676113"/>
    <col collapsed="false" hidden="false" max="11" min="10" style="2" width="11.0323886639676"/>
    <col collapsed="false" hidden="false" max="16" min="12" style="2" width="10.3886639676113"/>
    <col collapsed="false" hidden="false" max="17" min="17" style="2" width="10.2834008097166"/>
    <col collapsed="false" hidden="false" max="18" min="18" style="2" width="11.0323886639676"/>
    <col collapsed="false" hidden="false" max="19" min="19" style="2" width="9.10526315789474"/>
    <col collapsed="false" hidden="false" max="20" min="20" style="3" width="10.2834008097166"/>
    <col collapsed="false" hidden="false" max="21" min="21" style="2" width="9.10526315789474"/>
    <col collapsed="false" hidden="false" max="22" min="22" style="3" width="10.2834008097166"/>
    <col collapsed="false" hidden="false" max="1025" min="23" style="2" width="9.10526315789474"/>
  </cols>
  <sheetData>
    <row r="1" customFormat="false" ht="12.75" hidden="false" customHeight="false" outlineLevel="0" collapsed="false">
      <c r="A1" s="0"/>
      <c r="B1" s="4" t="s">
        <v>0</v>
      </c>
      <c r="C1" s="0"/>
      <c r="D1" s="0"/>
      <c r="E1" s="0"/>
      <c r="F1" s="2" t="s">
        <v>1</v>
      </c>
      <c r="G1" s="5" t="n">
        <v>0.08</v>
      </c>
      <c r="H1" s="5"/>
      <c r="I1" s="5"/>
      <c r="J1" s="5"/>
      <c r="K1" s="5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4" t="s">
        <v>2</v>
      </c>
      <c r="C2" s="2" t="n">
        <v>47922</v>
      </c>
      <c r="D2" s="0"/>
      <c r="E2" s="0"/>
      <c r="F2" s="2" t="s">
        <v>3</v>
      </c>
      <c r="G2" s="5" t="n">
        <v>0.5</v>
      </c>
      <c r="H2" s="5"/>
      <c r="I2" s="5"/>
      <c r="J2" s="5"/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4"/>
      <c r="C3" s="0"/>
      <c r="D3" s="0"/>
      <c r="E3" s="0"/>
      <c r="F3" s="2" t="s">
        <v>4</v>
      </c>
      <c r="G3" s="6" t="n">
        <v>0.4</v>
      </c>
      <c r="H3" s="6"/>
      <c r="I3" s="6"/>
      <c r="J3" s="6"/>
      <c r="K3" s="6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4"/>
      <c r="C4" s="0"/>
      <c r="D4" s="0"/>
      <c r="E4" s="0"/>
      <c r="F4" s="0"/>
      <c r="G4" s="7" t="n">
        <f aca="false">G1*G2*G3</f>
        <v>0.016</v>
      </c>
      <c r="H4" s="7"/>
      <c r="I4" s="7"/>
      <c r="J4" s="7"/>
      <c r="K4" s="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4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/>
      <c r="B6" s="4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0"/>
      <c r="B7" s="4"/>
      <c r="C7" s="0"/>
      <c r="D7" s="0"/>
      <c r="E7" s="0"/>
      <c r="F7" s="2" t="s">
        <v>1</v>
      </c>
      <c r="G7" s="5" t="n">
        <v>0.04</v>
      </c>
      <c r="H7" s="5"/>
      <c r="I7" s="5"/>
      <c r="J7" s="5"/>
      <c r="K7" s="5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4"/>
      <c r="C8" s="0"/>
      <c r="D8" s="0"/>
      <c r="E8" s="0"/>
      <c r="F8" s="2" t="s">
        <v>3</v>
      </c>
      <c r="G8" s="5" t="n">
        <v>0.9</v>
      </c>
      <c r="H8" s="5"/>
      <c r="I8" s="5"/>
      <c r="J8" s="5"/>
      <c r="K8" s="5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4"/>
      <c r="C9" s="0"/>
      <c r="D9" s="0"/>
      <c r="E9" s="0"/>
      <c r="F9" s="2" t="s">
        <v>4</v>
      </c>
      <c r="G9" s="6" t="n">
        <v>0.2</v>
      </c>
      <c r="H9" s="6"/>
      <c r="I9" s="6"/>
      <c r="J9" s="6"/>
      <c r="K9" s="6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4"/>
      <c r="C10" s="0"/>
      <c r="D10" s="0"/>
      <c r="E10" s="0"/>
      <c r="F10" s="0"/>
      <c r="G10" s="8" t="n">
        <f aca="false">G7*G8*G9</f>
        <v>0.0072</v>
      </c>
      <c r="H10" s="7"/>
      <c r="I10" s="7"/>
      <c r="J10" s="7"/>
      <c r="K10" s="7"/>
      <c r="L10" s="2" t="n">
        <f aca="false">SUM(L14:L17)</f>
        <v>92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4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9" t="n">
        <f aca="false">1/N12</f>
        <v>0.024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10" t="n">
        <v>250</v>
      </c>
      <c r="N12" s="2" t="n">
        <f aca="false">M12/6</f>
        <v>41.6666666666667</v>
      </c>
      <c r="O12" s="0"/>
      <c r="P12" s="9" t="n">
        <v>0.25</v>
      </c>
      <c r="Q12" s="9" t="n">
        <v>0.15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0"/>
      <c r="C13" s="11" t="s">
        <v>5</v>
      </c>
      <c r="D13" s="11" t="s">
        <v>6</v>
      </c>
      <c r="E13" s="11" t="s">
        <v>7</v>
      </c>
      <c r="F13" s="0"/>
      <c r="G13" s="11" t="s">
        <v>8</v>
      </c>
      <c r="H13" s="11" t="s">
        <v>9</v>
      </c>
      <c r="I13" s="11" t="s">
        <v>10</v>
      </c>
      <c r="J13" s="11"/>
      <c r="K13" s="11"/>
      <c r="L13" s="11" t="s">
        <v>11</v>
      </c>
      <c r="M13" s="11" t="s">
        <v>12</v>
      </c>
      <c r="N13" s="11" t="s">
        <v>9</v>
      </c>
      <c r="O13" s="11"/>
      <c r="P13" s="11" t="s">
        <v>13</v>
      </c>
      <c r="Q13" s="11" t="s">
        <v>14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1" t="n">
        <v>1</v>
      </c>
      <c r="B14" s="2" t="s">
        <v>15</v>
      </c>
      <c r="C14" s="2" t="n">
        <v>40</v>
      </c>
      <c r="D14" s="2" t="n">
        <f aca="false">C14*24</f>
        <v>960</v>
      </c>
      <c r="E14" s="2" t="n">
        <f aca="false">D14</f>
        <v>960</v>
      </c>
      <c r="F14" s="0"/>
      <c r="G14" s="2" t="n">
        <f aca="false">ROUND(D14*$G$4,0)</f>
        <v>15</v>
      </c>
      <c r="H14" s="2" t="n">
        <f aca="false">G14</f>
        <v>15</v>
      </c>
      <c r="I14" s="12" t="n">
        <f aca="false">ROUND(H14*225*0.5,2)</f>
        <v>1687.5</v>
      </c>
      <c r="J14" s="12" t="n">
        <f aca="false">I14</f>
        <v>1687.5</v>
      </c>
      <c r="K14" s="12"/>
      <c r="L14" s="2" t="n">
        <f aca="false">ROUND(D14*$G$10,0)</f>
        <v>7</v>
      </c>
      <c r="M14" s="2" t="n">
        <v>0</v>
      </c>
      <c r="N14" s="2" t="n">
        <f aca="false">L14+M14</f>
        <v>7</v>
      </c>
      <c r="O14" s="3" t="n">
        <f aca="false">225*N14</f>
        <v>1575</v>
      </c>
      <c r="P14" s="3" t="n">
        <f aca="false">O14*$P$12</f>
        <v>393.75</v>
      </c>
      <c r="Q14" s="3" t="n">
        <f aca="false">O14*$Q$12</f>
        <v>236.25</v>
      </c>
      <c r="R14" s="12" t="n">
        <f aca="false">Q14</f>
        <v>236.25</v>
      </c>
      <c r="S14" s="0"/>
      <c r="T14" s="3" t="n">
        <f aca="false">O14*12</f>
        <v>18900</v>
      </c>
      <c r="U14" s="0"/>
      <c r="V14" s="3" t="n">
        <f aca="false">Q14*12</f>
        <v>2835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" t="n">
        <v>2</v>
      </c>
      <c r="B15" s="2" t="s">
        <v>16</v>
      </c>
      <c r="C15" s="2" t="n">
        <v>93</v>
      </c>
      <c r="D15" s="2" t="n">
        <f aca="false">C15*24</f>
        <v>2232</v>
      </c>
      <c r="E15" s="2" t="n">
        <f aca="false">D15+E14</f>
        <v>3192</v>
      </c>
      <c r="F15" s="0"/>
      <c r="G15" s="2" t="n">
        <f aca="false">ROUND(D15*$G$4,0)</f>
        <v>36</v>
      </c>
      <c r="H15" s="2" t="n">
        <f aca="false">H14+G15</f>
        <v>51</v>
      </c>
      <c r="I15" s="12" t="n">
        <f aca="false">ROUND(H15*225*0.5,2)</f>
        <v>5737.5</v>
      </c>
      <c r="J15" s="12" t="n">
        <f aca="false">J14+I15</f>
        <v>7425</v>
      </c>
      <c r="K15" s="12"/>
      <c r="L15" s="2" t="n">
        <f aca="false">ROUND(D15*$G$10,0)</f>
        <v>16</v>
      </c>
      <c r="M15" s="2" t="n">
        <f aca="false">ROUND(P14/$M$12,0)</f>
        <v>2</v>
      </c>
      <c r="N15" s="2" t="n">
        <f aca="false">L15+M15+N14</f>
        <v>25</v>
      </c>
      <c r="O15" s="3" t="n">
        <f aca="false">225*N15</f>
        <v>5625</v>
      </c>
      <c r="P15" s="3" t="n">
        <f aca="false">O15*$P$12</f>
        <v>1406.25</v>
      </c>
      <c r="Q15" s="3" t="n">
        <f aca="false">O15*$Q$12</f>
        <v>843.75</v>
      </c>
      <c r="R15" s="12" t="n">
        <f aca="false">R14+Q15</f>
        <v>1080</v>
      </c>
      <c r="S15" s="0"/>
      <c r="T15" s="3" t="n">
        <f aca="false">O15*12</f>
        <v>67500</v>
      </c>
      <c r="U15" s="0"/>
      <c r="V15" s="3" t="n">
        <f aca="false">Q15*12</f>
        <v>10125</v>
      </c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1" t="n">
        <v>3</v>
      </c>
      <c r="B16" s="2" t="s">
        <v>17</v>
      </c>
      <c r="C16" s="2" t="n">
        <v>151</v>
      </c>
      <c r="D16" s="2" t="n">
        <f aca="false">C16*24</f>
        <v>3624</v>
      </c>
      <c r="E16" s="2" t="n">
        <f aca="false">D16+E15</f>
        <v>6816</v>
      </c>
      <c r="F16" s="0"/>
      <c r="G16" s="2" t="n">
        <f aca="false">ROUND(D16*$G$4,0)</f>
        <v>58</v>
      </c>
      <c r="H16" s="2" t="n">
        <f aca="false">H15+G16</f>
        <v>109</v>
      </c>
      <c r="I16" s="12" t="n">
        <f aca="false">ROUND(H16*225*0.5,2)</f>
        <v>12262.5</v>
      </c>
      <c r="J16" s="12" t="n">
        <f aca="false">J15+I16</f>
        <v>19687.5</v>
      </c>
      <c r="K16" s="12"/>
      <c r="L16" s="2" t="n">
        <f aca="false">ROUND(D16*$G$10,0)</f>
        <v>26</v>
      </c>
      <c r="M16" s="2" t="n">
        <f aca="false">ROUND(P15/$M$12,0)</f>
        <v>6</v>
      </c>
      <c r="N16" s="2" t="n">
        <f aca="false">L16+M16+N15</f>
        <v>57</v>
      </c>
      <c r="O16" s="3" t="n">
        <f aca="false">225*N16</f>
        <v>12825</v>
      </c>
      <c r="P16" s="3" t="n">
        <f aca="false">O16*$P$12</f>
        <v>3206.25</v>
      </c>
      <c r="Q16" s="3" t="n">
        <f aca="false">O16*$Q$12</f>
        <v>1923.75</v>
      </c>
      <c r="R16" s="12" t="n">
        <f aca="false">R15+Q16</f>
        <v>3003.75</v>
      </c>
      <c r="S16" s="0"/>
      <c r="T16" s="3" t="n">
        <f aca="false">O16*12</f>
        <v>153900</v>
      </c>
      <c r="U16" s="0"/>
      <c r="V16" s="3" t="n">
        <f aca="false">Q16*12</f>
        <v>23085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n">
        <v>4</v>
      </c>
      <c r="B17" s="2" t="s">
        <v>18</v>
      </c>
      <c r="C17" s="2" t="n">
        <v>249</v>
      </c>
      <c r="D17" s="2" t="n">
        <f aca="false">C17*24</f>
        <v>5976</v>
      </c>
      <c r="E17" s="2" t="n">
        <f aca="false">D17+E16</f>
        <v>12792</v>
      </c>
      <c r="F17" s="0"/>
      <c r="G17" s="2" t="n">
        <f aca="false">ROUND(D17*$G$4,0)</f>
        <v>96</v>
      </c>
      <c r="H17" s="2" t="n">
        <f aca="false">H16+G17</f>
        <v>205</v>
      </c>
      <c r="I17" s="12" t="n">
        <f aca="false">ROUND(H17*225*0.2,2)</f>
        <v>9225</v>
      </c>
      <c r="J17" s="12" t="n">
        <f aca="false">J16+I17</f>
        <v>28912.5</v>
      </c>
      <c r="K17" s="12"/>
      <c r="L17" s="2" t="n">
        <f aca="false">ROUND(D17*$G$10,0)</f>
        <v>43</v>
      </c>
      <c r="M17" s="2" t="n">
        <f aca="false">ROUND(P16/$M$12,0)</f>
        <v>13</v>
      </c>
      <c r="N17" s="2" t="n">
        <f aca="false">L17+M17+N16</f>
        <v>113</v>
      </c>
      <c r="O17" s="3" t="n">
        <f aca="false">225*N17</f>
        <v>25425</v>
      </c>
      <c r="P17" s="3" t="n">
        <f aca="false">O17*$P$12</f>
        <v>6356.25</v>
      </c>
      <c r="Q17" s="3" t="n">
        <f aca="false">O17*$Q$12</f>
        <v>3813.75</v>
      </c>
      <c r="R17" s="12" t="n">
        <f aca="false">R16+Q17</f>
        <v>6817.5</v>
      </c>
      <c r="S17" s="0"/>
      <c r="T17" s="3" t="n">
        <f aca="false">O17*12</f>
        <v>305100</v>
      </c>
      <c r="U17" s="0"/>
      <c r="V17" s="3" t="n">
        <f aca="false">Q17*12</f>
        <v>45765</v>
      </c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n">
        <v>5</v>
      </c>
      <c r="B18" s="2" t="s">
        <v>19</v>
      </c>
      <c r="C18" s="2" t="n">
        <v>250</v>
      </c>
      <c r="D18" s="2" t="n">
        <f aca="false">C18*24</f>
        <v>6000</v>
      </c>
      <c r="E18" s="2" t="n">
        <f aca="false">D18+E17</f>
        <v>18792</v>
      </c>
      <c r="F18" s="0"/>
      <c r="G18" s="2" t="n">
        <f aca="false">ROUND(D18*$G$4,0)</f>
        <v>96</v>
      </c>
      <c r="H18" s="2" t="n">
        <f aca="false">H17+G18</f>
        <v>301</v>
      </c>
      <c r="I18" s="12" t="n">
        <f aca="false">ROUND(H18*225*0.2,2)</f>
        <v>13545</v>
      </c>
      <c r="J18" s="12" t="n">
        <f aca="false">J17+I18</f>
        <v>42457.5</v>
      </c>
      <c r="K18" s="12"/>
      <c r="L18" s="2" t="n">
        <f aca="false">ROUND(D18*$G$10,0)</f>
        <v>43</v>
      </c>
      <c r="M18" s="2" t="n">
        <f aca="false">ROUND(P17/$M$12,0)</f>
        <v>25</v>
      </c>
      <c r="N18" s="2" t="n">
        <f aca="false">L18+M18+N17</f>
        <v>181</v>
      </c>
      <c r="O18" s="3" t="n">
        <f aca="false">225*N18</f>
        <v>40725</v>
      </c>
      <c r="P18" s="3" t="n">
        <f aca="false">O18*$P$12</f>
        <v>10181.25</v>
      </c>
      <c r="Q18" s="3" t="n">
        <f aca="false">O18*$Q$12</f>
        <v>6108.75</v>
      </c>
      <c r="R18" s="12" t="n">
        <f aca="false">R17+Q18</f>
        <v>12926.25</v>
      </c>
      <c r="S18" s="0"/>
      <c r="T18" s="3" t="n">
        <f aca="false">O18*12</f>
        <v>488700</v>
      </c>
      <c r="U18" s="0"/>
      <c r="V18" s="3" t="n">
        <f aca="false">Q18*12</f>
        <v>73305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4" customFormat="true" ht="12.8" hidden="false" customHeight="false" outlineLevel="0" collapsed="false">
      <c r="A19" s="13" t="n">
        <v>6</v>
      </c>
      <c r="B19" s="14" t="s">
        <v>20</v>
      </c>
      <c r="C19" s="14" t="n">
        <v>250</v>
      </c>
      <c r="D19" s="14" t="n">
        <f aca="false">C19*24</f>
        <v>6000</v>
      </c>
      <c r="E19" s="14" t="n">
        <f aca="false">D19+E18</f>
        <v>24792</v>
      </c>
      <c r="G19" s="14" t="n">
        <f aca="false">ROUND(D19*$G$4,0)</f>
        <v>96</v>
      </c>
      <c r="H19" s="14" t="n">
        <f aca="false">H18+G19</f>
        <v>397</v>
      </c>
      <c r="I19" s="15" t="n">
        <f aca="false">ROUND(H19*225*0.2,2)</f>
        <v>17865</v>
      </c>
      <c r="J19" s="15" t="n">
        <f aca="false">J18+I19</f>
        <v>60322.5</v>
      </c>
      <c r="K19" s="15"/>
      <c r="L19" s="14" t="n">
        <f aca="false">ROUND(D19*$G$10,0)</f>
        <v>43</v>
      </c>
      <c r="M19" s="14" t="n">
        <f aca="false">ROUND(P18/$M$12,0)</f>
        <v>41</v>
      </c>
      <c r="N19" s="14" t="n">
        <f aca="false">L19+M19+N18</f>
        <v>265</v>
      </c>
      <c r="O19" s="16" t="n">
        <f aca="false">225*N19</f>
        <v>59625</v>
      </c>
      <c r="P19" s="16" t="n">
        <f aca="false">O19*$P$12</f>
        <v>14906.25</v>
      </c>
      <c r="Q19" s="16" t="n">
        <f aca="false">O19*$Q$12</f>
        <v>8943.75</v>
      </c>
      <c r="R19" s="15" t="n">
        <f aca="false">R18+Q19</f>
        <v>21870</v>
      </c>
      <c r="T19" s="16" t="n">
        <f aca="false">O19*12</f>
        <v>715500</v>
      </c>
      <c r="V19" s="16" t="n">
        <f aca="false">Q19*12</f>
        <v>107325</v>
      </c>
    </row>
    <row r="20" customFormat="false" ht="13.8" hidden="false" customHeight="false" outlineLevel="0" collapsed="false">
      <c r="A20" s="1" t="n">
        <v>7</v>
      </c>
      <c r="B20" s="2" t="s">
        <v>21</v>
      </c>
      <c r="C20" s="2" t="n">
        <v>0</v>
      </c>
      <c r="D20" s="2" t="n">
        <f aca="false">C20*24</f>
        <v>0</v>
      </c>
      <c r="E20" s="2" t="n">
        <f aca="false">D20+E19</f>
        <v>24792</v>
      </c>
      <c r="F20" s="0"/>
      <c r="G20" s="2" t="n">
        <f aca="false">ROUND(D20*$G$4,0)</f>
        <v>0</v>
      </c>
      <c r="H20" s="2" t="n">
        <f aca="false">H19+G20</f>
        <v>397</v>
      </c>
      <c r="I20" s="12" t="n">
        <f aca="false">ROUND(H20*225*0.2,2)</f>
        <v>17865</v>
      </c>
      <c r="J20" s="12" t="n">
        <f aca="false">J19+I20</f>
        <v>78187.5</v>
      </c>
      <c r="K20" s="12"/>
      <c r="L20" s="2" t="n">
        <f aca="false">ROUND(D20*$G$10,0)</f>
        <v>0</v>
      </c>
      <c r="M20" s="2" t="n">
        <f aca="false">ROUND(P19/$M$12,0)</f>
        <v>60</v>
      </c>
      <c r="N20" s="2" t="n">
        <f aca="false">L20+M20+N19</f>
        <v>325</v>
      </c>
      <c r="O20" s="3" t="n">
        <f aca="false">225*N20</f>
        <v>73125</v>
      </c>
      <c r="P20" s="3" t="n">
        <f aca="false">O20*$P$12</f>
        <v>18281.25</v>
      </c>
      <c r="Q20" s="3" t="n">
        <f aca="false">O20*$Q$12</f>
        <v>10968.75</v>
      </c>
      <c r="R20" s="12" t="n">
        <f aca="false">R19+Q20</f>
        <v>32838.75</v>
      </c>
      <c r="S20" s="0"/>
      <c r="T20" s="3" t="n">
        <f aca="false">O20*12</f>
        <v>877500</v>
      </c>
      <c r="U20" s="0"/>
      <c r="V20" s="3" t="n">
        <f aca="false">Q20*12</f>
        <v>131625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1" t="n">
        <v>8</v>
      </c>
      <c r="B21" s="2" t="s">
        <v>22</v>
      </c>
      <c r="C21" s="2" t="n">
        <v>0</v>
      </c>
      <c r="D21" s="2" t="n">
        <f aca="false">C21*24</f>
        <v>0</v>
      </c>
      <c r="E21" s="2" t="n">
        <f aca="false">D21+E20</f>
        <v>24792</v>
      </c>
      <c r="F21" s="0"/>
      <c r="G21" s="2" t="n">
        <f aca="false">ROUND(D21*$G$4,0)</f>
        <v>0</v>
      </c>
      <c r="H21" s="2" t="n">
        <f aca="false">H20+G21</f>
        <v>397</v>
      </c>
      <c r="I21" s="12" t="n">
        <f aca="false">ROUND(H21*225*0.2,2)</f>
        <v>17865</v>
      </c>
      <c r="J21" s="12" t="n">
        <f aca="false">J20+I21</f>
        <v>96052.5</v>
      </c>
      <c r="K21" s="12"/>
      <c r="L21" s="2" t="n">
        <f aca="false">ROUND(D21*$G$10,0)</f>
        <v>0</v>
      </c>
      <c r="M21" s="2" t="n">
        <f aca="false">ROUND(P20/$M$12,0)</f>
        <v>73</v>
      </c>
      <c r="N21" s="2" t="n">
        <f aca="false">L21+M21+N20</f>
        <v>398</v>
      </c>
      <c r="O21" s="3" t="n">
        <f aca="false">225*N21</f>
        <v>89550</v>
      </c>
      <c r="P21" s="3" t="n">
        <f aca="false">O21*$P$12</f>
        <v>22387.5</v>
      </c>
      <c r="Q21" s="3" t="n">
        <f aca="false">O21*$Q$12</f>
        <v>13432.5</v>
      </c>
      <c r="R21" s="12" t="n">
        <f aca="false">R20+Q21</f>
        <v>46271.25</v>
      </c>
      <c r="S21" s="0"/>
      <c r="T21" s="3" t="n">
        <f aca="false">O21*12</f>
        <v>1074600</v>
      </c>
      <c r="U21" s="0"/>
      <c r="V21" s="3" t="n">
        <f aca="false">Q21*12</f>
        <v>161190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8" customFormat="true" ht="12.75" hidden="false" customHeight="false" outlineLevel="0" collapsed="false">
      <c r="A22" s="17" t="n">
        <v>9</v>
      </c>
      <c r="B22" s="18" t="s">
        <v>23</v>
      </c>
      <c r="C22" s="18" t="n">
        <v>0</v>
      </c>
      <c r="D22" s="18" t="n">
        <f aca="false">C22*24</f>
        <v>0</v>
      </c>
      <c r="E22" s="18" t="n">
        <f aca="false">D22+E21</f>
        <v>24792</v>
      </c>
      <c r="G22" s="18" t="n">
        <f aca="false">ROUND(D22*$G$4,0)</f>
        <v>0</v>
      </c>
      <c r="H22" s="18" t="n">
        <f aca="false">H21+G22</f>
        <v>397</v>
      </c>
      <c r="I22" s="19" t="n">
        <f aca="false">ROUND(H22*225*0.2,2)</f>
        <v>17865</v>
      </c>
      <c r="J22" s="19" t="n">
        <f aca="false">J21+I22</f>
        <v>113917.5</v>
      </c>
      <c r="K22" s="19"/>
      <c r="L22" s="18" t="n">
        <f aca="false">ROUND(D22*$G$10,0)</f>
        <v>0</v>
      </c>
      <c r="M22" s="18" t="n">
        <f aca="false">ROUND(P21/$M$12,0)</f>
        <v>90</v>
      </c>
      <c r="N22" s="18" t="n">
        <f aca="false">L22+M22+N21</f>
        <v>488</v>
      </c>
      <c r="O22" s="20" t="n">
        <f aca="false">225*N22</f>
        <v>109800</v>
      </c>
      <c r="P22" s="20" t="n">
        <f aca="false">O22*$P$12</f>
        <v>27450</v>
      </c>
      <c r="Q22" s="20" t="n">
        <f aca="false">O22*$Q$12</f>
        <v>16470</v>
      </c>
      <c r="R22" s="19" t="n">
        <f aca="false">R21+Q22</f>
        <v>62741.25</v>
      </c>
      <c r="T22" s="20" t="n">
        <f aca="false">O22*12</f>
        <v>1317600</v>
      </c>
      <c r="V22" s="20" t="n">
        <f aca="false">Q22*12</f>
        <v>197640</v>
      </c>
    </row>
    <row r="23" customFormat="false" ht="15" hidden="false" customHeight="false" outlineLevel="0" collapsed="false">
      <c r="A23" s="1" t="n">
        <v>10</v>
      </c>
      <c r="B23" s="2" t="s">
        <v>24</v>
      </c>
      <c r="C23" s="2" t="n">
        <v>0</v>
      </c>
      <c r="D23" s="2" t="n">
        <f aca="false">C23*24</f>
        <v>0</v>
      </c>
      <c r="E23" s="2" t="n">
        <f aca="false">D23+E22</f>
        <v>24792</v>
      </c>
      <c r="G23" s="2" t="n">
        <f aca="false">ROUND(D23*$G$4,0)</f>
        <v>0</v>
      </c>
      <c r="H23" s="2" t="n">
        <f aca="false">H22+G23</f>
        <v>397</v>
      </c>
      <c r="I23" s="12" t="n">
        <f aca="false">ROUND(H23*225*0.2,2)</f>
        <v>17865</v>
      </c>
      <c r="J23" s="12" t="n">
        <f aca="false">J22+I23</f>
        <v>131782.5</v>
      </c>
      <c r="K23" s="12"/>
      <c r="L23" s="21" t="n">
        <f aca="false">ROUND(D23*$G$10,0)</f>
        <v>0</v>
      </c>
      <c r="M23" s="21" t="n">
        <f aca="false">ROUND(P22/$M$12,0)</f>
        <v>110</v>
      </c>
      <c r="N23" s="2" t="n">
        <f aca="false">L23+M23+N22</f>
        <v>598</v>
      </c>
      <c r="O23" s="3" t="n">
        <f aca="false">225*N23</f>
        <v>134550</v>
      </c>
      <c r="P23" s="22" t="n">
        <f aca="false">O23*$P$12</f>
        <v>33637.5</v>
      </c>
      <c r="Q23" s="3" t="n">
        <f aca="false">O23*$Q$12</f>
        <v>20182.5</v>
      </c>
      <c r="R23" s="12" t="n">
        <f aca="false">R22+Q23</f>
        <v>82923.75</v>
      </c>
      <c r="T23" s="3" t="n">
        <f aca="false">O23*12</f>
        <v>1614600</v>
      </c>
      <c r="V23" s="3" t="n">
        <f aca="false">Q23*12</f>
        <v>242190</v>
      </c>
    </row>
    <row r="24" customFormat="false" ht="12.75" hidden="false" customHeight="false" outlineLevel="0" collapsed="false">
      <c r="L24" s="2" t="n">
        <f aca="false">SUM(L14:L23)</f>
        <v>178</v>
      </c>
      <c r="M24" s="2" t="n">
        <f aca="false">SUM(M14:M23)</f>
        <v>420</v>
      </c>
      <c r="N24" s="12" t="n">
        <f aca="false">N23</f>
        <v>598</v>
      </c>
      <c r="P24" s="3" t="n">
        <f aca="false">SUM(P14:P23)</f>
        <v>138206.25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2018-02-14T06:44:39Z</dcterms:created>
  <dc:creator>Drew</dc:creator>
  <dc:description/>
  <dc:language>en-US</dc:language>
  <cp:lastModifiedBy/>
  <dcterms:modified xsi:type="dcterms:W3CDTF">2018-02-22T22:21:20Z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