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<sst xmlns="http://schemas.openxmlformats.org/spreadsheetml/2006/main" count="29" uniqueCount="25">
  <si>
    <t>Tot Linkedin</t>
  </si>
  <si>
    <t>Respond</t>
  </si>
  <si>
    <t>Tot Correct</t>
  </si>
  <si>
    <t>Positive</t>
  </si>
  <si>
    <t>Close</t>
  </si>
  <si>
    <t>/day</t>
  </si>
  <si>
    <t>/month(24)</t>
  </si>
  <si>
    <t>remain</t>
  </si>
  <si>
    <t>NL High</t>
  </si>
  <si>
    <t>RUN</t>
  </si>
  <si>
    <t>A~$</t>
  </si>
  <si>
    <t>NL Low</t>
  </si>
  <si>
    <t>AD</t>
  </si>
  <si>
    <t>AD$</t>
  </si>
  <si>
    <t>ME$</t>
  </si>
  <si>
    <t>March (25-55)</t>
  </si>
  <si>
    <t>April (70-115)</t>
  </si>
  <si>
    <t>May (135-205)</t>
  </si>
  <si>
    <t>June (230 -250)</t>
  </si>
  <si>
    <t>July (250)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</si>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</sst>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0%"/>
    <numFmt numFmtId="167" formatCode="0%"/>
    <numFmt numFmtId="168" formatCode="_(* #,##0.00_);_(* \(#,##0.00\);_(* \-??_);_(@_)"/>
    <numFmt numFmtId="169" formatCode="_(* #,##0_);_(* \(#,##0\);_(* \-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CC"/>
        <bgColor rgb="FFCCFFFF"/>
      </patternFill>
    </fill>
    <fill>
      <patternFill patternType="solid">
        <fgColor rgb="FFCCCCFF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10526315789474"/>
    <col collapsed="false" hidden="false" max="2" min="2" style="2" width="20.8866396761134"/>
    <col collapsed="false" hidden="false" max="3" min="3" style="2" width="10.3886639676113"/>
    <col collapsed="false" hidden="false" max="4" min="4" style="2" width="11.1417004048583"/>
    <col collapsed="false" hidden="false" max="5" min="5" style="2" width="9.10526315789474"/>
    <col collapsed="false" hidden="false" max="6" min="6" style="2" width="20.8866396761134"/>
    <col collapsed="false" hidden="false" max="9" min="7" style="2" width="10.3886639676113"/>
    <col collapsed="false" hidden="false" max="11" min="10" style="2" width="11.0323886639676"/>
    <col collapsed="false" hidden="false" max="16" min="12" style="2" width="10.3886639676113"/>
    <col collapsed="false" hidden="false" max="17" min="17" style="2" width="10.2834008097166"/>
    <col collapsed="false" hidden="false" max="18" min="18" style="2" width="11.0323886639676"/>
    <col collapsed="false" hidden="false" max="19" min="19" style="2" width="9.10526315789474"/>
    <col collapsed="false" hidden="false" max="20" min="20" style="2" width="10.2834008097166"/>
    <col collapsed="false" hidden="false" max="21" min="21" style="2" width="9.10526315789474"/>
    <col collapsed="false" hidden="false" max="22" min="22" style="2" width="10.2834008097166"/>
    <col collapsed="false" hidden="false" max="1025" min="23" style="2" width="9.10526315789474"/>
  </cols>
  <sheetData>
    <row r="1" customFormat="false" ht="12.75" hidden="false" customHeight="false" outlineLevel="0" collapsed="false">
      <c r="A1" s="0"/>
      <c r="B1" s="3" t="s">
        <v>0</v>
      </c>
      <c r="C1" s="0"/>
      <c r="D1" s="0"/>
      <c r="E1" s="0"/>
      <c r="F1" s="2" t="s">
        <v>1</v>
      </c>
      <c r="G1" s="4" t="n">
        <v>0.08</v>
      </c>
      <c r="H1" s="4"/>
      <c r="I1" s="4"/>
      <c r="J1" s="4"/>
      <c r="K1" s="4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3" t="s">
        <v>2</v>
      </c>
      <c r="C2" s="2" t="n">
        <v>47922</v>
      </c>
      <c r="D2" s="0"/>
      <c r="E2" s="0"/>
      <c r="F2" s="2" t="s">
        <v>3</v>
      </c>
      <c r="G2" s="4" t="n">
        <v>0.5</v>
      </c>
      <c r="H2" s="4"/>
      <c r="I2" s="4"/>
      <c r="J2" s="4"/>
      <c r="K2" s="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3"/>
      <c r="C3" s="0"/>
      <c r="D3" s="0"/>
      <c r="E3" s="0"/>
      <c r="F3" s="2" t="s">
        <v>4</v>
      </c>
      <c r="G3" s="5" t="n">
        <v>0.4</v>
      </c>
      <c r="H3" s="5"/>
      <c r="I3" s="5"/>
      <c r="J3" s="5"/>
      <c r="K3" s="5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3"/>
      <c r="C4" s="0"/>
      <c r="D4" s="0"/>
      <c r="E4" s="0"/>
      <c r="F4" s="0"/>
      <c r="G4" s="6" t="n">
        <f aca="false">G1*G2*G3</f>
        <v>0.016</v>
      </c>
      <c r="H4" s="6"/>
      <c r="I4" s="6"/>
      <c r="J4" s="6"/>
      <c r="K4" s="6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3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/>
      <c r="B6" s="3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0"/>
      <c r="B7" s="3"/>
      <c r="C7" s="0"/>
      <c r="D7" s="0"/>
      <c r="E7" s="0"/>
      <c r="F7" s="2" t="s">
        <v>1</v>
      </c>
      <c r="G7" s="4" t="n">
        <v>0.05</v>
      </c>
      <c r="H7" s="4"/>
      <c r="I7" s="4"/>
      <c r="J7" s="4"/>
      <c r="K7" s="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3"/>
      <c r="C8" s="0"/>
      <c r="D8" s="0"/>
      <c r="E8" s="0"/>
      <c r="F8" s="2" t="s">
        <v>3</v>
      </c>
      <c r="G8" s="4" t="n">
        <v>0.9</v>
      </c>
      <c r="H8" s="4"/>
      <c r="I8" s="4"/>
      <c r="J8" s="4"/>
      <c r="K8" s="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3"/>
      <c r="C9" s="0"/>
      <c r="D9" s="0"/>
      <c r="E9" s="0"/>
      <c r="F9" s="2" t="s">
        <v>4</v>
      </c>
      <c r="G9" s="5" t="n">
        <v>0.4</v>
      </c>
      <c r="H9" s="5"/>
      <c r="I9" s="5"/>
      <c r="J9" s="5"/>
      <c r="K9" s="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3"/>
      <c r="C10" s="0"/>
      <c r="D10" s="0"/>
      <c r="E10" s="0"/>
      <c r="F10" s="0"/>
      <c r="G10" s="7" t="n">
        <f aca="false">G7*G8*G9</f>
        <v>0.018</v>
      </c>
      <c r="H10" s="6"/>
      <c r="I10" s="6"/>
      <c r="J10" s="6"/>
      <c r="K10" s="6"/>
      <c r="L10" s="2" t="n">
        <f aca="false">SUM(L14:L17)</f>
        <v>230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3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8" t="n">
        <f aca="false">1/N12</f>
        <v>0.0266666666666667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9" t="n">
        <v>225</v>
      </c>
      <c r="N12" s="2" t="n">
        <f aca="false">M12/6</f>
        <v>37.5</v>
      </c>
      <c r="O12" s="0"/>
      <c r="P12" s="8" t="n">
        <v>0.2</v>
      </c>
      <c r="Q12" s="8" t="n">
        <v>0.15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0"/>
      <c r="C13" s="10" t="s">
        <v>5</v>
      </c>
      <c r="D13" s="10" t="s">
        <v>6</v>
      </c>
      <c r="E13" s="10" t="s">
        <v>7</v>
      </c>
      <c r="F13" s="0"/>
      <c r="G13" s="10" t="s">
        <v>8</v>
      </c>
      <c r="H13" s="10" t="s">
        <v>9</v>
      </c>
      <c r="I13" s="10" t="s">
        <v>10</v>
      </c>
      <c r="J13" s="10"/>
      <c r="K13" s="10"/>
      <c r="L13" s="10" t="s">
        <v>11</v>
      </c>
      <c r="M13" s="10" t="s">
        <v>12</v>
      </c>
      <c r="N13" s="10" t="s">
        <v>9</v>
      </c>
      <c r="O13" s="10"/>
      <c r="P13" s="10" t="s">
        <v>13</v>
      </c>
      <c r="Q13" s="10" t="s">
        <v>14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1" t="n">
        <v>1</v>
      </c>
      <c r="B14" s="2" t="s">
        <v>15</v>
      </c>
      <c r="C14" s="2" t="n">
        <v>40</v>
      </c>
      <c r="D14" s="2" t="n">
        <f aca="false">C14*24</f>
        <v>960</v>
      </c>
      <c r="E14" s="2" t="n">
        <f aca="false">D14</f>
        <v>960</v>
      </c>
      <c r="F14" s="0"/>
      <c r="G14" s="2" t="n">
        <f aca="false">ROUND(D14*$G$4,0)</f>
        <v>15</v>
      </c>
      <c r="H14" s="2" t="n">
        <f aca="false">G14</f>
        <v>15</v>
      </c>
      <c r="I14" s="11" t="n">
        <f aca="false">ROUND(H14*225*0.5,2)</f>
        <v>1687.5</v>
      </c>
      <c r="J14" s="11" t="n">
        <f aca="false">I14</f>
        <v>1687.5</v>
      </c>
      <c r="K14" s="11"/>
      <c r="L14" s="2" t="n">
        <f aca="false">ROUND(D14*$G$10,0)</f>
        <v>17</v>
      </c>
      <c r="M14" s="2" t="n">
        <v>0</v>
      </c>
      <c r="N14" s="2" t="n">
        <f aca="false">L14+M14</f>
        <v>17</v>
      </c>
      <c r="O14" s="12" t="n">
        <f aca="false">225*N14</f>
        <v>3825</v>
      </c>
      <c r="P14" s="12" t="n">
        <f aca="false">O14*$P$12</f>
        <v>765</v>
      </c>
      <c r="Q14" s="12" t="n">
        <f aca="false">O14*$Q$12</f>
        <v>573.75</v>
      </c>
      <c r="R14" s="11" t="n">
        <f aca="false">Q14</f>
        <v>573.75</v>
      </c>
      <c r="S14" s="0"/>
      <c r="T14" s="12" t="n">
        <f aca="false">O14*12</f>
        <v>45900</v>
      </c>
      <c r="U14" s="0"/>
      <c r="V14" s="12" t="n">
        <f aca="false">Q14*12</f>
        <v>6885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" t="n">
        <v>2</v>
      </c>
      <c r="B15" s="2" t="s">
        <v>16</v>
      </c>
      <c r="C15" s="2" t="n">
        <v>93</v>
      </c>
      <c r="D15" s="2" t="n">
        <f aca="false">C15*24</f>
        <v>2232</v>
      </c>
      <c r="E15" s="2" t="n">
        <f aca="false">D15+E14</f>
        <v>3192</v>
      </c>
      <c r="F15" s="0"/>
      <c r="G15" s="2" t="n">
        <f aca="false">ROUND(D15*$G$4,0)</f>
        <v>36</v>
      </c>
      <c r="H15" s="2" t="n">
        <f aca="false">H14+G15</f>
        <v>51</v>
      </c>
      <c r="I15" s="11" t="n">
        <f aca="false">ROUND(H15*225*0.5,2)</f>
        <v>5737.5</v>
      </c>
      <c r="J15" s="11" t="n">
        <f aca="false">J14+I15</f>
        <v>7425</v>
      </c>
      <c r="K15" s="11"/>
      <c r="L15" s="2" t="n">
        <f aca="false">ROUND(D15*$G$10,0)</f>
        <v>40</v>
      </c>
      <c r="M15" s="2" t="n">
        <f aca="false">ROUND(P14/$M$12,0)</f>
        <v>3</v>
      </c>
      <c r="N15" s="2" t="n">
        <f aca="false">L15+M15+N14</f>
        <v>60</v>
      </c>
      <c r="O15" s="12" t="n">
        <f aca="false">225*N15</f>
        <v>13500</v>
      </c>
      <c r="P15" s="12" t="n">
        <f aca="false">O15*$P$12</f>
        <v>2700</v>
      </c>
      <c r="Q15" s="12" t="n">
        <f aca="false">O15*$Q$12</f>
        <v>2025</v>
      </c>
      <c r="R15" s="11" t="n">
        <f aca="false">R14+Q15</f>
        <v>2598.75</v>
      </c>
      <c r="S15" s="0"/>
      <c r="T15" s="12" t="n">
        <f aca="false">O15*12</f>
        <v>162000</v>
      </c>
      <c r="U15" s="0"/>
      <c r="V15" s="12" t="n">
        <f aca="false">Q15*12</f>
        <v>24300</v>
      </c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1" t="n">
        <v>3</v>
      </c>
      <c r="B16" s="2" t="s">
        <v>17</v>
      </c>
      <c r="C16" s="2" t="n">
        <v>151</v>
      </c>
      <c r="D16" s="2" t="n">
        <f aca="false">C16*24</f>
        <v>3624</v>
      </c>
      <c r="E16" s="2" t="n">
        <f aca="false">D16+E15</f>
        <v>6816</v>
      </c>
      <c r="F16" s="0"/>
      <c r="G16" s="2" t="n">
        <f aca="false">ROUND(D16*$G$4,0)</f>
        <v>58</v>
      </c>
      <c r="H16" s="2" t="n">
        <f aca="false">H15+G16</f>
        <v>109</v>
      </c>
      <c r="I16" s="11" t="n">
        <f aca="false">ROUND(H16*225*0.5,2)</f>
        <v>12262.5</v>
      </c>
      <c r="J16" s="11" t="n">
        <f aca="false">J15+I16</f>
        <v>19687.5</v>
      </c>
      <c r="K16" s="11"/>
      <c r="L16" s="2" t="n">
        <f aca="false">ROUND(D16*$G$10,0)</f>
        <v>65</v>
      </c>
      <c r="M16" s="2" t="n">
        <f aca="false">ROUND(P15/$M$12,0)</f>
        <v>12</v>
      </c>
      <c r="N16" s="2" t="n">
        <f aca="false">L16+M16+N15</f>
        <v>137</v>
      </c>
      <c r="O16" s="12" t="n">
        <f aca="false">225*N16</f>
        <v>30825</v>
      </c>
      <c r="P16" s="12" t="n">
        <f aca="false">O16*$P$12</f>
        <v>6165</v>
      </c>
      <c r="Q16" s="12" t="n">
        <f aca="false">O16*$Q$12</f>
        <v>4623.75</v>
      </c>
      <c r="R16" s="11" t="n">
        <f aca="false">R15+Q16</f>
        <v>7222.5</v>
      </c>
      <c r="S16" s="0"/>
      <c r="T16" s="12" t="n">
        <f aca="false">O16*12</f>
        <v>369900</v>
      </c>
      <c r="U16" s="0"/>
      <c r="V16" s="12" t="n">
        <f aca="false">Q16*12</f>
        <v>55485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n">
        <v>4</v>
      </c>
      <c r="B17" s="2" t="s">
        <v>18</v>
      </c>
      <c r="C17" s="2" t="n">
        <v>249</v>
      </c>
      <c r="D17" s="2" t="n">
        <f aca="false">C17*24</f>
        <v>5976</v>
      </c>
      <c r="E17" s="2" t="n">
        <f aca="false">D17+E16</f>
        <v>12792</v>
      </c>
      <c r="F17" s="0"/>
      <c r="G17" s="2" t="n">
        <f aca="false">ROUND(D17*$G$4,0)</f>
        <v>96</v>
      </c>
      <c r="H17" s="2" t="n">
        <f aca="false">H16+G17</f>
        <v>205</v>
      </c>
      <c r="I17" s="11" t="n">
        <f aca="false">ROUND(H17*225*0.2,2)</f>
        <v>9225</v>
      </c>
      <c r="J17" s="11" t="n">
        <f aca="false">J16+I17</f>
        <v>28912.5</v>
      </c>
      <c r="K17" s="11"/>
      <c r="L17" s="2" t="n">
        <f aca="false">ROUND(D17*$G$10,0)</f>
        <v>108</v>
      </c>
      <c r="M17" s="2" t="n">
        <f aca="false">ROUND(P16/$M$12,0)</f>
        <v>27</v>
      </c>
      <c r="N17" s="2" t="n">
        <f aca="false">L17+M17+N16</f>
        <v>272</v>
      </c>
      <c r="O17" s="12" t="n">
        <f aca="false">225*N17</f>
        <v>61200</v>
      </c>
      <c r="P17" s="12" t="n">
        <f aca="false">O17*$P$12</f>
        <v>12240</v>
      </c>
      <c r="Q17" s="12" t="n">
        <f aca="false">O17*$Q$12</f>
        <v>9180</v>
      </c>
      <c r="R17" s="11" t="n">
        <f aca="false">R16+Q17</f>
        <v>16402.5</v>
      </c>
      <c r="S17" s="0"/>
      <c r="T17" s="12" t="n">
        <f aca="false">O17*12</f>
        <v>734400</v>
      </c>
      <c r="U17" s="0"/>
      <c r="V17" s="12" t="n">
        <f aca="false">Q17*12</f>
        <v>110160</v>
      </c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n">
        <v>5</v>
      </c>
      <c r="B18" s="2" t="s">
        <v>19</v>
      </c>
      <c r="C18" s="2" t="n">
        <v>250</v>
      </c>
      <c r="D18" s="2" t="n">
        <f aca="false">C18*24</f>
        <v>6000</v>
      </c>
      <c r="E18" s="2" t="n">
        <f aca="false">D18+E17</f>
        <v>18792</v>
      </c>
      <c r="F18" s="0"/>
      <c r="G18" s="2" t="n">
        <f aca="false">ROUND(D18*$G$4,0)</f>
        <v>96</v>
      </c>
      <c r="H18" s="2" t="n">
        <f aca="false">H17+G18</f>
        <v>301</v>
      </c>
      <c r="I18" s="11" t="n">
        <f aca="false">ROUND(H18*225*0.2,2)</f>
        <v>13545</v>
      </c>
      <c r="J18" s="11" t="n">
        <f aca="false">J17+I18</f>
        <v>42457.5</v>
      </c>
      <c r="K18" s="11"/>
      <c r="L18" s="2" t="n">
        <f aca="false">ROUND(D18*$G$10,0)</f>
        <v>108</v>
      </c>
      <c r="M18" s="2" t="n">
        <f aca="false">ROUND(P17/$M$12,0)</f>
        <v>54</v>
      </c>
      <c r="N18" s="2" t="n">
        <f aca="false">L18+M18+N17</f>
        <v>434</v>
      </c>
      <c r="O18" s="12" t="n">
        <f aca="false">225*N18</f>
        <v>97650</v>
      </c>
      <c r="P18" s="12" t="n">
        <f aca="false">O18*$P$12</f>
        <v>19530</v>
      </c>
      <c r="Q18" s="12" t="n">
        <f aca="false">O18*$Q$12</f>
        <v>14647.5</v>
      </c>
      <c r="R18" s="11" t="n">
        <f aca="false">R17+Q18</f>
        <v>31050</v>
      </c>
      <c r="S18" s="0"/>
      <c r="T18" s="12" t="n">
        <f aca="false">O18*12</f>
        <v>1171800</v>
      </c>
      <c r="U18" s="0"/>
      <c r="V18" s="12" t="n">
        <f aca="false">Q18*12</f>
        <v>175770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4" customFormat="true" ht="12.8" hidden="false" customHeight="false" outlineLevel="0" collapsed="false">
      <c r="A19" s="13" t="n">
        <v>6</v>
      </c>
      <c r="B19" s="14" t="s">
        <v>20</v>
      </c>
      <c r="C19" s="14" t="n">
        <v>250</v>
      </c>
      <c r="D19" s="14" t="n">
        <f aca="false">C19*24</f>
        <v>6000</v>
      </c>
      <c r="E19" s="14" t="n">
        <f aca="false">D19+E18</f>
        <v>24792</v>
      </c>
      <c r="G19" s="14" t="n">
        <f aca="false">ROUND(D19*$G$4,0)</f>
        <v>96</v>
      </c>
      <c r="H19" s="14" t="n">
        <f aca="false">H18+G19</f>
        <v>397</v>
      </c>
      <c r="I19" s="15" t="n">
        <f aca="false">ROUND(H19*225*0.2,2)</f>
        <v>17865</v>
      </c>
      <c r="J19" s="15" t="n">
        <f aca="false">J18+I19</f>
        <v>60322.5</v>
      </c>
      <c r="K19" s="15"/>
      <c r="L19" s="14" t="n">
        <f aca="false">ROUND(D19*$G$10,0)</f>
        <v>108</v>
      </c>
      <c r="M19" s="14" t="n">
        <f aca="false">ROUND(P18/$M$12,0)</f>
        <v>87</v>
      </c>
      <c r="N19" s="14" t="n">
        <f aca="false">L19+M19+N18</f>
        <v>629</v>
      </c>
      <c r="O19" s="16" t="n">
        <f aca="false">225*N19</f>
        <v>141525</v>
      </c>
      <c r="P19" s="16" t="n">
        <f aca="false">O19*$P$12</f>
        <v>28305</v>
      </c>
      <c r="Q19" s="16" t="n">
        <f aca="false">O19*$Q$12</f>
        <v>21228.75</v>
      </c>
      <c r="R19" s="15" t="n">
        <f aca="false">R18+Q19</f>
        <v>52278.75</v>
      </c>
      <c r="T19" s="16" t="n">
        <f aca="false">O19*12</f>
        <v>1698300</v>
      </c>
      <c r="V19" s="16" t="n">
        <f aca="false">Q19*12</f>
        <v>254745</v>
      </c>
    </row>
    <row r="20" customFormat="false" ht="13.8" hidden="false" customHeight="false" outlineLevel="0" collapsed="false">
      <c r="A20" s="1" t="n">
        <v>7</v>
      </c>
      <c r="B20" s="2" t="s">
        <v>21</v>
      </c>
      <c r="C20" s="2" t="n">
        <v>0</v>
      </c>
      <c r="D20" s="2" t="n">
        <f aca="false">C20*24</f>
        <v>0</v>
      </c>
      <c r="E20" s="2" t="n">
        <f aca="false">D20+E19</f>
        <v>24792</v>
      </c>
      <c r="F20" s="0"/>
      <c r="G20" s="2" t="n">
        <f aca="false">ROUND(D20*$G$4,0)</f>
        <v>0</v>
      </c>
      <c r="H20" s="2" t="n">
        <f aca="false">H19+G20</f>
        <v>397</v>
      </c>
      <c r="I20" s="11" t="n">
        <f aca="false">ROUND(H20*225*0.2,2)</f>
        <v>17865</v>
      </c>
      <c r="J20" s="11" t="n">
        <f aca="false">J19+I20</f>
        <v>78187.5</v>
      </c>
      <c r="K20" s="11"/>
      <c r="L20" s="2" t="n">
        <f aca="false">ROUND(D20*$G$10,0)</f>
        <v>0</v>
      </c>
      <c r="M20" s="2" t="n">
        <f aca="false">ROUND(P19/$M$12,0)</f>
        <v>126</v>
      </c>
      <c r="N20" s="2" t="n">
        <f aca="false">L20+M20+N19</f>
        <v>755</v>
      </c>
      <c r="O20" s="12" t="n">
        <f aca="false">225*N20</f>
        <v>169875</v>
      </c>
      <c r="P20" s="12" t="n">
        <f aca="false">O20*$P$12</f>
        <v>33975</v>
      </c>
      <c r="Q20" s="12" t="n">
        <f aca="false">O20*$Q$12</f>
        <v>25481.25</v>
      </c>
      <c r="R20" s="11" t="n">
        <f aca="false">R19+Q20</f>
        <v>77760</v>
      </c>
      <c r="S20" s="0"/>
      <c r="T20" s="12" t="n">
        <f aca="false">O20*12</f>
        <v>2038500</v>
      </c>
      <c r="U20" s="0"/>
      <c r="V20" s="12" t="n">
        <f aca="false">Q20*12</f>
        <v>305775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1" t="n">
        <v>8</v>
      </c>
      <c r="B21" s="2" t="s">
        <v>22</v>
      </c>
      <c r="C21" s="2" t="n">
        <v>0</v>
      </c>
      <c r="D21" s="2" t="n">
        <f aca="false">C21*24</f>
        <v>0</v>
      </c>
      <c r="E21" s="2" t="n">
        <f aca="false">D21+E20</f>
        <v>24792</v>
      </c>
      <c r="F21" s="0"/>
      <c r="G21" s="2" t="n">
        <f aca="false">ROUND(D21*$G$4,0)</f>
        <v>0</v>
      </c>
      <c r="H21" s="2" t="n">
        <f aca="false">H20+G21</f>
        <v>397</v>
      </c>
      <c r="I21" s="11" t="n">
        <f aca="false">ROUND(H21*225*0.2,2)</f>
        <v>17865</v>
      </c>
      <c r="J21" s="11" t="n">
        <f aca="false">J20+I21</f>
        <v>96052.5</v>
      </c>
      <c r="K21" s="11"/>
      <c r="L21" s="2" t="n">
        <f aca="false">ROUND(D21*$G$10,0)</f>
        <v>0</v>
      </c>
      <c r="M21" s="2" t="n">
        <f aca="false">ROUND(P20/$M$12,0)</f>
        <v>151</v>
      </c>
      <c r="N21" s="2" t="n">
        <f aca="false">L21+M21+N20</f>
        <v>906</v>
      </c>
      <c r="O21" s="12" t="n">
        <f aca="false">225*N21</f>
        <v>203850</v>
      </c>
      <c r="P21" s="12" t="n">
        <f aca="false">O21*$P$12</f>
        <v>40770</v>
      </c>
      <c r="Q21" s="12" t="n">
        <f aca="false">O21*$Q$12</f>
        <v>30577.5</v>
      </c>
      <c r="R21" s="11" t="n">
        <f aca="false">R20+Q21</f>
        <v>108337.5</v>
      </c>
      <c r="S21" s="0"/>
      <c r="T21" s="12" t="n">
        <f aca="false">O21*12</f>
        <v>2446200</v>
      </c>
      <c r="U21" s="0"/>
      <c r="V21" s="12" t="n">
        <f aca="false">Q21*12</f>
        <v>366930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8" customFormat="true" ht="12.75" hidden="false" customHeight="false" outlineLevel="0" collapsed="false">
      <c r="A22" s="17" t="n">
        <v>9</v>
      </c>
      <c r="B22" s="18" t="s">
        <v>23</v>
      </c>
      <c r="C22" s="18" t="n">
        <v>0</v>
      </c>
      <c r="D22" s="18" t="n">
        <f aca="false">C22*24</f>
        <v>0</v>
      </c>
      <c r="E22" s="18" t="n">
        <f aca="false">D22+E21</f>
        <v>24792</v>
      </c>
      <c r="G22" s="18" t="n">
        <f aca="false">ROUND(D22*$G$4,0)</f>
        <v>0</v>
      </c>
      <c r="H22" s="18" t="n">
        <f aca="false">H21+G22</f>
        <v>397</v>
      </c>
      <c r="I22" s="19" t="n">
        <f aca="false">ROUND(H22*225*0.2,2)</f>
        <v>17865</v>
      </c>
      <c r="J22" s="19" t="n">
        <f aca="false">J21+I22</f>
        <v>113917.5</v>
      </c>
      <c r="K22" s="19"/>
      <c r="L22" s="18" t="n">
        <f aca="false">ROUND(D22*$G$10,0)</f>
        <v>0</v>
      </c>
      <c r="M22" s="18" t="n">
        <f aca="false">ROUND(P21/$M$12,0)</f>
        <v>181</v>
      </c>
      <c r="N22" s="18" t="n">
        <f aca="false">L22+M22+N21</f>
        <v>1087</v>
      </c>
      <c r="O22" s="20" t="n">
        <f aca="false">225*N22</f>
        <v>244575</v>
      </c>
      <c r="P22" s="20" t="n">
        <f aca="false">O22*$P$12</f>
        <v>48915</v>
      </c>
      <c r="Q22" s="20" t="n">
        <f aca="false">O22*$Q$12</f>
        <v>36686.25</v>
      </c>
      <c r="R22" s="19" t="n">
        <f aca="false">R21+Q22</f>
        <v>145023.75</v>
      </c>
      <c r="T22" s="20" t="n">
        <f aca="false">O22*12</f>
        <v>2934900</v>
      </c>
      <c r="V22" s="20" t="n">
        <f aca="false">Q22*12</f>
        <v>440235</v>
      </c>
    </row>
    <row r="23" customFormat="false" ht="15" hidden="false" customHeight="false" outlineLevel="0" collapsed="false">
      <c r="A23" s="1" t="n">
        <v>10</v>
      </c>
      <c r="B23" s="2" t="s">
        <v>24</v>
      </c>
      <c r="C23" s="2" t="n">
        <v>0</v>
      </c>
      <c r="D23" s="2" t="n">
        <f aca="false">C23*24</f>
        <v>0</v>
      </c>
      <c r="E23" s="2" t="n">
        <f aca="false">D23+E22</f>
        <v>24792</v>
      </c>
      <c r="G23" s="2" t="n">
        <f aca="false">ROUND(D23*$G$4,0)</f>
        <v>0</v>
      </c>
      <c r="H23" s="2" t="n">
        <f aca="false">H22+G23</f>
        <v>397</v>
      </c>
      <c r="I23" s="11" t="n">
        <f aca="false">ROUND(H23*225*0.2,2)</f>
        <v>17865</v>
      </c>
      <c r="J23" s="11" t="n">
        <f aca="false">J22+I23</f>
        <v>131782.5</v>
      </c>
      <c r="K23" s="11"/>
      <c r="L23" s="21" t="n">
        <f aca="false">ROUND(D23*$G$10,0)</f>
        <v>0</v>
      </c>
      <c r="M23" s="21" t="n">
        <f aca="false">ROUND(P22/$M$12,0)</f>
        <v>217</v>
      </c>
      <c r="N23" s="2" t="n">
        <f aca="false">L23+M23+N22</f>
        <v>1304</v>
      </c>
      <c r="O23" s="12" t="n">
        <f aca="false">225*N23</f>
        <v>293400</v>
      </c>
      <c r="P23" s="22" t="n">
        <f aca="false">O23*$P$12</f>
        <v>58680</v>
      </c>
      <c r="Q23" s="12" t="n">
        <f aca="false">O23*$Q$12</f>
        <v>44010</v>
      </c>
      <c r="R23" s="11" t="n">
        <f aca="false">R22+Q23</f>
        <v>189033.75</v>
      </c>
      <c r="T23" s="12" t="n">
        <f aca="false">O23*12</f>
        <v>3520800</v>
      </c>
      <c r="V23" s="12" t="n">
        <f aca="false">Q23*12</f>
        <v>528120</v>
      </c>
    </row>
    <row r="24" customFormat="false" ht="12.75" hidden="false" customHeight="false" outlineLevel="0" collapsed="false">
      <c r="L24" s="2" t="n">
        <f aca="false">SUM(L14:L23)</f>
        <v>446</v>
      </c>
      <c r="M24" s="2" t="n">
        <f aca="false">SUM(M14:M23)</f>
        <v>858</v>
      </c>
      <c r="N24" s="11" t="n">
        <f aca="false">N23</f>
        <v>1304</v>
      </c>
      <c r="P24" s="12" t="n">
        <f aca="false">SUM(P14:P23)</f>
        <v>252045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2018-02-14T06:44:39Z</dcterms:created>
  <dc:creator>Drew</dc:creator>
  <dc:language>en-US</dc:language>
  <dcterms:modified xsi:type="dcterms:W3CDTF">2018-02-22T22:21:20Z</dcterms:modified>
  <cp:revision>3</cp:revision>
</cp:coreProperties>
</file>