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probability-and-statistics-II-main\"/>
    </mc:Choice>
  </mc:AlternateContent>
  <xr:revisionPtr revIDLastSave="0" documentId="13_ncr:1_{7D01F513-042B-4537-9D6D-01CB46C6940D}" xr6:coauthVersionLast="36" xr6:coauthVersionMax="47" xr10:uidLastSave="{00000000-0000-0000-0000-000000000000}"/>
  <bookViews>
    <workbookView xWindow="0" yWindow="0" windowWidth="28800" windowHeight="12225" activeTab="3" xr2:uid="{3B1C6D06-7312-410D-B6AB-9BE9393A1C8F}"/>
  </bookViews>
  <sheets>
    <sheet name="Ex. 1.1" sheetId="4" r:id="rId1"/>
    <sheet name="Ex. 1.2 " sheetId="5" r:id="rId2"/>
    <sheet name="Ex. 1.3" sheetId="6" r:id="rId3"/>
    <sheet name="Ex. 1.4" sheetId="7" r:id="rId4"/>
    <sheet name="Ex. 1.5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I11" i="7" s="1"/>
  <c r="C8" i="7"/>
  <c r="B8" i="7"/>
  <c r="I12" i="7" l="1"/>
  <c r="D4" i="5"/>
  <c r="K6" i="6"/>
  <c r="K5" i="6"/>
  <c r="K4" i="6"/>
  <c r="K3" i="6"/>
  <c r="H5" i="6"/>
  <c r="H4" i="6"/>
  <c r="F4" i="6"/>
  <c r="F3" i="6"/>
  <c r="D3" i="5"/>
</calcChain>
</file>

<file path=xl/sharedStrings.xml><?xml version="1.0" encoding="utf-8"?>
<sst xmlns="http://schemas.openxmlformats.org/spreadsheetml/2006/main" count="102" uniqueCount="71">
  <si>
    <t>Salário anual (US$)</t>
  </si>
  <si>
    <t>PTG</t>
  </si>
  <si>
    <r>
      <t>x</t>
    </r>
    <r>
      <rPr>
        <vertAlign val="subscript"/>
        <sz val="11"/>
        <color rgb="FF000000"/>
        <rFont val="Calibri"/>
        <family val="2"/>
        <scheme val="minor"/>
      </rPr>
      <t>1</t>
    </r>
  </si>
  <si>
    <t>Sim</t>
  </si>
  <si>
    <r>
      <t>x</t>
    </r>
    <r>
      <rPr>
        <vertAlign val="subscript"/>
        <sz val="11"/>
        <color rgb="FF000000"/>
        <rFont val="Calibri"/>
        <family val="2"/>
        <scheme val="minor"/>
      </rPr>
      <t>16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</si>
  <si>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</si>
  <si>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17</t>
    </r>
  </si>
  <si>
    <t xml:space="preserve">Não </t>
  </si>
  <si>
    <r>
      <t>x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</si>
  <si>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18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</si>
  <si>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4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</si>
  <si>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19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</si>
  <si>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5</t>
    </r>
  </si>
  <si>
    <t>Não</t>
  </si>
  <si>
    <r>
      <t>x</t>
    </r>
    <r>
      <rPr>
        <vertAlign val="subscript"/>
        <sz val="11"/>
        <color rgb="FF000000"/>
        <rFont val="Calibri"/>
        <family val="2"/>
        <scheme val="minor"/>
      </rPr>
      <t>20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</si>
  <si>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6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</si>
  <si>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21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</si>
  <si>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7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</si>
  <si>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22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</si>
  <si>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8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</si>
  <si>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23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</si>
  <si>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9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</si>
  <si>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24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</si>
  <si>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10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</si>
  <si>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25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</si>
  <si>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11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</si>
  <si>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26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</si>
  <si>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12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</si>
  <si>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27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</si>
  <si>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13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</si>
  <si>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28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</si>
  <si>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14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</si>
  <si>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29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</si>
  <si>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15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</si>
  <si>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30</t>
    </r>
  </si>
  <si>
    <t xml:space="preserve">Estimativa por ponto: </t>
  </si>
  <si>
    <t xml:space="preserve">Uma amostra de 30 gerentes foi selecionada e os dados correspondentes ao salário anual e à participação no programa de treinamento são aqueles mostrados na 
Tabela 1. A notação x1, x2, etc, é usada para denotar o salário anual do primeiro gerente, do segundo e assim por diante. A participação no programa de treinamento gerenciamento (PTG) está indica por “Sim” na coluna correspondente. </t>
  </si>
  <si>
    <t xml:space="preserve">Uma companhia eletrônica fabrica resistores que têm resistência média de 100 ohms e um desvio-padrão de 10 ohms. A distribuição de resistências é normal. Encontre a probabilidade de uma amostra aleatória de n= 25 resistores ter uma resistência média menor que 95 ohms. </t>
  </si>
  <si>
    <t xml:space="preserve">O tempo médio de viagem para o trabalho para os habitantes de Curitiba é de 31,5 minutos. Considere que a média da população seja µ=31,5 minutos e o desvio-padrão da população seja =12 minutos. Uma amostra de 50 residentes de Curitiba é selecionada. 
a)  Mostre a distribuição amostral de x ̅, onde x ̅ é o tempo médio de viagem para o trabalho da amostra para os 50 residentes de Curitiba. 
b)  Qual é a probabilidade de que a média da amostra estará dentro de ±1 minuto para a média da população? 
	c) Qual é a probabilidade de que a média da amostra estará dentro de ±3 minutos para a média da população? </t>
  </si>
  <si>
    <t xml:space="preserve">A norma padrão ASTM E23 define métodos padrões de testes para o impacto em barras entalhadas, feitas de materiais metálicos. A técnica Charpy V-notch (CVN) mede a energia de impacto e é frequentemente utilizada para determinar se um material experimenta ou não uma transição dúctil-frágil com um decréscimo de temperatura. Dez medidas de energia (J) de impacto nos corpos de prova de aço A238, cortados a 60°C são: </t>
  </si>
  <si>
    <t xml:space="preserve">Uma companhia de seguros usou uma amostra aleatória simples de 36 proprietários de apólice para estimar a idade média da população de proprietários. O nível de confiança considerado foi de 95% e a margem de erro foi de 2,35 anos. Esse resultado baseou-se em um desvio-padrão da amostra de 7,2 anos. 
a)	Que tamanho de amostra aleatória simples seria necessário para reduzir a margem de erro para 2 anos? E para 1 ano? 
b)	Você recomendaria à companhia tentar estimar a idade média da população dos proprietários de apólice com uma margem de erro de 1 ano? </t>
  </si>
  <si>
    <t xml:space="preserve">Considere que a energia de impacto seja normalmente distribuída com σ=1J. Queremos encontrar um IC de 95% para μ, a energia média de impacto. </t>
  </si>
  <si>
    <t>μ = 100Ω</t>
  </si>
  <si>
    <t>σ = 10</t>
  </si>
  <si>
    <t>n = 25</t>
  </si>
  <si>
    <t>μ1 &lt; 95Ω</t>
  </si>
  <si>
    <t>z</t>
  </si>
  <si>
    <t>Usamos o z, pois temos σ</t>
  </si>
  <si>
    <t>prob</t>
  </si>
  <si>
    <t>μ = 31,5 minutos</t>
  </si>
  <si>
    <t>n = 50</t>
  </si>
  <si>
    <t>σ = 12 minutos</t>
  </si>
  <si>
    <t>x̅</t>
  </si>
  <si>
    <t>b)</t>
  </si>
  <si>
    <t>30,5 &lt; x̅ &lt; 32,5</t>
  </si>
  <si>
    <t>z30,5</t>
  </si>
  <si>
    <t>z31,5</t>
  </si>
  <si>
    <t>1, pois:</t>
  </si>
  <si>
    <t>Até o z</t>
  </si>
  <si>
    <t>Só a ponta</t>
  </si>
  <si>
    <t>As pontas</t>
  </si>
  <si>
    <t>Probabilidade de estar</t>
  </si>
  <si>
    <t xml:space="preserve"> dentro de ±1 minuto</t>
  </si>
  <si>
    <t>(Área branca)</t>
  </si>
  <si>
    <t xml:space="preserve">n = </t>
  </si>
  <si>
    <t>σ [J] =</t>
  </si>
  <si>
    <t>α =</t>
  </si>
  <si>
    <t>s [J] =</t>
  </si>
  <si>
    <t xml:space="preserve">x̅ [J] = </t>
  </si>
  <si>
    <t>μ1</t>
  </si>
  <si>
    <t>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</si>
</sst>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595959"/>
      <name val="Arial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rgb="FF4D5156"/>
      <name val="Arial"/>
      <family val="2"/>
    </font>
    <font>
      <sz val="12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142219</xdr:rowOff>
    </xdr:from>
    <xdr:to>
      <xdr:col>3</xdr:col>
      <xdr:colOff>241515</xdr:colOff>
      <xdr:row>16</xdr:row>
      <xdr:rowOff>104119</xdr:rowOff>
    </xdr:to>
    <xdr:pic>
      <xdr:nvPicPr>
        <xdr:cNvPr id="3" name="Imagem 2" descr="https://www.stats4stem.org/common/web/plugins/ckeditor/plugins/doksoft_uploader/userfiles/ShadedMean40.png">
          <a:extLst>
            <a:ext uri="{FF2B5EF4-FFF2-40B4-BE49-F238E27FC236}">
              <a16:creationId xmlns:a16="http://schemas.microsoft.com/office/drawing/2014/main" id="{31DBEA18-9BB8-425B-BE2C-E119111B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202"/>
          <a:ext cx="2074256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7</xdr:row>
      <xdr:rowOff>123826</xdr:rowOff>
    </xdr:from>
    <xdr:to>
      <xdr:col>7</xdr:col>
      <xdr:colOff>333375</xdr:colOff>
      <xdr:row>15</xdr:row>
      <xdr:rowOff>182554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2667B9-0F1B-4CAD-A278-F033A4B67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2143" t="24818" r="30564" b="55457"/>
        <a:stretch/>
      </xdr:blipFill>
      <xdr:spPr>
        <a:xfrm>
          <a:off x="2133600" y="1885951"/>
          <a:ext cx="2466975" cy="1582728"/>
        </a:xfrm>
        <a:prstGeom prst="rect">
          <a:avLst/>
        </a:prstGeom>
      </xdr:spPr>
    </xdr:pic>
    <xdr:clientData/>
  </xdr:twoCellAnchor>
  <xdr:twoCellAnchor editAs="oneCell">
    <xdr:from>
      <xdr:col>4</xdr:col>
      <xdr:colOff>23929</xdr:colOff>
      <xdr:row>2</xdr:row>
      <xdr:rowOff>91496</xdr:rowOff>
    </xdr:from>
    <xdr:to>
      <xdr:col>6</xdr:col>
      <xdr:colOff>321878</xdr:colOff>
      <xdr:row>6</xdr:row>
      <xdr:rowOff>173138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8C73E5-56BF-4021-9A6E-5593841A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3869" t="23932" r="27833" b="67738"/>
        <a:stretch/>
      </xdr:blipFill>
      <xdr:spPr>
        <a:xfrm>
          <a:off x="2467584" y="892910"/>
          <a:ext cx="1519777" cy="850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5</xdr:row>
      <xdr:rowOff>171450</xdr:rowOff>
    </xdr:from>
    <xdr:to>
      <xdr:col>8</xdr:col>
      <xdr:colOff>601060</xdr:colOff>
      <xdr:row>12</xdr:row>
      <xdr:rowOff>180975</xdr:rowOff>
    </xdr:to>
    <xdr:pic>
      <xdr:nvPicPr>
        <xdr:cNvPr id="2" name="Imagem 1" descr="Teste t de Student – Wikipédia, a enciclopédia livre">
          <a:extLst>
            <a:ext uri="{FF2B5EF4-FFF2-40B4-BE49-F238E27FC236}">
              <a16:creationId xmlns:a16="http://schemas.microsoft.com/office/drawing/2014/main" id="{AA00CB96-A9FB-4F4A-80C4-6B84F04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2457450"/>
          <a:ext cx="231556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600075</xdr:colOff>
      <xdr:row>1</xdr:row>
      <xdr:rowOff>1476375</xdr:rowOff>
    </xdr:from>
    <xdr:to>
      <xdr:col>14</xdr:col>
      <xdr:colOff>291052</xdr:colOff>
      <xdr:row>6</xdr:row>
      <xdr:rowOff>40586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B58D29-FD88-4CCC-8208-1E84DB55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869" t="23932" r="27833" b="67738"/>
        <a:stretch/>
      </xdr:blipFill>
      <xdr:spPr>
        <a:xfrm>
          <a:off x="7896225" y="1666875"/>
          <a:ext cx="1519777" cy="850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123824</xdr:colOff>
      <xdr:row>12</xdr:row>
      <xdr:rowOff>57150</xdr:rowOff>
    </xdr:from>
    <xdr:to>
      <xdr:col>10</xdr:col>
      <xdr:colOff>62167</xdr:colOff>
      <xdr:row>18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78295A-72E0-42BB-9020-70185A523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13" t="54586" r="60003" b="31185"/>
        <a:stretch/>
      </xdr:blipFill>
      <xdr:spPr>
        <a:xfrm>
          <a:off x="2362199" y="3419475"/>
          <a:ext cx="3595943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C88B-EC4E-41B5-97FB-00A55AB213D1}">
  <dimension ref="A2:G23"/>
  <sheetViews>
    <sheetView workbookViewId="0">
      <selection activeCell="B4" sqref="B4:G4"/>
    </sheetView>
  </sheetViews>
  <sheetFormatPr defaultRowHeight="15" x14ac:dyDescent="0.25"/>
  <sheetData>
    <row r="2" spans="1:7" x14ac:dyDescent="0.25">
      <c r="A2" t="s">
        <v>35</v>
      </c>
    </row>
    <row r="4" spans="1:7" ht="105.6" customHeight="1" x14ac:dyDescent="0.25">
      <c r="B4" s="18" t="s">
        <v>36</v>
      </c>
      <c r="C4" s="19"/>
      <c r="D4" s="19"/>
      <c r="E4" s="19"/>
      <c r="F4" s="19"/>
      <c r="G4" s="19"/>
    </row>
    <row r="6" spans="1:7" ht="15.75" thickBot="1" x14ac:dyDescent="0.3"/>
    <row r="7" spans="1:7" ht="16.5" thickTop="1" thickBot="1" x14ac:dyDescent="0.3">
      <c r="B7" s="15" t="s">
        <v>0</v>
      </c>
      <c r="C7" s="16"/>
      <c r="D7" s="1" t="s">
        <v>1</v>
      </c>
      <c r="E7" s="17" t="s">
        <v>0</v>
      </c>
      <c r="F7" s="16"/>
      <c r="G7" s="1" t="s">
        <v>1</v>
      </c>
    </row>
    <row r="8" spans="1:7" ht="18.75" thickBot="1" x14ac:dyDescent="0.3">
      <c r="B8" s="2" t="s">
        <v>2</v>
      </c>
      <c r="C8" s="3">
        <v>49094.3</v>
      </c>
      <c r="D8" s="4" t="s">
        <v>3</v>
      </c>
      <c r="E8" s="5" t="s">
        <v>4</v>
      </c>
      <c r="F8" s="3">
        <v>51766</v>
      </c>
      <c r="G8" s="4" t="s">
        <v>3</v>
      </c>
    </row>
    <row r="9" spans="1:7" ht="18.75" thickBot="1" x14ac:dyDescent="0.3">
      <c r="B9" s="2" t="s">
        <v>5</v>
      </c>
      <c r="C9" s="3">
        <v>53263.9</v>
      </c>
      <c r="D9" s="4" t="s">
        <v>3</v>
      </c>
      <c r="E9" s="5" t="s">
        <v>6</v>
      </c>
      <c r="F9" s="3">
        <v>52541.3</v>
      </c>
      <c r="G9" s="4" t="s">
        <v>7</v>
      </c>
    </row>
    <row r="10" spans="1:7" ht="18.75" thickBot="1" x14ac:dyDescent="0.3">
      <c r="B10" s="2" t="s">
        <v>8</v>
      </c>
      <c r="C10" s="3">
        <v>49643.5</v>
      </c>
      <c r="D10" s="4" t="s">
        <v>3</v>
      </c>
      <c r="E10" s="5" t="s">
        <v>9</v>
      </c>
      <c r="F10" s="3">
        <v>44980</v>
      </c>
      <c r="G10" s="4" t="s">
        <v>3</v>
      </c>
    </row>
    <row r="11" spans="1:7" ht="18.75" thickBot="1" x14ac:dyDescent="0.3">
      <c r="B11" s="2" t="s">
        <v>10</v>
      </c>
      <c r="C11" s="3">
        <v>49894.9</v>
      </c>
      <c r="D11" s="4" t="s">
        <v>3</v>
      </c>
      <c r="E11" s="5" t="s">
        <v>11</v>
      </c>
      <c r="F11" s="3">
        <v>51932.6</v>
      </c>
      <c r="G11" s="4" t="s">
        <v>3</v>
      </c>
    </row>
    <row r="12" spans="1:7" ht="18.75" thickBot="1" x14ac:dyDescent="0.3">
      <c r="B12" s="2" t="s">
        <v>12</v>
      </c>
      <c r="C12" s="3">
        <v>47621.599999999999</v>
      </c>
      <c r="D12" s="4" t="s">
        <v>13</v>
      </c>
      <c r="E12" s="5" t="s">
        <v>14</v>
      </c>
      <c r="F12" s="3">
        <v>52973</v>
      </c>
      <c r="G12" s="4" t="s">
        <v>3</v>
      </c>
    </row>
    <row r="13" spans="1:7" ht="18.75" thickBot="1" x14ac:dyDescent="0.3">
      <c r="B13" s="2" t="s">
        <v>15</v>
      </c>
      <c r="C13" s="3">
        <v>55924</v>
      </c>
      <c r="D13" s="4" t="s">
        <v>3</v>
      </c>
      <c r="E13" s="5" t="s">
        <v>16</v>
      </c>
      <c r="F13" s="3">
        <v>45120.9</v>
      </c>
      <c r="G13" s="4" t="s">
        <v>3</v>
      </c>
    </row>
    <row r="14" spans="1:7" ht="18.75" thickBot="1" x14ac:dyDescent="0.3">
      <c r="B14" s="2" t="s">
        <v>17</v>
      </c>
      <c r="C14" s="3">
        <v>49092.3</v>
      </c>
      <c r="D14" s="4" t="s">
        <v>3</v>
      </c>
      <c r="E14" s="5" t="s">
        <v>18</v>
      </c>
      <c r="F14" s="3">
        <v>51753</v>
      </c>
      <c r="G14" s="4" t="s">
        <v>3</v>
      </c>
    </row>
    <row r="15" spans="1:7" ht="18.75" thickBot="1" x14ac:dyDescent="0.3">
      <c r="B15" s="2" t="s">
        <v>19</v>
      </c>
      <c r="C15" s="3">
        <v>51404.4</v>
      </c>
      <c r="D15" s="4" t="s">
        <v>3</v>
      </c>
      <c r="E15" s="5" t="s">
        <v>20</v>
      </c>
      <c r="F15" s="3">
        <v>54391.8</v>
      </c>
      <c r="G15" s="4" t="s">
        <v>7</v>
      </c>
    </row>
    <row r="16" spans="1:7" ht="18.75" thickBot="1" x14ac:dyDescent="0.3">
      <c r="B16" s="2" t="s">
        <v>21</v>
      </c>
      <c r="C16" s="3">
        <v>50957.7</v>
      </c>
      <c r="D16" s="4" t="s">
        <v>3</v>
      </c>
      <c r="E16" s="5" t="s">
        <v>22</v>
      </c>
      <c r="F16" s="3">
        <v>50164.2</v>
      </c>
      <c r="G16" s="4" t="s">
        <v>7</v>
      </c>
    </row>
    <row r="17" spans="2:7" ht="18.75" thickBot="1" x14ac:dyDescent="0.3">
      <c r="B17" s="2" t="s">
        <v>23</v>
      </c>
      <c r="C17" s="3">
        <v>55109.7</v>
      </c>
      <c r="D17" s="4" t="s">
        <v>3</v>
      </c>
      <c r="E17" s="5" t="s">
        <v>24</v>
      </c>
      <c r="F17" s="3">
        <v>52973.599999999999</v>
      </c>
      <c r="G17" s="4" t="s">
        <v>7</v>
      </c>
    </row>
    <row r="18" spans="2:7" ht="18.75" thickBot="1" x14ac:dyDescent="0.3">
      <c r="B18" s="2" t="s">
        <v>25</v>
      </c>
      <c r="C18" s="3">
        <v>45922.6</v>
      </c>
      <c r="D18" s="4" t="s">
        <v>3</v>
      </c>
      <c r="E18" s="5" t="s">
        <v>26</v>
      </c>
      <c r="F18" s="3">
        <v>50241.3</v>
      </c>
      <c r="G18" s="4" t="s">
        <v>7</v>
      </c>
    </row>
    <row r="19" spans="2:7" ht="18.75" thickBot="1" x14ac:dyDescent="0.3">
      <c r="B19" s="2" t="s">
        <v>27</v>
      </c>
      <c r="C19" s="3">
        <v>57268.4</v>
      </c>
      <c r="D19" s="4" t="s">
        <v>13</v>
      </c>
      <c r="E19" s="5" t="s">
        <v>28</v>
      </c>
      <c r="F19" s="3">
        <v>52793.9</v>
      </c>
      <c r="G19" s="4" t="s">
        <v>7</v>
      </c>
    </row>
    <row r="20" spans="2:7" ht="18.75" thickBot="1" x14ac:dyDescent="0.3">
      <c r="B20" s="2" t="s">
        <v>29</v>
      </c>
      <c r="C20" s="3">
        <v>55688.800000000003</v>
      </c>
      <c r="D20" s="4" t="s">
        <v>3</v>
      </c>
      <c r="E20" s="5" t="s">
        <v>30</v>
      </c>
      <c r="F20" s="3">
        <v>50979.4</v>
      </c>
      <c r="G20" s="4" t="s">
        <v>3</v>
      </c>
    </row>
    <row r="21" spans="2:7" ht="18.75" thickBot="1" x14ac:dyDescent="0.3">
      <c r="B21" s="2" t="s">
        <v>31</v>
      </c>
      <c r="C21" s="3">
        <v>51564.7</v>
      </c>
      <c r="D21" s="4" t="s">
        <v>13</v>
      </c>
      <c r="E21" s="5" t="s">
        <v>32</v>
      </c>
      <c r="F21" s="3">
        <v>55860.9</v>
      </c>
      <c r="G21" s="4" t="s">
        <v>3</v>
      </c>
    </row>
    <row r="22" spans="2:7" ht="18.75" thickBot="1" x14ac:dyDescent="0.3">
      <c r="B22" s="6" t="s">
        <v>33</v>
      </c>
      <c r="C22" s="7">
        <v>56188.2</v>
      </c>
      <c r="D22" s="8" t="s">
        <v>13</v>
      </c>
      <c r="E22" s="9" t="s">
        <v>34</v>
      </c>
      <c r="F22" s="7">
        <v>57309.1</v>
      </c>
      <c r="G22" s="8" t="s">
        <v>7</v>
      </c>
    </row>
    <row r="23" spans="2:7" ht="15.75" thickTop="1" x14ac:dyDescent="0.25"/>
  </sheetData>
  <mergeCells count="3">
    <mergeCell ref="B7:C7"/>
    <mergeCell ref="E7:F7"/>
    <mergeCell ref="B4:G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6BAE-1DB7-48CB-A1DF-C776A4C0CA56}">
  <dimension ref="A2:L14"/>
  <sheetViews>
    <sheetView zoomScale="145" zoomScaleNormal="145" workbookViewId="0">
      <selection activeCell="A3" sqref="A3:A5"/>
    </sheetView>
  </sheetViews>
  <sheetFormatPr defaultRowHeight="15" x14ac:dyDescent="0.25"/>
  <sheetData>
    <row r="2" spans="1:12" ht="48" customHeight="1" x14ac:dyDescent="0.25">
      <c r="A2" s="18" t="s">
        <v>37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2" x14ac:dyDescent="0.25">
      <c r="A3" s="11" t="s">
        <v>42</v>
      </c>
      <c r="C3" t="s">
        <v>46</v>
      </c>
      <c r="D3">
        <f>(95-100)/(10/SQRT(25))</f>
        <v>-2.5</v>
      </c>
      <c r="I3" s="20" t="s">
        <v>47</v>
      </c>
      <c r="J3" s="20"/>
      <c r="K3" s="20"/>
    </row>
    <row r="4" spans="1:12" ht="15.75" x14ac:dyDescent="0.25">
      <c r="A4" s="12" t="s">
        <v>43</v>
      </c>
      <c r="C4" t="s">
        <v>48</v>
      </c>
      <c r="D4">
        <f>_xlfn.NORM.S.DIST(D3,1)</f>
        <v>6.2096653257761331E-3</v>
      </c>
    </row>
    <row r="5" spans="1:12" x14ac:dyDescent="0.25">
      <c r="A5" t="s">
        <v>44</v>
      </c>
      <c r="D5" t="s">
        <v>57</v>
      </c>
    </row>
    <row r="6" spans="1:12" x14ac:dyDescent="0.25">
      <c r="A6" t="s">
        <v>45</v>
      </c>
    </row>
    <row r="14" spans="1:12" x14ac:dyDescent="0.25">
      <c r="L14" s="14"/>
    </row>
  </sheetData>
  <mergeCells count="2">
    <mergeCell ref="A2:K2"/>
    <mergeCell ref="I3:K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8C37-8ED3-4D14-8D76-1AC3D61C03A6}">
  <dimension ref="B2:L13"/>
  <sheetViews>
    <sheetView zoomScale="115" zoomScaleNormal="115" workbookViewId="0">
      <selection activeCell="B3" sqref="B3"/>
    </sheetView>
  </sheetViews>
  <sheetFormatPr defaultRowHeight="15" x14ac:dyDescent="0.25"/>
  <cols>
    <col min="1" max="1" width="5.42578125" customWidth="1"/>
    <col min="10" max="10" width="21.7109375" customWidth="1"/>
  </cols>
  <sheetData>
    <row r="2" spans="2:12" ht="120.6" customHeight="1" x14ac:dyDescent="0.25">
      <c r="B2" s="21" t="s">
        <v>38</v>
      </c>
      <c r="C2" s="22"/>
      <c r="D2" s="22"/>
      <c r="E2" s="22"/>
      <c r="F2" s="22"/>
      <c r="G2" s="22"/>
      <c r="H2" s="22"/>
      <c r="I2" s="22"/>
      <c r="J2" s="22"/>
      <c r="K2" s="22"/>
    </row>
    <row r="3" spans="2:12" x14ac:dyDescent="0.25">
      <c r="B3" s="11" t="s">
        <v>49</v>
      </c>
      <c r="E3" t="s">
        <v>53</v>
      </c>
      <c r="F3">
        <f>31.5-1</f>
        <v>30.5</v>
      </c>
      <c r="G3" s="23" t="s">
        <v>54</v>
      </c>
      <c r="H3" s="23"/>
      <c r="J3" t="s">
        <v>58</v>
      </c>
      <c r="K3" s="13">
        <f>_xlfn.NORM.S.DIST(H5,1)</f>
        <v>0.72215510485860279</v>
      </c>
      <c r="L3" t="s">
        <v>57</v>
      </c>
    </row>
    <row r="4" spans="2:12" x14ac:dyDescent="0.25">
      <c r="B4" s="11" t="s">
        <v>51</v>
      </c>
      <c r="E4" s="11" t="s">
        <v>52</v>
      </c>
      <c r="F4">
        <f>31.5+1</f>
        <v>32.5</v>
      </c>
      <c r="G4" t="s">
        <v>55</v>
      </c>
      <c r="H4">
        <f>(30.5-31.5)/(12/SQRT(50))</f>
        <v>-0.58925565098878963</v>
      </c>
      <c r="J4" t="s">
        <v>59</v>
      </c>
      <c r="K4">
        <f>1 - K3</f>
        <v>0.27784489514139721</v>
      </c>
    </row>
    <row r="5" spans="2:12" x14ac:dyDescent="0.25">
      <c r="B5" t="s">
        <v>50</v>
      </c>
      <c r="G5" t="s">
        <v>56</v>
      </c>
      <c r="H5">
        <f>(31.5-30.5)/(12/SQRT(50))</f>
        <v>0.58925565098878963</v>
      </c>
      <c r="J5" t="s">
        <v>60</v>
      </c>
      <c r="K5">
        <f>2*K4</f>
        <v>0.55568979028279442</v>
      </c>
    </row>
    <row r="6" spans="2:12" x14ac:dyDescent="0.25">
      <c r="J6" t="s">
        <v>61</v>
      </c>
      <c r="K6">
        <f>1-K5</f>
        <v>0.44431020971720558</v>
      </c>
    </row>
    <row r="7" spans="2:12" x14ac:dyDescent="0.25">
      <c r="J7" t="s">
        <v>62</v>
      </c>
    </row>
    <row r="8" spans="2:12" x14ac:dyDescent="0.25">
      <c r="J8" t="s">
        <v>63</v>
      </c>
    </row>
    <row r="13" spans="2:12" x14ac:dyDescent="0.25">
      <c r="L13" s="14"/>
    </row>
  </sheetData>
  <mergeCells count="2">
    <mergeCell ref="B2:K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9D06-2FEF-44F4-AC57-1EE30F834461}">
  <dimension ref="B2:J13"/>
  <sheetViews>
    <sheetView tabSelected="1" workbookViewId="0">
      <selection activeCell="J12" sqref="J12"/>
    </sheetView>
  </sheetViews>
  <sheetFormatPr defaultRowHeight="15" x14ac:dyDescent="0.25"/>
  <cols>
    <col min="1" max="1" width="6.140625" customWidth="1"/>
  </cols>
  <sheetData>
    <row r="2" spans="2:10" ht="75.599999999999994" customHeight="1" x14ac:dyDescent="0.25">
      <c r="B2" s="21" t="s">
        <v>39</v>
      </c>
      <c r="C2" s="21"/>
      <c r="D2" s="21"/>
      <c r="E2" s="21"/>
      <c r="F2" s="21"/>
      <c r="G2" s="21"/>
      <c r="H2" s="21"/>
      <c r="I2" s="21"/>
      <c r="J2" s="21"/>
    </row>
    <row r="4" spans="2:10" x14ac:dyDescent="0.25">
      <c r="B4" s="10">
        <v>64.099999999999994</v>
      </c>
      <c r="C4" s="10">
        <v>64.5</v>
      </c>
      <c r="D4" s="10">
        <v>64.5</v>
      </c>
      <c r="E4" s="10">
        <v>64.599999999999994</v>
      </c>
      <c r="F4" s="10">
        <v>64.2</v>
      </c>
    </row>
    <row r="5" spans="2:10" x14ac:dyDescent="0.25">
      <c r="B5" s="10">
        <v>64.7</v>
      </c>
      <c r="C5" s="10">
        <v>64.599999999999994</v>
      </c>
      <c r="D5" s="10">
        <v>64.3</v>
      </c>
      <c r="E5" s="10">
        <v>64.8</v>
      </c>
      <c r="F5" s="10">
        <v>64.3</v>
      </c>
    </row>
    <row r="7" spans="2:10" ht="40.15" customHeight="1" x14ac:dyDescent="0.25">
      <c r="B7" s="21" t="s">
        <v>41</v>
      </c>
      <c r="C7" s="21"/>
      <c r="D7" s="21"/>
      <c r="E7" s="21"/>
      <c r="F7" s="21"/>
      <c r="G7" s="21"/>
      <c r="H7" s="21"/>
      <c r="I7" s="21"/>
    </row>
    <row r="8" spans="2:10" x14ac:dyDescent="0.25">
      <c r="B8">
        <f>AVERAGE(B4:F5)</f>
        <v>64.45999999999998</v>
      </c>
      <c r="C8">
        <f>_xlfn.STDEV.S(B4:F5)</f>
        <v>0.22705848487901883</v>
      </c>
    </row>
    <row r="9" spans="2:10" x14ac:dyDescent="0.25">
      <c r="B9" t="s">
        <v>68</v>
      </c>
      <c r="C9">
        <v>64.459999999999994</v>
      </c>
    </row>
    <row r="10" spans="2:10" x14ac:dyDescent="0.25">
      <c r="B10" t="s">
        <v>67</v>
      </c>
      <c r="C10">
        <v>0.22700000000000001</v>
      </c>
      <c r="H10" t="s">
        <v>46</v>
      </c>
      <c r="I10">
        <f xml:space="preserve"> _xlfn.NORM.S.INV(1-0.5/2)</f>
        <v>0.67448975019608193</v>
      </c>
    </row>
    <row r="11" spans="2:10" x14ac:dyDescent="0.25">
      <c r="B11" t="s">
        <v>64</v>
      </c>
      <c r="C11">
        <v>10</v>
      </c>
      <c r="H11" s="11" t="s">
        <v>69</v>
      </c>
      <c r="I11">
        <f>C9-I10* C12/SQRT(C11)</f>
        <v>64.24670761309423</v>
      </c>
    </row>
    <row r="12" spans="2:10" x14ac:dyDescent="0.25">
      <c r="B12" t="s">
        <v>65</v>
      </c>
      <c r="C12">
        <v>1</v>
      </c>
      <c r="H12" s="11" t="s">
        <v>70</v>
      </c>
      <c r="I12">
        <f>C9+I10* C12/SQRT(C11)</f>
        <v>64.673292386905757</v>
      </c>
      <c r="J12" s="24"/>
    </row>
    <row r="13" spans="2:10" x14ac:dyDescent="0.25">
      <c r="B13" t="s">
        <v>66</v>
      </c>
      <c r="C13">
        <v>0.5</v>
      </c>
    </row>
  </sheetData>
  <mergeCells count="2">
    <mergeCell ref="B2:J2"/>
    <mergeCell ref="B7:I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E3B1-706F-4021-B3A4-EE62E303E9A3}">
  <dimension ref="B2:H2"/>
  <sheetViews>
    <sheetView workbookViewId="0">
      <selection activeCell="E18" sqref="E18"/>
    </sheetView>
  </sheetViews>
  <sheetFormatPr defaultRowHeight="15" x14ac:dyDescent="0.25"/>
  <cols>
    <col min="8" max="8" width="20.140625" customWidth="1"/>
  </cols>
  <sheetData>
    <row r="2" spans="2:8" ht="157.15" customHeight="1" x14ac:dyDescent="0.25">
      <c r="B2" s="21" t="s">
        <v>40</v>
      </c>
      <c r="C2" s="22"/>
      <c r="D2" s="22"/>
      <c r="E2" s="22"/>
      <c r="F2" s="22"/>
      <c r="G2" s="22"/>
      <c r="H2" s="22"/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Ex. 1.1</vt:lpstr>
      <vt:lpstr>Ex. 1.2 </vt:lpstr>
      <vt:lpstr>Ex. 1.3</vt:lpstr>
      <vt:lpstr>Ex. 1.4</vt:lpstr>
      <vt:lpstr>Ex.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Aluno</cp:lastModifiedBy>
  <dcterms:created xsi:type="dcterms:W3CDTF">2023-03-03T18:08:13Z</dcterms:created>
  <dcterms:modified xsi:type="dcterms:W3CDTF">2023-08-25T18:45:37Z</dcterms:modified>
</cp:coreProperties>
</file>