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esktop\"/>
    </mc:Choice>
  </mc:AlternateContent>
  <xr:revisionPtr revIDLastSave="0" documentId="8_{6AE5A8D8-80BC-431D-8D26-FB711CB80F9C}" xr6:coauthVersionLast="36" xr6:coauthVersionMax="36" xr10:uidLastSave="{00000000-0000-0000-0000-000000000000}"/>
  <bookViews>
    <workbookView xWindow="0" yWindow="0" windowWidth="28800" windowHeight="12225" activeTab="1" xr2:uid="{0DE164C5-4DC2-46B3-B53B-9D9E1F534C28}"/>
  </bookViews>
  <sheets>
    <sheet name="Exercicio 1" sheetId="1" r:id="rId1"/>
    <sheet name="Exercício 2" sheetId="2" r:id="rId2"/>
  </sheets>
  <definedNames>
    <definedName name="_xlchart.v1.0" hidden="1">'Exercício 2'!$B$36:$E$36</definedName>
    <definedName name="_xlchart.v1.1" hidden="1">'Exercício 2'!$B$37:$E$37</definedName>
    <definedName name="_xlchart.v1.2" hidden="1">'Exercício 2'!$B$38:$E$38</definedName>
    <definedName name="_xlchart.v1.3" hidden="1">'Exercício 2'!$B$39:$E$39</definedName>
    <definedName name="_xlchart.v1.4" hidden="1">'Exercício 2'!$B$36:$E$36</definedName>
    <definedName name="_xlchart.v1.5" hidden="1">'Exercício 2'!$B$37:$E$37</definedName>
    <definedName name="_xlchart.v1.6" hidden="1">'Exercício 2'!$B$38:$E$38</definedName>
    <definedName name="_xlchart.v1.7" hidden="1">'Exercício 2'!$B$39:$E$39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H30" i="1" l="1"/>
  <c r="H29" i="1"/>
  <c r="L29" i="1"/>
  <c r="H28" i="1"/>
  <c r="H27" i="1"/>
  <c r="H25" i="1"/>
  <c r="H23" i="1"/>
</calcChain>
</file>

<file path=xl/sharedStrings.xml><?xml version="1.0" encoding="utf-8"?>
<sst xmlns="http://schemas.openxmlformats.org/spreadsheetml/2006/main" count="91" uniqueCount="52">
  <si>
    <t>A disponibilidade crescente de materiais leves com alta resistência tem revolucionado o projeto e a fabricação de tacos de golfe, particularmente os direcionadores. Tacos com cabeças ocas e faces muito finas podem resultar em tacadas muito mais longas, especialmente para jogadores com habilidades modestas. Isso é causado parcialmente pelo “efeito mola” que a face fina impõe à bola. Bater na bola de golfe com a cabeça do taco e medir a razão entre a velocidade de saída da bola e a velocidade de chegada pode quantificar esse efeito mola. A razão de velocidades é chamada de coeficiente de restituição do taco. Um experimento foi feito, em que 15 tacos direcionadores, produzidos por determinado fabricante de tacos, foram selecionados ao acaso e seus coeficientes de restituição foram medidos. No experimento, bolas de golfe foram atiradas a partir de um canhão de ar, de modo que a velocidade de chegada e a taxa de giro da bola poderiam ser precisamente controladas. É de interesse determinar se há evidência (com α = 0,05) de que o coeficiente médio de restituição excede 0,82. As observações seguem.</t>
  </si>
  <si>
    <t>α =</t>
  </si>
  <si>
    <t xml:space="preserve">μ0 = </t>
  </si>
  <si>
    <t>μ1 &gt; 0,82</t>
  </si>
  <si>
    <t xml:space="preserve">x̅ = </t>
  </si>
  <si>
    <t xml:space="preserve"> </t>
  </si>
  <si>
    <t>n =</t>
  </si>
  <si>
    <t>s =</t>
  </si>
  <si>
    <t>ttabelado =</t>
  </si>
  <si>
    <t>tcalculado =</t>
  </si>
  <si>
    <t>Houve um aumento na média</t>
  </si>
  <si>
    <t>1,64 é mais a frente que 2,71 .'.  O tcalc é significante, por isso dizemos que H0 é falso. A prob de t acontecer é:</t>
  </si>
  <si>
    <t>Rejeita-se H0</t>
  </si>
  <si>
    <t>ttabelado (99%) =</t>
  </si>
  <si>
    <t>ttabelado (99%)=</t>
  </si>
  <si>
    <t>Isso é o pvalue, se ele for menor que 0,05 consideramos o t significante</t>
  </si>
  <si>
    <t xml:space="preserve">Uma companhia têxtil tece um tecido em um grande número de teares. A companhia está interessada na variabilidade da resistência à tração, que ocorre entre os teares. Para investigar essa variabilidade, um engenheiro da fábrica seleciona, ao acaso, quatro teares e faz quatro determinações de resistências nas amostras de tecido, escolhidas ao acaso, provenientes de cada tear. Os dados são mostrados na Tabela a seguir: </t>
  </si>
  <si>
    <t>Observações</t>
  </si>
  <si>
    <t>Tear</t>
  </si>
  <si>
    <t>Dados de resistência em tecidos:</t>
  </si>
  <si>
    <t>Total</t>
  </si>
  <si>
    <t>Média</t>
  </si>
  <si>
    <t>1) Rode o teste ANOVA</t>
  </si>
  <si>
    <t>2) Elabore o boxplot para cada tear</t>
  </si>
  <si>
    <t>3) Analise o resultado do fator F</t>
  </si>
  <si>
    <t>Anova: fator duplo sem repetição</t>
  </si>
  <si>
    <t>RESUMO</t>
  </si>
  <si>
    <t>Contagem</t>
  </si>
  <si>
    <t>Soma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</si>
  <si>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</si>
  <si>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</si>
  <si>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</si>
  <si>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</si>
  <si>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</si>
  <si>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</si>
  <si>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</si>
  <si>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</si>
  <si>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</si>
  <si>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Linhas</t>
  </si>
  <si>
    <t>Colunas</t>
  </si>
  <si>
    <t>Erro</t>
  </si>
  <si>
    <t>F é um valor de comparação (igual o z, t)</t>
  </si>
  <si>
    <t>Fator para curva de Snedecor</t>
  </si>
  <si>
    <t>Por isso o p-value deu tão pequeno</t>
  </si>
  <si>
    <t>Como o p-value deu p &lt; 0,05, então a diferença entre os grupos é muito maior que dentro dos grupos, então há diferença de medias entre careiras (tem problema)</t>
  </si>
  <si>
    <t>O F deu 8,5616 e 4663, então está muito a direita do 3,28 e 2,9 (F critico)</t>
  </si>
  <si>
    <t>Anova: fator único</t>
  </si>
  <si>
    <t>Grupo</t>
  </si>
  <si>
    <t>Entre grupos</t>
  </si>
  <si>
    <t>Dentro dos grupos</t>
  </si>
  <si>
    <t>A variância dentro de cada grupo/nível é maior que a entre grupos/níveis</t>
  </si>
  <si>
    <t>Deu p-valor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</si>
</sst>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4D5156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5D29F6D3-5046-4B15-B9C6-C3F9488E58B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CE541D-BE36-46E0-BEB1-3691E998138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8D71CB8-91E8-415F-B566-B06A98EE5CA0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5941CA6-75C5-4E02-BD56-CFAE2B2DBC1C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4/relationships/chartEx" Target="../charts/chartEx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521403</xdr:colOff>
      <xdr:row>17</xdr:row>
      <xdr:rowOff>76200</xdr:rowOff>
    </xdr:from>
    <xdr:to>
      <xdr:col>16</xdr:col>
      <xdr:colOff>602732</xdr:colOff>
      <xdr:row>23</xdr:row>
      <xdr:rowOff>149194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D800B3-EEF2-47B6-90FF-26A8C98967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02" t="52472" r="28665" b="20296"/>
        <a:stretch/>
      </xdr:blipFill>
      <xdr:spPr>
        <a:xfrm>
          <a:off x="7836603" y="2628900"/>
          <a:ext cx="2519729" cy="1215994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17</xdr:row>
      <xdr:rowOff>96441</xdr:rowOff>
    </xdr:from>
    <xdr:to>
      <xdr:col>12</xdr:col>
      <xdr:colOff>104084</xdr:colOff>
      <xdr:row>23</xdr:row>
      <xdr:rowOff>67132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CFB8A0-7C18-4220-B0B3-14CAF9A04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508" t="67016" r="39706" b="24679"/>
        <a:stretch/>
      </xdr:blipFill>
      <xdr:spPr>
        <a:xfrm>
          <a:off x="5324475" y="2649141"/>
          <a:ext cx="2094809" cy="1113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757471</xdr:colOff>
      <xdr:row>47</xdr:row>
      <xdr:rowOff>19050</xdr:rowOff>
    </xdr:from>
    <xdr:to>
      <xdr:col>16</xdr:col>
      <xdr:colOff>476250</xdr:colOff>
      <xdr:row>59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B29268C-3C00-4C75-A6DF-DC8EE2E712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036" t="43525" r="29054" b="16934"/>
        <a:stretch/>
      </xdr:blipFill>
      <xdr:spPr>
        <a:xfrm>
          <a:off x="8596546" y="4057650"/>
          <a:ext cx="3528779" cy="2314575"/>
        </a:xfrm>
        <a:prstGeom prst="rect">
          <a:avLst/>
        </a:prstGeom>
      </xdr:spPr>
    </xdr:pic>
    <xdr:clientData/>
  </xdr:twoCellAnchor>
  <xdr:twoCellAnchor>
    <xdr:from>
      <xdr:col>16</xdr:col>
      <xdr:colOff>523875</xdr:colOff>
      <xdr:row>14</xdr:row>
      <xdr:rowOff>14287</xdr:rowOff>
    </xdr:from>
    <xdr:to>
      <xdr:col>24</xdr:col>
      <xdr:colOff>219075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4264A0CB-0AF6-4B3F-8A6B-AFDD6DB69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738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552450</xdr:colOff>
      <xdr:row>13</xdr:row>
      <xdr:rowOff>85725</xdr:rowOff>
    </xdr:from>
    <xdr:to>
      <xdr:col>32</xdr:col>
      <xdr:colOff>152400</xdr:colOff>
      <xdr:row>27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1D9979-7A16-421C-91EF-E9FC53853D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486" t="28152" r="16032" b="46474"/>
        <a:stretch/>
      </xdr:blipFill>
      <xdr:spPr>
        <a:xfrm>
          <a:off x="15544800" y="619125"/>
          <a:ext cx="4476750" cy="2609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AEA8-1E02-4F34-B03A-032E49DA9EBB}">
  <dimension ref="A1:N33"/>
  <sheetViews>
    <sheetView topLeftCell="F1" workbookViewId="0">
      <selection activeCell="O34" sqref="O34"/>
    </sheetView>
  </sheetViews>
  <sheetFormatPr defaultRowHeight="15" x14ac:dyDescent="0.25"/>
  <cols>
    <col min="7" max="7" width="16.5703125" bestFit="1" customWidth="1"/>
  </cols>
  <sheetData>
    <row r="1" spans="1:12" ht="1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6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idden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idden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14" x14ac:dyDescent="0.25">
      <c r="A19">
        <v>0.84109999999999996</v>
      </c>
      <c r="B19">
        <v>0.81910000000000005</v>
      </c>
      <c r="C19">
        <v>0.81820000000000004</v>
      </c>
      <c r="D19">
        <v>0.8125</v>
      </c>
      <c r="E19">
        <v>0.875</v>
      </c>
      <c r="G19" t="s">
        <v>1</v>
      </c>
      <c r="H19">
        <v>0.05</v>
      </c>
    </row>
    <row r="20" spans="1:14" x14ac:dyDescent="0.25">
      <c r="A20">
        <v>0.85799999999999998</v>
      </c>
      <c r="B20">
        <v>0.85319999999999996</v>
      </c>
      <c r="C20">
        <v>0.84830000000000005</v>
      </c>
      <c r="D20">
        <v>0.8276</v>
      </c>
      <c r="E20">
        <v>0.79830000000000001</v>
      </c>
      <c r="G20" t="s">
        <v>2</v>
      </c>
      <c r="H20">
        <v>0.82</v>
      </c>
    </row>
    <row r="21" spans="1:14" x14ac:dyDescent="0.25">
      <c r="A21">
        <v>0.80420000000000003</v>
      </c>
      <c r="B21">
        <v>0.873</v>
      </c>
      <c r="C21">
        <v>0.82820000000000005</v>
      </c>
      <c r="D21">
        <v>0.83589999999999998</v>
      </c>
      <c r="E21">
        <v>0.86599999999999999</v>
      </c>
      <c r="G21" t="s">
        <v>3</v>
      </c>
    </row>
    <row r="23" spans="1:14" x14ac:dyDescent="0.25">
      <c r="G23" s="3" t="s">
        <v>4</v>
      </c>
      <c r="H23">
        <f>AVERAGE(A19:E21)</f>
        <v>0.83723999999999998</v>
      </c>
    </row>
    <row r="24" spans="1:14" x14ac:dyDescent="0.25">
      <c r="F24" t="s">
        <v>5</v>
      </c>
      <c r="G24" t="s">
        <v>6</v>
      </c>
      <c r="H24">
        <v>15</v>
      </c>
    </row>
    <row r="25" spans="1:14" x14ac:dyDescent="0.25">
      <c r="G25" t="s">
        <v>7</v>
      </c>
      <c r="H25">
        <f>_xlfn.STDEV.S(A19:E21)</f>
        <v>2.4557099642611345E-2</v>
      </c>
    </row>
    <row r="26" spans="1:14" x14ac:dyDescent="0.25">
      <c r="K26" s="4" t="s">
        <v>11</v>
      </c>
      <c r="L26" s="4"/>
      <c r="M26" s="4"/>
      <c r="N26" s="4"/>
    </row>
    <row r="27" spans="1:14" x14ac:dyDescent="0.25">
      <c r="G27" t="s">
        <v>9</v>
      </c>
      <c r="H27">
        <f>(H23-H20)/(H25/SQRT(H24))</f>
        <v>2.7189787825251419</v>
      </c>
      <c r="K27" s="4"/>
      <c r="L27" s="4"/>
      <c r="M27" s="4"/>
      <c r="N27" s="4"/>
    </row>
    <row r="28" spans="1:14" x14ac:dyDescent="0.25">
      <c r="G28" t="s">
        <v>8</v>
      </c>
      <c r="H28">
        <f xml:space="preserve"> NORMSINV(0.95)</f>
        <v>1.6448536269514715</v>
      </c>
      <c r="K28" s="4"/>
      <c r="L28" s="4"/>
      <c r="M28" s="4"/>
      <c r="N28" s="4"/>
    </row>
    <row r="29" spans="1:14" x14ac:dyDescent="0.25">
      <c r="G29" t="s">
        <v>13</v>
      </c>
      <c r="H29">
        <f xml:space="preserve"> NORMSINV(0.99)</f>
        <v>2.3263478740408408</v>
      </c>
      <c r="K29">
        <f xml:space="preserve"> _xlfn.NORM.S.DIST(H27,TRUE)</f>
        <v>0.996725809577648</v>
      </c>
      <c r="L29">
        <f>1-K29</f>
        <v>3.2741904223519969E-3</v>
      </c>
    </row>
    <row r="30" spans="1:14" x14ac:dyDescent="0.25">
      <c r="G30" t="s">
        <v>14</v>
      </c>
      <c r="H30">
        <f xml:space="preserve"> 1- _xlfn.NORM.S.DIST(H29,TRUE)</f>
        <v>1.0000000000000009E-2</v>
      </c>
      <c r="K30" s="4" t="s">
        <v>15</v>
      </c>
      <c r="L30" s="4"/>
      <c r="M30" s="4"/>
      <c r="N30" s="4"/>
    </row>
    <row r="31" spans="1:14" x14ac:dyDescent="0.25">
      <c r="K31" s="4"/>
      <c r="L31" s="4"/>
      <c r="M31" s="4"/>
      <c r="N31" s="4"/>
    </row>
    <row r="32" spans="1:14" x14ac:dyDescent="0.25">
      <c r="K32" s="5" t="s">
        <v>10</v>
      </c>
      <c r="L32" s="5"/>
      <c r="M32" s="5"/>
      <c r="N32" s="5"/>
    </row>
    <row r="33" spans="11:11" x14ac:dyDescent="0.25">
      <c r="K33" t="s">
        <v>12</v>
      </c>
    </row>
  </sheetData>
  <mergeCells count="4">
    <mergeCell ref="K32:N32"/>
    <mergeCell ref="A1:L16"/>
    <mergeCell ref="K26:N28"/>
    <mergeCell ref="K30:N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4D1D-8E50-415F-A91B-FD3DD2262415}">
  <dimension ref="A1:AH65"/>
  <sheetViews>
    <sheetView tabSelected="1" workbookViewId="0">
      <selection activeCell="P15" sqref="P15"/>
    </sheetView>
  </sheetViews>
  <sheetFormatPr defaultRowHeight="15" x14ac:dyDescent="0.25"/>
  <cols>
    <col min="10" max="10" width="14.5703125" customWidth="1"/>
  </cols>
  <sheetData>
    <row r="1" spans="1:12" ht="12" customHeight="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idden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idden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idden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idden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idden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idden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idden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idden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idden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28" x14ac:dyDescent="0.25">
      <c r="A19" t="s">
        <v>19</v>
      </c>
    </row>
    <row r="21" spans="1:28" ht="15.75" customHeight="1" x14ac:dyDescent="0.25">
      <c r="B21" t="s">
        <v>17</v>
      </c>
      <c r="J21" t="s">
        <v>25</v>
      </c>
    </row>
    <row r="22" spans="1:28" ht="15.75" thickBot="1" x14ac:dyDescent="0.3">
      <c r="A22" t="s">
        <v>18</v>
      </c>
      <c r="B22">
        <v>1</v>
      </c>
      <c r="C22">
        <v>2</v>
      </c>
      <c r="D22">
        <v>3</v>
      </c>
      <c r="E22">
        <v>4</v>
      </c>
      <c r="F22" t="s">
        <v>20</v>
      </c>
      <c r="G22" t="s">
        <v>21</v>
      </c>
    </row>
    <row r="23" spans="1:28" x14ac:dyDescent="0.25">
      <c r="A23">
        <v>1</v>
      </c>
      <c r="B23">
        <v>98</v>
      </c>
      <c r="C23">
        <v>97</v>
      </c>
      <c r="D23">
        <v>99</v>
      </c>
      <c r="E23">
        <v>96</v>
      </c>
      <c r="F23">
        <v>390</v>
      </c>
      <c r="G23">
        <v>97.5</v>
      </c>
      <c r="J23" s="8" t="s">
        <v>26</v>
      </c>
      <c r="K23" s="8" t="s">
        <v>27</v>
      </c>
      <c r="L23" s="8" t="s">
        <v>28</v>
      </c>
      <c r="M23" s="8" t="s">
        <v>21</v>
      </c>
      <c r="N23" s="8" t="s">
        <v>29</v>
      </c>
    </row>
    <row r="24" spans="1:28" x14ac:dyDescent="0.25">
      <c r="A24">
        <v>2</v>
      </c>
      <c r="B24">
        <v>91</v>
      </c>
      <c r="C24">
        <v>90</v>
      </c>
      <c r="D24">
        <v>93</v>
      </c>
      <c r="E24">
        <v>92</v>
      </c>
      <c r="F24">
        <v>366</v>
      </c>
      <c r="G24">
        <v>91.5</v>
      </c>
      <c r="J24" s="6">
        <v>1</v>
      </c>
      <c r="K24" s="6">
        <v>6</v>
      </c>
      <c r="L24" s="6">
        <v>877.5</v>
      </c>
      <c r="M24" s="6">
        <v>146.25</v>
      </c>
      <c r="N24" s="6">
        <v>14260.375</v>
      </c>
    </row>
    <row r="25" spans="1:28" x14ac:dyDescent="0.25">
      <c r="A25">
        <v>3</v>
      </c>
      <c r="B25">
        <v>96</v>
      </c>
      <c r="C25">
        <v>95</v>
      </c>
      <c r="D25">
        <v>97</v>
      </c>
      <c r="E25">
        <v>95</v>
      </c>
      <c r="F25">
        <v>383</v>
      </c>
      <c r="G25">
        <v>95.75</v>
      </c>
      <c r="J25" s="6">
        <v>2</v>
      </c>
      <c r="K25" s="6">
        <v>6</v>
      </c>
      <c r="L25" s="6">
        <v>823.5</v>
      </c>
      <c r="M25" s="6">
        <v>137.25</v>
      </c>
      <c r="N25" s="6">
        <v>12559.375</v>
      </c>
    </row>
    <row r="26" spans="1:28" x14ac:dyDescent="0.25">
      <c r="A26">
        <v>4</v>
      </c>
      <c r="B26">
        <v>95</v>
      </c>
      <c r="C26">
        <v>96</v>
      </c>
      <c r="D26">
        <v>99</v>
      </c>
      <c r="E26">
        <v>98</v>
      </c>
      <c r="F26">
        <v>388</v>
      </c>
      <c r="G26">
        <v>97</v>
      </c>
      <c r="J26" s="6">
        <v>3</v>
      </c>
      <c r="K26" s="6">
        <v>6</v>
      </c>
      <c r="L26" s="6">
        <v>861.75</v>
      </c>
      <c r="M26" s="6">
        <v>143.625</v>
      </c>
      <c r="N26" s="6">
        <v>13752.643749999999</v>
      </c>
    </row>
    <row r="27" spans="1:28" x14ac:dyDescent="0.25">
      <c r="J27" s="6">
        <v>4</v>
      </c>
      <c r="K27" s="6">
        <v>6</v>
      </c>
      <c r="L27" s="6">
        <v>873</v>
      </c>
      <c r="M27" s="6">
        <v>145.5</v>
      </c>
      <c r="N27" s="6">
        <v>14115.5</v>
      </c>
    </row>
    <row r="28" spans="1:28" x14ac:dyDescent="0.25">
      <c r="J28" s="6"/>
      <c r="K28" s="6"/>
      <c r="L28" s="6"/>
      <c r="M28" s="6"/>
      <c r="N28" s="6"/>
    </row>
    <row r="29" spans="1:28" x14ac:dyDescent="0.25">
      <c r="A29" t="s">
        <v>22</v>
      </c>
      <c r="J29" s="6">
        <v>1</v>
      </c>
      <c r="K29" s="6">
        <v>4</v>
      </c>
      <c r="L29" s="6">
        <v>380</v>
      </c>
      <c r="M29" s="6">
        <v>95</v>
      </c>
      <c r="N29" s="6">
        <v>8.6666666666666661</v>
      </c>
    </row>
    <row r="30" spans="1:28" x14ac:dyDescent="0.25">
      <c r="J30" s="6">
        <v>2</v>
      </c>
      <c r="K30" s="6">
        <v>4</v>
      </c>
      <c r="L30" s="6">
        <v>378</v>
      </c>
      <c r="M30" s="6">
        <v>94.5</v>
      </c>
      <c r="N30" s="6">
        <v>9.6666666666666661</v>
      </c>
      <c r="AB30" t="s">
        <v>46</v>
      </c>
    </row>
    <row r="31" spans="1:28" x14ac:dyDescent="0.25">
      <c r="A31" t="s">
        <v>23</v>
      </c>
      <c r="J31" s="6">
        <v>3</v>
      </c>
      <c r="K31" s="6">
        <v>4</v>
      </c>
      <c r="L31" s="6">
        <v>388</v>
      </c>
      <c r="M31" s="6">
        <v>97</v>
      </c>
      <c r="N31" s="6">
        <v>8</v>
      </c>
    </row>
    <row r="32" spans="1:28" ht="15.75" thickBot="1" x14ac:dyDescent="0.3">
      <c r="J32" s="6">
        <v>4</v>
      </c>
      <c r="K32" s="6">
        <v>4</v>
      </c>
      <c r="L32" s="6">
        <v>381</v>
      </c>
      <c r="M32" s="6">
        <v>95.25</v>
      </c>
      <c r="N32" s="6">
        <v>6.25</v>
      </c>
      <c r="AB32" t="s">
        <v>26</v>
      </c>
    </row>
    <row r="33" spans="1:34" x14ac:dyDescent="0.25">
      <c r="A33" t="s">
        <v>24</v>
      </c>
      <c r="J33" s="6" t="s">
        <v>20</v>
      </c>
      <c r="K33" s="6">
        <v>4</v>
      </c>
      <c r="L33" s="6">
        <v>1527</v>
      </c>
      <c r="M33" s="6">
        <v>381.75</v>
      </c>
      <c r="N33" s="6">
        <v>118.91666666666667</v>
      </c>
      <c r="AB33" s="8" t="s">
        <v>47</v>
      </c>
      <c r="AC33" s="8" t="s">
        <v>27</v>
      </c>
      <c r="AD33" s="8" t="s">
        <v>28</v>
      </c>
      <c r="AE33" s="8" t="s">
        <v>21</v>
      </c>
      <c r="AF33" s="8" t="s">
        <v>29</v>
      </c>
    </row>
    <row r="34" spans="1:34" ht="15.75" thickBot="1" x14ac:dyDescent="0.3">
      <c r="J34" s="7" t="s">
        <v>21</v>
      </c>
      <c r="K34" s="7">
        <v>4</v>
      </c>
      <c r="L34" s="7">
        <v>381.75</v>
      </c>
      <c r="M34" s="7">
        <v>95.4375</v>
      </c>
      <c r="N34" s="7">
        <v>7.432291666666667</v>
      </c>
      <c r="T34" t="s">
        <v>46</v>
      </c>
      <c r="AB34" s="6" t="s">
        <v>18</v>
      </c>
      <c r="AC34" s="6">
        <v>4</v>
      </c>
      <c r="AD34" s="6">
        <v>10</v>
      </c>
      <c r="AE34" s="6">
        <v>2.5</v>
      </c>
      <c r="AF34" s="6">
        <v>1.6666666666666667</v>
      </c>
    </row>
    <row r="35" spans="1:34" x14ac:dyDescent="0.25">
      <c r="A35" t="s">
        <v>18</v>
      </c>
      <c r="B35">
        <v>1</v>
      </c>
      <c r="C35">
        <v>2</v>
      </c>
      <c r="D35">
        <v>3</v>
      </c>
      <c r="E35">
        <v>4</v>
      </c>
      <c r="AB35" s="6">
        <v>1</v>
      </c>
      <c r="AC35" s="6">
        <v>4</v>
      </c>
      <c r="AD35" s="6">
        <v>390</v>
      </c>
      <c r="AE35" s="6">
        <v>97.5</v>
      </c>
      <c r="AF35" s="6">
        <v>1.6666666666666667</v>
      </c>
    </row>
    <row r="36" spans="1:34" ht="15.75" thickBot="1" x14ac:dyDescent="0.3">
      <c r="A36">
        <v>1</v>
      </c>
      <c r="B36">
        <v>98</v>
      </c>
      <c r="C36">
        <v>91</v>
      </c>
      <c r="D36">
        <v>96</v>
      </c>
      <c r="E36">
        <v>95</v>
      </c>
      <c r="T36" t="s">
        <v>26</v>
      </c>
      <c r="AB36" s="6">
        <v>2</v>
      </c>
      <c r="AC36" s="6">
        <v>4</v>
      </c>
      <c r="AD36" s="6">
        <v>366</v>
      </c>
      <c r="AE36" s="6">
        <v>91.5</v>
      </c>
      <c r="AF36" s="6">
        <v>1.6666666666666667</v>
      </c>
    </row>
    <row r="37" spans="1:34" ht="15.75" thickBot="1" x14ac:dyDescent="0.3">
      <c r="A37">
        <v>2</v>
      </c>
      <c r="B37">
        <v>97</v>
      </c>
      <c r="C37">
        <v>90</v>
      </c>
      <c r="D37">
        <v>95</v>
      </c>
      <c r="E37">
        <v>96</v>
      </c>
      <c r="J37" t="s">
        <v>30</v>
      </c>
      <c r="T37" s="8" t="s">
        <v>47</v>
      </c>
      <c r="U37" s="8" t="s">
        <v>27</v>
      </c>
      <c r="V37" s="8" t="s">
        <v>28</v>
      </c>
      <c r="W37" s="8" t="s">
        <v>21</v>
      </c>
      <c r="X37" s="8" t="s">
        <v>29</v>
      </c>
      <c r="AB37" s="6">
        <v>3</v>
      </c>
      <c r="AC37" s="6">
        <v>4</v>
      </c>
      <c r="AD37" s="6">
        <v>383</v>
      </c>
      <c r="AE37" s="6">
        <v>95.75</v>
      </c>
      <c r="AF37" s="6">
        <v>0.91666666666666663</v>
      </c>
    </row>
    <row r="38" spans="1:34" ht="15.75" thickBot="1" x14ac:dyDescent="0.3">
      <c r="A38">
        <v>3</v>
      </c>
      <c r="B38">
        <v>99</v>
      </c>
      <c r="C38">
        <v>93</v>
      </c>
      <c r="D38">
        <v>97</v>
      </c>
      <c r="E38">
        <v>99</v>
      </c>
      <c r="J38" s="8" t="s">
        <v>31</v>
      </c>
      <c r="K38" s="8" t="s">
        <v>32</v>
      </c>
      <c r="L38" s="8" t="s">
        <v>33</v>
      </c>
      <c r="M38" s="8" t="s">
        <v>34</v>
      </c>
      <c r="N38" s="8" t="s">
        <v>35</v>
      </c>
      <c r="O38" s="8" t="s">
        <v>36</v>
      </c>
      <c r="P38" s="8" t="s">
        <v>37</v>
      </c>
      <c r="T38" s="6" t="s">
        <v>18</v>
      </c>
      <c r="U38" s="6">
        <v>4</v>
      </c>
      <c r="V38" s="6">
        <v>10</v>
      </c>
      <c r="W38" s="6">
        <v>2.5</v>
      </c>
      <c r="X38" s="6">
        <v>1.6666666666666667</v>
      </c>
      <c r="AB38" s="7">
        <v>4</v>
      </c>
      <c r="AC38" s="7">
        <v>4</v>
      </c>
      <c r="AD38" s="7">
        <v>388</v>
      </c>
      <c r="AE38" s="7">
        <v>97</v>
      </c>
      <c r="AF38" s="7">
        <v>3.3333333333333335</v>
      </c>
    </row>
    <row r="39" spans="1:34" x14ac:dyDescent="0.25">
      <c r="A39">
        <v>4</v>
      </c>
      <c r="B39">
        <v>96</v>
      </c>
      <c r="C39">
        <v>92</v>
      </c>
      <c r="D39">
        <v>95</v>
      </c>
      <c r="E39">
        <v>98</v>
      </c>
      <c r="J39" s="6" t="s">
        <v>38</v>
      </c>
      <c r="K39" s="6">
        <v>301.0078125</v>
      </c>
      <c r="L39" s="6">
        <v>3</v>
      </c>
      <c r="M39" s="6">
        <v>100.3359375</v>
      </c>
      <c r="N39" s="9">
        <v>8.5616194835785073</v>
      </c>
      <c r="O39" s="6">
        <v>1.4965811002958798E-3</v>
      </c>
      <c r="P39" s="9">
        <v>3.2873821046365093</v>
      </c>
      <c r="T39" s="6">
        <v>1</v>
      </c>
      <c r="U39" s="6">
        <v>4</v>
      </c>
      <c r="V39" s="6">
        <v>390</v>
      </c>
      <c r="W39" s="6">
        <v>97.5</v>
      </c>
      <c r="X39" s="6">
        <v>1.6666666666666667</v>
      </c>
    </row>
    <row r="40" spans="1:34" x14ac:dyDescent="0.25">
      <c r="J40" s="6" t="s">
        <v>39</v>
      </c>
      <c r="K40" s="6">
        <v>273263.6796875</v>
      </c>
      <c r="L40" s="6">
        <v>5</v>
      </c>
      <c r="M40" s="6">
        <v>54652.735937500001</v>
      </c>
      <c r="N40" s="9">
        <v>4663.49286698369</v>
      </c>
      <c r="O40" s="6">
        <v>2.2363665457489141E-23</v>
      </c>
      <c r="P40" s="9">
        <v>2.9012945362361564</v>
      </c>
      <c r="T40" s="6">
        <v>2</v>
      </c>
      <c r="U40" s="6">
        <v>4</v>
      </c>
      <c r="V40" s="6">
        <v>366</v>
      </c>
      <c r="W40" s="6">
        <v>91.5</v>
      </c>
      <c r="X40" s="6">
        <v>1.6666666666666667</v>
      </c>
    </row>
    <row r="41" spans="1:34" ht="15.75" thickBot="1" x14ac:dyDescent="0.3">
      <c r="A41" s="1" t="s">
        <v>50</v>
      </c>
      <c r="J41" s="6" t="s">
        <v>40</v>
      </c>
      <c r="K41" s="6">
        <v>175.7890625</v>
      </c>
      <c r="L41" s="6">
        <v>15</v>
      </c>
      <c r="M41" s="6">
        <v>11.719270833333333</v>
      </c>
      <c r="N41" s="6"/>
      <c r="O41" s="6"/>
      <c r="P41" s="6"/>
      <c r="T41" s="6">
        <v>3</v>
      </c>
      <c r="U41" s="6">
        <v>4</v>
      </c>
      <c r="V41" s="6">
        <v>383</v>
      </c>
      <c r="W41" s="6">
        <v>95.75</v>
      </c>
      <c r="X41" s="6">
        <v>0.91666666666666663</v>
      </c>
      <c r="AB41" t="s">
        <v>30</v>
      </c>
    </row>
    <row r="42" spans="1:34" ht="15.75" thickBot="1" x14ac:dyDescent="0.3">
      <c r="A42" t="s">
        <v>51</v>
      </c>
      <c r="J42" s="6"/>
      <c r="K42" s="6"/>
      <c r="L42" s="6"/>
      <c r="M42" s="6"/>
      <c r="N42" s="6"/>
      <c r="O42" s="6"/>
      <c r="P42" s="6"/>
      <c r="T42" s="7">
        <v>4</v>
      </c>
      <c r="U42" s="7">
        <v>4</v>
      </c>
      <c r="V42" s="7">
        <v>388</v>
      </c>
      <c r="W42" s="7">
        <v>97</v>
      </c>
      <c r="X42" s="7">
        <v>3.3333333333333335</v>
      </c>
      <c r="AB42" s="8" t="s">
        <v>31</v>
      </c>
      <c r="AC42" s="8" t="s">
        <v>32</v>
      </c>
      <c r="AD42" s="8" t="s">
        <v>33</v>
      </c>
      <c r="AE42" s="8" t="s">
        <v>34</v>
      </c>
      <c r="AF42" s="8" t="s">
        <v>35</v>
      </c>
      <c r="AG42" s="8" t="s">
        <v>36</v>
      </c>
      <c r="AH42" s="8" t="s">
        <v>37</v>
      </c>
    </row>
    <row r="43" spans="1:34" ht="15.75" thickBot="1" x14ac:dyDescent="0.3">
      <c r="J43" s="7" t="s">
        <v>20</v>
      </c>
      <c r="K43" s="7">
        <v>273740.4765625</v>
      </c>
      <c r="L43" s="7">
        <v>23</v>
      </c>
      <c r="M43" s="7"/>
      <c r="N43" s="7"/>
      <c r="O43" s="7"/>
      <c r="P43" s="7"/>
      <c r="AB43" s="6" t="s">
        <v>48</v>
      </c>
      <c r="AC43" s="6">
        <v>27728.799999999996</v>
      </c>
      <c r="AD43" s="6">
        <v>4</v>
      </c>
      <c r="AE43" s="6">
        <v>6932.1999999999989</v>
      </c>
      <c r="AF43" s="6">
        <v>3747.1351351351345</v>
      </c>
      <c r="AG43" s="6">
        <v>2.6808154525432089E-22</v>
      </c>
      <c r="AH43" s="6">
        <v>3.055568275906595</v>
      </c>
    </row>
    <row r="44" spans="1:34" x14ac:dyDescent="0.25">
      <c r="AB44" s="6" t="s">
        <v>49</v>
      </c>
      <c r="AC44" s="6">
        <v>27.75</v>
      </c>
      <c r="AD44" s="6">
        <v>15</v>
      </c>
      <c r="AE44" s="6">
        <v>1.85</v>
      </c>
      <c r="AF44" s="6"/>
      <c r="AG44" s="6"/>
      <c r="AH44" s="6"/>
    </row>
    <row r="45" spans="1:34" ht="15.75" thickBot="1" x14ac:dyDescent="0.3">
      <c r="L45" t="s">
        <v>41</v>
      </c>
      <c r="T45" t="s">
        <v>30</v>
      </c>
      <c r="AB45" s="6"/>
      <c r="AC45" s="6"/>
      <c r="AD45" s="6"/>
      <c r="AE45" s="6"/>
      <c r="AF45" s="6"/>
      <c r="AG45" s="6"/>
      <c r="AH45" s="6"/>
    </row>
    <row r="46" spans="1:34" ht="15.75" thickBot="1" x14ac:dyDescent="0.3">
      <c r="L46" t="s">
        <v>42</v>
      </c>
      <c r="T46" s="8" t="s">
        <v>31</v>
      </c>
      <c r="U46" s="8" t="s">
        <v>32</v>
      </c>
      <c r="V46" s="8" t="s">
        <v>33</v>
      </c>
      <c r="W46" s="8" t="s">
        <v>34</v>
      </c>
      <c r="X46" s="8" t="s">
        <v>35</v>
      </c>
      <c r="Y46" s="8" t="s">
        <v>36</v>
      </c>
      <c r="Z46" s="8" t="s">
        <v>37</v>
      </c>
      <c r="AB46" s="7" t="s">
        <v>20</v>
      </c>
      <c r="AC46" s="7">
        <v>27756.549999999996</v>
      </c>
      <c r="AD46" s="7">
        <v>19</v>
      </c>
      <c r="AE46" s="7"/>
      <c r="AF46" s="7"/>
      <c r="AG46" s="7"/>
      <c r="AH46" s="7"/>
    </row>
    <row r="47" spans="1:34" x14ac:dyDescent="0.25">
      <c r="T47" s="6" t="s">
        <v>48</v>
      </c>
      <c r="U47" s="6">
        <v>27728.799999999996</v>
      </c>
      <c r="V47" s="6">
        <v>4</v>
      </c>
      <c r="W47" s="6">
        <v>6932.1999999999989</v>
      </c>
      <c r="X47" s="6">
        <v>3747.1351351351345</v>
      </c>
      <c r="Y47" s="6">
        <v>2.6808154525432089E-22</v>
      </c>
      <c r="Z47" s="6">
        <v>3.055568275906595</v>
      </c>
    </row>
    <row r="48" spans="1:34" x14ac:dyDescent="0.25">
      <c r="T48" s="6" t="s">
        <v>49</v>
      </c>
      <c r="U48" s="6">
        <v>27.75</v>
      </c>
      <c r="V48" s="6">
        <v>15</v>
      </c>
      <c r="W48" s="6">
        <v>1.85</v>
      </c>
      <c r="X48" s="6"/>
      <c r="Y48" s="6"/>
      <c r="Z48" s="6"/>
    </row>
    <row r="49" spans="12:26" x14ac:dyDescent="0.25">
      <c r="T49" s="6"/>
      <c r="U49" s="6"/>
      <c r="V49" s="6"/>
      <c r="W49" s="6"/>
      <c r="X49" s="6"/>
      <c r="Y49" s="6"/>
      <c r="Z49" s="6"/>
    </row>
    <row r="50" spans="12:26" ht="15.75" thickBot="1" x14ac:dyDescent="0.3">
      <c r="T50" s="7" t="s">
        <v>20</v>
      </c>
      <c r="U50" s="7">
        <v>27756.549999999996</v>
      </c>
      <c r="V50" s="7">
        <v>19</v>
      </c>
      <c r="W50" s="7"/>
      <c r="X50" s="7"/>
      <c r="Y50" s="7"/>
      <c r="Z50" s="7"/>
    </row>
    <row r="60" spans="12:26" x14ac:dyDescent="0.25">
      <c r="L60" t="s">
        <v>45</v>
      </c>
    </row>
    <row r="61" spans="12:26" x14ac:dyDescent="0.25">
      <c r="L61" t="s">
        <v>43</v>
      </c>
    </row>
    <row r="62" spans="12:26" x14ac:dyDescent="0.25">
      <c r="L62" s="4" t="s">
        <v>44</v>
      </c>
      <c r="M62" s="4"/>
      <c r="N62" s="4"/>
      <c r="O62" s="4"/>
      <c r="P62" s="4"/>
      <c r="Q62" s="4"/>
      <c r="R62" s="4"/>
    </row>
    <row r="63" spans="12:26" x14ac:dyDescent="0.25">
      <c r="L63" s="4"/>
      <c r="M63" s="4"/>
      <c r="N63" s="4"/>
      <c r="O63" s="4"/>
      <c r="P63" s="4"/>
      <c r="Q63" s="4"/>
      <c r="R63" s="4"/>
    </row>
    <row r="64" spans="12:26" x14ac:dyDescent="0.25">
      <c r="L64" s="4"/>
      <c r="M64" s="4"/>
      <c r="N64" s="4"/>
      <c r="O64" s="4"/>
      <c r="P64" s="4"/>
      <c r="Q64" s="4"/>
      <c r="R64" s="4"/>
    </row>
    <row r="65" spans="12:18" x14ac:dyDescent="0.25">
      <c r="L65" s="4"/>
      <c r="M65" s="4"/>
      <c r="N65" s="4"/>
      <c r="O65" s="4"/>
      <c r="P65" s="4"/>
      <c r="Q65" s="4"/>
      <c r="R65" s="4"/>
    </row>
  </sheetData>
  <mergeCells count="2">
    <mergeCell ref="A1:L16"/>
    <mergeCell ref="L62:R6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 POLONIO CÉSAR</dc:creator>
  <cp:lastModifiedBy>ANDRÉ VICTOR POLONIO CÉSAR</cp:lastModifiedBy>
  <dcterms:created xsi:type="dcterms:W3CDTF">2023-09-25T23:54:11Z</dcterms:created>
  <dcterms:modified xsi:type="dcterms:W3CDTF">2023-09-26T01:24:53Z</dcterms:modified>
</cp:coreProperties>
</file>