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410" yWindow="2415" windowWidth="9555" windowHeight="4695" tabRatio="10"/>
  </bookViews>
  <sheets>
    <sheet name="APP" sheetId="1" r:id="rId1"/>
    <sheet name="Tabela_apoio" sheetId="2" r:id="rId2"/>
  </sheets>
  <definedNames>
    <definedName name="Aporte">APP!$D$16</definedName>
    <definedName name="Patrimonio">APP!$D$19</definedName>
    <definedName name="Qtd_anos">APP!$D$17</definedName>
    <definedName name="Rendimento_carteira">APP!$D$12</definedName>
    <definedName name="Salario">APP!$D$11</definedName>
    <definedName name="Sugestao_investimento">APP!$D$13</definedName>
    <definedName name="Taxa_mensal">APP!$D$18</definedName>
  </definedNames>
  <calcPr calcId="145621"/>
</workbook>
</file>

<file path=xl/calcChain.xml><?xml version="1.0" encoding="utf-8"?>
<calcChain xmlns="http://schemas.openxmlformats.org/spreadsheetml/2006/main">
  <c r="C36" i="1" l="1"/>
  <c r="D36" i="1" s="1"/>
  <c r="C37" i="1"/>
  <c r="D37" i="1" s="1"/>
  <c r="C38" i="1"/>
  <c r="D38" i="1" s="1"/>
  <c r="C39" i="1"/>
  <c r="C40" i="1"/>
  <c r="D40" i="1" s="1"/>
  <c r="C35" i="1"/>
  <c r="D35" i="1" s="1"/>
  <c r="H4" i="2"/>
  <c r="A10" i="2"/>
  <c r="A9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D39" i="1"/>
  <c r="C32" i="1"/>
  <c r="D41" i="1" l="1"/>
  <c r="D19" i="1"/>
  <c r="D20" i="1" s="1"/>
  <c r="D13" i="1"/>
  <c r="C24" i="1" l="1"/>
  <c r="D24" i="1" s="1"/>
  <c r="C25" i="1"/>
  <c r="D25" i="1" s="1"/>
  <c r="C26" i="1"/>
  <c r="D26" i="1" s="1"/>
  <c r="C27" i="1"/>
  <c r="D27" i="1" s="1"/>
  <c r="C23" i="1"/>
  <c r="D23" i="1" s="1"/>
</calcChain>
</file>

<file path=xl/sharedStrings.xml><?xml version="1.0" encoding="utf-8"?>
<sst xmlns="http://schemas.openxmlformats.org/spreadsheetml/2006/main" count="70" uniqueCount="34">
  <si>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</si>
  <si>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</si>
  <si>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</si>
  <si>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</si>
  <si>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</si>
  <si>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</si>
  <si>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>Quanto em 2 anos ?</t>
  </si>
  <si>
    <t>Quanto em 5 anos ?</t>
  </si>
  <si>
    <t>Quanto em 10 anos ?</t>
  </si>
  <si>
    <t>Quanto em 20 anos ?</t>
  </si>
  <si>
    <t>Quanto em 30 anos?</t>
  </si>
  <si>
    <t>Rendimento carteira</t>
  </si>
  <si>
    <t>Salário</t>
  </si>
  <si>
    <t>Cenários</t>
  </si>
  <si>
    <t>Dividendo</t>
  </si>
  <si>
    <t>CONFIRGURAÇÕES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</si>
  <si>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</si>
  <si>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</si>
  <si>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</si>
  <si>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</si>
  <si>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</si>
  <si>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</si>
  <si>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</si>
  <si>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</si>
  <si>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</si>
  <si>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</si>
  <si>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DESENVOLVIMENTO</t>
  </si>
  <si>
    <t>FOFs</t>
  </si>
  <si>
    <t>HOTELARIAS</t>
  </si>
  <si>
    <t>Conservador</t>
  </si>
  <si>
    <t>%</t>
  </si>
  <si>
    <t>CHAVE COMPOSTA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</si>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</sst>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&quot;R$&quot;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0" fontId="8" fillId="5" borderId="0" applyNumberFormat="0" applyBorder="0" applyAlignment="0" applyProtection="0"/>
  </cellStyleXfs>
  <cellXfs count="64">
    <xf numFmtId="0" fontId="0" fillId="0" borderId="0" xfId="0"/>
    <xf numFmtId="0" fontId="3" fillId="0" borderId="0" xfId="0" applyFont="1"/>
    <xf numFmtId="8" fontId="1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8" fontId="0" fillId="0" borderId="4" xfId="0" applyNumberForma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0" fillId="0" borderId="0" xfId="0" applyBorder="1"/>
    <xf numFmtId="10" fontId="0" fillId="0" borderId="4" xfId="0" applyNumberFormat="1" applyBorder="1" applyAlignment="1">
      <alignment horizontal="center" vertical="center"/>
    </xf>
    <xf numFmtId="8" fontId="1" fillId="4" borderId="4" xfId="0" applyNumberFormat="1" applyFont="1" applyFill="1" applyBorder="1" applyAlignment="1">
      <alignment horizontal="center" vertical="center"/>
    </xf>
    <xf numFmtId="8" fontId="1" fillId="4" borderId="6" xfId="0" applyNumberFormat="1" applyFont="1" applyFill="1" applyBorder="1" applyAlignment="1">
      <alignment horizontal="center" vertical="center"/>
    </xf>
    <xf numFmtId="8" fontId="0" fillId="4" borderId="6" xfId="0" applyNumberForma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indent="2"/>
    </xf>
    <xf numFmtId="8" fontId="0" fillId="4" borderId="13" xfId="0" applyNumberFormat="1" applyFill="1" applyBorder="1" applyAlignment="1">
      <alignment horizontal="center" vertical="center"/>
    </xf>
    <xf numFmtId="8" fontId="0" fillId="4" borderId="2" xfId="0" applyNumberForma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indent="2"/>
    </xf>
    <xf numFmtId="8" fontId="0" fillId="4" borderId="14" xfId="0" applyNumberFormat="1" applyFill="1" applyBorder="1" applyAlignment="1">
      <alignment horizontal="center" vertical="center"/>
    </xf>
    <xf numFmtId="8" fontId="0" fillId="4" borderId="4" xfId="0" applyNumberForma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indent="2"/>
    </xf>
    <xf numFmtId="8" fontId="0" fillId="4" borderId="15" xfId="0" applyNumberForma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6" fillId="4" borderId="12" xfId="0" applyFont="1" applyFill="1" applyBorder="1" applyAlignment="1">
      <alignment horizontal="left" indent="2"/>
    </xf>
    <xf numFmtId="0" fontId="6" fillId="4" borderId="20" xfId="0" applyFont="1" applyFill="1" applyBorder="1" applyAlignment="1">
      <alignment horizontal="left" indent="2"/>
    </xf>
    <xf numFmtId="0" fontId="6" fillId="4" borderId="18" xfId="0" applyFont="1" applyFill="1" applyBorder="1" applyAlignment="1">
      <alignment horizontal="left" indent="2"/>
    </xf>
    <xf numFmtId="0" fontId="6" fillId="4" borderId="16" xfId="0" applyFont="1" applyFill="1" applyBorder="1" applyAlignment="1">
      <alignment horizontal="left" indent="2"/>
    </xf>
    <xf numFmtId="0" fontId="5" fillId="4" borderId="18" xfId="0" applyFont="1" applyFill="1" applyBorder="1" applyAlignment="1">
      <alignment horizontal="left" indent="2"/>
    </xf>
    <xf numFmtId="0" fontId="5" fillId="4" borderId="16" xfId="0" applyFont="1" applyFill="1" applyBorder="1" applyAlignment="1">
      <alignment horizontal="left" indent="2"/>
    </xf>
    <xf numFmtId="0" fontId="5" fillId="4" borderId="19" xfId="0" applyFont="1" applyFill="1" applyBorder="1" applyAlignment="1">
      <alignment horizontal="left" indent="2"/>
    </xf>
    <xf numFmtId="0" fontId="5" fillId="4" borderId="21" xfId="0" applyFont="1" applyFill="1" applyBorder="1" applyAlignment="1">
      <alignment horizontal="left" indent="2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 indent="2"/>
    </xf>
    <xf numFmtId="0" fontId="6" fillId="4" borderId="8" xfId="0" applyFont="1" applyFill="1" applyBorder="1" applyAlignment="1">
      <alignment horizontal="left" vertical="center" indent="2"/>
    </xf>
    <xf numFmtId="0" fontId="6" fillId="4" borderId="5" xfId="0" applyFont="1" applyFill="1" applyBorder="1" applyAlignment="1">
      <alignment horizontal="left" vertical="center" indent="2"/>
    </xf>
    <xf numFmtId="0" fontId="6" fillId="4" borderId="9" xfId="0" applyFont="1" applyFill="1" applyBorder="1" applyAlignment="1">
      <alignment horizontal="left" vertical="center" indent="2"/>
    </xf>
    <xf numFmtId="0" fontId="8" fillId="5" borderId="0" xfId="2"/>
    <xf numFmtId="0" fontId="0" fillId="6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horizontal="center"/>
    </xf>
    <xf numFmtId="0" fontId="8" fillId="5" borderId="0" xfId="2" applyAlignment="1">
      <alignment horizontal="center"/>
    </xf>
    <xf numFmtId="0" fontId="1" fillId="6" borderId="0" xfId="0" applyFont="1" applyFill="1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9" fontId="0" fillId="0" borderId="22" xfId="0" quotePrefix="1" applyNumberFormat="1" applyBorder="1" applyAlignment="1">
      <alignment horizontal="center" vertical="center"/>
    </xf>
    <xf numFmtId="0" fontId="8" fillId="5" borderId="0" xfId="2" applyBorder="1" applyAlignment="1">
      <alignment horizontal="center"/>
    </xf>
    <xf numFmtId="9" fontId="8" fillId="5" borderId="0" xfId="2" applyNumberFormat="1"/>
    <xf numFmtId="165" fontId="0" fillId="6" borderId="0" xfId="0" applyNumberFormat="1" applyFill="1" applyAlignment="1">
      <alignment horizontal="center" vertical="center"/>
    </xf>
    <xf numFmtId="165" fontId="1" fillId="4" borderId="0" xfId="1" applyNumberFormat="1" applyFont="1" applyFill="1" applyAlignment="1">
      <alignment horizontal="center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9" fontId="0" fillId="8" borderId="0" xfId="0" applyNumberFormat="1" applyFill="1" applyAlignment="1">
      <alignment horizontal="center" vertical="center"/>
    </xf>
  </cellXfs>
  <cellStyles count="3">
    <cellStyle name="Moeda" xfId="1" builtinId="4"/>
    <cellStyle name="Neutra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APP!$C$34</c:f>
              <c:strCache>
                <c:ptCount val="1"/>
                <c:pt idx="0">
                  <c:v>Percentual sugerido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APP!$B$35:$B$40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APP!$C$35:$C$40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419099</xdr:colOff>
      <xdr:row>1</xdr:row>
      <xdr:rowOff>9526</xdr:rowOff>
    </xdr:from>
    <xdr:to>
      <xdr:col>5</xdr:col>
      <xdr:colOff>337857</xdr:colOff>
      <xdr:row>8</xdr:row>
      <xdr:rowOff>75212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696"/>
        <a:stretch/>
      </xdr:blipFill>
      <xdr:spPr>
        <a:xfrm>
          <a:off x="419099" y="200026"/>
          <a:ext cx="6543676" cy="1399186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42</xdr:row>
      <xdr:rowOff>142873</xdr:rowOff>
    </xdr:from>
    <xdr:to>
      <xdr:col>3</xdr:col>
      <xdr:colOff>828675</xdr:colOff>
      <xdr:row>57</xdr:row>
      <xdr:rowOff>180974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K41"/>
  <sheetViews>
    <sheetView showGridLines="0" tabSelected="1" topLeftCell="A7" zoomScaleNormal="100" workbookViewId="0">
      <selection activeCell="D18" sqref="D18"/>
    </sheetView>
  </sheetViews>
  <sheetFormatPr defaultColWidth="0" defaultRowHeight="15" x14ac:dyDescent="0.25"/>
  <cols>
    <col min="1" max="1" width="6.85546875" customWidth="1"/>
    <col min="2" max="2" width="42.42578125" customWidth="1"/>
    <col min="3" max="3" width="31.28515625" bestFit="1" customWidth="1"/>
    <col min="4" max="4" width="12.7109375" bestFit="1" customWidth="1"/>
    <col min="5" max="8" width="6.140625" customWidth="1"/>
    <col min="9" max="10" width="10.28515625" hidden="1" customWidth="1"/>
    <col min="11" max="11" width="9.140625" hidden="1" customWidth="1"/>
    <col min="12" max="16384" width="9.140625" hidden="1"/>
  </cols>
  <sheetData>
    <row r="9" spans="2:4" ht="21" customHeight="1" thickBot="1" x14ac:dyDescent="0.3"/>
    <row r="10" spans="2:4" ht="21.75" customHeight="1" x14ac:dyDescent="0.25">
      <c r="B10" s="33" t="s">
        <v>15</v>
      </c>
      <c r="C10" s="34"/>
      <c r="D10" s="35"/>
    </row>
    <row r="11" spans="2:4" ht="18" customHeight="1" x14ac:dyDescent="0.25">
      <c r="B11" s="36" t="s">
        <v>12</v>
      </c>
      <c r="C11" s="37"/>
      <c r="D11" s="5">
        <v>2500</v>
      </c>
    </row>
    <row r="12" spans="2:4" ht="18" customHeight="1" x14ac:dyDescent="0.25">
      <c r="B12" s="36" t="s">
        <v>11</v>
      </c>
      <c r="C12" s="37"/>
      <c r="D12" s="8">
        <v>6.0000000000000001E-3</v>
      </c>
    </row>
    <row r="13" spans="2:4" ht="18" customHeight="1" thickBot="1" x14ac:dyDescent="0.3">
      <c r="B13" s="38" t="s">
        <v>33</v>
      </c>
      <c r="C13" s="39"/>
      <c r="D13" s="11">
        <f>D11*30%</f>
        <v>750</v>
      </c>
    </row>
    <row r="14" spans="2:4" ht="21.75" customHeight="1" thickBot="1" x14ac:dyDescent="0.3"/>
    <row r="15" spans="2:4" ht="21" customHeight="1" thickBot="1" x14ac:dyDescent="0.3">
      <c r="B15" s="30" t="s">
        <v>0</v>
      </c>
      <c r="C15" s="31"/>
      <c r="D15" s="32"/>
    </row>
    <row r="16" spans="2:4" ht="15.75" x14ac:dyDescent="0.25">
      <c r="B16" s="22" t="s">
        <v>1</v>
      </c>
      <c r="C16" s="23"/>
      <c r="D16" s="2">
        <v>750</v>
      </c>
    </row>
    <row r="17" spans="1:11" ht="15.75" x14ac:dyDescent="0.25">
      <c r="B17" s="24" t="s">
        <v>2</v>
      </c>
      <c r="C17" s="25"/>
      <c r="D17" s="3">
        <v>5</v>
      </c>
    </row>
    <row r="18" spans="1:11" ht="15.75" x14ac:dyDescent="0.25">
      <c r="B18" s="24" t="s">
        <v>3</v>
      </c>
      <c r="C18" s="25"/>
      <c r="D18" s="4">
        <v>1.0789999999999999E-2</v>
      </c>
    </row>
    <row r="19" spans="1:11" ht="15.75" x14ac:dyDescent="0.25">
      <c r="B19" s="26" t="s">
        <v>4</v>
      </c>
      <c r="C19" s="27"/>
      <c r="D19" s="9">
        <f>FV(Taxa_mensal,Qtd_anos*12,Aporte*-1)</f>
        <v>62832.685498865736</v>
      </c>
    </row>
    <row r="20" spans="1:11" ht="16.5" thickBot="1" x14ac:dyDescent="0.3">
      <c r="B20" s="28" t="s">
        <v>5</v>
      </c>
      <c r="C20" s="29"/>
      <c r="D20" s="10">
        <f>Patrimonio*Rendimento_carteira</f>
        <v>376.9961129931944</v>
      </c>
    </row>
    <row r="21" spans="1:11" ht="19.5" customHeight="1" thickBot="1" x14ac:dyDescent="0.3"/>
    <row r="22" spans="1:11" ht="19.5" thickBot="1" x14ac:dyDescent="0.3">
      <c r="B22" s="20" t="s">
        <v>13</v>
      </c>
      <c r="C22" s="21"/>
      <c r="D22" s="6" t="s">
        <v>14</v>
      </c>
    </row>
    <row r="23" spans="1:11" ht="15.75" x14ac:dyDescent="0.25">
      <c r="A23" s="1">
        <v>2</v>
      </c>
      <c r="B23" s="12" t="s">
        <v>6</v>
      </c>
      <c r="C23" s="13">
        <f>FV($D$18,$A23*12,$D$16*-1)</f>
        <v>20420.720473233912</v>
      </c>
      <c r="D23" s="14">
        <f>C23*Rendimento_carteira</f>
        <v>122.52432283940348</v>
      </c>
    </row>
    <row r="24" spans="1:11" ht="15.75" x14ac:dyDescent="0.25">
      <c r="A24" s="1">
        <v>5</v>
      </c>
      <c r="B24" s="15" t="s">
        <v>7</v>
      </c>
      <c r="C24" s="16">
        <f>FV($D$18,$A24*12,$D$16*-1)</f>
        <v>62832.685498865736</v>
      </c>
      <c r="D24" s="17">
        <f>C24*Rendimento_carteira</f>
        <v>376.9961129931944</v>
      </c>
      <c r="K24" s="7"/>
    </row>
    <row r="25" spans="1:11" ht="15.75" x14ac:dyDescent="0.25">
      <c r="A25" s="1">
        <v>10</v>
      </c>
      <c r="B25" s="15" t="s">
        <v>8</v>
      </c>
      <c r="C25" s="16">
        <f>FV($D$18,$A25*12,$D$16*-1)</f>
        <v>182463.15939762915</v>
      </c>
      <c r="D25" s="17">
        <f>C25*Rendimento_carteira</f>
        <v>1094.778956385775</v>
      </c>
    </row>
    <row r="26" spans="1:11" ht="15.75" x14ac:dyDescent="0.25">
      <c r="A26" s="1">
        <v>20</v>
      </c>
      <c r="B26" s="15" t="s">
        <v>9</v>
      </c>
      <c r="C26" s="16">
        <f>FV($D$18,$A26*12,$D$16*-1)</f>
        <v>843898.8000728105</v>
      </c>
      <c r="D26" s="17">
        <f>C26*Rendimento_carteira</f>
        <v>5063.3928004368627</v>
      </c>
    </row>
    <row r="27" spans="1:11" ht="16.5" thickBot="1" x14ac:dyDescent="0.3">
      <c r="A27" s="1">
        <v>30</v>
      </c>
      <c r="B27" s="18" t="s">
        <v>10</v>
      </c>
      <c r="C27" s="19">
        <f>FV($D$18,$A27*12,$D$16*-1)</f>
        <v>3241627.2412535357</v>
      </c>
      <c r="D27" s="11">
        <f>C27*Rendimento_carteira</f>
        <v>19449.763447521214</v>
      </c>
    </row>
    <row r="31" spans="1:11" x14ac:dyDescent="0.25">
      <c r="B31" s="40" t="s">
        <v>19</v>
      </c>
      <c r="C31" s="45" t="s">
        <v>16</v>
      </c>
      <c r="D31" s="40"/>
    </row>
    <row r="32" spans="1:11" x14ac:dyDescent="0.25">
      <c r="B32" s="43" t="s">
        <v>18</v>
      </c>
      <c r="C32" s="58">
        <f>Aporte</f>
        <v>750</v>
      </c>
      <c r="D32" s="42"/>
    </row>
    <row r="34" spans="2:4" x14ac:dyDescent="0.25">
      <c r="B34" s="46" t="s">
        <v>20</v>
      </c>
      <c r="C34" s="46" t="s">
        <v>21</v>
      </c>
      <c r="D34" s="46" t="s">
        <v>22</v>
      </c>
    </row>
    <row r="35" spans="2:4" x14ac:dyDescent="0.25">
      <c r="B35" s="44" t="s">
        <v>23</v>
      </c>
      <c r="C35" s="47">
        <f>VLOOKUP($C$31&amp;"-"&amp;B35,Tabela_apoio!$A:$D,4,FALSE)</f>
        <v>0.32</v>
      </c>
      <c r="D35" s="49">
        <f>C35*Aporte</f>
        <v>240</v>
      </c>
    </row>
    <row r="36" spans="2:4" x14ac:dyDescent="0.25">
      <c r="B36" s="44" t="s">
        <v>24</v>
      </c>
      <c r="C36" s="47">
        <f>VLOOKUP($C$31&amp;"-"&amp;B36,Tabela_apoio!$A:$D,4,FALSE)</f>
        <v>0.35</v>
      </c>
      <c r="D36" s="49">
        <f>C36*Aporte</f>
        <v>262.5</v>
      </c>
    </row>
    <row r="37" spans="2:4" x14ac:dyDescent="0.25">
      <c r="B37" s="44" t="s">
        <v>25</v>
      </c>
      <c r="C37" s="47">
        <f>VLOOKUP($C$31&amp;"-"&amp;B37,Tabela_apoio!$A:$D,4,FALSE)</f>
        <v>0.08</v>
      </c>
      <c r="D37" s="49">
        <f>C37*Aporte</f>
        <v>60</v>
      </c>
    </row>
    <row r="38" spans="2:4" x14ac:dyDescent="0.25">
      <c r="B38" s="44" t="s">
        <v>27</v>
      </c>
      <c r="C38" s="47">
        <f>VLOOKUP($C$31&amp;"-"&amp;B38,Tabela_apoio!$A:$D,4,FALSE)</f>
        <v>0.05</v>
      </c>
      <c r="D38" s="49">
        <f>C38*Aporte</f>
        <v>37.5</v>
      </c>
    </row>
    <row r="39" spans="2:4" x14ac:dyDescent="0.25">
      <c r="B39" s="44" t="s">
        <v>26</v>
      </c>
      <c r="C39" s="47">
        <f>VLOOKUP($C$31&amp;"-"&amp;B39,Tabela_apoio!$A:$D,4,FALSE)</f>
        <v>0.1</v>
      </c>
      <c r="D39" s="49">
        <f>C39*Aporte</f>
        <v>75</v>
      </c>
    </row>
    <row r="40" spans="2:4" x14ac:dyDescent="0.25">
      <c r="B40" s="44" t="s">
        <v>28</v>
      </c>
      <c r="C40" s="47">
        <f>VLOOKUP($C$31&amp;"-"&amp;B40,Tabela_apoio!$A:$D,4,FALSE)</f>
        <v>0.1</v>
      </c>
      <c r="D40" s="49">
        <f>C40*Aporte</f>
        <v>75</v>
      </c>
    </row>
    <row r="41" spans="2:4" x14ac:dyDescent="0.25">
      <c r="B41" s="41"/>
      <c r="C41" s="41"/>
      <c r="D41" s="57">
        <f>SUM(D35:D40)</f>
        <v>750</v>
      </c>
    </row>
  </sheetData>
  <mergeCells count="11">
    <mergeCell ref="B15:D15"/>
    <mergeCell ref="B10:D10"/>
    <mergeCell ref="B11:C11"/>
    <mergeCell ref="B12:C12"/>
    <mergeCell ref="B13:C13"/>
    <mergeCell ref="B22:C22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C31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workbookViewId="0">
      <selection activeCell="G14" sqref="G14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  <col min="7" max="7" width="17" bestFit="1" customWidth="1"/>
  </cols>
  <sheetData>
    <row r="2" spans="1:8" x14ac:dyDescent="0.25">
      <c r="A2" s="59" t="s">
        <v>31</v>
      </c>
      <c r="B2" s="60" t="s">
        <v>19</v>
      </c>
      <c r="C2" s="60" t="s">
        <v>20</v>
      </c>
      <c r="D2" s="59" t="s">
        <v>30</v>
      </c>
    </row>
    <row r="3" spans="1:8" x14ac:dyDescent="0.25">
      <c r="A3" s="44" t="str">
        <f>B3&amp;"-"&amp;C3</f>
        <v>Conservador-PAPEL</v>
      </c>
      <c r="B3" s="48" t="s">
        <v>29</v>
      </c>
      <c r="C3" s="48" t="s">
        <v>23</v>
      </c>
      <c r="D3" s="47">
        <v>0.3</v>
      </c>
    </row>
    <row r="4" spans="1:8" x14ac:dyDescent="0.25">
      <c r="A4" s="44" t="str">
        <f t="shared" ref="A4:A20" si="0">B4&amp;"-"&amp;C4</f>
        <v>Conservador-TIJOLO</v>
      </c>
      <c r="B4" s="48" t="s">
        <v>29</v>
      </c>
      <c r="C4" s="48" t="s">
        <v>24</v>
      </c>
      <c r="D4" s="47">
        <v>0.5</v>
      </c>
      <c r="G4" s="55" t="s">
        <v>32</v>
      </c>
      <c r="H4" s="56">
        <f>VLOOKUP(G4,$A:$D,4,FALSE)</f>
        <v>0.35</v>
      </c>
    </row>
    <row r="5" spans="1:8" x14ac:dyDescent="0.25">
      <c r="A5" s="44" t="str">
        <f t="shared" si="0"/>
        <v>Conservador-HÍBRIDOS</v>
      </c>
      <c r="B5" s="48" t="s">
        <v>29</v>
      </c>
      <c r="C5" s="48" t="s">
        <v>25</v>
      </c>
      <c r="D5" s="47">
        <v>0.1</v>
      </c>
    </row>
    <row r="6" spans="1:8" x14ac:dyDescent="0.25">
      <c r="A6" s="44" t="str">
        <f t="shared" si="0"/>
        <v>Conservador-FOFs</v>
      </c>
      <c r="B6" s="48" t="s">
        <v>29</v>
      </c>
      <c r="C6" s="48" t="s">
        <v>27</v>
      </c>
      <c r="D6" s="47">
        <v>0.1</v>
      </c>
    </row>
    <row r="7" spans="1:8" x14ac:dyDescent="0.25">
      <c r="A7" s="44" t="str">
        <f t="shared" si="0"/>
        <v>Conservador-DESENVOLVIMENTO</v>
      </c>
      <c r="B7" s="48" t="s">
        <v>29</v>
      </c>
      <c r="C7" s="48" t="s">
        <v>26</v>
      </c>
      <c r="D7" s="47">
        <v>0</v>
      </c>
    </row>
    <row r="8" spans="1:8" ht="15.75" thickBot="1" x14ac:dyDescent="0.3">
      <c r="A8" s="50" t="str">
        <f t="shared" si="0"/>
        <v>Conservador-HOTELARIAS</v>
      </c>
      <c r="B8" s="51" t="s">
        <v>29</v>
      </c>
      <c r="C8" s="51" t="s">
        <v>28</v>
      </c>
      <c r="D8" s="52">
        <v>0</v>
      </c>
    </row>
    <row r="9" spans="1:8" x14ac:dyDescent="0.25">
      <c r="A9" s="53" t="str">
        <f t="shared" si="0"/>
        <v>Moderado-PAPEL</v>
      </c>
      <c r="B9" s="48" t="s">
        <v>16</v>
      </c>
      <c r="C9" s="48" t="s">
        <v>23</v>
      </c>
      <c r="D9" s="47">
        <v>0.32</v>
      </c>
    </row>
    <row r="10" spans="1:8" x14ac:dyDescent="0.25">
      <c r="A10" s="61" t="str">
        <f t="shared" si="0"/>
        <v>Moderado-TIJOLO</v>
      </c>
      <c r="B10" s="62" t="s">
        <v>16</v>
      </c>
      <c r="C10" s="62" t="s">
        <v>24</v>
      </c>
      <c r="D10" s="63">
        <v>0.35</v>
      </c>
    </row>
    <row r="11" spans="1:8" x14ac:dyDescent="0.25">
      <c r="A11" s="53" t="str">
        <f t="shared" si="0"/>
        <v>Moderado-HÍBRIDOS</v>
      </c>
      <c r="B11" s="48" t="s">
        <v>16</v>
      </c>
      <c r="C11" s="48" t="s">
        <v>25</v>
      </c>
      <c r="D11" s="47">
        <v>0.08</v>
      </c>
    </row>
    <row r="12" spans="1:8" x14ac:dyDescent="0.25">
      <c r="A12" s="53" t="str">
        <f t="shared" si="0"/>
        <v>Moderado-FOFs</v>
      </c>
      <c r="B12" s="48" t="s">
        <v>16</v>
      </c>
      <c r="C12" s="48" t="s">
        <v>27</v>
      </c>
      <c r="D12" s="47">
        <v>0.05</v>
      </c>
    </row>
    <row r="13" spans="1:8" x14ac:dyDescent="0.25">
      <c r="A13" s="53" t="str">
        <f t="shared" si="0"/>
        <v>Moderado-DESENVOLVIMENTO</v>
      </c>
      <c r="B13" s="48" t="s">
        <v>16</v>
      </c>
      <c r="C13" s="48" t="s">
        <v>26</v>
      </c>
      <c r="D13" s="47">
        <v>0.1</v>
      </c>
    </row>
    <row r="14" spans="1:8" ht="15.75" thickBot="1" x14ac:dyDescent="0.3">
      <c r="A14" s="50" t="str">
        <f t="shared" si="0"/>
        <v>Moderado-HOTELARIAS</v>
      </c>
      <c r="B14" s="51" t="s">
        <v>16</v>
      </c>
      <c r="C14" s="51" t="s">
        <v>28</v>
      </c>
      <c r="D14" s="54">
        <v>0.1</v>
      </c>
    </row>
    <row r="15" spans="1:8" x14ac:dyDescent="0.25">
      <c r="A15" s="53" t="str">
        <f t="shared" si="0"/>
        <v>Agressivo-PAPEL</v>
      </c>
      <c r="B15" s="48" t="s">
        <v>17</v>
      </c>
      <c r="C15" s="48" t="s">
        <v>23</v>
      </c>
      <c r="D15" s="47">
        <v>0.5</v>
      </c>
    </row>
    <row r="16" spans="1:8" x14ac:dyDescent="0.25">
      <c r="A16" s="53" t="str">
        <f t="shared" si="0"/>
        <v>Agressivo-TIJOLO</v>
      </c>
      <c r="B16" s="48" t="s">
        <v>17</v>
      </c>
      <c r="C16" s="48" t="s">
        <v>24</v>
      </c>
      <c r="D16" s="47">
        <v>0.1</v>
      </c>
    </row>
    <row r="17" spans="1:4" x14ac:dyDescent="0.25">
      <c r="A17" s="53" t="str">
        <f t="shared" si="0"/>
        <v>Agressivo-HÍBRIDOS</v>
      </c>
      <c r="B17" s="48" t="s">
        <v>17</v>
      </c>
      <c r="C17" s="48" t="s">
        <v>25</v>
      </c>
      <c r="D17" s="47">
        <v>0.05</v>
      </c>
    </row>
    <row r="18" spans="1:4" x14ac:dyDescent="0.25">
      <c r="A18" s="53" t="str">
        <f t="shared" si="0"/>
        <v>Agressivo-FOFs</v>
      </c>
      <c r="B18" s="48" t="s">
        <v>17</v>
      </c>
      <c r="C18" s="48" t="s">
        <v>27</v>
      </c>
      <c r="D18" s="47">
        <v>0.05</v>
      </c>
    </row>
    <row r="19" spans="1:4" x14ac:dyDescent="0.25">
      <c r="A19" s="53" t="str">
        <f t="shared" si="0"/>
        <v>Agressivo-DESENVOLVIMENTO</v>
      </c>
      <c r="B19" s="48" t="s">
        <v>17</v>
      </c>
      <c r="C19" s="48" t="s">
        <v>26</v>
      </c>
      <c r="D19" s="47">
        <v>0.2</v>
      </c>
    </row>
    <row r="20" spans="1:4" x14ac:dyDescent="0.25">
      <c r="A20" s="53" t="str">
        <f t="shared" si="0"/>
        <v>Agressivo-HOTELARIAS</v>
      </c>
      <c r="B20" s="48" t="s">
        <v>17</v>
      </c>
      <c r="C20" s="48" t="s">
        <v>28</v>
      </c>
      <c r="D20" s="47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Tabela_apoio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particular</cp:lastModifiedBy>
  <dcterms:created xsi:type="dcterms:W3CDTF">2025-05-27T21:37:36Z</dcterms:created>
  <dcterms:modified xsi:type="dcterms:W3CDTF">2025-05-29T19:39:01Z</dcterms:modified>
</cp:coreProperties>
</file>