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ndrew/Documents/Data Science/Projects/Ecoacoustics/bowra-birds/data/"/>
    </mc:Choice>
  </mc:AlternateContent>
  <xr:revisionPtr revIDLastSave="0" documentId="13_ncr:1_{AB1E1338-C7BD-174E-BC96-275166D694B2}" xr6:coauthVersionLast="47" xr6:coauthVersionMax="47" xr10:uidLastSave="{00000000-0000-0000-0000-000000000000}"/>
  <bookViews>
    <workbookView xWindow="26280" yWindow="8300" windowWidth="31260" windowHeight="15680" firstSheet="2" activeTab="3" xr2:uid="{00000000-000D-0000-FFFF-FFFF00000000}"/>
  </bookViews>
  <sheets>
    <sheet name="Species list" sheetId="4" r:id="rId1"/>
    <sheet name="SR" sheetId="1" r:id="rId2"/>
    <sheet name="Treatment associated SP" sheetId="10" r:id="rId3"/>
    <sheet name="Frequency data" sheetId="11" r:id="rId4"/>
    <sheet name="Similarity" sheetId="3" r:id="rId5"/>
    <sheet name="Cluster Analysis Matrix" sheetId="7" r:id="rId6"/>
    <sheet name="FD Matrix" sheetId="5" r:id="rId7"/>
    <sheet name="FD" sheetId="2" r:id="rId8"/>
    <sheet name="GLM Results" sheetId="12" r:id="rId9"/>
    <sheet name="Ground cover per site" sheetId="8" r:id="rId10"/>
    <sheet name="Ground Cover over treatment" sheetId="9" r:id="rId11"/>
    <sheet name="Vege data" sheetId="6" r:id="rId12"/>
    <sheet name="Sheet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3" l="1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G12" i="3"/>
  <c r="F12" i="3"/>
  <c r="E12" i="3"/>
  <c r="D12" i="3"/>
  <c r="C12" i="3"/>
  <c r="B12" i="3"/>
  <c r="F11" i="3"/>
  <c r="E11" i="3"/>
  <c r="D11" i="3"/>
  <c r="C11" i="3"/>
  <c r="B11" i="3"/>
  <c r="E10" i="3"/>
  <c r="D10" i="3"/>
  <c r="C10" i="3"/>
  <c r="B10" i="3"/>
  <c r="D9" i="3"/>
  <c r="C9" i="3"/>
  <c r="B9" i="3"/>
  <c r="C8" i="3"/>
  <c r="B8" i="3"/>
  <c r="B7" i="3"/>
</calcChain>
</file>

<file path=xl/sharedStrings.xml><?xml version="1.0" encoding="utf-8"?>
<sst xmlns="http://schemas.openxmlformats.org/spreadsheetml/2006/main" count="1517" uniqueCount="426">
  <si>
    <t>Site</t>
  </si>
  <si>
    <t>SR</t>
  </si>
  <si>
    <t>A</t>
  </si>
  <si>
    <t>B</t>
  </si>
  <si>
    <t>C</t>
  </si>
  <si>
    <t>Anova results</t>
  </si>
  <si>
    <t>Treatment    2  280.9   140.4   7.022 0.0268 *</t>
  </si>
  <si>
    <t xml:space="preserve">Residuals    6  120.0    20.0                 </t>
  </si>
  <si>
    <t>---</t>
  </si>
  <si>
    <t>Signif. codes:  0 ‘***’ 0.001 ‘**’ 0.01 ‘*’ 0.05 ‘.’ 0.1 ‘ ’ 1</t>
  </si>
  <si>
    <t>Tukey HSD Results</t>
  </si>
  <si>
    <t>$Treatment</t>
  </si>
  <si>
    <t xml:space="preserve">         diff       lwr      upr     p adj</t>
  </si>
  <si>
    <t>B-A  4.000000 -7.203754 15.20375 0.5507981</t>
  </si>
  <si>
    <t>C-A 13.333333  2.129579 24.53709 0.0248763</t>
  </si>
  <si>
    <t>C-B  9.333333 -1.870421 20.53709 0.0950503</t>
  </si>
  <si>
    <t xml:space="preserve">            Df Sum Sq Mean Sq F value Pr(&gt;F)  </t>
  </si>
  <si>
    <t>FD</t>
  </si>
  <si>
    <t>RM01</t>
  </si>
  <si>
    <t>RM02</t>
  </si>
  <si>
    <t>RM03</t>
  </si>
  <si>
    <t>IM01</t>
  </si>
  <si>
    <t>IM02</t>
  </si>
  <si>
    <t>IM03</t>
  </si>
  <si>
    <t>OM01</t>
  </si>
  <si>
    <t>OM02</t>
  </si>
  <si>
    <t>OM03</t>
  </si>
  <si>
    <t>Treatment</t>
  </si>
  <si>
    <t xml:space="preserve">          diff         lwr       upr     p adj</t>
  </si>
  <si>
    <t>B-A 0.07975077 -0.06343311 0.2229346 0.2770457</t>
  </si>
  <si>
    <t>C-A 0.21302530  0.06984143 0.3562092 0.0091174</t>
  </si>
  <si>
    <t>C-B 0.13327453 -0.00990934 0.2764584 0.0650864</t>
  </si>
  <si>
    <t>Jaccard Similarity index</t>
  </si>
  <si>
    <t>Jaccard Similarity</t>
  </si>
  <si>
    <t>Number in both / number in either * 100</t>
  </si>
  <si>
    <t>Jaccard Similiarity</t>
  </si>
  <si>
    <t>Scientific_name</t>
  </si>
  <si>
    <t>Code</t>
  </si>
  <si>
    <t>Common</t>
  </si>
  <si>
    <t>Gymnorhina tibicen</t>
  </si>
  <si>
    <t>Australian Magpie</t>
  </si>
  <si>
    <t>Corvus coronoides</t>
  </si>
  <si>
    <t>Australian Raven</t>
  </si>
  <si>
    <t>Barnardius zonarius</t>
  </si>
  <si>
    <t>Australian Ringneck</t>
  </si>
  <si>
    <t>Geopelia humeralis</t>
  </si>
  <si>
    <t>Bar-shouldered Dove</t>
  </si>
  <si>
    <t>Coracina novaehollandiae</t>
  </si>
  <si>
    <t>Black-faced Cuckoo-shrike</t>
  </si>
  <si>
    <t>Neopsephotus bourkii</t>
  </si>
  <si>
    <t>Bourke's Parrot</t>
  </si>
  <si>
    <t>Lichmera indistincta</t>
  </si>
  <si>
    <t>Brown Honeyeater</t>
  </si>
  <si>
    <t>Climacteris picumnus</t>
  </si>
  <si>
    <t>Brown Treecreeper</t>
  </si>
  <si>
    <t>Acanthiza uropygialis</t>
  </si>
  <si>
    <t>Chestnut-rumped Thornbill</t>
  </si>
  <si>
    <t>Oreoica gutturalis</t>
  </si>
  <si>
    <t>Crested Bellbird</t>
  </si>
  <si>
    <t>Ocyphaps lophotes</t>
  </si>
  <si>
    <t>Crested Pigeon</t>
  </si>
  <si>
    <t>Taeniopygia bichenovii</t>
  </si>
  <si>
    <t>Double-barred Finch</t>
  </si>
  <si>
    <t>Cacomantis flabelliformis</t>
  </si>
  <si>
    <t>Fan-tailed Cuckoo</t>
  </si>
  <si>
    <t>Eolophus roseicapilla</t>
  </si>
  <si>
    <t>Galah</t>
  </si>
  <si>
    <t>Cracticus torquatus</t>
  </si>
  <si>
    <t>Grey Butcherbird</t>
  </si>
  <si>
    <t>Rhipidura albiscapa</t>
  </si>
  <si>
    <t>Grey Fantail</t>
  </si>
  <si>
    <t>Colluricincla harmonica</t>
  </si>
  <si>
    <t>Grey Shrike-thrush</t>
  </si>
  <si>
    <t>Pomatostomus temporalis</t>
  </si>
  <si>
    <t>Grey-crowned Babbler</t>
  </si>
  <si>
    <t>Pomatostomus halli</t>
  </si>
  <si>
    <t>Hall's Babbler</t>
  </si>
  <si>
    <t>Chrysococcyx basalis</t>
  </si>
  <si>
    <t>Horsfield's Bronze-Cuckoo</t>
  </si>
  <si>
    <t>Microeca fascinans</t>
  </si>
  <si>
    <t>Jacky Winter</t>
  </si>
  <si>
    <t>Dacelo novaeguineae</t>
  </si>
  <si>
    <t>Laughing Kookaburra</t>
  </si>
  <si>
    <t>Corvus bennetti</t>
  </si>
  <si>
    <t>Little Crow</t>
  </si>
  <si>
    <t>Philemon citreogularis</t>
  </si>
  <si>
    <t>Little Friarbird</t>
  </si>
  <si>
    <t>Dicaeum hirundinaceum</t>
  </si>
  <si>
    <t>Mistletoebird</t>
  </si>
  <si>
    <t>Philemon corniculatus</t>
  </si>
  <si>
    <t>Noisy Friarbird</t>
  </si>
  <si>
    <t>Cacomantis pallidus</t>
  </si>
  <si>
    <t>Pallid Cuckoo</t>
  </si>
  <si>
    <t>Geopelia placida</t>
  </si>
  <si>
    <t>Peaceful Dove</t>
  </si>
  <si>
    <t>Cracticus nigrogularis</t>
  </si>
  <si>
    <t>Pied Butcherbird</t>
  </si>
  <si>
    <t>Merops ornatus</t>
  </si>
  <si>
    <t>Rainbow Bee-eater</t>
  </si>
  <si>
    <t>Pardalotus rubricatus</t>
  </si>
  <si>
    <t>Red-browed Pardalote</t>
  </si>
  <si>
    <t>Petroica goodenovii</t>
  </si>
  <si>
    <t>Red-capped Robin</t>
  </si>
  <si>
    <t>Psephotus haematonotus</t>
  </si>
  <si>
    <t>Red-rumped Parrot</t>
  </si>
  <si>
    <t>Aprosmictus erythropterus</t>
  </si>
  <si>
    <t>Red-winged Parrot</t>
  </si>
  <si>
    <t>Megalurus mathewsi</t>
  </si>
  <si>
    <t>Rufous Songlark</t>
  </si>
  <si>
    <t>Pachycephala rufiventris</t>
  </si>
  <si>
    <t>Rufous Whistler</t>
  </si>
  <si>
    <t>Todiramphus macleayii</t>
  </si>
  <si>
    <t>Sacred Kingfisher</t>
  </si>
  <si>
    <t>Chalcites lucidus</t>
  </si>
  <si>
    <t>Shining Bronze-Cuckoo</t>
  </si>
  <si>
    <t>Gavicalis virescens</t>
  </si>
  <si>
    <t>Singing Honeyeater</t>
  </si>
  <si>
    <t>Acanthagenys rufogularis</t>
  </si>
  <si>
    <t>Spiny-cheeked Honeyeater</t>
  </si>
  <si>
    <t>Ptilonorynchus maculatus</t>
  </si>
  <si>
    <t>Spotted Bowerbird</t>
  </si>
  <si>
    <t>Pardalotus quadragintus</t>
  </si>
  <si>
    <t>Striated Pardalote</t>
  </si>
  <si>
    <t>Plectorhyncha lanceolata</t>
  </si>
  <si>
    <t>Striped Honeyeater</t>
  </si>
  <si>
    <t>Hirundo neoxena</t>
  </si>
  <si>
    <t>Welcome Swallow</t>
  </si>
  <si>
    <t>Gerygone fusca</t>
  </si>
  <si>
    <t>Western Gerygone</t>
  </si>
  <si>
    <t>Haliastur sphenurus</t>
  </si>
  <si>
    <t>Whistling Kite</t>
  </si>
  <si>
    <t>Climacteris affinis</t>
  </si>
  <si>
    <t>White-browed Treecreeper</t>
  </si>
  <si>
    <t>Ptilotula penicillata</t>
  </si>
  <si>
    <t>White-plumed Honeyeater</t>
  </si>
  <si>
    <t>Corcorax melanorhamphos</t>
  </si>
  <si>
    <t>White-winged Chough</t>
  </si>
  <si>
    <t>Malurus leucopterus</t>
  </si>
  <si>
    <t>White-winged Fairy-wren</t>
  </si>
  <si>
    <t>Rhipidura leucophrys</t>
  </si>
  <si>
    <t>Willie Wagtail</t>
  </si>
  <si>
    <t>Acanthiza nana</t>
  </si>
  <si>
    <t>Yellow Thornbill</t>
  </si>
  <si>
    <t>Acanthiza chrysorrhoa</t>
  </si>
  <si>
    <t>Yellow-rumped Thornbill</t>
  </si>
  <si>
    <t>Manorina flavigula</t>
  </si>
  <si>
    <t>Yellow-throated Miner</t>
  </si>
  <si>
    <t>Malurus splendens</t>
  </si>
  <si>
    <t>Fairy-wren:general</t>
  </si>
  <si>
    <t>X</t>
  </si>
  <si>
    <t>Honeyeater:general</t>
  </si>
  <si>
    <t>Toriramphus pyrrhopygius</t>
  </si>
  <si>
    <t>Kingfisher:general</t>
  </si>
  <si>
    <t>Cinclosoma castaneothorax</t>
  </si>
  <si>
    <t>Quail-thrush:general</t>
  </si>
  <si>
    <t>Acanthiza apicalis</t>
  </si>
  <si>
    <t>Thornbill:general</t>
  </si>
  <si>
    <t>Artamis</t>
  </si>
  <si>
    <t>Woodswallow:general</t>
  </si>
  <si>
    <t>Eurostopodus argus</t>
  </si>
  <si>
    <t>Spotted Nightjar</t>
  </si>
  <si>
    <t>Geopelia cuneata</t>
  </si>
  <si>
    <t>Diamond Dove</t>
  </si>
  <si>
    <t>Lophochroa leadbeateri</t>
  </si>
  <si>
    <t>Major Mitchell's Cockatoo</t>
  </si>
  <si>
    <t>Psephotellus varius</t>
  </si>
  <si>
    <t>Mulga Parrot</t>
  </si>
  <si>
    <t>Chrysococcyx osculans</t>
  </si>
  <si>
    <t>Black-eared cuckoo</t>
  </si>
  <si>
    <t>Grallina cyanoleuca</t>
  </si>
  <si>
    <t>Magpie Lark</t>
  </si>
  <si>
    <t>Weight_g</t>
  </si>
  <si>
    <t>Length_cm</t>
  </si>
  <si>
    <t>feedingGuild</t>
  </si>
  <si>
    <t>foodtype1</t>
  </si>
  <si>
    <t>foodtype2</t>
  </si>
  <si>
    <t>foodtype 3</t>
  </si>
  <si>
    <t>forageLocation</t>
  </si>
  <si>
    <t>forageHt</t>
  </si>
  <si>
    <t>Migratory</t>
  </si>
  <si>
    <t>abundance</t>
  </si>
  <si>
    <t>abun</t>
  </si>
  <si>
    <t>Omnivore</t>
  </si>
  <si>
    <t>Invertebrates</t>
  </si>
  <si>
    <t>mammals</t>
  </si>
  <si>
    <t>Ground</t>
  </si>
  <si>
    <t>Very common</t>
  </si>
  <si>
    <t>Carnivore</t>
  </si>
  <si>
    <t>Carrion</t>
  </si>
  <si>
    <t>Granivore</t>
  </si>
  <si>
    <t>Seeds</t>
  </si>
  <si>
    <t>Fruit</t>
  </si>
  <si>
    <t>All</t>
  </si>
  <si>
    <t>Uncommon</t>
  </si>
  <si>
    <t>Insectivore</t>
  </si>
  <si>
    <t>Shrub</t>
  </si>
  <si>
    <t>Nectarvore</t>
  </si>
  <si>
    <t>Nectar</t>
  </si>
  <si>
    <t>Shrub and higher</t>
  </si>
  <si>
    <t>Fairly Common</t>
  </si>
  <si>
    <t>Ground, shrub, lower tree</t>
  </si>
  <si>
    <t>Rare</t>
  </si>
  <si>
    <t>Ground and shrub</t>
  </si>
  <si>
    <t>Reptiles</t>
  </si>
  <si>
    <t>Birds</t>
  </si>
  <si>
    <t>Mammals</t>
  </si>
  <si>
    <t>Lower and Upper Canopy</t>
  </si>
  <si>
    <t>Shurb and lower canopy</t>
  </si>
  <si>
    <t>Ground Shurb and lower canopy</t>
  </si>
  <si>
    <t>Ground, lower tree</t>
  </si>
  <si>
    <t>Grains</t>
  </si>
  <si>
    <t>Shrub to upper canopy</t>
  </si>
  <si>
    <t>Frugivore</t>
  </si>
  <si>
    <t>Fruits</t>
  </si>
  <si>
    <t>Insects</t>
  </si>
  <si>
    <t>Canopy</t>
  </si>
  <si>
    <t>Fairly common</t>
  </si>
  <si>
    <t>Shurb to canopy</t>
  </si>
  <si>
    <t>Ground to lower canopy</t>
  </si>
  <si>
    <t>Shrub to canopy</t>
  </si>
  <si>
    <t>Lizards</t>
  </si>
  <si>
    <t>Fish</t>
  </si>
  <si>
    <t>Shrub to lower canopy</t>
  </si>
  <si>
    <t>Aerial</t>
  </si>
  <si>
    <t>Mammal</t>
  </si>
  <si>
    <t>tubers</t>
  </si>
  <si>
    <t>Ground to shrub</t>
  </si>
  <si>
    <t>Splendid fairywren</t>
  </si>
  <si>
    <t>Ground to Shrub</t>
  </si>
  <si>
    <t>Red-backed kingfisher</t>
  </si>
  <si>
    <t>Chestnut-breasted quail-thrush</t>
  </si>
  <si>
    <t>Inland thornbill</t>
  </si>
  <si>
    <t>Shrub layer</t>
  </si>
  <si>
    <t>Masked woodswallow</t>
  </si>
  <si>
    <t>Ecosounds_Code</t>
  </si>
  <si>
    <t>Dissimilarity</t>
  </si>
  <si>
    <t>Quality testing data</t>
  </si>
  <si>
    <t>Bartlett's K-squared = 0.53852, df = 2, p-value = 0.7639</t>
  </si>
  <si>
    <t>W = 0.9634, p-value = 0.8331</t>
  </si>
  <si>
    <t>Q</t>
  </si>
  <si>
    <t>Bartlett's K-squared = 1.45, df = 2, p-value = 0.4843</t>
  </si>
  <si>
    <t>W = 0.95289, p-value = 0.7218</t>
  </si>
  <si>
    <t xml:space="preserve">            Df  Sum Sq  Mean Sq F value  Pr(&gt;F)   </t>
  </si>
  <si>
    <t>Treatment    2 0.06233 0.031163   10.96 0.00993 **</t>
  </si>
  <si>
    <t xml:space="preserve">Residuals    6 0.01706 0.002844                   </t>
  </si>
  <si>
    <t>Tree</t>
  </si>
  <si>
    <t>Living</t>
  </si>
  <si>
    <t>Litter</t>
  </si>
  <si>
    <t>Rock</t>
  </si>
  <si>
    <t>Bare</t>
  </si>
  <si>
    <t>Dead</t>
  </si>
  <si>
    <t>Bartlett's K-squared = Inf, df = 8, p-value &lt; 2.2e-16</t>
  </si>
  <si>
    <t>W = 0.21119, p-value &lt; 2.2e-16</t>
  </si>
  <si>
    <t>W = 0.20395, p-value &lt; 2.2e-16</t>
  </si>
  <si>
    <t>Bartlett's K-squared = Inf, df = 8, p-value, &lt; 2.2e-16</t>
  </si>
  <si>
    <t>W = 0.22216, p-value &lt; 2.2e-16</t>
  </si>
  <si>
    <t>Bartlett's K-squared = 9.7216, df = 8, p-value = 0.2851</t>
  </si>
  <si>
    <t>W = 0.87322, p-value = 2.248e-09</t>
  </si>
  <si>
    <t>Kruskal-Wallis chi-squared = 17.565, df = 8, p-value = 0.02473</t>
  </si>
  <si>
    <t>Note: Significant - but I don't understand how</t>
  </si>
  <si>
    <t>W = 0.38918, p-value &lt; 2.2e-16</t>
  </si>
  <si>
    <t>Kruskal-Wallis chi-squared = 89.517, df = 8, p-value = 5.827e-16</t>
  </si>
  <si>
    <t>Note: Might be important when discussing quail-thrush presence</t>
  </si>
  <si>
    <t>Bartlett's K-squared = 4.9586, df = 8, p-value = 0.762</t>
  </si>
  <si>
    <t>W = 0.89898, p-value = 4.333e-08</t>
  </si>
  <si>
    <t>Kruskal-Wallis chi-squared = 15.223, df = 8, p-value = 0.05495</t>
  </si>
  <si>
    <t>W = 0.39346, p-value &lt; 2.2e-16</t>
  </si>
  <si>
    <t>Kruskal-Wallis chi-squared = 33.818, df = 8, p-value = 4.383e-05</t>
  </si>
  <si>
    <t>Variable</t>
  </si>
  <si>
    <t>Bartlett test</t>
  </si>
  <si>
    <t>Shapiro Wilks test</t>
  </si>
  <si>
    <t>Kruskal-wallis test</t>
  </si>
  <si>
    <t>Kruskal-Wallis chi-squared = 14.594, df = 8, p-value = 0.06754</t>
  </si>
  <si>
    <t>Kruskal-Wallis chi-squared = 12.74, df = 8, p-value = 0.1211</t>
  </si>
  <si>
    <t>Kruskal-Wallis chi-squared = 34.737, df = 8,p-value = 2.986e-05</t>
  </si>
  <si>
    <t>Notes</t>
  </si>
  <si>
    <t>Significant but not biologically important (one site carrying the trend OM01)</t>
  </si>
  <si>
    <t>Unlikely to be representative of time of survey</t>
  </si>
  <si>
    <t>X_Tom To check</t>
  </si>
  <si>
    <t>Bartlett test of homogeneity of variances</t>
  </si>
  <si>
    <t>Shapiro-Wilk normality test</t>
  </si>
  <si>
    <t xml:space="preserve">  Tukey multiple comparisons of means 95% family-wise confidence level</t>
  </si>
  <si>
    <t>Quality test</t>
  </si>
  <si>
    <t>Tree.cover</t>
  </si>
  <si>
    <t>Tree.height</t>
  </si>
  <si>
    <t>DBH</t>
  </si>
  <si>
    <t>Shrub.height</t>
  </si>
  <si>
    <t>Bartlett's K-squared = 2.0138, df = 2, p-value = 0.3654</t>
  </si>
  <si>
    <t>Bartlett's Test</t>
  </si>
  <si>
    <t>Tree cover</t>
  </si>
  <si>
    <t>W = 0.93903, p-value = 0.5717</t>
  </si>
  <si>
    <t>Shapiro</t>
  </si>
  <si>
    <t>ANOVA</t>
  </si>
  <si>
    <t>Tukey</t>
  </si>
  <si>
    <t xml:space="preserve">            Df Sum Sq Mean Sq F value  Pr(&gt;F)   </t>
  </si>
  <si>
    <t>Treatment    2   4740  2370.1   16.31 0.00375 **</t>
  </si>
  <si>
    <t xml:space="preserve">Residuals    6    872   145.3    </t>
  </si>
  <si>
    <t>N/A</t>
  </si>
  <si>
    <t xml:space="preserve">        diff        lwr      upr     p adj</t>
  </si>
  <si>
    <t>B-A 37.56667   7.367405 67.76593 0.0205714</t>
  </si>
  <si>
    <t>C-A 55.00000  24.800738 85.19926 0.0033697</t>
  </si>
  <si>
    <t>C-B 17.43333 -12.765928 47.63259 0.2567063</t>
  </si>
  <si>
    <t>Varaiable</t>
  </si>
  <si>
    <t>Bartlett's K-squared = 6.7942, df = 2, p-value = 0.03347</t>
  </si>
  <si>
    <t>W = 0.95178, p-value = 0.7292</t>
  </si>
  <si>
    <t>Kruskal-Wallis chi-squared = 6.25, df = 2, p-value = 0.04394</t>
  </si>
  <si>
    <t>Kruskal-Wallis</t>
  </si>
  <si>
    <t>Bartlett's K-squared = 0.74546, df = 2, p-value = 0.6889</t>
  </si>
  <si>
    <t>W = 0.9627, p-value = 0.8262</t>
  </si>
  <si>
    <t xml:space="preserve">            Df Sum Sq Mean Sq F value Pr(&gt;F)</t>
  </si>
  <si>
    <t>Treatment    2  609.6   304.8    1.71  0.258</t>
  </si>
  <si>
    <t xml:space="preserve">Residuals    6 1069.2   178.2   </t>
  </si>
  <si>
    <t>B-A  1.934509 -31.50855 35.37757 0.9828335</t>
  </si>
  <si>
    <t>C-A 18.345556 -15.09750 51.78861 0.2858832</t>
  </si>
  <si>
    <t>C-B 16.411047 -17.03201 49.85411 0.3531144</t>
  </si>
  <si>
    <t>Shrub height</t>
  </si>
  <si>
    <t xml:space="preserve">          diff       lwr       upr     p adj</t>
  </si>
  <si>
    <t>Explanatory Varaiable</t>
  </si>
  <si>
    <t>Response variable</t>
  </si>
  <si>
    <t>Results</t>
  </si>
  <si>
    <t xml:space="preserve">            Estimate Std. Error t value Pr(&gt;|t|)    </t>
  </si>
  <si>
    <t>(Intercept)  32.5200     3.1713  10.255 1.81e-05 ***</t>
  </si>
  <si>
    <t xml:space="preserve">Tree.cover    0.1850     0.0729   2.538   0.0388 *  </t>
  </si>
  <si>
    <t>Residual standard error: 5.461 on 7 degrees of freedom</t>
  </si>
  <si>
    <t xml:space="preserve">Multiple R-squared:  0.4793,    Adjusted R-squared:  0.4049 </t>
  </si>
  <si>
    <t>F-statistic: 6.442 on 1 and 7 DF,  p-value: 0.03877</t>
  </si>
  <si>
    <t xml:space="preserve">             Estimate Std. Error t value Pr(&gt;|t|)    </t>
  </si>
  <si>
    <t>(Intercept) 0.7632716  0.0400802  19.044 2.74e-07 ***</t>
  </si>
  <si>
    <t xml:space="preserve">Tree.cover  0.0028644  0.0009213   3.109   0.0171 *  </t>
  </si>
  <si>
    <t>Residual standard error: 0.06902 on 7 degrees of freedom</t>
  </si>
  <si>
    <t xml:space="preserve">Multiple R-squared:   0.58,     Adjusted R-squared:   0.52 </t>
  </si>
  <si>
    <t>F-statistic: 9.666 on 1 and 7 DF,  p-value: 0.01711</t>
  </si>
  <si>
    <t>(Intercept)  32.1235     4.7722   6.731 0.000523 ***</t>
  </si>
  <si>
    <t xml:space="preserve">Tree.height   0.9827     0.5323   1.846 0.114405    </t>
  </si>
  <si>
    <t>Residual standard error: 6.047 on 6 degrees of freedom</t>
  </si>
  <si>
    <t xml:space="preserve">  (1 observation deleted due to missingness)</t>
  </si>
  <si>
    <t xml:space="preserve">Multiple R-squared:  0.3623,    Adjusted R-squared:  0.256 </t>
  </si>
  <si>
    <t>F-statistic: 3.408 on 1 and 6 DF,  p-value: 0.1144</t>
  </si>
  <si>
    <t>(Intercept)  31.4926     4.3519   7.236 0.000172 ***</t>
  </si>
  <si>
    <t xml:space="preserve">DBH           0.2925     0.1480   1.977 0.088620 .  </t>
  </si>
  <si>
    <t>Residual standard error: 6.063 on 7 degrees of freedom</t>
  </si>
  <si>
    <t xml:space="preserve">Multiple R-squared:  0.3582,    Adjusted R-squared:  0.2665 </t>
  </si>
  <si>
    <t>F-statistic: 3.907 on 1 and 7 DF,  p-value: 0.08862</t>
  </si>
  <si>
    <t>(Intercept)  0.75394    0.06697  11.258 2.94e-05 ***</t>
  </si>
  <si>
    <t xml:space="preserve">Tree.height  0.01510    0.00747   2.022   0.0897 .  </t>
  </si>
  <si>
    <t>Residual standard error: 0.08485 on 6 degrees of freedom</t>
  </si>
  <si>
    <t xml:space="preserve">Multiple R-squared:  0.4052,    Adjusted R-squared:  0.3061 </t>
  </si>
  <si>
    <t>F-statistic: 4.088 on 1 and 6 DF,  p-value: 0.08967</t>
  </si>
  <si>
    <t>(Intercept) 0.768781   0.064399  11.938 6.58e-06 ***</t>
  </si>
  <si>
    <t xml:space="preserve">DBH         0.003706   0.002190   1.692    0.134    </t>
  </si>
  <si>
    <t>Residual standard error: 0.08971 on 7 degrees of freedom</t>
  </si>
  <si>
    <t xml:space="preserve">Multiple R-squared:  0.2904,    Adjusted R-squared:  0.189 </t>
  </si>
  <si>
    <t>F-statistic: 2.864 on 1 and 7 DF,  p-value: 0.1344</t>
  </si>
  <si>
    <t>Tree height* not full dataset (missing IM02)</t>
  </si>
  <si>
    <t>No significant differences or results</t>
  </si>
  <si>
    <t>Linear regression</t>
  </si>
  <si>
    <t>W = 0.76224, p-value = 0.007514</t>
  </si>
  <si>
    <t>Bartlett's K-squared = 1.4555, df = 2, p-value = 0.483</t>
  </si>
  <si>
    <t>Kruskal-Wallis chi-squared = 1.0505, df = 2, p-value = 0.5914</t>
  </si>
  <si>
    <t>Bartlett's K-squared = 1.0966, df = 2, p-value = 0.5779</t>
  </si>
  <si>
    <t>W = 0.95319, p-value = 0.725</t>
  </si>
  <si>
    <t>Treatment    2  204.2   102.1   0.553  0.602</t>
  </si>
  <si>
    <t xml:space="preserve">Residuals    6 1107.7   184.6  </t>
  </si>
  <si>
    <t>Bartlett's K-squared = 11.379, df = 2, p-value = 0.003382</t>
  </si>
  <si>
    <t>W = 0.50032, p-value = 6.449e-06</t>
  </si>
  <si>
    <t>Kruskal-Wallis chi-squared = 2.7152, df = 2, p-value = 0.2573</t>
  </si>
  <si>
    <t>Bartlett's K-squared = 4.1545, df = 2, p-value = 0.1253</t>
  </si>
  <si>
    <t>W = 0.96632, p-value = 0.8616</t>
  </si>
  <si>
    <t>Treatment    2  277.9   138.9   1.023  0.415</t>
  </si>
  <si>
    <t xml:space="preserve">Residuals    6  814.6   135.8 </t>
  </si>
  <si>
    <t>Bartlett's K-squared = 5.3011, df = 2, p-value = 0.07061</t>
  </si>
  <si>
    <t>W = 0.82792, p-value = 0.04232</t>
  </si>
  <si>
    <t>Kruskal-Wallis chi-squared = 4.4294, df = 2, p-value = 0.1092</t>
  </si>
  <si>
    <t>Treatments</t>
  </si>
  <si>
    <t>Associated Species</t>
  </si>
  <si>
    <t>Regrowth</t>
  </si>
  <si>
    <t>Intermediate</t>
  </si>
  <si>
    <t>Old Growth</t>
  </si>
  <si>
    <t>Regrowth ~ Intermediate</t>
  </si>
  <si>
    <t>Intermediate ~ Old growth</t>
  </si>
  <si>
    <t>Regrowth ~ Old growth</t>
  </si>
  <si>
    <t>Shrub.cover</t>
  </si>
  <si>
    <t>Shrub cover</t>
  </si>
  <si>
    <t>Bartlett's K-squared = 2.1157, df = 2, p-value = 0.3472</t>
  </si>
  <si>
    <t>W = 0.81313, p-value = 0.03949</t>
  </si>
  <si>
    <t>Kruskal-Wallis chi-squared = 2, df = 2, p-value = 0.3679</t>
  </si>
  <si>
    <t>(Intercept) 41.52267    3.70452  11.209 3.01e-05 ***</t>
  </si>
  <si>
    <t xml:space="preserve">Shrub.cover -0.07008    0.12121  -0.578    0.584    </t>
  </si>
  <si>
    <t>Residual standard error: 7.369 on 6 degrees of freedom</t>
  </si>
  <si>
    <t xml:space="preserve">Multiple R-squared:  0.05278,   Adjusted R-squared:  -0.1051 </t>
  </si>
  <si>
    <t>F-statistic: 0.3343 on 1 and 6 DF,  p-value: 0.5842</t>
  </si>
  <si>
    <t>(Intercept)  0.897021   0.053844  16.660 2.98e-06 ***</t>
  </si>
  <si>
    <t xml:space="preserve">Shrub.cover -0.001014   0.001762  -0.576    0.586    </t>
  </si>
  <si>
    <t>Residual standard error: 0.1071 on 6 degrees of freedom</t>
  </si>
  <si>
    <t xml:space="preserve">Multiple R-squared:  0.05232,   Adjusted R-squared:  -0.1056 </t>
  </si>
  <si>
    <t>F-statistic: 0.3312 on 1 and 6 DF,  p-value: 0.5859</t>
  </si>
  <si>
    <t>(Intercept)   40.4377     7.3808   5.479 0.000927 ***</t>
  </si>
  <si>
    <t xml:space="preserve">Shrub.height  -0.6032     3.1551  -0.191 0.853805    </t>
  </si>
  <si>
    <t>Residual standard error: 7.548 on 7 degrees of freedom</t>
  </si>
  <si>
    <t xml:space="preserve">Multiple R-squared:  0.005195,  Adjusted R-squared:  -0.1369 </t>
  </si>
  <si>
    <t>F-statistic: 0.03655 on 1 and 7 DF,  p-value: 0.8538</t>
  </si>
  <si>
    <t>(Intercept)   0.90483    0.10292   8.792 4.97e-05 ***</t>
  </si>
  <si>
    <t xml:space="preserve">Shrub.height -0.01797    0.04399  -0.408    0.695    </t>
  </si>
  <si>
    <t>Residual standard error: 0.1052 on 7 degrees of freedom</t>
  </si>
  <si>
    <t xml:space="preserve">Multiple R-squared:  0.02328,   Adjusted R-squared:  -0.1163 </t>
  </si>
  <si>
    <t>F-statistic: 0.1668 on 1 and 7 DF,  p-value: 0.6952</t>
  </si>
  <si>
    <t>Bartlett's K-squared = 0.95714, df = 2, p-value = 0.6197</t>
  </si>
  <si>
    <t>W = 0.94031, p-value = 0.5852</t>
  </si>
  <si>
    <t>Treatment    2  1.802  0.9012   1.379  0.322</t>
  </si>
  <si>
    <t xml:space="preserve">Residuals    6  3.921  0.6535 </t>
  </si>
  <si>
    <t>B-A -1.0780161 -3.103191 0.9471586 0.3036154</t>
  </si>
  <si>
    <t>C-A -0.3670161 -2.392191 1.6581586 0.8473266</t>
  </si>
  <si>
    <t>C-B  0.7110000 -1.314175 2.7361747 0.5607288</t>
  </si>
  <si>
    <t>Model</t>
  </si>
  <si>
    <t>Model Fit</t>
  </si>
  <si>
    <t>AIC</t>
  </si>
  <si>
    <t>0.02641 *</t>
  </si>
  <si>
    <t>Independent</t>
  </si>
  <si>
    <t>Dependent</t>
  </si>
  <si>
    <t>ANOVA P value</t>
  </si>
  <si>
    <t>DF</t>
  </si>
  <si>
    <t>Shrub cover only has 8 sites - AIC cannot be compared to rest</t>
  </si>
  <si>
    <t>Removing IM02 from analysis</t>
  </si>
  <si>
    <t>Tree.cover + Shrub.cover</t>
  </si>
  <si>
    <t>0.02617* (tree)</t>
  </si>
  <si>
    <t>0.51681 (shrub)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</si>
</sst>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0" xfId="0" applyFont="1" applyFill="1"/>
    <xf numFmtId="0" fontId="3" fillId="0" borderId="0" xfId="0" applyFont="1" applyFill="1" applyAlignment="1"/>
    <xf numFmtId="0" fontId="0" fillId="0" borderId="0" xfId="0" applyFont="1" applyAlignment="1">
      <alignment vertical="center"/>
    </xf>
    <xf numFmtId="0" fontId="1" fillId="5" borderId="0" xfId="1" applyFont="1" applyAlignment="1">
      <alignment vertical="center"/>
    </xf>
    <xf numFmtId="0" fontId="2" fillId="6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5" borderId="0" xfId="1" applyAlignment="1">
      <alignment vertical="center"/>
    </xf>
    <xf numFmtId="0" fontId="2" fillId="6" borderId="0" xfId="2" applyAlignment="1">
      <alignment vertical="center"/>
    </xf>
    <xf numFmtId="0" fontId="1" fillId="5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1</xdr:row>
      <xdr:rowOff>38100</xdr:rowOff>
    </xdr:from>
    <xdr:to>
      <xdr:col>21</xdr:col>
      <xdr:colOff>107255</xdr:colOff>
      <xdr:row>25</xdr:row>
      <xdr:rowOff>78064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228600"/>
          <a:ext cx="6136580" cy="46119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23</xdr:row>
      <xdr:rowOff>76200</xdr:rowOff>
    </xdr:from>
    <xdr:to>
      <xdr:col>22</xdr:col>
      <xdr:colOff>239129</xdr:colOff>
      <xdr:row>50</xdr:row>
      <xdr:rowOff>57865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5029200"/>
          <a:ext cx="7192379" cy="5125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0</xdr:rowOff>
    </xdr:from>
    <xdr:to>
      <xdr:col>12</xdr:col>
      <xdr:colOff>507733</xdr:colOff>
      <xdr:row>37</xdr:row>
      <xdr:rowOff>163993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095500"/>
          <a:ext cx="7194283" cy="5116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1</xdr:row>
      <xdr:rowOff>123825</xdr:rowOff>
    </xdr:from>
    <xdr:to>
      <xdr:col>30</xdr:col>
      <xdr:colOff>581025</xdr:colOff>
      <xdr:row>32</xdr:row>
      <xdr:rowOff>7892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314325"/>
          <a:ext cx="10058400" cy="5789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28575</xdr:rowOff>
    </xdr:from>
    <xdr:to>
      <xdr:col>22</xdr:col>
      <xdr:colOff>441058</xdr:colOff>
      <xdr:row>22</xdr:row>
      <xdr:rowOff>107726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8575"/>
          <a:ext cx="6003658" cy="4270151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22</xdr:row>
      <xdr:rowOff>123824</xdr:rowOff>
    </xdr:from>
    <xdr:to>
      <xdr:col>22</xdr:col>
      <xdr:colOff>178094</xdr:colOff>
      <xdr:row>44</xdr:row>
      <xdr:rowOff>76913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4314824"/>
          <a:ext cx="5826419" cy="41440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2520535</xdr:colOff>
      <xdr:row>10</xdr:row>
      <xdr:rowOff>76200</xdr:rowOff>
    </xdr:from>
    <xdr:to>
      <xdr:col>13</xdr:col>
      <xdr:colOff>2448929</xdr:colOff>
      <xdr:row>29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535" y="1981200"/>
          <a:ext cx="5129044" cy="3648075"/>
        </a:xfrm>
        <a:prstGeom prst="rect">
          <a:avLst/>
        </a:prstGeom>
      </xdr:spPr>
    </xdr:pic>
    <xdr:clientData/>
  </xdr:twoCellAnchor>
  <xdr:twoCellAnchor editAs="oneCell">
    <xdr:from>
      <xdr:col>11</xdr:col>
      <xdr:colOff>2524125</xdr:colOff>
      <xdr:row>29</xdr:row>
      <xdr:rowOff>104776</xdr:rowOff>
    </xdr:from>
    <xdr:to>
      <xdr:col>13</xdr:col>
      <xdr:colOff>2439404</xdr:colOff>
      <xdr:row>48</xdr:row>
      <xdr:rowOff>124022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629276"/>
          <a:ext cx="5115929" cy="3638746"/>
        </a:xfrm>
        <a:prstGeom prst="rect">
          <a:avLst/>
        </a:prstGeom>
      </xdr:spPr>
    </xdr:pic>
    <xdr:clientData/>
  </xdr:twoCellAnchor>
  <xdr:twoCellAnchor editAs="oneCell">
    <xdr:from>
      <xdr:col>11</xdr:col>
      <xdr:colOff>2499409</xdr:colOff>
      <xdr:row>48</xdr:row>
      <xdr:rowOff>9526</xdr:rowOff>
    </xdr:from>
    <xdr:to>
      <xdr:col>13</xdr:col>
      <xdr:colOff>2467979</xdr:colOff>
      <xdr:row>67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5409" y="9153526"/>
          <a:ext cx="5169220" cy="36766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2472626</xdr:colOff>
      <xdr:row>67</xdr:row>
      <xdr:rowOff>123826</xdr:rowOff>
    </xdr:from>
    <xdr:to>
      <xdr:col>13</xdr:col>
      <xdr:colOff>2467979</xdr:colOff>
      <xdr:row>87</xdr:row>
      <xdr:rowOff>9526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626" y="12887326"/>
          <a:ext cx="5196003" cy="3695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23</xdr:row>
      <xdr:rowOff>180975</xdr:rowOff>
    </xdr:from>
    <xdr:to>
      <xdr:col>10</xdr:col>
      <xdr:colOff>1296404</xdr:colOff>
      <xdr:row>39</xdr:row>
      <xdr:rowOff>182320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4562475"/>
          <a:ext cx="4287254" cy="3049345"/>
        </a:xfrm>
        <a:prstGeom prst="rect">
          <a:avLst/>
        </a:prstGeom>
      </xdr:spPr>
    </xdr:pic>
    <xdr:clientData/>
  </xdr:twoCellAnchor>
  <xdr:twoCellAnchor editAs="oneCell">
    <xdr:from>
      <xdr:col>9</xdr:col>
      <xdr:colOff>204275</xdr:colOff>
      <xdr:row>40</xdr:row>
      <xdr:rowOff>95251</xdr:rowOff>
    </xdr:from>
    <xdr:to>
      <xdr:col>10</xdr:col>
      <xdr:colOff>1182104</xdr:colOff>
      <xdr:row>56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675" y="7715251"/>
          <a:ext cx="4178229" cy="2971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1666974</xdr:colOff>
      <xdr:row>24</xdr:row>
      <xdr:rowOff>76200</xdr:rowOff>
    </xdr:from>
    <xdr:to>
      <xdr:col>12</xdr:col>
      <xdr:colOff>1391654</xdr:colOff>
      <xdr:row>40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774" y="4648200"/>
          <a:ext cx="4258580" cy="302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41</xdr:row>
      <xdr:rowOff>66676</xdr:rowOff>
    </xdr:from>
    <xdr:to>
      <xdr:col>12</xdr:col>
      <xdr:colOff>1686929</xdr:colOff>
      <xdr:row>57</xdr:row>
      <xdr:rowOff>27372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7877176"/>
          <a:ext cx="4230104" cy="3008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workbookViewId="0"/>
  </sheetViews>
  <sheetFormatPr baseColWidth="10" defaultColWidth="8.83203125" defaultRowHeight="15" x14ac:dyDescent="0.2"/>
  <cols>
    <col min="1" max="1" width="25.6640625" bestFit="1" customWidth="1"/>
    <col min="3" max="3" width="25.83203125" bestFit="1" customWidth="1"/>
  </cols>
  <sheetData>
    <row r="1" spans="1:12" x14ac:dyDescent="0.2">
      <c r="A1" t="s">
        <v>36</v>
      </c>
      <c r="B1" t="s">
        <v>234</v>
      </c>
      <c r="C1" t="s">
        <v>38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 t="s">
        <v>39</v>
      </c>
      <c r="B2">
        <v>6</v>
      </c>
      <c r="C2" t="s">
        <v>40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">
      <c r="A3" t="s">
        <v>41</v>
      </c>
      <c r="B3">
        <v>8</v>
      </c>
      <c r="C3" t="s">
        <v>42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43</v>
      </c>
      <c r="B4">
        <v>9</v>
      </c>
      <c r="C4" t="s">
        <v>44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45</v>
      </c>
      <c r="B5">
        <v>16</v>
      </c>
      <c r="C5" t="s">
        <v>46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</row>
    <row r="6" spans="1:12" x14ac:dyDescent="0.2">
      <c r="A6" t="s">
        <v>47</v>
      </c>
      <c r="B6">
        <v>19</v>
      </c>
      <c r="C6" t="s">
        <v>48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</row>
    <row r="7" spans="1:12" x14ac:dyDescent="0.2">
      <c r="A7" t="s">
        <v>49</v>
      </c>
      <c r="B7">
        <v>27</v>
      </c>
      <c r="C7" t="s">
        <v>50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</row>
    <row r="8" spans="1:12" x14ac:dyDescent="0.2">
      <c r="A8" t="s">
        <v>51</v>
      </c>
      <c r="B8">
        <v>33</v>
      </c>
      <c r="C8" t="s">
        <v>52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</row>
    <row r="9" spans="1:12" x14ac:dyDescent="0.2">
      <c r="A9" t="s">
        <v>53</v>
      </c>
      <c r="B9">
        <v>37</v>
      </c>
      <c r="C9" t="s">
        <v>54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</row>
    <row r="10" spans="1:12" x14ac:dyDescent="0.2">
      <c r="A10" t="s">
        <v>55</v>
      </c>
      <c r="B10">
        <v>49</v>
      </c>
      <c r="C10" t="s">
        <v>56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57</v>
      </c>
      <c r="B11">
        <v>60</v>
      </c>
      <c r="C11" t="s">
        <v>58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59</v>
      </c>
      <c r="B12">
        <v>61</v>
      </c>
      <c r="C12" t="s">
        <v>60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61</v>
      </c>
      <c r="B13">
        <v>71</v>
      </c>
      <c r="C13" t="s">
        <v>62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">
      <c r="A14" t="s">
        <v>63</v>
      </c>
      <c r="B14">
        <v>85</v>
      </c>
      <c r="C14" t="s">
        <v>64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t="s">
        <v>65</v>
      </c>
      <c r="B15">
        <v>88</v>
      </c>
      <c r="C15" t="s">
        <v>66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1:12" x14ac:dyDescent="0.2">
      <c r="A16" t="s">
        <v>67</v>
      </c>
      <c r="B16">
        <v>95</v>
      </c>
      <c r="C16" t="s">
        <v>68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69</v>
      </c>
      <c r="B17">
        <v>97</v>
      </c>
      <c r="C17" t="s">
        <v>70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</row>
    <row r="18" spans="1:12" x14ac:dyDescent="0.2">
      <c r="A18" t="s">
        <v>71</v>
      </c>
      <c r="B18">
        <v>99</v>
      </c>
      <c r="C18" t="s">
        <v>72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73</v>
      </c>
      <c r="B19">
        <v>100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</row>
    <row r="20" spans="1:12" x14ac:dyDescent="0.2">
      <c r="A20" t="s">
        <v>75</v>
      </c>
      <c r="B20">
        <v>102</v>
      </c>
      <c r="C20" t="s">
        <v>76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</row>
    <row r="21" spans="1:12" x14ac:dyDescent="0.2">
      <c r="A21" t="s">
        <v>77</v>
      </c>
      <c r="B21">
        <v>104</v>
      </c>
      <c r="C21" t="s">
        <v>78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79</v>
      </c>
      <c r="B22">
        <v>107</v>
      </c>
      <c r="C22" t="s">
        <v>80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81</v>
      </c>
      <c r="B23">
        <v>110</v>
      </c>
      <c r="C23" t="s">
        <v>82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2" x14ac:dyDescent="0.2">
      <c r="A24" t="s">
        <v>83</v>
      </c>
      <c r="B24">
        <v>116</v>
      </c>
      <c r="C24" t="s">
        <v>84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2">
      <c r="A25" t="s">
        <v>85</v>
      </c>
      <c r="B25">
        <v>117</v>
      </c>
      <c r="C25" t="s">
        <v>86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87</v>
      </c>
      <c r="B26">
        <v>127</v>
      </c>
      <c r="C26" t="s">
        <v>88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89</v>
      </c>
      <c r="B27">
        <v>129</v>
      </c>
      <c r="C27" t="s">
        <v>90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91</v>
      </c>
      <c r="B28">
        <v>140</v>
      </c>
      <c r="C28" t="s">
        <v>92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</row>
    <row r="29" spans="1:12" x14ac:dyDescent="0.2">
      <c r="A29" t="s">
        <v>93</v>
      </c>
      <c r="B29">
        <v>143</v>
      </c>
      <c r="C29" t="s">
        <v>94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95</v>
      </c>
      <c r="B30">
        <v>146</v>
      </c>
      <c r="C30" t="s">
        <v>96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97</v>
      </c>
      <c r="B31">
        <v>153</v>
      </c>
      <c r="C31" t="s">
        <v>98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</row>
    <row r="32" spans="1:12" x14ac:dyDescent="0.2">
      <c r="A32" t="s">
        <v>99</v>
      </c>
      <c r="B32">
        <v>158</v>
      </c>
      <c r="C32" t="s">
        <v>100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101</v>
      </c>
      <c r="B33">
        <v>159</v>
      </c>
      <c r="C33" t="s">
        <v>102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103</v>
      </c>
      <c r="B34">
        <v>161</v>
      </c>
      <c r="C34" t="s">
        <v>104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</row>
    <row r="35" spans="1:12" x14ac:dyDescent="0.2">
      <c r="A35" t="s">
        <v>105</v>
      </c>
      <c r="B35">
        <v>163</v>
      </c>
      <c r="C35" t="s">
        <v>106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107</v>
      </c>
      <c r="B36">
        <v>168</v>
      </c>
      <c r="C36" t="s">
        <v>108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 t="s">
        <v>109</v>
      </c>
      <c r="B37">
        <v>169</v>
      </c>
      <c r="C37" t="s">
        <v>110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111</v>
      </c>
      <c r="B38">
        <v>172</v>
      </c>
      <c r="C38" t="s">
        <v>112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2">
      <c r="A39" t="s">
        <v>113</v>
      </c>
      <c r="B39">
        <v>177</v>
      </c>
      <c r="C39" t="s">
        <v>114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</row>
    <row r="40" spans="1:12" x14ac:dyDescent="0.2">
      <c r="A40" t="s">
        <v>115</v>
      </c>
      <c r="B40">
        <v>180</v>
      </c>
      <c r="C40" t="s">
        <v>116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117</v>
      </c>
      <c r="B41">
        <v>187</v>
      </c>
      <c r="C41" t="s">
        <v>118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119</v>
      </c>
      <c r="B42">
        <v>189</v>
      </c>
      <c r="C42" t="s">
        <v>120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</row>
    <row r="43" spans="1:12" x14ac:dyDescent="0.2">
      <c r="A43" t="s">
        <v>121</v>
      </c>
      <c r="B43">
        <v>194</v>
      </c>
      <c r="C43" t="s">
        <v>122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</row>
    <row r="44" spans="1:12" x14ac:dyDescent="0.2">
      <c r="A44" t="s">
        <v>123</v>
      </c>
      <c r="B44">
        <v>195</v>
      </c>
      <c r="C44" t="s">
        <v>124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125</v>
      </c>
      <c r="B45">
        <v>211</v>
      </c>
      <c r="C45" t="s">
        <v>126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127</v>
      </c>
      <c r="B46">
        <v>212</v>
      </c>
      <c r="C46" t="s">
        <v>128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</row>
    <row r="47" spans="1:12" x14ac:dyDescent="0.2">
      <c r="A47" t="s">
        <v>129</v>
      </c>
      <c r="B47">
        <v>213</v>
      </c>
      <c r="C47" t="s">
        <v>130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131</v>
      </c>
      <c r="B48">
        <v>218</v>
      </c>
      <c r="C48" t="s">
        <v>132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</row>
    <row r="49" spans="1:12" x14ac:dyDescent="0.2">
      <c r="A49" t="s">
        <v>133</v>
      </c>
      <c r="B49">
        <v>227</v>
      </c>
      <c r="C49" t="s">
        <v>134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</row>
    <row r="50" spans="1:12" x14ac:dyDescent="0.2">
      <c r="A50" t="s">
        <v>135</v>
      </c>
      <c r="B50">
        <v>232</v>
      </c>
      <c r="C50" t="s">
        <v>136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</row>
    <row r="51" spans="1:12" x14ac:dyDescent="0.2">
      <c r="A51" t="s">
        <v>137</v>
      </c>
      <c r="B51">
        <v>233</v>
      </c>
      <c r="C51" t="s">
        <v>138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</row>
    <row r="52" spans="1:12" x14ac:dyDescent="0.2">
      <c r="A52" t="s">
        <v>139</v>
      </c>
      <c r="B52">
        <v>235</v>
      </c>
      <c r="C52" t="s">
        <v>140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2">
      <c r="A53" t="s">
        <v>141</v>
      </c>
      <c r="B53">
        <v>241</v>
      </c>
      <c r="C53" t="s">
        <v>142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</row>
    <row r="54" spans="1:12" x14ac:dyDescent="0.2">
      <c r="A54" t="s">
        <v>143</v>
      </c>
      <c r="B54">
        <v>245</v>
      </c>
      <c r="C54" t="s">
        <v>144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</row>
    <row r="55" spans="1:12" x14ac:dyDescent="0.2">
      <c r="A55" t="s">
        <v>145</v>
      </c>
      <c r="B55">
        <v>247</v>
      </c>
      <c r="C55" t="s">
        <v>146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147</v>
      </c>
      <c r="B56">
        <v>540</v>
      </c>
      <c r="C56" t="s">
        <v>148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s="2" t="s">
        <v>278</v>
      </c>
      <c r="B57" s="2">
        <v>554</v>
      </c>
      <c r="C57" s="2" t="s">
        <v>150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</row>
    <row r="58" spans="1:12" x14ac:dyDescent="0.2">
      <c r="A58" t="s">
        <v>151</v>
      </c>
      <c r="B58">
        <v>559</v>
      </c>
      <c r="C58" t="s">
        <v>152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x14ac:dyDescent="0.2">
      <c r="A59" t="s">
        <v>153</v>
      </c>
      <c r="B59">
        <v>576</v>
      </c>
      <c r="C59" t="s">
        <v>154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</row>
    <row r="60" spans="1:12" x14ac:dyDescent="0.2">
      <c r="A60" t="s">
        <v>155</v>
      </c>
      <c r="B60">
        <v>591</v>
      </c>
      <c r="C60" t="s">
        <v>156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 x14ac:dyDescent="0.2">
      <c r="A61" t="s">
        <v>157</v>
      </c>
      <c r="B61">
        <v>599</v>
      </c>
      <c r="C61" t="s">
        <v>158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 x14ac:dyDescent="0.2">
      <c r="A62" t="s">
        <v>159</v>
      </c>
      <c r="B62">
        <v>1039</v>
      </c>
      <c r="C62" t="s">
        <v>160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161</v>
      </c>
      <c r="B63">
        <v>1041</v>
      </c>
      <c r="C63" t="s">
        <v>162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</row>
    <row r="64" spans="1:12" x14ac:dyDescent="0.2">
      <c r="A64" t="s">
        <v>163</v>
      </c>
      <c r="B64">
        <v>1092</v>
      </c>
      <c r="C64" t="s">
        <v>164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165</v>
      </c>
      <c r="B65">
        <v>1096</v>
      </c>
      <c r="C65" t="s">
        <v>166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</row>
    <row r="66" spans="1:12" x14ac:dyDescent="0.2">
      <c r="A66" t="s">
        <v>167</v>
      </c>
      <c r="B66">
        <v>1098</v>
      </c>
      <c r="C66" t="s">
        <v>168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</row>
    <row r="67" spans="1:12" x14ac:dyDescent="0.2">
      <c r="A67" t="s">
        <v>169</v>
      </c>
      <c r="B67">
        <v>1467</v>
      </c>
      <c r="C67" t="s">
        <v>170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6"/>
  <sheetViews>
    <sheetView topLeftCell="D1" workbookViewId="0">
      <selection activeCell="D1" sqref="D1"/>
    </sheetView>
  </sheetViews>
  <sheetFormatPr baseColWidth="10" defaultColWidth="8.83203125" defaultRowHeight="15" x14ac:dyDescent="0.2"/>
  <cols>
    <col min="12" max="12" width="48" bestFit="1" customWidth="1"/>
    <col min="13" max="13" width="30" bestFit="1" customWidth="1"/>
    <col min="14" max="14" width="57.1640625" bestFit="1" customWidth="1"/>
  </cols>
  <sheetData>
    <row r="1" spans="1:15" x14ac:dyDescent="0.2">
      <c r="A1" s="3" t="s">
        <v>0</v>
      </c>
      <c r="B1" s="3" t="s">
        <v>27</v>
      </c>
      <c r="C1" s="3" t="s">
        <v>245</v>
      </c>
      <c r="D1" s="3" t="s">
        <v>195</v>
      </c>
      <c r="E1" s="3" t="s">
        <v>246</v>
      </c>
      <c r="F1" s="3" t="s">
        <v>247</v>
      </c>
      <c r="G1" s="3" t="s">
        <v>248</v>
      </c>
      <c r="H1" s="3" t="s">
        <v>249</v>
      </c>
      <c r="I1" s="3" t="s">
        <v>250</v>
      </c>
      <c r="J1" s="3"/>
      <c r="K1" s="3" t="s">
        <v>268</v>
      </c>
      <c r="L1" s="3" t="s">
        <v>269</v>
      </c>
      <c r="M1" s="3" t="s">
        <v>270</v>
      </c>
      <c r="N1" s="3" t="s">
        <v>271</v>
      </c>
      <c r="O1" s="3" t="s">
        <v>275</v>
      </c>
    </row>
    <row r="2" spans="1:15" x14ac:dyDescent="0.2">
      <c r="A2" s="3" t="s">
        <v>18</v>
      </c>
      <c r="B2" s="3" t="s">
        <v>2</v>
      </c>
      <c r="C2" s="3">
        <v>0</v>
      </c>
      <c r="D2" s="3">
        <v>0</v>
      </c>
      <c r="E2" s="3">
        <v>0</v>
      </c>
      <c r="F2" s="3">
        <v>5</v>
      </c>
      <c r="G2" s="3">
        <v>0</v>
      </c>
      <c r="H2" s="3">
        <v>95</v>
      </c>
      <c r="I2" s="3">
        <v>0</v>
      </c>
      <c r="J2" s="3"/>
      <c r="K2" s="4" t="s">
        <v>245</v>
      </c>
      <c r="L2" s="8" t="s">
        <v>251</v>
      </c>
      <c r="M2" s="8" t="s">
        <v>252</v>
      </c>
      <c r="N2" s="8" t="s">
        <v>272</v>
      </c>
      <c r="O2" s="3"/>
    </row>
    <row r="3" spans="1:15" x14ac:dyDescent="0.2">
      <c r="A3" s="3" t="s">
        <v>18</v>
      </c>
      <c r="B3" s="3" t="s">
        <v>2</v>
      </c>
      <c r="C3" s="3">
        <v>0</v>
      </c>
      <c r="D3" s="3">
        <v>5</v>
      </c>
      <c r="E3" s="3">
        <v>0</v>
      </c>
      <c r="F3" s="3">
        <v>80</v>
      </c>
      <c r="G3" s="3">
        <v>0</v>
      </c>
      <c r="H3" s="3">
        <v>15</v>
      </c>
      <c r="I3" s="3">
        <v>0</v>
      </c>
      <c r="J3" s="3"/>
      <c r="K3" s="4" t="s">
        <v>195</v>
      </c>
      <c r="L3" s="8" t="s">
        <v>254</v>
      </c>
      <c r="M3" s="8" t="s">
        <v>253</v>
      </c>
      <c r="N3" s="8" t="s">
        <v>273</v>
      </c>
      <c r="O3" s="3"/>
    </row>
    <row r="4" spans="1:15" x14ac:dyDescent="0.2">
      <c r="A4" s="3" t="s">
        <v>18</v>
      </c>
      <c r="B4" s="3" t="s">
        <v>2</v>
      </c>
      <c r="C4" s="3">
        <v>0</v>
      </c>
      <c r="D4" s="3">
        <v>0</v>
      </c>
      <c r="E4" s="3">
        <v>0</v>
      </c>
      <c r="F4" s="3">
        <v>25</v>
      </c>
      <c r="G4" s="3">
        <v>0</v>
      </c>
      <c r="H4" s="3">
        <v>75</v>
      </c>
      <c r="I4" s="3">
        <v>0</v>
      </c>
      <c r="J4" s="3"/>
      <c r="K4" s="4" t="s">
        <v>246</v>
      </c>
      <c r="L4" s="8" t="s">
        <v>254</v>
      </c>
      <c r="M4" s="8" t="s">
        <v>255</v>
      </c>
      <c r="N4" s="7" t="s">
        <v>274</v>
      </c>
      <c r="O4" s="3" t="s">
        <v>276</v>
      </c>
    </row>
    <row r="5" spans="1:15" x14ac:dyDescent="0.2">
      <c r="A5" s="3" t="s">
        <v>18</v>
      </c>
      <c r="B5" s="3" t="s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100</v>
      </c>
      <c r="I5" s="3">
        <v>0</v>
      </c>
      <c r="J5" s="3"/>
      <c r="K5" s="4" t="s">
        <v>247</v>
      </c>
      <c r="L5" s="7" t="s">
        <v>256</v>
      </c>
      <c r="M5" s="8" t="s">
        <v>257</v>
      </c>
      <c r="N5" s="7" t="s">
        <v>258</v>
      </c>
      <c r="O5" s="3" t="s">
        <v>259</v>
      </c>
    </row>
    <row r="6" spans="1:15" x14ac:dyDescent="0.2">
      <c r="A6" s="3" t="s">
        <v>18</v>
      </c>
      <c r="B6" s="3" t="s">
        <v>2</v>
      </c>
      <c r="C6" s="3">
        <v>0</v>
      </c>
      <c r="D6" s="3">
        <v>0</v>
      </c>
      <c r="E6" s="3">
        <v>0</v>
      </c>
      <c r="F6" s="3">
        <v>90</v>
      </c>
      <c r="G6" s="3">
        <v>0</v>
      </c>
      <c r="H6" s="3">
        <v>10</v>
      </c>
      <c r="I6" s="3">
        <v>0</v>
      </c>
      <c r="J6" s="3"/>
      <c r="K6" s="5" t="s">
        <v>248</v>
      </c>
      <c r="L6" s="8" t="s">
        <v>251</v>
      </c>
      <c r="M6" s="8" t="s">
        <v>260</v>
      </c>
      <c r="N6" s="7" t="s">
        <v>261</v>
      </c>
      <c r="O6" s="3" t="s">
        <v>262</v>
      </c>
    </row>
    <row r="7" spans="1:15" x14ac:dyDescent="0.2">
      <c r="A7" s="3" t="s">
        <v>18</v>
      </c>
      <c r="B7" s="3" t="s">
        <v>2</v>
      </c>
      <c r="C7" s="3">
        <v>0</v>
      </c>
      <c r="D7" s="3">
        <v>0</v>
      </c>
      <c r="E7" s="3">
        <v>0</v>
      </c>
      <c r="F7" s="3">
        <v>15</v>
      </c>
      <c r="G7" s="3">
        <v>0</v>
      </c>
      <c r="H7" s="3">
        <v>85</v>
      </c>
      <c r="I7" s="3">
        <v>0</v>
      </c>
      <c r="J7" s="3"/>
      <c r="K7" s="4" t="s">
        <v>249</v>
      </c>
      <c r="L7" s="7" t="s">
        <v>263</v>
      </c>
      <c r="M7" s="8" t="s">
        <v>264</v>
      </c>
      <c r="N7" s="8" t="s">
        <v>265</v>
      </c>
      <c r="O7" s="3"/>
    </row>
    <row r="8" spans="1:15" x14ac:dyDescent="0.2">
      <c r="A8" s="3" t="s">
        <v>18</v>
      </c>
      <c r="B8" s="3" t="s">
        <v>2</v>
      </c>
      <c r="C8" s="3">
        <v>0</v>
      </c>
      <c r="D8" s="3">
        <v>0</v>
      </c>
      <c r="E8" s="3">
        <v>0</v>
      </c>
      <c r="F8" s="3">
        <v>5</v>
      </c>
      <c r="G8" s="3">
        <v>0</v>
      </c>
      <c r="H8" s="3">
        <v>95</v>
      </c>
      <c r="I8" s="3">
        <v>0</v>
      </c>
      <c r="J8" s="3"/>
      <c r="K8" s="4" t="s">
        <v>250</v>
      </c>
      <c r="L8" s="8" t="s">
        <v>251</v>
      </c>
      <c r="M8" s="8" t="s">
        <v>266</v>
      </c>
      <c r="N8" s="7" t="s">
        <v>267</v>
      </c>
      <c r="O8" s="3" t="s">
        <v>277</v>
      </c>
    </row>
    <row r="9" spans="1:15" x14ac:dyDescent="0.2">
      <c r="A9" s="3" t="s">
        <v>18</v>
      </c>
      <c r="B9" s="3" t="s">
        <v>2</v>
      </c>
      <c r="C9" s="3">
        <v>0</v>
      </c>
      <c r="D9" s="3">
        <v>0</v>
      </c>
      <c r="E9" s="3">
        <v>0</v>
      </c>
      <c r="F9" s="3">
        <v>40</v>
      </c>
      <c r="G9" s="3">
        <v>0</v>
      </c>
      <c r="H9" s="3">
        <v>60</v>
      </c>
      <c r="I9" s="3">
        <v>0</v>
      </c>
      <c r="J9" s="3"/>
      <c r="K9" s="3"/>
      <c r="L9" s="3"/>
      <c r="M9" s="3"/>
      <c r="N9" s="3"/>
      <c r="O9" s="3"/>
    </row>
    <row r="10" spans="1:15" x14ac:dyDescent="0.2">
      <c r="A10" s="3" t="s">
        <v>18</v>
      </c>
      <c r="B10" s="3" t="s">
        <v>2</v>
      </c>
      <c r="C10" s="3">
        <v>0</v>
      </c>
      <c r="D10" s="3">
        <v>0</v>
      </c>
      <c r="E10" s="3">
        <v>0</v>
      </c>
      <c r="F10" s="3">
        <v>5</v>
      </c>
      <c r="G10" s="3">
        <v>0</v>
      </c>
      <c r="H10" s="3">
        <v>85</v>
      </c>
      <c r="I10" s="3">
        <v>10</v>
      </c>
      <c r="J10" s="3"/>
      <c r="K10" s="3"/>
      <c r="L10" s="3"/>
      <c r="M10" s="3"/>
      <c r="N10" s="3"/>
      <c r="O10" s="3"/>
    </row>
    <row r="11" spans="1:15" x14ac:dyDescent="0.2">
      <c r="A11" s="3" t="s">
        <v>18</v>
      </c>
      <c r="B11" s="3" t="s">
        <v>2</v>
      </c>
      <c r="C11" s="3">
        <v>0</v>
      </c>
      <c r="D11" s="3">
        <v>0</v>
      </c>
      <c r="E11" s="3">
        <v>0</v>
      </c>
      <c r="F11" s="3">
        <v>100</v>
      </c>
      <c r="G11" s="3">
        <v>0</v>
      </c>
      <c r="H11" s="3">
        <v>0</v>
      </c>
      <c r="I11" s="3">
        <v>0</v>
      </c>
      <c r="J11" s="3"/>
      <c r="K11" s="3"/>
      <c r="L11" s="3"/>
      <c r="M11" s="3"/>
      <c r="N11" s="3"/>
      <c r="O11" s="3"/>
    </row>
    <row r="12" spans="1:15" x14ac:dyDescent="0.2">
      <c r="A12" s="3" t="s">
        <v>18</v>
      </c>
      <c r="B12" s="3" t="s">
        <v>2</v>
      </c>
      <c r="C12" s="3">
        <v>0</v>
      </c>
      <c r="D12" s="3">
        <v>0</v>
      </c>
      <c r="E12" s="3">
        <v>0</v>
      </c>
      <c r="F12" s="3">
        <v>20</v>
      </c>
      <c r="G12" s="3">
        <v>0</v>
      </c>
      <c r="H12" s="3">
        <v>80</v>
      </c>
      <c r="I12" s="3">
        <v>0</v>
      </c>
      <c r="J12" s="3"/>
      <c r="K12" s="3"/>
      <c r="L12" s="3"/>
      <c r="M12" s="3"/>
      <c r="N12" s="3"/>
      <c r="O12" s="3"/>
    </row>
    <row r="13" spans="1:15" x14ac:dyDescent="0.2">
      <c r="A13" s="3" t="s">
        <v>18</v>
      </c>
      <c r="B13" s="3" t="s">
        <v>2</v>
      </c>
      <c r="C13" s="3">
        <v>0</v>
      </c>
      <c r="D13" s="3">
        <v>0</v>
      </c>
      <c r="E13" s="3">
        <v>0</v>
      </c>
      <c r="F13" s="3">
        <v>80</v>
      </c>
      <c r="G13" s="3">
        <v>0</v>
      </c>
      <c r="H13" s="3">
        <v>20</v>
      </c>
      <c r="I13" s="3">
        <v>0</v>
      </c>
      <c r="J13" s="3"/>
      <c r="K13" s="3"/>
      <c r="L13" s="3"/>
      <c r="M13" s="3"/>
      <c r="N13" s="3"/>
      <c r="O13" s="3"/>
    </row>
    <row r="14" spans="1:15" x14ac:dyDescent="0.2">
      <c r="A14" s="3" t="s">
        <v>18</v>
      </c>
      <c r="B14" s="3" t="s">
        <v>2</v>
      </c>
      <c r="C14" s="3">
        <v>0</v>
      </c>
      <c r="D14" s="3">
        <v>0</v>
      </c>
      <c r="E14" s="3">
        <v>0</v>
      </c>
      <c r="F14" s="3">
        <v>95</v>
      </c>
      <c r="G14" s="3">
        <v>0</v>
      </c>
      <c r="H14" s="3">
        <v>5</v>
      </c>
      <c r="I14" s="3">
        <v>0</v>
      </c>
      <c r="J14" s="3"/>
      <c r="K14" s="3"/>
      <c r="L14" s="3"/>
      <c r="M14" s="3"/>
      <c r="N14" s="3"/>
      <c r="O14" s="3"/>
    </row>
    <row r="15" spans="1:15" x14ac:dyDescent="0.2">
      <c r="A15" s="3" t="s">
        <v>18</v>
      </c>
      <c r="B15" s="3" t="s">
        <v>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100</v>
      </c>
      <c r="I15" s="3">
        <v>0</v>
      </c>
      <c r="J15" s="3"/>
      <c r="K15" s="3"/>
      <c r="L15" s="3"/>
      <c r="M15" s="3"/>
      <c r="N15" s="3"/>
      <c r="O15" s="3"/>
    </row>
    <row r="16" spans="1:15" x14ac:dyDescent="0.2">
      <c r="A16" s="3" t="s">
        <v>18</v>
      </c>
      <c r="B16" s="3" t="s">
        <v>2</v>
      </c>
      <c r="C16" s="3">
        <v>0</v>
      </c>
      <c r="D16" s="3">
        <v>0</v>
      </c>
      <c r="E16" s="3">
        <v>0</v>
      </c>
      <c r="F16" s="3">
        <v>5</v>
      </c>
      <c r="G16" s="3">
        <v>0</v>
      </c>
      <c r="H16" s="3">
        <v>95</v>
      </c>
      <c r="I16" s="3">
        <v>0</v>
      </c>
      <c r="J16" s="3"/>
      <c r="K16" s="3"/>
      <c r="L16" s="3"/>
      <c r="M16" s="3"/>
      <c r="N16" s="3"/>
      <c r="O16" s="3"/>
    </row>
    <row r="17" spans="1:15" x14ac:dyDescent="0.2">
      <c r="A17" s="3" t="s">
        <v>19</v>
      </c>
      <c r="B17" s="3" t="s">
        <v>2</v>
      </c>
      <c r="C17" s="3">
        <v>2</v>
      </c>
      <c r="D17" s="3">
        <v>0</v>
      </c>
      <c r="E17" s="3">
        <v>0</v>
      </c>
      <c r="F17" s="3">
        <v>100</v>
      </c>
      <c r="G17" s="3">
        <v>0</v>
      </c>
      <c r="H17" s="3">
        <v>0</v>
      </c>
      <c r="I17" s="3">
        <v>0</v>
      </c>
      <c r="J17" s="3"/>
      <c r="K17" s="3"/>
      <c r="L17" s="3"/>
      <c r="M17" s="3"/>
      <c r="N17" s="3"/>
      <c r="O17" s="3"/>
    </row>
    <row r="18" spans="1:15" x14ac:dyDescent="0.2">
      <c r="A18" s="3" t="s">
        <v>19</v>
      </c>
      <c r="B18" s="3" t="s">
        <v>2</v>
      </c>
      <c r="C18" s="3">
        <v>0</v>
      </c>
      <c r="D18" s="3">
        <v>0</v>
      </c>
      <c r="E18" s="3">
        <v>0</v>
      </c>
      <c r="F18" s="3">
        <v>40</v>
      </c>
      <c r="G18" s="3">
        <v>0</v>
      </c>
      <c r="H18" s="3">
        <v>60</v>
      </c>
      <c r="I18" s="3">
        <v>0</v>
      </c>
      <c r="J18" s="3"/>
      <c r="K18" s="3"/>
      <c r="L18" s="3"/>
      <c r="M18" s="3"/>
      <c r="N18" s="3"/>
      <c r="O18" s="3"/>
    </row>
    <row r="19" spans="1:15" x14ac:dyDescent="0.2">
      <c r="A19" s="3" t="s">
        <v>19</v>
      </c>
      <c r="B19" s="3" t="s">
        <v>2</v>
      </c>
      <c r="C19" s="3">
        <v>0</v>
      </c>
      <c r="D19" s="3">
        <v>0</v>
      </c>
      <c r="E19" s="3">
        <v>0</v>
      </c>
      <c r="F19" s="3">
        <v>10</v>
      </c>
      <c r="G19" s="3">
        <v>0</v>
      </c>
      <c r="H19" s="3">
        <v>90</v>
      </c>
      <c r="I19" s="3">
        <v>0</v>
      </c>
      <c r="J19" s="3"/>
      <c r="K19" s="3"/>
      <c r="L19" s="3"/>
      <c r="M19" s="3"/>
      <c r="N19" s="3"/>
      <c r="O19" s="3"/>
    </row>
    <row r="20" spans="1:15" x14ac:dyDescent="0.2">
      <c r="A20" s="3" t="s">
        <v>19</v>
      </c>
      <c r="B20" s="3" t="s">
        <v>2</v>
      </c>
      <c r="C20" s="3">
        <v>1</v>
      </c>
      <c r="D20" s="3">
        <v>0</v>
      </c>
      <c r="E20" s="3">
        <v>0</v>
      </c>
      <c r="F20" s="3">
        <v>20</v>
      </c>
      <c r="G20" s="3">
        <v>0</v>
      </c>
      <c r="H20" s="3">
        <v>80</v>
      </c>
      <c r="I20" s="3">
        <v>0</v>
      </c>
      <c r="J20" s="3"/>
      <c r="K20" s="3"/>
      <c r="L20" s="3"/>
      <c r="M20" s="3"/>
      <c r="N20" s="3"/>
      <c r="O20" s="3"/>
    </row>
    <row r="21" spans="1:15" x14ac:dyDescent="0.2">
      <c r="A21" s="3" t="s">
        <v>19</v>
      </c>
      <c r="B21" s="3" t="s">
        <v>2</v>
      </c>
      <c r="C21" s="3">
        <v>0</v>
      </c>
      <c r="D21" s="3">
        <v>0</v>
      </c>
      <c r="E21" s="3">
        <v>0</v>
      </c>
      <c r="F21" s="3">
        <v>5</v>
      </c>
      <c r="G21" s="3">
        <v>0</v>
      </c>
      <c r="H21" s="3">
        <v>95</v>
      </c>
      <c r="I21" s="3">
        <v>0</v>
      </c>
      <c r="J21" s="3"/>
      <c r="K21" s="3"/>
      <c r="L21" s="3"/>
      <c r="M21" s="3"/>
      <c r="N21" s="3"/>
      <c r="O21" s="3"/>
    </row>
    <row r="22" spans="1:15" x14ac:dyDescent="0.2">
      <c r="A22" s="3" t="s">
        <v>19</v>
      </c>
      <c r="B22" s="3" t="s">
        <v>2</v>
      </c>
      <c r="C22" s="3">
        <v>0</v>
      </c>
      <c r="D22" s="3">
        <v>0</v>
      </c>
      <c r="E22" s="3">
        <v>0</v>
      </c>
      <c r="F22" s="3">
        <v>20</v>
      </c>
      <c r="G22" s="3">
        <v>0</v>
      </c>
      <c r="H22" s="3">
        <v>80</v>
      </c>
      <c r="I22" s="3">
        <v>0</v>
      </c>
      <c r="J22" s="3"/>
      <c r="K22" s="3"/>
      <c r="L22" s="3"/>
      <c r="M22" s="3"/>
      <c r="N22" s="3"/>
      <c r="O22" s="3"/>
    </row>
    <row r="23" spans="1:15" x14ac:dyDescent="0.2">
      <c r="A23" s="3" t="s">
        <v>19</v>
      </c>
      <c r="B23" s="3" t="s">
        <v>2</v>
      </c>
      <c r="C23" s="3">
        <v>0</v>
      </c>
      <c r="D23" s="3">
        <v>0</v>
      </c>
      <c r="E23" s="3">
        <v>0</v>
      </c>
      <c r="F23" s="3">
        <v>5</v>
      </c>
      <c r="G23" s="3">
        <v>0</v>
      </c>
      <c r="H23" s="3">
        <v>95</v>
      </c>
      <c r="I23" s="3">
        <v>1</v>
      </c>
      <c r="J23" s="3"/>
      <c r="K23" s="3"/>
      <c r="L23" s="3"/>
      <c r="M23" s="3"/>
      <c r="N23" s="3"/>
      <c r="O23" s="3"/>
    </row>
    <row r="24" spans="1:15" x14ac:dyDescent="0.2">
      <c r="A24" s="3" t="s">
        <v>19</v>
      </c>
      <c r="B24" s="3" t="s">
        <v>2</v>
      </c>
      <c r="C24" s="3">
        <v>0</v>
      </c>
      <c r="D24" s="3">
        <v>0</v>
      </c>
      <c r="E24" s="3">
        <v>0</v>
      </c>
      <c r="F24" s="3">
        <v>100</v>
      </c>
      <c r="G24" s="3">
        <v>0</v>
      </c>
      <c r="H24" s="3">
        <v>0</v>
      </c>
      <c r="I24" s="3">
        <v>0</v>
      </c>
      <c r="J24" s="3"/>
      <c r="K24" s="3"/>
      <c r="L24" s="3"/>
      <c r="M24" s="3"/>
      <c r="N24" s="3"/>
      <c r="O24" s="3"/>
    </row>
    <row r="25" spans="1:15" x14ac:dyDescent="0.2">
      <c r="A25" s="3" t="s">
        <v>19</v>
      </c>
      <c r="B25" s="3" t="s">
        <v>2</v>
      </c>
      <c r="C25" s="3">
        <v>0</v>
      </c>
      <c r="D25" s="3">
        <v>0</v>
      </c>
      <c r="E25" s="3">
        <v>0</v>
      </c>
      <c r="F25" s="3">
        <v>60</v>
      </c>
      <c r="G25" s="3">
        <v>0</v>
      </c>
      <c r="H25" s="3">
        <v>40</v>
      </c>
      <c r="I25" s="3">
        <v>0</v>
      </c>
      <c r="J25" s="3"/>
      <c r="K25" s="3"/>
      <c r="L25" s="3"/>
      <c r="M25" s="3"/>
      <c r="N25" s="3"/>
      <c r="O25" s="3"/>
    </row>
    <row r="26" spans="1:15" x14ac:dyDescent="0.2">
      <c r="A26" s="3" t="s">
        <v>19</v>
      </c>
      <c r="B26" s="3" t="s">
        <v>2</v>
      </c>
      <c r="C26" s="3">
        <v>0</v>
      </c>
      <c r="D26" s="3">
        <v>0</v>
      </c>
      <c r="E26" s="3">
        <v>0</v>
      </c>
      <c r="F26" s="3">
        <v>95</v>
      </c>
      <c r="G26" s="3">
        <v>0</v>
      </c>
      <c r="H26" s="3">
        <v>5</v>
      </c>
      <c r="I26" s="3">
        <v>0</v>
      </c>
      <c r="J26" s="3"/>
      <c r="K26" s="3"/>
      <c r="L26" s="3"/>
      <c r="M26" s="3"/>
      <c r="N26" s="3"/>
      <c r="O26" s="3"/>
    </row>
    <row r="27" spans="1:15" x14ac:dyDescent="0.2">
      <c r="A27" s="3" t="s">
        <v>19</v>
      </c>
      <c r="B27" s="3" t="s">
        <v>2</v>
      </c>
      <c r="C27" s="3">
        <v>0</v>
      </c>
      <c r="D27" s="3">
        <v>0</v>
      </c>
      <c r="E27" s="3">
        <v>0</v>
      </c>
      <c r="F27" s="3">
        <v>10</v>
      </c>
      <c r="G27" s="3">
        <v>0</v>
      </c>
      <c r="H27" s="3">
        <v>40</v>
      </c>
      <c r="I27" s="3">
        <v>2</v>
      </c>
      <c r="J27" s="3"/>
      <c r="K27" s="3"/>
      <c r="L27" s="3"/>
      <c r="M27" s="3"/>
      <c r="N27" s="3"/>
      <c r="O27" s="3"/>
    </row>
    <row r="28" spans="1:15" x14ac:dyDescent="0.2">
      <c r="A28" s="3" t="s">
        <v>19</v>
      </c>
      <c r="B28" s="3" t="s">
        <v>2</v>
      </c>
      <c r="C28" s="3">
        <v>0</v>
      </c>
      <c r="D28" s="3">
        <v>0</v>
      </c>
      <c r="E28" s="3">
        <v>0</v>
      </c>
      <c r="F28" s="3">
        <v>50</v>
      </c>
      <c r="G28" s="3">
        <v>0</v>
      </c>
      <c r="H28" s="3">
        <v>50</v>
      </c>
      <c r="I28" s="3">
        <v>0</v>
      </c>
      <c r="J28" s="3"/>
      <c r="K28" s="3"/>
      <c r="L28" s="3"/>
      <c r="M28" s="3"/>
      <c r="N28" s="3"/>
      <c r="O28" s="3"/>
    </row>
    <row r="29" spans="1:15" x14ac:dyDescent="0.2">
      <c r="A29" s="3" t="s">
        <v>19</v>
      </c>
      <c r="B29" s="3" t="s">
        <v>2</v>
      </c>
      <c r="C29" s="3">
        <v>1</v>
      </c>
      <c r="D29" s="3">
        <v>0</v>
      </c>
      <c r="E29" s="3">
        <v>0</v>
      </c>
      <c r="F29" s="3">
        <v>80</v>
      </c>
      <c r="G29" s="3">
        <v>0</v>
      </c>
      <c r="H29" s="3">
        <v>80</v>
      </c>
      <c r="I29" s="3">
        <v>0</v>
      </c>
      <c r="J29" s="3"/>
      <c r="K29" s="3"/>
      <c r="L29" s="3"/>
      <c r="M29" s="3"/>
      <c r="N29" s="3"/>
      <c r="O29" s="3"/>
    </row>
    <row r="30" spans="1:15" x14ac:dyDescent="0.2">
      <c r="A30" s="3" t="s">
        <v>19</v>
      </c>
      <c r="B30" s="3" t="s">
        <v>2</v>
      </c>
      <c r="C30" s="3">
        <v>0</v>
      </c>
      <c r="D30" s="3">
        <v>0</v>
      </c>
      <c r="E30" s="3">
        <v>0</v>
      </c>
      <c r="F30" s="3">
        <v>5</v>
      </c>
      <c r="G30" s="3">
        <v>0</v>
      </c>
      <c r="H30" s="3">
        <v>5</v>
      </c>
      <c r="I30" s="3">
        <v>0</v>
      </c>
      <c r="J30" s="3"/>
      <c r="K30" s="3"/>
      <c r="L30" s="3"/>
      <c r="M30" s="3"/>
      <c r="N30" s="3"/>
      <c r="O30" s="3"/>
    </row>
    <row r="31" spans="1:15" x14ac:dyDescent="0.2">
      <c r="A31" s="3" t="s">
        <v>19</v>
      </c>
      <c r="B31" s="3" t="s">
        <v>2</v>
      </c>
      <c r="C31" s="3">
        <v>0</v>
      </c>
      <c r="D31" s="3">
        <v>0</v>
      </c>
      <c r="E31" s="3">
        <v>0</v>
      </c>
      <c r="F31" s="3">
        <v>30</v>
      </c>
      <c r="G31" s="3">
        <v>0</v>
      </c>
      <c r="H31" s="3">
        <v>30</v>
      </c>
      <c r="I31" s="3">
        <v>0</v>
      </c>
      <c r="J31" s="3"/>
      <c r="K31" s="3"/>
      <c r="L31" s="3"/>
      <c r="M31" s="3"/>
      <c r="N31" s="3"/>
      <c r="O31" s="3"/>
    </row>
    <row r="32" spans="1:15" x14ac:dyDescent="0.2">
      <c r="A32" s="3" t="s">
        <v>20</v>
      </c>
      <c r="B32" s="3" t="s">
        <v>2</v>
      </c>
      <c r="C32" s="3">
        <v>0</v>
      </c>
      <c r="D32" s="3">
        <v>0</v>
      </c>
      <c r="E32" s="3">
        <v>0</v>
      </c>
      <c r="F32" s="3">
        <v>5</v>
      </c>
      <c r="G32" s="3">
        <v>5</v>
      </c>
      <c r="H32" s="3">
        <v>90</v>
      </c>
      <c r="I32" s="3">
        <v>0</v>
      </c>
      <c r="J32" s="3"/>
      <c r="K32" s="3"/>
      <c r="L32" s="3"/>
      <c r="M32" s="3"/>
      <c r="N32" s="3"/>
      <c r="O32" s="3"/>
    </row>
    <row r="33" spans="1:15" x14ac:dyDescent="0.2">
      <c r="A33" s="3" t="s">
        <v>20</v>
      </c>
      <c r="B33" s="3" t="s">
        <v>2</v>
      </c>
      <c r="C33" s="3">
        <v>0</v>
      </c>
      <c r="D33" s="3">
        <v>5</v>
      </c>
      <c r="E33" s="3">
        <v>0</v>
      </c>
      <c r="F33" s="3">
        <v>10</v>
      </c>
      <c r="G33" s="3">
        <v>0</v>
      </c>
      <c r="H33" s="3">
        <v>85</v>
      </c>
      <c r="I33" s="3">
        <v>0</v>
      </c>
      <c r="J33" s="3"/>
      <c r="K33" s="3"/>
      <c r="L33" s="3"/>
      <c r="M33" s="3"/>
      <c r="N33" s="3"/>
      <c r="O33" s="3"/>
    </row>
    <row r="34" spans="1:15" x14ac:dyDescent="0.2">
      <c r="A34" s="3" t="s">
        <v>20</v>
      </c>
      <c r="B34" s="3" t="s">
        <v>2</v>
      </c>
      <c r="C34" s="3">
        <v>0</v>
      </c>
      <c r="D34" s="3">
        <v>0</v>
      </c>
      <c r="E34" s="3">
        <v>0</v>
      </c>
      <c r="F34" s="3">
        <v>10</v>
      </c>
      <c r="G34" s="3">
        <v>0</v>
      </c>
      <c r="H34" s="3">
        <v>85</v>
      </c>
      <c r="I34" s="3">
        <v>5</v>
      </c>
      <c r="J34" s="3"/>
      <c r="K34" s="3"/>
      <c r="L34" s="3"/>
      <c r="M34" s="3"/>
      <c r="N34" s="3"/>
      <c r="O34" s="3"/>
    </row>
    <row r="35" spans="1:15" x14ac:dyDescent="0.2">
      <c r="A35" s="3" t="s">
        <v>20</v>
      </c>
      <c r="B35" s="3" t="s">
        <v>2</v>
      </c>
      <c r="C35" s="3">
        <v>0</v>
      </c>
      <c r="D35" s="3">
        <v>0</v>
      </c>
      <c r="E35" s="3">
        <v>0</v>
      </c>
      <c r="F35" s="3">
        <v>0</v>
      </c>
      <c r="G35" s="3">
        <v>5</v>
      </c>
      <c r="H35" s="3">
        <v>95</v>
      </c>
      <c r="I35" s="3">
        <v>0</v>
      </c>
      <c r="J35" s="3"/>
      <c r="K35" s="3"/>
      <c r="L35" s="3"/>
      <c r="M35" s="3"/>
      <c r="N35" s="3"/>
      <c r="O35" s="3"/>
    </row>
    <row r="36" spans="1:15" x14ac:dyDescent="0.2">
      <c r="A36" s="3" t="s">
        <v>20</v>
      </c>
      <c r="B36" s="3" t="s">
        <v>2</v>
      </c>
      <c r="C36" s="3">
        <v>0</v>
      </c>
      <c r="D36" s="3">
        <v>0</v>
      </c>
      <c r="E36" s="3">
        <v>0</v>
      </c>
      <c r="F36" s="3">
        <v>5</v>
      </c>
      <c r="G36" s="3">
        <v>5</v>
      </c>
      <c r="H36" s="3">
        <v>90</v>
      </c>
      <c r="I36" s="3">
        <v>0</v>
      </c>
      <c r="J36" s="3"/>
      <c r="K36" s="3"/>
      <c r="L36" s="3"/>
      <c r="M36" s="3"/>
      <c r="N36" s="3"/>
      <c r="O36" s="3"/>
    </row>
    <row r="37" spans="1:15" x14ac:dyDescent="0.2">
      <c r="A37" s="3" t="s">
        <v>20</v>
      </c>
      <c r="B37" s="3" t="s">
        <v>2</v>
      </c>
      <c r="C37" s="3">
        <v>5</v>
      </c>
      <c r="D37" s="3">
        <v>0</v>
      </c>
      <c r="E37" s="3">
        <v>0</v>
      </c>
      <c r="F37" s="3">
        <v>90</v>
      </c>
      <c r="G37" s="3">
        <v>0</v>
      </c>
      <c r="H37" s="3">
        <v>5</v>
      </c>
      <c r="I37" s="3">
        <v>0</v>
      </c>
      <c r="J37" s="3"/>
      <c r="K37" s="3"/>
      <c r="L37" s="3"/>
      <c r="M37" s="3"/>
      <c r="N37" s="3"/>
      <c r="O37" s="3"/>
    </row>
    <row r="38" spans="1:15" x14ac:dyDescent="0.2">
      <c r="A38" s="3" t="s">
        <v>20</v>
      </c>
      <c r="B38" s="3" t="s">
        <v>2</v>
      </c>
      <c r="C38" s="3">
        <v>0</v>
      </c>
      <c r="D38" s="3">
        <v>0</v>
      </c>
      <c r="E38" s="3">
        <v>0</v>
      </c>
      <c r="F38" s="3">
        <v>10</v>
      </c>
      <c r="G38" s="3">
        <v>0</v>
      </c>
      <c r="H38" s="3">
        <v>90</v>
      </c>
      <c r="I38" s="3">
        <v>0</v>
      </c>
      <c r="J38" s="3"/>
      <c r="K38" s="3"/>
      <c r="L38" s="3"/>
      <c r="M38" s="3"/>
      <c r="N38" s="3"/>
      <c r="O38" s="3"/>
    </row>
    <row r="39" spans="1:15" x14ac:dyDescent="0.2">
      <c r="A39" s="3" t="s">
        <v>20</v>
      </c>
      <c r="B39" s="3" t="s">
        <v>2</v>
      </c>
      <c r="C39" s="3">
        <v>0</v>
      </c>
      <c r="D39" s="3">
        <v>0</v>
      </c>
      <c r="E39" s="3">
        <v>0</v>
      </c>
      <c r="F39" s="3">
        <v>85</v>
      </c>
      <c r="G39" s="3">
        <v>0</v>
      </c>
      <c r="H39" s="3">
        <v>15</v>
      </c>
      <c r="I39" s="3">
        <v>0</v>
      </c>
      <c r="J39" s="3"/>
      <c r="K39" s="3"/>
      <c r="L39" s="3"/>
      <c r="M39" s="3"/>
      <c r="N39" s="3"/>
      <c r="O39" s="3"/>
    </row>
    <row r="40" spans="1:15" x14ac:dyDescent="0.2">
      <c r="A40" s="3" t="s">
        <v>20</v>
      </c>
      <c r="B40" s="3" t="s">
        <v>2</v>
      </c>
      <c r="C40" s="3">
        <v>10</v>
      </c>
      <c r="D40" s="3">
        <v>0</v>
      </c>
      <c r="E40" s="3">
        <v>0</v>
      </c>
      <c r="F40" s="3">
        <v>70</v>
      </c>
      <c r="G40" s="3">
        <v>0</v>
      </c>
      <c r="H40" s="3">
        <v>20</v>
      </c>
      <c r="I40" s="3">
        <v>0</v>
      </c>
      <c r="J40" s="3"/>
      <c r="K40" s="3"/>
      <c r="L40" s="3"/>
      <c r="M40" s="3"/>
      <c r="N40" s="3"/>
      <c r="O40" s="3"/>
    </row>
    <row r="41" spans="1:15" x14ac:dyDescent="0.2">
      <c r="A41" s="3" t="s">
        <v>20</v>
      </c>
      <c r="B41" s="3" t="s">
        <v>2</v>
      </c>
      <c r="C41" s="3">
        <v>0</v>
      </c>
      <c r="D41" s="3">
        <v>0</v>
      </c>
      <c r="E41" s="3">
        <v>0</v>
      </c>
      <c r="F41" s="3">
        <v>20</v>
      </c>
      <c r="G41" s="3">
        <v>0</v>
      </c>
      <c r="H41" s="3">
        <v>80</v>
      </c>
      <c r="I41" s="3">
        <v>0</v>
      </c>
      <c r="J41" s="3"/>
      <c r="K41" s="3"/>
      <c r="L41" s="3"/>
      <c r="M41" s="3"/>
      <c r="N41" s="3"/>
      <c r="O41" s="3"/>
    </row>
    <row r="42" spans="1:15" x14ac:dyDescent="0.2">
      <c r="A42" s="3" t="s">
        <v>20</v>
      </c>
      <c r="B42" s="3" t="s">
        <v>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100</v>
      </c>
      <c r="I42" s="3">
        <v>0</v>
      </c>
      <c r="J42" s="3"/>
      <c r="K42" s="3"/>
      <c r="L42" s="3"/>
      <c r="M42" s="3"/>
      <c r="N42" s="3"/>
      <c r="O42" s="3"/>
    </row>
    <row r="43" spans="1:15" x14ac:dyDescent="0.2">
      <c r="A43" s="3" t="s">
        <v>20</v>
      </c>
      <c r="B43" s="3" t="s">
        <v>2</v>
      </c>
      <c r="C43" s="3">
        <v>0</v>
      </c>
      <c r="D43" s="3">
        <v>0</v>
      </c>
      <c r="E43" s="3">
        <v>0</v>
      </c>
      <c r="F43" s="3">
        <v>15</v>
      </c>
      <c r="G43" s="3">
        <v>0</v>
      </c>
      <c r="H43" s="3">
        <v>85</v>
      </c>
      <c r="I43" s="3">
        <v>0</v>
      </c>
      <c r="J43" s="3"/>
      <c r="K43" s="3"/>
      <c r="L43" s="3"/>
      <c r="M43" s="3"/>
      <c r="N43" s="3"/>
      <c r="O43" s="3"/>
    </row>
    <row r="44" spans="1:15" x14ac:dyDescent="0.2">
      <c r="A44" s="3" t="s">
        <v>20</v>
      </c>
      <c r="B44" s="3" t="s">
        <v>2</v>
      </c>
      <c r="C44" s="3">
        <v>0</v>
      </c>
      <c r="D44" s="3">
        <v>0</v>
      </c>
      <c r="E44" s="3">
        <v>0</v>
      </c>
      <c r="F44" s="3">
        <v>80</v>
      </c>
      <c r="G44" s="3">
        <v>0</v>
      </c>
      <c r="H44" s="3">
        <v>20</v>
      </c>
      <c r="I44" s="3">
        <v>0</v>
      </c>
      <c r="J44" s="3"/>
      <c r="K44" s="3"/>
      <c r="L44" s="3"/>
      <c r="M44" s="3"/>
      <c r="N44" s="3"/>
      <c r="O44" s="3"/>
    </row>
    <row r="45" spans="1:15" x14ac:dyDescent="0.2">
      <c r="A45" s="3" t="s">
        <v>20</v>
      </c>
      <c r="B45" s="3" t="s">
        <v>2</v>
      </c>
      <c r="C45" s="3">
        <v>0</v>
      </c>
      <c r="D45" s="3">
        <v>0</v>
      </c>
      <c r="E45" s="3">
        <v>0</v>
      </c>
      <c r="F45" s="3">
        <v>5</v>
      </c>
      <c r="G45" s="3">
        <v>0</v>
      </c>
      <c r="H45" s="3">
        <v>90</v>
      </c>
      <c r="I45" s="3">
        <v>5</v>
      </c>
      <c r="J45" s="3"/>
      <c r="K45" s="3"/>
      <c r="L45" s="3"/>
      <c r="M45" s="3"/>
      <c r="N45" s="3"/>
      <c r="O45" s="3"/>
    </row>
    <row r="46" spans="1:15" x14ac:dyDescent="0.2">
      <c r="A46" s="3" t="s">
        <v>20</v>
      </c>
      <c r="B46" s="3" t="s">
        <v>2</v>
      </c>
      <c r="C46" s="3">
        <v>0</v>
      </c>
      <c r="D46" s="3">
        <v>0</v>
      </c>
      <c r="E46" s="3">
        <v>5</v>
      </c>
      <c r="F46" s="3">
        <v>10</v>
      </c>
      <c r="G46" s="3">
        <v>0</v>
      </c>
      <c r="H46" s="3">
        <v>85</v>
      </c>
      <c r="I46" s="3">
        <v>0</v>
      </c>
      <c r="J46" s="3"/>
      <c r="K46" s="3"/>
      <c r="L46" s="3"/>
      <c r="M46" s="3"/>
      <c r="N46" s="3"/>
      <c r="O46" s="3"/>
    </row>
    <row r="47" spans="1:15" x14ac:dyDescent="0.2">
      <c r="A47" s="3" t="s">
        <v>21</v>
      </c>
      <c r="B47" s="3" t="s">
        <v>3</v>
      </c>
      <c r="C47" s="3">
        <v>0</v>
      </c>
      <c r="D47" s="3">
        <v>0</v>
      </c>
      <c r="E47" s="3">
        <v>0</v>
      </c>
      <c r="F47" s="3">
        <v>25</v>
      </c>
      <c r="G47" s="3">
        <v>5</v>
      </c>
      <c r="H47" s="3">
        <v>70</v>
      </c>
      <c r="I47" s="3">
        <v>0</v>
      </c>
      <c r="J47" s="3"/>
      <c r="K47" s="3"/>
      <c r="L47" s="3"/>
      <c r="M47" s="3"/>
      <c r="N47" s="3"/>
      <c r="O47" s="3"/>
    </row>
    <row r="48" spans="1:15" x14ac:dyDescent="0.2">
      <c r="A48" s="3" t="s">
        <v>21</v>
      </c>
      <c r="B48" s="3" t="s">
        <v>3</v>
      </c>
      <c r="C48" s="3">
        <v>0</v>
      </c>
      <c r="D48" s="3">
        <v>0</v>
      </c>
      <c r="E48" s="3">
        <v>0</v>
      </c>
      <c r="F48" s="3">
        <v>15</v>
      </c>
      <c r="G48" s="3">
        <v>5</v>
      </c>
      <c r="H48" s="3">
        <v>80</v>
      </c>
      <c r="I48" s="3">
        <v>0</v>
      </c>
      <c r="J48" s="3"/>
      <c r="K48" s="3"/>
      <c r="L48" s="3"/>
      <c r="M48" s="3"/>
      <c r="N48" s="3"/>
      <c r="O48" s="3"/>
    </row>
    <row r="49" spans="1:15" x14ac:dyDescent="0.2">
      <c r="A49" s="3" t="s">
        <v>21</v>
      </c>
      <c r="B49" s="3" t="s">
        <v>3</v>
      </c>
      <c r="C49" s="3">
        <v>0</v>
      </c>
      <c r="D49" s="3">
        <v>0</v>
      </c>
      <c r="E49" s="3">
        <v>0</v>
      </c>
      <c r="F49" s="3">
        <v>20</v>
      </c>
      <c r="G49" s="3">
        <v>15</v>
      </c>
      <c r="H49" s="3">
        <v>0</v>
      </c>
      <c r="I49" s="3">
        <v>65</v>
      </c>
      <c r="J49" s="3"/>
      <c r="K49" s="3"/>
      <c r="L49" s="3"/>
      <c r="M49" s="3"/>
      <c r="N49" s="3"/>
      <c r="O49" s="3"/>
    </row>
    <row r="50" spans="1:15" x14ac:dyDescent="0.2">
      <c r="A50" s="3" t="s">
        <v>21</v>
      </c>
      <c r="B50" s="3" t="s">
        <v>3</v>
      </c>
      <c r="C50" s="3">
        <v>0</v>
      </c>
      <c r="D50" s="3">
        <v>5</v>
      </c>
      <c r="E50" s="3">
        <v>0</v>
      </c>
      <c r="F50" s="3">
        <v>50</v>
      </c>
      <c r="G50" s="3">
        <v>0</v>
      </c>
      <c r="H50" s="3">
        <v>45</v>
      </c>
      <c r="I50" s="3">
        <v>0</v>
      </c>
      <c r="J50" s="3"/>
      <c r="K50" s="3"/>
      <c r="L50" s="3"/>
      <c r="M50" s="3"/>
      <c r="N50" s="3"/>
      <c r="O50" s="3"/>
    </row>
    <row r="51" spans="1:15" x14ac:dyDescent="0.2">
      <c r="A51" s="3" t="s">
        <v>21</v>
      </c>
      <c r="B51" s="3" t="s">
        <v>3</v>
      </c>
      <c r="C51" s="3">
        <v>0</v>
      </c>
      <c r="D51" s="3">
        <v>0</v>
      </c>
      <c r="E51" s="3">
        <v>0</v>
      </c>
      <c r="F51" s="3">
        <v>5</v>
      </c>
      <c r="G51" s="3">
        <v>0</v>
      </c>
      <c r="H51" s="3">
        <v>95</v>
      </c>
      <c r="I51" s="3">
        <v>0</v>
      </c>
      <c r="J51" s="3"/>
      <c r="K51" s="3"/>
      <c r="L51" s="3"/>
      <c r="M51" s="3"/>
      <c r="N51" s="3"/>
      <c r="O51" s="3"/>
    </row>
    <row r="52" spans="1:15" x14ac:dyDescent="0.2">
      <c r="A52" s="3" t="s">
        <v>21</v>
      </c>
      <c r="B52" s="3" t="s">
        <v>3</v>
      </c>
      <c r="C52" s="3">
        <v>0</v>
      </c>
      <c r="D52" s="3">
        <v>0</v>
      </c>
      <c r="E52" s="3">
        <v>0</v>
      </c>
      <c r="F52" s="3">
        <v>5</v>
      </c>
      <c r="G52" s="3">
        <v>0</v>
      </c>
      <c r="H52" s="3">
        <v>95</v>
      </c>
      <c r="I52" s="3">
        <v>0</v>
      </c>
      <c r="J52" s="3"/>
      <c r="K52" s="3"/>
      <c r="L52" s="3"/>
      <c r="M52" s="3"/>
      <c r="N52" s="3"/>
      <c r="O52" s="3"/>
    </row>
    <row r="53" spans="1:15" x14ac:dyDescent="0.2">
      <c r="A53" s="3" t="s">
        <v>21</v>
      </c>
      <c r="B53" s="3" t="s">
        <v>3</v>
      </c>
      <c r="C53" s="3">
        <v>10</v>
      </c>
      <c r="D53" s="3">
        <v>0</v>
      </c>
      <c r="E53" s="3">
        <v>0</v>
      </c>
      <c r="F53" s="3">
        <v>80</v>
      </c>
      <c r="G53" s="3">
        <v>0</v>
      </c>
      <c r="H53" s="3">
        <v>10</v>
      </c>
      <c r="I53" s="3">
        <v>0</v>
      </c>
      <c r="J53" s="3"/>
      <c r="K53" s="3"/>
      <c r="L53" s="3"/>
      <c r="M53" s="3"/>
      <c r="N53" s="3"/>
      <c r="O53" s="3"/>
    </row>
    <row r="54" spans="1:15" x14ac:dyDescent="0.2">
      <c r="A54" s="3" t="s">
        <v>21</v>
      </c>
      <c r="B54" s="3" t="s">
        <v>3</v>
      </c>
      <c r="C54" s="3">
        <v>0</v>
      </c>
      <c r="D54" s="3">
        <v>10</v>
      </c>
      <c r="E54" s="3">
        <v>0</v>
      </c>
      <c r="F54" s="3">
        <v>80</v>
      </c>
      <c r="G54" s="3">
        <v>0</v>
      </c>
      <c r="H54" s="3">
        <v>10</v>
      </c>
      <c r="I54" s="3">
        <v>0</v>
      </c>
      <c r="J54" s="3"/>
      <c r="K54" s="3"/>
      <c r="L54" s="3"/>
      <c r="M54" s="3"/>
      <c r="N54" s="3"/>
      <c r="O54" s="3"/>
    </row>
    <row r="55" spans="1:15" x14ac:dyDescent="0.2">
      <c r="A55" s="3" t="s">
        <v>21</v>
      </c>
      <c r="B55" s="3" t="s">
        <v>3</v>
      </c>
      <c r="C55" s="3">
        <v>0</v>
      </c>
      <c r="D55" s="3">
        <v>10</v>
      </c>
      <c r="E55" s="3">
        <v>0</v>
      </c>
      <c r="F55" s="3">
        <v>85</v>
      </c>
      <c r="G55" s="3">
        <v>0</v>
      </c>
      <c r="H55" s="3">
        <v>0</v>
      </c>
      <c r="I55" s="3">
        <v>5</v>
      </c>
      <c r="J55" s="3"/>
      <c r="K55" s="3"/>
      <c r="L55" s="3"/>
      <c r="M55" s="3"/>
      <c r="N55" s="3"/>
      <c r="O55" s="3"/>
    </row>
    <row r="56" spans="1:15" x14ac:dyDescent="0.2">
      <c r="A56" s="3" t="s">
        <v>21</v>
      </c>
      <c r="B56" s="3" t="s">
        <v>3</v>
      </c>
      <c r="C56" s="3">
        <v>0</v>
      </c>
      <c r="D56" s="3">
        <v>0</v>
      </c>
      <c r="E56" s="3">
        <v>0</v>
      </c>
      <c r="F56" s="3">
        <v>40</v>
      </c>
      <c r="G56" s="3">
        <v>5</v>
      </c>
      <c r="H56" s="3">
        <v>40</v>
      </c>
      <c r="I56" s="3">
        <v>15</v>
      </c>
      <c r="J56" s="3"/>
      <c r="K56" s="3"/>
      <c r="L56" s="3"/>
      <c r="M56" s="3"/>
      <c r="N56" s="3"/>
      <c r="O56" s="3"/>
    </row>
    <row r="57" spans="1:15" x14ac:dyDescent="0.2">
      <c r="A57" s="3" t="s">
        <v>21</v>
      </c>
      <c r="B57" s="3" t="s">
        <v>3</v>
      </c>
      <c r="C57" s="3">
        <v>0</v>
      </c>
      <c r="D57" s="3">
        <v>0</v>
      </c>
      <c r="E57" s="3">
        <v>0</v>
      </c>
      <c r="F57" s="3">
        <v>25</v>
      </c>
      <c r="G57" s="3">
        <v>0</v>
      </c>
      <c r="H57" s="3">
        <v>75</v>
      </c>
      <c r="I57" s="3">
        <v>0</v>
      </c>
      <c r="J57" s="3"/>
      <c r="K57" s="3"/>
      <c r="L57" s="3"/>
      <c r="M57" s="3"/>
      <c r="N57" s="3"/>
      <c r="O57" s="3"/>
    </row>
    <row r="58" spans="1:15" x14ac:dyDescent="0.2">
      <c r="A58" s="3" t="s">
        <v>21</v>
      </c>
      <c r="B58" s="3" t="s">
        <v>3</v>
      </c>
      <c r="C58" s="3">
        <v>0</v>
      </c>
      <c r="D58" s="3">
        <v>0</v>
      </c>
      <c r="E58" s="3">
        <v>0</v>
      </c>
      <c r="F58" s="3">
        <v>15</v>
      </c>
      <c r="G58" s="3">
        <v>0</v>
      </c>
      <c r="H58" s="3">
        <v>85</v>
      </c>
      <c r="I58" s="3">
        <v>0</v>
      </c>
      <c r="J58" s="3"/>
      <c r="K58" s="3"/>
      <c r="L58" s="3"/>
      <c r="M58" s="3"/>
      <c r="N58" s="3"/>
      <c r="O58" s="3"/>
    </row>
    <row r="59" spans="1:15" x14ac:dyDescent="0.2">
      <c r="A59" s="3" t="s">
        <v>21</v>
      </c>
      <c r="B59" s="3" t="s">
        <v>3</v>
      </c>
      <c r="C59" s="3">
        <v>0</v>
      </c>
      <c r="D59" s="3">
        <v>0</v>
      </c>
      <c r="E59" s="3">
        <v>0</v>
      </c>
      <c r="F59" s="3">
        <v>35</v>
      </c>
      <c r="G59" s="3">
        <v>0</v>
      </c>
      <c r="H59" s="3">
        <v>65</v>
      </c>
      <c r="I59" s="3">
        <v>0</v>
      </c>
      <c r="J59" s="3"/>
      <c r="K59" s="3"/>
      <c r="L59" s="3"/>
      <c r="M59" s="3"/>
      <c r="N59" s="3"/>
      <c r="O59" s="3"/>
    </row>
    <row r="60" spans="1:15" x14ac:dyDescent="0.2">
      <c r="A60" s="3" t="s">
        <v>21</v>
      </c>
      <c r="B60" s="3" t="s">
        <v>3</v>
      </c>
      <c r="C60" s="3">
        <v>5</v>
      </c>
      <c r="D60" s="3">
        <v>0</v>
      </c>
      <c r="E60" s="3">
        <v>0</v>
      </c>
      <c r="F60" s="3">
        <v>65</v>
      </c>
      <c r="G60" s="3">
        <v>0</v>
      </c>
      <c r="H60" s="3">
        <v>30</v>
      </c>
      <c r="I60" s="3">
        <v>0</v>
      </c>
      <c r="J60" s="3"/>
      <c r="K60" s="3"/>
      <c r="L60" s="3"/>
      <c r="M60" s="3"/>
      <c r="N60" s="3"/>
      <c r="O60" s="3"/>
    </row>
    <row r="61" spans="1:15" x14ac:dyDescent="0.2">
      <c r="A61" s="3" t="s">
        <v>21</v>
      </c>
      <c r="B61" s="3" t="s">
        <v>3</v>
      </c>
      <c r="C61" s="3">
        <v>10</v>
      </c>
      <c r="D61" s="3">
        <v>0</v>
      </c>
      <c r="E61" s="3">
        <v>0</v>
      </c>
      <c r="F61" s="3">
        <v>50</v>
      </c>
      <c r="G61" s="3">
        <v>0</v>
      </c>
      <c r="H61" s="3">
        <v>30</v>
      </c>
      <c r="I61" s="3">
        <v>10</v>
      </c>
      <c r="J61" s="3"/>
      <c r="K61" s="3"/>
      <c r="L61" s="3"/>
      <c r="M61" s="3"/>
      <c r="N61" s="3"/>
      <c r="O61" s="3"/>
    </row>
    <row r="62" spans="1:15" x14ac:dyDescent="0.2">
      <c r="A62" s="3" t="s">
        <v>22</v>
      </c>
      <c r="B62" s="3" t="s">
        <v>3</v>
      </c>
      <c r="C62" s="3">
        <v>0</v>
      </c>
      <c r="D62" s="3">
        <v>0</v>
      </c>
      <c r="E62" s="3">
        <v>0</v>
      </c>
      <c r="F62" s="3">
        <v>20</v>
      </c>
      <c r="G62" s="3">
        <v>40</v>
      </c>
      <c r="H62" s="3">
        <v>35</v>
      </c>
      <c r="I62" s="3">
        <v>5</v>
      </c>
      <c r="J62" s="3"/>
      <c r="K62" s="3"/>
      <c r="L62" s="3"/>
      <c r="M62" s="3"/>
      <c r="N62" s="3"/>
      <c r="O62" s="3"/>
    </row>
    <row r="63" spans="1:15" x14ac:dyDescent="0.2">
      <c r="A63" s="3" t="s">
        <v>22</v>
      </c>
      <c r="B63" s="3" t="s">
        <v>3</v>
      </c>
      <c r="C63" s="3">
        <v>0</v>
      </c>
      <c r="D63" s="3">
        <v>0</v>
      </c>
      <c r="E63" s="3">
        <v>0</v>
      </c>
      <c r="F63" s="3">
        <v>20</v>
      </c>
      <c r="G63" s="3">
        <v>40</v>
      </c>
      <c r="H63" s="3">
        <v>40</v>
      </c>
      <c r="I63" s="3">
        <v>0</v>
      </c>
      <c r="J63" s="3"/>
      <c r="K63" s="3"/>
      <c r="L63" s="3"/>
      <c r="M63" s="3"/>
      <c r="N63" s="3"/>
      <c r="O63" s="3"/>
    </row>
    <row r="64" spans="1:15" x14ac:dyDescent="0.2">
      <c r="A64" s="3" t="s">
        <v>22</v>
      </c>
      <c r="B64" s="3" t="s">
        <v>3</v>
      </c>
      <c r="C64" s="3">
        <v>0</v>
      </c>
      <c r="D64" s="3">
        <v>0</v>
      </c>
      <c r="E64" s="3">
        <v>0</v>
      </c>
      <c r="F64" s="3">
        <v>20</v>
      </c>
      <c r="G64" s="3">
        <v>25</v>
      </c>
      <c r="H64" s="3">
        <v>5</v>
      </c>
      <c r="I64" s="3">
        <v>30</v>
      </c>
      <c r="J64" s="3"/>
      <c r="K64" s="3"/>
      <c r="L64" s="3"/>
      <c r="M64" s="3"/>
      <c r="N64" s="3"/>
      <c r="O64" s="3"/>
    </row>
    <row r="65" spans="1:15" x14ac:dyDescent="0.2">
      <c r="A65" s="3" t="s">
        <v>22</v>
      </c>
      <c r="B65" s="3" t="s">
        <v>3</v>
      </c>
      <c r="C65" s="3">
        <v>0</v>
      </c>
      <c r="D65" s="3">
        <v>0</v>
      </c>
      <c r="E65" s="3">
        <v>0</v>
      </c>
      <c r="F65" s="3">
        <v>5</v>
      </c>
      <c r="G65" s="3">
        <v>40</v>
      </c>
      <c r="H65" s="3">
        <v>35</v>
      </c>
      <c r="I65" s="3">
        <v>20</v>
      </c>
      <c r="J65" s="3"/>
      <c r="K65" s="3"/>
      <c r="L65" s="3"/>
      <c r="M65" s="3"/>
      <c r="N65" s="3"/>
      <c r="O65" s="3"/>
    </row>
    <row r="66" spans="1:15" x14ac:dyDescent="0.2">
      <c r="A66" s="3" t="s">
        <v>22</v>
      </c>
      <c r="B66" s="3" t="s">
        <v>3</v>
      </c>
      <c r="C66" s="3">
        <v>0</v>
      </c>
      <c r="D66" s="3">
        <v>0</v>
      </c>
      <c r="E66" s="3">
        <v>0</v>
      </c>
      <c r="F66" s="3">
        <v>5</v>
      </c>
      <c r="G66" s="3">
        <v>5</v>
      </c>
      <c r="H66" s="3">
        <v>90</v>
      </c>
      <c r="I66" s="3">
        <v>0</v>
      </c>
      <c r="J66" s="3"/>
      <c r="K66" s="3"/>
      <c r="L66" s="3"/>
      <c r="M66" s="3"/>
      <c r="N66" s="3"/>
      <c r="O66" s="3"/>
    </row>
    <row r="67" spans="1:15" x14ac:dyDescent="0.2">
      <c r="A67" s="3" t="s">
        <v>22</v>
      </c>
      <c r="B67" s="3" t="s">
        <v>3</v>
      </c>
      <c r="C67" s="3">
        <v>0</v>
      </c>
      <c r="D67" s="3">
        <v>0</v>
      </c>
      <c r="E67" s="3">
        <v>0</v>
      </c>
      <c r="F67" s="3">
        <v>10</v>
      </c>
      <c r="G67" s="3">
        <v>35</v>
      </c>
      <c r="H67" s="3">
        <v>40</v>
      </c>
      <c r="I67" s="3">
        <v>15</v>
      </c>
      <c r="J67" s="3"/>
      <c r="K67" s="3"/>
      <c r="L67" s="3"/>
      <c r="M67" s="3"/>
      <c r="N67" s="3"/>
      <c r="O67" s="3"/>
    </row>
    <row r="68" spans="1:15" x14ac:dyDescent="0.2">
      <c r="A68" s="3" t="s">
        <v>22</v>
      </c>
      <c r="B68" s="3" t="s">
        <v>3</v>
      </c>
      <c r="C68" s="3">
        <v>0</v>
      </c>
      <c r="D68" s="3">
        <v>0</v>
      </c>
      <c r="E68" s="3">
        <v>0</v>
      </c>
      <c r="F68" s="3">
        <v>20</v>
      </c>
      <c r="G68" s="3">
        <v>15</v>
      </c>
      <c r="H68" s="3">
        <v>55</v>
      </c>
      <c r="I68" s="3">
        <v>10</v>
      </c>
      <c r="J68" s="3"/>
      <c r="K68" s="3"/>
      <c r="L68" s="3"/>
      <c r="M68" s="3"/>
      <c r="N68" s="3"/>
      <c r="O68" s="3"/>
    </row>
    <row r="69" spans="1:15" x14ac:dyDescent="0.2">
      <c r="A69" s="3" t="s">
        <v>22</v>
      </c>
      <c r="B69" s="3" t="s">
        <v>3</v>
      </c>
      <c r="C69" s="3">
        <v>0</v>
      </c>
      <c r="D69" s="3">
        <v>0</v>
      </c>
      <c r="E69" s="3">
        <v>0</v>
      </c>
      <c r="F69" s="3">
        <v>15</v>
      </c>
      <c r="G69" s="3">
        <v>40</v>
      </c>
      <c r="H69" s="3">
        <v>45</v>
      </c>
      <c r="I69" s="3">
        <v>0</v>
      </c>
      <c r="J69" s="3"/>
      <c r="K69" s="3"/>
      <c r="L69" s="3"/>
      <c r="M69" s="3"/>
      <c r="N69" s="3"/>
      <c r="O69" s="3"/>
    </row>
    <row r="70" spans="1:15" x14ac:dyDescent="0.2">
      <c r="A70" s="3" t="s">
        <v>22</v>
      </c>
      <c r="B70" s="3" t="s">
        <v>3</v>
      </c>
      <c r="C70" s="3">
        <v>0</v>
      </c>
      <c r="D70" s="3">
        <v>0</v>
      </c>
      <c r="E70" s="3">
        <v>0</v>
      </c>
      <c r="F70" s="3">
        <v>0</v>
      </c>
      <c r="G70" s="3">
        <v>5</v>
      </c>
      <c r="H70" s="3">
        <v>95</v>
      </c>
      <c r="I70" s="3">
        <v>0</v>
      </c>
      <c r="J70" s="3"/>
      <c r="K70" s="3"/>
      <c r="L70" s="3"/>
      <c r="M70" s="3"/>
      <c r="N70" s="3"/>
      <c r="O70" s="3"/>
    </row>
    <row r="71" spans="1:15" x14ac:dyDescent="0.2">
      <c r="A71" s="3" t="s">
        <v>22</v>
      </c>
      <c r="B71" s="3" t="s">
        <v>3</v>
      </c>
      <c r="C71" s="3">
        <v>0</v>
      </c>
      <c r="D71" s="3">
        <v>0</v>
      </c>
      <c r="E71" s="3">
        <v>0</v>
      </c>
      <c r="F71" s="3">
        <v>20</v>
      </c>
      <c r="G71" s="3">
        <v>20</v>
      </c>
      <c r="H71" s="3">
        <v>60</v>
      </c>
      <c r="I71" s="3">
        <v>0</v>
      </c>
      <c r="J71" s="3"/>
      <c r="K71" s="3"/>
      <c r="L71" s="3"/>
      <c r="M71" s="3"/>
      <c r="N71" s="3"/>
      <c r="O71" s="3"/>
    </row>
    <row r="72" spans="1:15" x14ac:dyDescent="0.2">
      <c r="A72" s="3" t="s">
        <v>22</v>
      </c>
      <c r="B72" s="3" t="s">
        <v>3</v>
      </c>
      <c r="C72" s="3">
        <v>0</v>
      </c>
      <c r="D72" s="3">
        <v>0</v>
      </c>
      <c r="E72" s="3">
        <v>0</v>
      </c>
      <c r="F72" s="3">
        <v>10</v>
      </c>
      <c r="G72" s="3">
        <v>15</v>
      </c>
      <c r="H72" s="3">
        <v>25</v>
      </c>
      <c r="I72" s="3">
        <v>0</v>
      </c>
      <c r="J72" s="3"/>
      <c r="K72" s="3"/>
      <c r="L72" s="3"/>
      <c r="M72" s="3"/>
      <c r="N72" s="3"/>
      <c r="O72" s="3"/>
    </row>
    <row r="73" spans="1:15" x14ac:dyDescent="0.2">
      <c r="A73" s="3" t="s">
        <v>22</v>
      </c>
      <c r="B73" s="3" t="s">
        <v>3</v>
      </c>
      <c r="C73" s="3">
        <v>0</v>
      </c>
      <c r="D73" s="3">
        <v>0</v>
      </c>
      <c r="E73" s="3">
        <v>0</v>
      </c>
      <c r="F73" s="3">
        <v>75</v>
      </c>
      <c r="G73" s="3">
        <v>5</v>
      </c>
      <c r="H73" s="3">
        <v>0</v>
      </c>
      <c r="I73" s="3">
        <v>20</v>
      </c>
      <c r="J73" s="3"/>
      <c r="K73" s="3"/>
      <c r="L73" s="3"/>
      <c r="M73" s="3"/>
      <c r="N73" s="3"/>
      <c r="O73" s="3"/>
    </row>
    <row r="74" spans="1:15" x14ac:dyDescent="0.2">
      <c r="A74" s="3" t="s">
        <v>22</v>
      </c>
      <c r="B74" s="3" t="s">
        <v>3</v>
      </c>
      <c r="C74" s="3">
        <v>0</v>
      </c>
      <c r="D74" s="3">
        <v>0</v>
      </c>
      <c r="E74" s="3">
        <v>0</v>
      </c>
      <c r="F74" s="3">
        <v>20</v>
      </c>
      <c r="G74" s="3">
        <v>10</v>
      </c>
      <c r="H74" s="3">
        <v>70</v>
      </c>
      <c r="I74" s="3">
        <v>0</v>
      </c>
      <c r="J74" s="3"/>
      <c r="K74" s="3"/>
      <c r="L74" s="3"/>
      <c r="M74" s="3"/>
      <c r="N74" s="3"/>
      <c r="O74" s="3"/>
    </row>
    <row r="75" spans="1:15" x14ac:dyDescent="0.2">
      <c r="A75" s="3" t="s">
        <v>22</v>
      </c>
      <c r="B75" s="3" t="s">
        <v>3</v>
      </c>
      <c r="C75" s="3">
        <v>0</v>
      </c>
      <c r="D75" s="3">
        <v>0</v>
      </c>
      <c r="E75" s="3">
        <v>0</v>
      </c>
      <c r="F75" s="3">
        <v>10</v>
      </c>
      <c r="G75" s="3">
        <v>30</v>
      </c>
      <c r="H75" s="3">
        <v>50</v>
      </c>
      <c r="I75" s="3">
        <v>10</v>
      </c>
      <c r="J75" s="3"/>
      <c r="K75" s="3"/>
      <c r="L75" s="3"/>
      <c r="M75" s="3"/>
      <c r="N75" s="3"/>
      <c r="O75" s="3"/>
    </row>
    <row r="76" spans="1:15" x14ac:dyDescent="0.2">
      <c r="A76" s="3" t="s">
        <v>22</v>
      </c>
      <c r="B76" s="3" t="s">
        <v>3</v>
      </c>
      <c r="C76" s="3">
        <v>0</v>
      </c>
      <c r="D76" s="3">
        <v>0</v>
      </c>
      <c r="E76" s="3">
        <v>5</v>
      </c>
      <c r="F76" s="3">
        <v>60</v>
      </c>
      <c r="G76" s="3">
        <v>5</v>
      </c>
      <c r="H76" s="3">
        <v>10</v>
      </c>
      <c r="I76" s="3">
        <v>20</v>
      </c>
      <c r="J76" s="3"/>
      <c r="K76" s="3"/>
      <c r="L76" s="3"/>
      <c r="M76" s="3"/>
      <c r="N76" s="3"/>
      <c r="O76" s="3"/>
    </row>
    <row r="77" spans="1:15" x14ac:dyDescent="0.2">
      <c r="A77" s="3" t="s">
        <v>23</v>
      </c>
      <c r="B77" s="3" t="s">
        <v>3</v>
      </c>
      <c r="C77" s="3">
        <v>0</v>
      </c>
      <c r="D77" s="3">
        <v>0</v>
      </c>
      <c r="E77" s="3">
        <v>0</v>
      </c>
      <c r="F77" s="3">
        <v>80</v>
      </c>
      <c r="G77" s="3">
        <v>0</v>
      </c>
      <c r="H77" s="3">
        <v>20</v>
      </c>
      <c r="I77" s="3">
        <v>0</v>
      </c>
      <c r="J77" s="3"/>
      <c r="K77" s="3"/>
      <c r="L77" s="3"/>
      <c r="M77" s="3"/>
      <c r="N77" s="3"/>
      <c r="O77" s="3"/>
    </row>
    <row r="78" spans="1:15" x14ac:dyDescent="0.2">
      <c r="A78" s="3" t="s">
        <v>23</v>
      </c>
      <c r="B78" s="3" t="s">
        <v>3</v>
      </c>
      <c r="C78" s="3">
        <v>0</v>
      </c>
      <c r="D78" s="3">
        <v>0</v>
      </c>
      <c r="E78" s="3">
        <v>0</v>
      </c>
      <c r="F78" s="3">
        <v>60</v>
      </c>
      <c r="G78" s="3">
        <v>0</v>
      </c>
      <c r="H78" s="3">
        <v>40</v>
      </c>
      <c r="I78" s="3">
        <v>0</v>
      </c>
      <c r="J78" s="3"/>
      <c r="K78" s="3"/>
      <c r="L78" s="3"/>
      <c r="M78" s="3"/>
      <c r="N78" s="3"/>
      <c r="O78" s="3"/>
    </row>
    <row r="79" spans="1:15" x14ac:dyDescent="0.2">
      <c r="A79" s="3" t="s">
        <v>23</v>
      </c>
      <c r="B79" s="3" t="s">
        <v>3</v>
      </c>
      <c r="C79" s="3">
        <v>0</v>
      </c>
      <c r="D79" s="3">
        <v>0</v>
      </c>
      <c r="E79" s="3">
        <v>0</v>
      </c>
      <c r="F79" s="3">
        <v>15</v>
      </c>
      <c r="G79" s="3">
        <v>5</v>
      </c>
      <c r="H79" s="3">
        <v>80</v>
      </c>
      <c r="I79" s="3">
        <v>0</v>
      </c>
      <c r="J79" s="3"/>
      <c r="K79" s="3"/>
      <c r="L79" s="3"/>
      <c r="M79" s="3"/>
      <c r="N79" s="3"/>
      <c r="O79" s="3"/>
    </row>
    <row r="80" spans="1:15" x14ac:dyDescent="0.2">
      <c r="A80" s="3" t="s">
        <v>23</v>
      </c>
      <c r="B80" s="3" t="s">
        <v>3</v>
      </c>
      <c r="C80" s="3">
        <v>0</v>
      </c>
      <c r="D80" s="3">
        <v>0</v>
      </c>
      <c r="E80" s="3">
        <v>0</v>
      </c>
      <c r="F80" s="3">
        <v>20</v>
      </c>
      <c r="G80" s="3">
        <v>0</v>
      </c>
      <c r="H80" s="3">
        <v>80</v>
      </c>
      <c r="I80" s="3">
        <v>20</v>
      </c>
      <c r="J80" s="3"/>
      <c r="K80" s="3"/>
      <c r="L80" s="3"/>
      <c r="M80" s="3"/>
      <c r="N80" s="3"/>
      <c r="O80" s="3"/>
    </row>
    <row r="81" spans="1:15" x14ac:dyDescent="0.2">
      <c r="A81" s="3" t="s">
        <v>23</v>
      </c>
      <c r="B81" s="3" t="s">
        <v>3</v>
      </c>
      <c r="C81" s="3">
        <v>0</v>
      </c>
      <c r="D81" s="3">
        <v>0</v>
      </c>
      <c r="E81" s="3">
        <v>0</v>
      </c>
      <c r="F81" s="3">
        <v>30</v>
      </c>
      <c r="G81" s="3">
        <v>0</v>
      </c>
      <c r="H81" s="3">
        <v>70</v>
      </c>
      <c r="I81" s="3">
        <v>0</v>
      </c>
      <c r="J81" s="3"/>
      <c r="K81" s="3"/>
      <c r="L81" s="3"/>
      <c r="M81" s="3"/>
      <c r="N81" s="3"/>
      <c r="O81" s="3"/>
    </row>
    <row r="82" spans="1:15" x14ac:dyDescent="0.2">
      <c r="A82" s="3" t="s">
        <v>23</v>
      </c>
      <c r="B82" s="3" t="s">
        <v>3</v>
      </c>
      <c r="C82" s="3">
        <v>0</v>
      </c>
      <c r="D82" s="3">
        <v>0</v>
      </c>
      <c r="E82" s="3">
        <v>0</v>
      </c>
      <c r="F82" s="3">
        <v>70</v>
      </c>
      <c r="G82" s="3">
        <v>0</v>
      </c>
      <c r="H82" s="3">
        <v>30</v>
      </c>
      <c r="I82" s="3">
        <v>0</v>
      </c>
      <c r="J82" s="3"/>
      <c r="K82" s="3"/>
      <c r="L82" s="3"/>
      <c r="M82" s="3"/>
      <c r="N82" s="3"/>
      <c r="O82" s="3"/>
    </row>
    <row r="83" spans="1:15" x14ac:dyDescent="0.2">
      <c r="A83" s="3" t="s">
        <v>23</v>
      </c>
      <c r="B83" s="3" t="s">
        <v>3</v>
      </c>
      <c r="C83" s="3">
        <v>0</v>
      </c>
      <c r="D83" s="3">
        <v>0</v>
      </c>
      <c r="E83" s="3">
        <v>0</v>
      </c>
      <c r="F83" s="3">
        <v>80</v>
      </c>
      <c r="G83" s="3">
        <v>0</v>
      </c>
      <c r="H83" s="3">
        <v>20</v>
      </c>
      <c r="I83" s="3">
        <v>0</v>
      </c>
      <c r="J83" s="3"/>
      <c r="K83" s="3"/>
      <c r="L83" s="3"/>
      <c r="M83" s="3"/>
      <c r="N83" s="3"/>
      <c r="O83" s="3"/>
    </row>
    <row r="84" spans="1:15" x14ac:dyDescent="0.2">
      <c r="A84" s="3" t="s">
        <v>23</v>
      </c>
      <c r="B84" s="3" t="s">
        <v>3</v>
      </c>
      <c r="C84" s="3">
        <v>0</v>
      </c>
      <c r="D84" s="3">
        <v>0</v>
      </c>
      <c r="E84" s="3">
        <v>0</v>
      </c>
      <c r="F84" s="3">
        <v>40</v>
      </c>
      <c r="G84" s="3">
        <v>0</v>
      </c>
      <c r="H84" s="3">
        <v>60</v>
      </c>
      <c r="I84" s="3">
        <v>0</v>
      </c>
      <c r="J84" s="3"/>
      <c r="K84" s="3"/>
      <c r="L84" s="3"/>
      <c r="M84" s="3"/>
      <c r="N84" s="3"/>
      <c r="O84" s="3"/>
    </row>
    <row r="85" spans="1:15" x14ac:dyDescent="0.2">
      <c r="A85" s="3" t="s">
        <v>23</v>
      </c>
      <c r="B85" s="3" t="s">
        <v>3</v>
      </c>
      <c r="C85" s="3">
        <v>0</v>
      </c>
      <c r="D85" s="3">
        <v>0</v>
      </c>
      <c r="E85" s="3">
        <v>0</v>
      </c>
      <c r="F85" s="3">
        <v>60</v>
      </c>
      <c r="G85" s="3">
        <v>0</v>
      </c>
      <c r="H85" s="3">
        <v>40</v>
      </c>
      <c r="I85" s="3">
        <v>5</v>
      </c>
      <c r="J85" s="3"/>
      <c r="K85" s="3"/>
      <c r="L85" s="3"/>
      <c r="M85" s="3"/>
      <c r="N85" s="3"/>
      <c r="O85" s="3"/>
    </row>
    <row r="86" spans="1:15" x14ac:dyDescent="0.2">
      <c r="A86" s="3" t="s">
        <v>23</v>
      </c>
      <c r="B86" s="3" t="s">
        <v>3</v>
      </c>
      <c r="C86" s="3">
        <v>20</v>
      </c>
      <c r="D86" s="3">
        <v>0</v>
      </c>
      <c r="E86" s="3">
        <v>0</v>
      </c>
      <c r="F86" s="3">
        <v>50</v>
      </c>
      <c r="G86" s="3">
        <v>0</v>
      </c>
      <c r="H86" s="3">
        <v>30</v>
      </c>
      <c r="I86" s="3">
        <v>0</v>
      </c>
      <c r="J86" s="3"/>
      <c r="K86" s="3"/>
      <c r="L86" s="3"/>
      <c r="M86" s="3"/>
      <c r="N86" s="3"/>
      <c r="O86" s="3"/>
    </row>
    <row r="87" spans="1:15" x14ac:dyDescent="0.2">
      <c r="A87" s="3" t="s">
        <v>23</v>
      </c>
      <c r="B87" s="3" t="s">
        <v>3</v>
      </c>
      <c r="C87" s="3">
        <v>0</v>
      </c>
      <c r="D87" s="3">
        <v>0</v>
      </c>
      <c r="E87" s="3">
        <v>0</v>
      </c>
      <c r="F87" s="3">
        <v>50</v>
      </c>
      <c r="G87" s="3">
        <v>0</v>
      </c>
      <c r="H87" s="3">
        <v>40</v>
      </c>
      <c r="I87" s="3">
        <v>10</v>
      </c>
      <c r="J87" s="3"/>
      <c r="K87" s="3"/>
      <c r="L87" s="3"/>
      <c r="M87" s="3"/>
      <c r="N87" s="3"/>
      <c r="O87" s="3"/>
    </row>
    <row r="88" spans="1:15" x14ac:dyDescent="0.2">
      <c r="A88" s="3" t="s">
        <v>23</v>
      </c>
      <c r="B88" s="3" t="s">
        <v>3</v>
      </c>
      <c r="C88" s="3">
        <v>0</v>
      </c>
      <c r="D88" s="3">
        <v>0</v>
      </c>
      <c r="E88" s="3">
        <v>5</v>
      </c>
      <c r="F88" s="3">
        <v>75</v>
      </c>
      <c r="G88" s="3">
        <v>0</v>
      </c>
      <c r="H88" s="3">
        <v>20</v>
      </c>
      <c r="I88" s="3">
        <v>0</v>
      </c>
      <c r="J88" s="3"/>
      <c r="K88" s="3"/>
      <c r="L88" s="3"/>
      <c r="M88" s="3"/>
      <c r="N88" s="3"/>
      <c r="O88" s="3"/>
    </row>
    <row r="89" spans="1:15" x14ac:dyDescent="0.2">
      <c r="A89" s="3" t="s">
        <v>23</v>
      </c>
      <c r="B89" s="3" t="s">
        <v>3</v>
      </c>
      <c r="C89" s="3">
        <v>0</v>
      </c>
      <c r="D89" s="3">
        <v>0</v>
      </c>
      <c r="E89" s="3">
        <v>10</v>
      </c>
      <c r="F89" s="3">
        <v>40</v>
      </c>
      <c r="G89" s="3">
        <v>0</v>
      </c>
      <c r="H89" s="3">
        <v>45</v>
      </c>
      <c r="I89" s="3">
        <v>5</v>
      </c>
      <c r="J89" s="3"/>
      <c r="K89" s="3"/>
      <c r="L89" s="3"/>
      <c r="M89" s="3"/>
      <c r="N89" s="3"/>
      <c r="O89" s="3"/>
    </row>
    <row r="90" spans="1:15" x14ac:dyDescent="0.2">
      <c r="A90" s="3" t="s">
        <v>23</v>
      </c>
      <c r="B90" s="3" t="s">
        <v>3</v>
      </c>
      <c r="C90" s="3">
        <v>0</v>
      </c>
      <c r="D90" s="3">
        <v>0</v>
      </c>
      <c r="E90" s="3">
        <v>0</v>
      </c>
      <c r="F90" s="3">
        <v>45</v>
      </c>
      <c r="G90" s="3">
        <v>0</v>
      </c>
      <c r="H90" s="3">
        <v>45</v>
      </c>
      <c r="I90" s="3">
        <v>10</v>
      </c>
      <c r="J90" s="3"/>
      <c r="K90" s="3"/>
      <c r="L90" s="3"/>
      <c r="M90" s="3"/>
      <c r="N90" s="3"/>
      <c r="O90" s="3"/>
    </row>
    <row r="91" spans="1:15" x14ac:dyDescent="0.2">
      <c r="A91" s="3" t="s">
        <v>23</v>
      </c>
      <c r="B91" s="3" t="s">
        <v>3</v>
      </c>
      <c r="C91" s="3">
        <v>0</v>
      </c>
      <c r="D91" s="3">
        <v>0</v>
      </c>
      <c r="E91" s="3">
        <v>0</v>
      </c>
      <c r="F91" s="3">
        <v>5</v>
      </c>
      <c r="G91" s="3">
        <v>0</v>
      </c>
      <c r="H91" s="3">
        <v>95</v>
      </c>
      <c r="I91" s="3">
        <v>0</v>
      </c>
      <c r="J91" s="3"/>
      <c r="K91" s="3"/>
      <c r="L91" s="3"/>
      <c r="M91" s="3"/>
      <c r="N91" s="3"/>
      <c r="O91" s="3"/>
    </row>
    <row r="92" spans="1:15" x14ac:dyDescent="0.2">
      <c r="A92" s="3" t="s">
        <v>24</v>
      </c>
      <c r="B92" s="3" t="s">
        <v>4</v>
      </c>
      <c r="C92" s="3">
        <v>0</v>
      </c>
      <c r="D92" s="3">
        <v>0</v>
      </c>
      <c r="E92" s="3">
        <v>0</v>
      </c>
      <c r="F92" s="3">
        <v>55</v>
      </c>
      <c r="G92" s="3">
        <v>0</v>
      </c>
      <c r="H92" s="3">
        <v>45</v>
      </c>
      <c r="I92" s="3">
        <v>0</v>
      </c>
      <c r="J92" s="3"/>
      <c r="K92" s="3"/>
      <c r="L92" s="3"/>
      <c r="M92" s="3"/>
      <c r="N92" s="3"/>
      <c r="O92" s="3"/>
    </row>
    <row r="93" spans="1:15" x14ac:dyDescent="0.2">
      <c r="A93" s="3" t="s">
        <v>24</v>
      </c>
      <c r="B93" s="3" t="s">
        <v>4</v>
      </c>
      <c r="C93" s="3">
        <v>0</v>
      </c>
      <c r="D93" s="3">
        <v>0</v>
      </c>
      <c r="E93" s="3">
        <v>0</v>
      </c>
      <c r="F93" s="3">
        <v>100</v>
      </c>
      <c r="G93" s="3">
        <v>0</v>
      </c>
      <c r="H93" s="3">
        <v>0</v>
      </c>
      <c r="I93" s="3">
        <v>0</v>
      </c>
      <c r="J93" s="3"/>
      <c r="K93" s="3"/>
      <c r="L93" s="3"/>
      <c r="M93" s="3"/>
      <c r="N93" s="3"/>
      <c r="O93" s="3"/>
    </row>
    <row r="94" spans="1:15" x14ac:dyDescent="0.2">
      <c r="A94" s="3" t="s">
        <v>24</v>
      </c>
      <c r="B94" s="3" t="s">
        <v>4</v>
      </c>
      <c r="C94" s="3">
        <v>0</v>
      </c>
      <c r="D94" s="3">
        <v>0</v>
      </c>
      <c r="E94" s="3">
        <v>1</v>
      </c>
      <c r="F94" s="3">
        <v>0</v>
      </c>
      <c r="G94" s="3">
        <v>40</v>
      </c>
      <c r="H94" s="3">
        <v>59</v>
      </c>
      <c r="I94" s="3">
        <v>0</v>
      </c>
      <c r="J94" s="3"/>
      <c r="K94" s="3"/>
      <c r="L94" s="3"/>
      <c r="M94" s="3"/>
      <c r="N94" s="3"/>
      <c r="O94" s="3"/>
    </row>
    <row r="95" spans="1:15" x14ac:dyDescent="0.2">
      <c r="A95" s="3" t="s">
        <v>24</v>
      </c>
      <c r="B95" s="3" t="s">
        <v>4</v>
      </c>
      <c r="C95" s="3">
        <v>0</v>
      </c>
      <c r="D95" s="3">
        <v>0</v>
      </c>
      <c r="E95" s="3">
        <v>0</v>
      </c>
      <c r="F95" s="3">
        <v>95</v>
      </c>
      <c r="G95" s="3">
        <v>0</v>
      </c>
      <c r="H95" s="3">
        <v>5</v>
      </c>
      <c r="I95" s="3">
        <v>0</v>
      </c>
      <c r="J95" s="3"/>
      <c r="K95" s="3"/>
      <c r="L95" s="3"/>
      <c r="M95" s="3"/>
      <c r="N95" s="3"/>
      <c r="O95" s="3"/>
    </row>
    <row r="96" spans="1:15" x14ac:dyDescent="0.2">
      <c r="A96" s="3" t="s">
        <v>24</v>
      </c>
      <c r="B96" s="3" t="s">
        <v>4</v>
      </c>
      <c r="C96" s="3">
        <v>0</v>
      </c>
      <c r="D96" s="3">
        <v>0</v>
      </c>
      <c r="E96" s="3">
        <v>0</v>
      </c>
      <c r="F96" s="3">
        <v>80</v>
      </c>
      <c r="G96" s="3">
        <v>0</v>
      </c>
      <c r="H96" s="3">
        <v>20</v>
      </c>
      <c r="I96" s="3">
        <v>0</v>
      </c>
      <c r="J96" s="3"/>
      <c r="K96" s="3"/>
      <c r="L96" s="3"/>
      <c r="M96" s="3"/>
      <c r="N96" s="3"/>
      <c r="O96" s="3"/>
    </row>
    <row r="97" spans="1:15" x14ac:dyDescent="0.2">
      <c r="A97" s="3" t="s">
        <v>24</v>
      </c>
      <c r="B97" s="3" t="s">
        <v>4</v>
      </c>
      <c r="C97" s="3">
        <v>0</v>
      </c>
      <c r="D97" s="3">
        <v>0</v>
      </c>
      <c r="E97" s="3">
        <v>0</v>
      </c>
      <c r="F97" s="3">
        <v>50</v>
      </c>
      <c r="G97" s="3">
        <v>0</v>
      </c>
      <c r="H97" s="3">
        <v>50</v>
      </c>
      <c r="I97" s="3">
        <v>0</v>
      </c>
      <c r="J97" s="3"/>
      <c r="K97" s="3"/>
      <c r="L97" s="3"/>
      <c r="M97" s="3"/>
      <c r="N97" s="3"/>
      <c r="O97" s="3"/>
    </row>
    <row r="98" spans="1:15" x14ac:dyDescent="0.2">
      <c r="A98" s="3" t="s">
        <v>24</v>
      </c>
      <c r="B98" s="3" t="s">
        <v>4</v>
      </c>
      <c r="C98" s="3">
        <v>0</v>
      </c>
      <c r="D98" s="3">
        <v>0</v>
      </c>
      <c r="E98" s="3">
        <v>1</v>
      </c>
      <c r="F98" s="3">
        <v>90</v>
      </c>
      <c r="G98" s="3">
        <v>0</v>
      </c>
      <c r="H98" s="3">
        <v>9</v>
      </c>
      <c r="I98" s="3">
        <v>0</v>
      </c>
      <c r="J98" s="3"/>
      <c r="K98" s="3"/>
      <c r="L98" s="3"/>
      <c r="M98" s="3"/>
      <c r="N98" s="3"/>
      <c r="O98" s="3"/>
    </row>
    <row r="99" spans="1:15" x14ac:dyDescent="0.2">
      <c r="A99" s="3" t="s">
        <v>24</v>
      </c>
      <c r="B99" s="3" t="s">
        <v>4</v>
      </c>
      <c r="C99" s="3">
        <v>0</v>
      </c>
      <c r="D99" s="3">
        <v>0</v>
      </c>
      <c r="E99" s="3">
        <v>1</v>
      </c>
      <c r="F99" s="3">
        <v>85</v>
      </c>
      <c r="G99" s="3">
        <v>0</v>
      </c>
      <c r="H99" s="3">
        <v>14</v>
      </c>
      <c r="I99" s="3">
        <v>0</v>
      </c>
      <c r="J99" s="3"/>
      <c r="K99" s="3"/>
      <c r="L99" s="3"/>
      <c r="M99" s="3"/>
      <c r="N99" s="3"/>
      <c r="O99" s="3"/>
    </row>
    <row r="100" spans="1:15" x14ac:dyDescent="0.2">
      <c r="A100" s="3" t="s">
        <v>24</v>
      </c>
      <c r="B100" s="3" t="s">
        <v>4</v>
      </c>
      <c r="C100" s="3">
        <v>0</v>
      </c>
      <c r="D100" s="3">
        <v>0</v>
      </c>
      <c r="E100" s="3">
        <v>0</v>
      </c>
      <c r="F100" s="3">
        <v>40</v>
      </c>
      <c r="G100" s="3">
        <v>0</v>
      </c>
      <c r="H100" s="3">
        <v>60</v>
      </c>
      <c r="I100" s="3">
        <v>0</v>
      </c>
      <c r="J100" s="3"/>
      <c r="K100" s="3"/>
      <c r="L100" s="3"/>
      <c r="M100" s="3"/>
      <c r="N100" s="3"/>
      <c r="O100" s="3"/>
    </row>
    <row r="101" spans="1:15" x14ac:dyDescent="0.2">
      <c r="A101" s="3" t="s">
        <v>24</v>
      </c>
      <c r="B101" s="3" t="s">
        <v>4</v>
      </c>
      <c r="C101" s="3">
        <v>0</v>
      </c>
      <c r="D101" s="3">
        <v>0</v>
      </c>
      <c r="E101" s="3">
        <v>0</v>
      </c>
      <c r="F101" s="3">
        <v>100</v>
      </c>
      <c r="G101" s="3">
        <v>0</v>
      </c>
      <c r="H101" s="3">
        <v>0</v>
      </c>
      <c r="I101" s="3">
        <v>0</v>
      </c>
      <c r="J101" s="3"/>
      <c r="K101" s="3"/>
      <c r="L101" s="3"/>
      <c r="M101" s="3"/>
      <c r="N101" s="3"/>
      <c r="O101" s="3"/>
    </row>
    <row r="102" spans="1:15" x14ac:dyDescent="0.2">
      <c r="A102" s="3" t="s">
        <v>24</v>
      </c>
      <c r="B102" s="3" t="s">
        <v>4</v>
      </c>
      <c r="C102" s="3">
        <v>0</v>
      </c>
      <c r="D102" s="3">
        <v>0</v>
      </c>
      <c r="E102" s="3">
        <v>1</v>
      </c>
      <c r="F102" s="3">
        <v>49</v>
      </c>
      <c r="G102" s="3">
        <v>0</v>
      </c>
      <c r="H102" s="3">
        <v>50</v>
      </c>
      <c r="I102" s="3">
        <v>0</v>
      </c>
      <c r="J102" s="3"/>
      <c r="K102" s="3"/>
      <c r="L102" s="3"/>
      <c r="M102" s="3"/>
      <c r="N102" s="3"/>
      <c r="O102" s="3"/>
    </row>
    <row r="103" spans="1:15" x14ac:dyDescent="0.2">
      <c r="A103" s="3" t="s">
        <v>24</v>
      </c>
      <c r="B103" s="3" t="s">
        <v>4</v>
      </c>
      <c r="C103" s="3">
        <v>0</v>
      </c>
      <c r="D103" s="3">
        <v>0</v>
      </c>
      <c r="E103" s="3">
        <v>1</v>
      </c>
      <c r="F103" s="3">
        <v>95</v>
      </c>
      <c r="G103" s="3">
        <v>0</v>
      </c>
      <c r="H103" s="3">
        <v>4</v>
      </c>
      <c r="I103" s="3">
        <v>0</v>
      </c>
      <c r="J103" s="3"/>
      <c r="K103" s="3"/>
      <c r="L103" s="3"/>
      <c r="M103" s="3"/>
      <c r="N103" s="3"/>
      <c r="O103" s="3"/>
    </row>
    <row r="104" spans="1:15" x14ac:dyDescent="0.2">
      <c r="A104" s="3" t="s">
        <v>24</v>
      </c>
      <c r="B104" s="3" t="s">
        <v>4</v>
      </c>
      <c r="C104" s="3">
        <v>0</v>
      </c>
      <c r="D104" s="3">
        <v>0</v>
      </c>
      <c r="E104" s="3">
        <v>2</v>
      </c>
      <c r="F104" s="3">
        <v>8</v>
      </c>
      <c r="G104" s="3">
        <v>0</v>
      </c>
      <c r="H104" s="3">
        <v>90</v>
      </c>
      <c r="I104" s="3">
        <v>0</v>
      </c>
      <c r="J104" s="3"/>
      <c r="K104" s="3"/>
      <c r="L104" s="3"/>
      <c r="M104" s="3"/>
      <c r="N104" s="3"/>
      <c r="O104" s="3"/>
    </row>
    <row r="105" spans="1:15" x14ac:dyDescent="0.2">
      <c r="A105" s="3" t="s">
        <v>24</v>
      </c>
      <c r="B105" s="3" t="s">
        <v>4</v>
      </c>
      <c r="C105" s="3">
        <v>0</v>
      </c>
      <c r="D105" s="3">
        <v>0</v>
      </c>
      <c r="E105" s="3">
        <v>1</v>
      </c>
      <c r="F105" s="3">
        <v>35</v>
      </c>
      <c r="G105" s="3">
        <v>0</v>
      </c>
      <c r="H105" s="3">
        <v>64</v>
      </c>
      <c r="I105" s="3">
        <v>0</v>
      </c>
      <c r="J105" s="3"/>
      <c r="K105" s="3"/>
      <c r="L105" s="3"/>
      <c r="M105" s="3"/>
      <c r="N105" s="3"/>
      <c r="O105" s="3"/>
    </row>
    <row r="106" spans="1:15" x14ac:dyDescent="0.2">
      <c r="A106" s="3" t="s">
        <v>24</v>
      </c>
      <c r="B106" s="3" t="s">
        <v>4</v>
      </c>
      <c r="C106" s="3">
        <v>0</v>
      </c>
      <c r="D106" s="3">
        <v>0</v>
      </c>
      <c r="E106" s="3">
        <v>0</v>
      </c>
      <c r="F106" s="3">
        <v>95</v>
      </c>
      <c r="G106" s="3">
        <v>0</v>
      </c>
      <c r="H106" s="3">
        <v>5</v>
      </c>
      <c r="I106" s="3">
        <v>0</v>
      </c>
      <c r="J106" s="3"/>
      <c r="K106" s="3"/>
      <c r="L106" s="3"/>
      <c r="M106" s="3"/>
      <c r="N106" s="3"/>
      <c r="O106" s="3"/>
    </row>
    <row r="107" spans="1:15" x14ac:dyDescent="0.2">
      <c r="A107" s="3" t="s">
        <v>25</v>
      </c>
      <c r="B107" s="3" t="s">
        <v>4</v>
      </c>
      <c r="C107" s="3">
        <v>0</v>
      </c>
      <c r="D107" s="3">
        <v>0</v>
      </c>
      <c r="E107" s="3">
        <v>0</v>
      </c>
      <c r="F107" s="3">
        <v>80</v>
      </c>
      <c r="G107" s="3">
        <v>0</v>
      </c>
      <c r="H107" s="3">
        <v>20</v>
      </c>
      <c r="I107" s="3">
        <v>0</v>
      </c>
      <c r="J107" s="3"/>
      <c r="K107" s="3"/>
      <c r="L107" s="3"/>
      <c r="M107" s="3"/>
      <c r="N107" s="3"/>
      <c r="O107" s="3"/>
    </row>
    <row r="108" spans="1:15" x14ac:dyDescent="0.2">
      <c r="A108" s="3" t="s">
        <v>25</v>
      </c>
      <c r="B108" s="3" t="s">
        <v>4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100</v>
      </c>
      <c r="I108" s="3">
        <v>0</v>
      </c>
      <c r="J108" s="3"/>
      <c r="K108" s="3"/>
      <c r="L108" s="3"/>
      <c r="M108" s="3"/>
      <c r="N108" s="3"/>
      <c r="O108" s="3"/>
    </row>
    <row r="109" spans="1:15" x14ac:dyDescent="0.2">
      <c r="A109" s="3" t="s">
        <v>25</v>
      </c>
      <c r="B109" s="3" t="s">
        <v>4</v>
      </c>
      <c r="C109" s="3">
        <v>0</v>
      </c>
      <c r="D109" s="3">
        <v>0</v>
      </c>
      <c r="E109" s="3">
        <v>0</v>
      </c>
      <c r="F109" s="3">
        <v>15</v>
      </c>
      <c r="G109" s="3">
        <v>0</v>
      </c>
      <c r="H109" s="3">
        <v>85</v>
      </c>
      <c r="I109" s="3">
        <v>0</v>
      </c>
      <c r="J109" s="3"/>
      <c r="K109" s="3"/>
      <c r="L109" s="3"/>
      <c r="M109" s="3"/>
      <c r="N109" s="3"/>
      <c r="O109" s="3"/>
    </row>
    <row r="110" spans="1:15" x14ac:dyDescent="0.2">
      <c r="A110" s="3" t="s">
        <v>25</v>
      </c>
      <c r="B110" s="3" t="s">
        <v>4</v>
      </c>
      <c r="C110" s="3">
        <v>0</v>
      </c>
      <c r="D110" s="3">
        <v>0</v>
      </c>
      <c r="E110" s="3">
        <v>0</v>
      </c>
      <c r="F110" s="3">
        <v>5</v>
      </c>
      <c r="G110" s="3">
        <v>0</v>
      </c>
      <c r="H110" s="3">
        <v>95</v>
      </c>
      <c r="I110" s="3">
        <v>0</v>
      </c>
      <c r="J110" s="3"/>
      <c r="K110" s="3"/>
      <c r="L110" s="3"/>
      <c r="M110" s="3"/>
      <c r="N110" s="3"/>
      <c r="O110" s="3"/>
    </row>
    <row r="111" spans="1:15" x14ac:dyDescent="0.2">
      <c r="A111" s="3" t="s">
        <v>25</v>
      </c>
      <c r="B111" s="3" t="s">
        <v>4</v>
      </c>
      <c r="C111" s="3">
        <v>0</v>
      </c>
      <c r="D111" s="3">
        <v>0</v>
      </c>
      <c r="E111" s="3">
        <v>0</v>
      </c>
      <c r="F111" s="3">
        <v>5</v>
      </c>
      <c r="G111" s="3">
        <v>0</v>
      </c>
      <c r="H111" s="3">
        <v>95</v>
      </c>
      <c r="I111" s="3">
        <v>0</v>
      </c>
      <c r="J111" s="3"/>
      <c r="K111" s="3"/>
      <c r="L111" s="3"/>
      <c r="M111" s="3"/>
      <c r="N111" s="3"/>
      <c r="O111" s="3"/>
    </row>
    <row r="112" spans="1:15" x14ac:dyDescent="0.2">
      <c r="A112" s="3" t="s">
        <v>25</v>
      </c>
      <c r="B112" s="3" t="s">
        <v>4</v>
      </c>
      <c r="C112" s="3">
        <v>0</v>
      </c>
      <c r="D112" s="3">
        <v>0</v>
      </c>
      <c r="E112" s="3">
        <v>0</v>
      </c>
      <c r="F112" s="3">
        <v>100</v>
      </c>
      <c r="G112" s="3">
        <v>0</v>
      </c>
      <c r="H112" s="3">
        <v>0</v>
      </c>
      <c r="I112" s="3">
        <v>0</v>
      </c>
      <c r="J112" s="3"/>
      <c r="K112" s="3"/>
      <c r="L112" s="3"/>
      <c r="M112" s="3"/>
      <c r="N112" s="3"/>
      <c r="O112" s="3"/>
    </row>
    <row r="113" spans="1:15" x14ac:dyDescent="0.2">
      <c r="A113" s="3" t="s">
        <v>25</v>
      </c>
      <c r="B113" s="3" t="s">
        <v>4</v>
      </c>
      <c r="C113" s="3">
        <v>0</v>
      </c>
      <c r="D113" s="3">
        <v>0</v>
      </c>
      <c r="E113" s="3">
        <v>0</v>
      </c>
      <c r="F113" s="3">
        <v>15</v>
      </c>
      <c r="G113" s="3">
        <v>0</v>
      </c>
      <c r="H113" s="3">
        <v>85</v>
      </c>
      <c r="I113" s="3">
        <v>0</v>
      </c>
      <c r="J113" s="3"/>
      <c r="K113" s="3"/>
      <c r="L113" s="3"/>
      <c r="M113" s="3"/>
      <c r="N113" s="3"/>
      <c r="O113" s="3"/>
    </row>
    <row r="114" spans="1:15" x14ac:dyDescent="0.2">
      <c r="A114" s="3" t="s">
        <v>25</v>
      </c>
      <c r="B114" s="3" t="s">
        <v>4</v>
      </c>
      <c r="C114" s="3">
        <v>0</v>
      </c>
      <c r="D114" s="3">
        <v>0</v>
      </c>
      <c r="E114" s="3">
        <v>0</v>
      </c>
      <c r="F114" s="3">
        <v>35</v>
      </c>
      <c r="G114" s="3">
        <v>0</v>
      </c>
      <c r="H114" s="3">
        <v>65</v>
      </c>
      <c r="I114" s="3">
        <v>0</v>
      </c>
      <c r="J114" s="3"/>
      <c r="K114" s="3"/>
      <c r="L114" s="3"/>
      <c r="M114" s="3"/>
      <c r="N114" s="3"/>
      <c r="O114" s="3"/>
    </row>
    <row r="115" spans="1:15" x14ac:dyDescent="0.2">
      <c r="A115" s="3" t="s">
        <v>25</v>
      </c>
      <c r="B115" s="3" t="s">
        <v>4</v>
      </c>
      <c r="C115" s="3">
        <v>0</v>
      </c>
      <c r="D115" s="3">
        <v>0</v>
      </c>
      <c r="E115" s="3">
        <v>0</v>
      </c>
      <c r="F115" s="3">
        <v>70</v>
      </c>
      <c r="G115" s="3">
        <v>0</v>
      </c>
      <c r="H115" s="3">
        <v>30</v>
      </c>
      <c r="I115" s="3">
        <v>0</v>
      </c>
      <c r="J115" s="3"/>
      <c r="K115" s="3"/>
      <c r="L115" s="3"/>
      <c r="M115" s="3"/>
      <c r="N115" s="3"/>
      <c r="O115" s="3"/>
    </row>
    <row r="116" spans="1:15" x14ac:dyDescent="0.2">
      <c r="A116" s="3" t="s">
        <v>25</v>
      </c>
      <c r="B116" s="3" t="s">
        <v>4</v>
      </c>
      <c r="C116" s="3">
        <v>0</v>
      </c>
      <c r="D116" s="3">
        <v>0</v>
      </c>
      <c r="E116" s="3">
        <v>0</v>
      </c>
      <c r="F116" s="3">
        <v>15</v>
      </c>
      <c r="G116" s="3">
        <v>0</v>
      </c>
      <c r="H116" s="3">
        <v>85</v>
      </c>
      <c r="I116" s="3">
        <v>0</v>
      </c>
      <c r="J116" s="3"/>
      <c r="K116" s="3"/>
      <c r="L116" s="3"/>
      <c r="M116" s="3"/>
      <c r="N116" s="3"/>
      <c r="O116" s="3"/>
    </row>
    <row r="117" spans="1:15" x14ac:dyDescent="0.2">
      <c r="A117" s="3" t="s">
        <v>25</v>
      </c>
      <c r="B117" s="3" t="s">
        <v>4</v>
      </c>
      <c r="C117" s="3">
        <v>0</v>
      </c>
      <c r="D117" s="3">
        <v>0</v>
      </c>
      <c r="E117" s="3">
        <v>0</v>
      </c>
      <c r="F117" s="3">
        <v>10</v>
      </c>
      <c r="G117" s="3">
        <v>0</v>
      </c>
      <c r="H117" s="3">
        <v>90</v>
      </c>
      <c r="I117" s="3">
        <v>0</v>
      </c>
      <c r="J117" s="3"/>
      <c r="K117" s="3"/>
      <c r="L117" s="3"/>
      <c r="M117" s="3"/>
      <c r="N117" s="3"/>
      <c r="O117" s="3"/>
    </row>
    <row r="118" spans="1:15" x14ac:dyDescent="0.2">
      <c r="A118" s="3" t="s">
        <v>25</v>
      </c>
      <c r="B118" s="3" t="s">
        <v>4</v>
      </c>
      <c r="C118" s="3">
        <v>0</v>
      </c>
      <c r="D118" s="3">
        <v>0</v>
      </c>
      <c r="E118" s="3">
        <v>0</v>
      </c>
      <c r="F118" s="3">
        <v>95</v>
      </c>
      <c r="G118" s="3">
        <v>0</v>
      </c>
      <c r="H118" s="3">
        <v>5</v>
      </c>
      <c r="I118" s="3">
        <v>0</v>
      </c>
      <c r="J118" s="3"/>
      <c r="K118" s="3"/>
      <c r="L118" s="3"/>
      <c r="M118" s="3"/>
      <c r="N118" s="3"/>
      <c r="O118" s="3"/>
    </row>
    <row r="119" spans="1:15" x14ac:dyDescent="0.2">
      <c r="A119" s="3" t="s">
        <v>25</v>
      </c>
      <c r="B119" s="3" t="s">
        <v>4</v>
      </c>
      <c r="C119" s="3">
        <v>0</v>
      </c>
      <c r="D119" s="3">
        <v>0</v>
      </c>
      <c r="E119" s="3">
        <v>0</v>
      </c>
      <c r="F119" s="3">
        <v>25</v>
      </c>
      <c r="G119" s="3">
        <v>0</v>
      </c>
      <c r="H119" s="3">
        <v>75</v>
      </c>
      <c r="I119" s="3">
        <v>0</v>
      </c>
      <c r="J119" s="3"/>
      <c r="K119" s="3"/>
      <c r="L119" s="3"/>
      <c r="M119" s="3"/>
      <c r="N119" s="3"/>
      <c r="O119" s="3"/>
    </row>
    <row r="120" spans="1:15" x14ac:dyDescent="0.2">
      <c r="A120" s="3" t="s">
        <v>25</v>
      </c>
      <c r="B120" s="3" t="s">
        <v>4</v>
      </c>
      <c r="C120" s="3">
        <v>0</v>
      </c>
      <c r="D120" s="3">
        <v>0</v>
      </c>
      <c r="E120" s="3">
        <v>0</v>
      </c>
      <c r="F120" s="3">
        <v>70</v>
      </c>
      <c r="G120" s="3">
        <v>0</v>
      </c>
      <c r="H120" s="3">
        <v>30</v>
      </c>
      <c r="I120" s="3">
        <v>0</v>
      </c>
      <c r="J120" s="3"/>
      <c r="K120" s="3"/>
      <c r="L120" s="3"/>
      <c r="M120" s="3"/>
      <c r="N120" s="3"/>
      <c r="O120" s="3"/>
    </row>
    <row r="121" spans="1:15" x14ac:dyDescent="0.2">
      <c r="A121" s="3" t="s">
        <v>25</v>
      </c>
      <c r="B121" s="3" t="s">
        <v>4</v>
      </c>
      <c r="C121" s="3">
        <v>0</v>
      </c>
      <c r="D121" s="3">
        <v>0</v>
      </c>
      <c r="E121" s="3">
        <v>0</v>
      </c>
      <c r="F121" s="3">
        <v>90</v>
      </c>
      <c r="G121" s="3">
        <v>0</v>
      </c>
      <c r="H121" s="3">
        <v>10</v>
      </c>
      <c r="I121" s="3">
        <v>0</v>
      </c>
      <c r="J121" s="3"/>
      <c r="K121" s="3"/>
      <c r="L121" s="3"/>
      <c r="M121" s="3"/>
      <c r="N121" s="3"/>
      <c r="O121" s="3"/>
    </row>
    <row r="122" spans="1:15" x14ac:dyDescent="0.2">
      <c r="A122" s="3" t="s">
        <v>26</v>
      </c>
      <c r="B122" s="3" t="s">
        <v>4</v>
      </c>
      <c r="C122" s="3">
        <v>0</v>
      </c>
      <c r="D122" s="3">
        <v>0</v>
      </c>
      <c r="E122" s="3">
        <v>0</v>
      </c>
      <c r="F122" s="3">
        <v>35</v>
      </c>
      <c r="G122" s="3">
        <v>0</v>
      </c>
      <c r="H122" s="3">
        <v>60</v>
      </c>
      <c r="I122" s="3">
        <v>5</v>
      </c>
      <c r="J122" s="3"/>
      <c r="K122" s="3"/>
      <c r="L122" s="3"/>
      <c r="M122" s="3"/>
      <c r="N122" s="3"/>
      <c r="O122" s="3"/>
    </row>
    <row r="123" spans="1:15" x14ac:dyDescent="0.2">
      <c r="A123" s="3" t="s">
        <v>26</v>
      </c>
      <c r="B123" s="3" t="s">
        <v>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95</v>
      </c>
      <c r="I123" s="3">
        <v>5</v>
      </c>
      <c r="J123" s="3"/>
      <c r="K123" s="3"/>
      <c r="L123" s="3"/>
      <c r="M123" s="3"/>
      <c r="N123" s="3"/>
      <c r="O123" s="3"/>
    </row>
    <row r="124" spans="1:15" x14ac:dyDescent="0.2">
      <c r="A124" s="3" t="s">
        <v>26</v>
      </c>
      <c r="B124" s="3" t="s">
        <v>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100</v>
      </c>
      <c r="I124" s="3">
        <v>0</v>
      </c>
      <c r="J124" s="3"/>
      <c r="K124" s="3"/>
      <c r="L124" s="3"/>
      <c r="M124" s="3"/>
      <c r="N124" s="3"/>
      <c r="O124" s="3"/>
    </row>
    <row r="125" spans="1:15" x14ac:dyDescent="0.2">
      <c r="A125" s="3" t="s">
        <v>26</v>
      </c>
      <c r="B125" s="3" t="s">
        <v>4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95</v>
      </c>
      <c r="I125" s="3">
        <v>5</v>
      </c>
      <c r="J125" s="3"/>
      <c r="K125" s="3"/>
      <c r="L125" s="3"/>
      <c r="M125" s="3"/>
      <c r="N125" s="3"/>
      <c r="O125" s="3"/>
    </row>
    <row r="126" spans="1:15" x14ac:dyDescent="0.2">
      <c r="A126" s="3" t="s">
        <v>26</v>
      </c>
      <c r="B126" s="3" t="s">
        <v>4</v>
      </c>
      <c r="C126" s="3">
        <v>0</v>
      </c>
      <c r="D126" s="3">
        <v>5</v>
      </c>
      <c r="E126" s="3">
        <v>0</v>
      </c>
      <c r="F126" s="3">
        <v>90</v>
      </c>
      <c r="G126" s="3">
        <v>0</v>
      </c>
      <c r="H126" s="3">
        <v>5</v>
      </c>
      <c r="I126" s="3">
        <v>0</v>
      </c>
      <c r="J126" s="3"/>
      <c r="K126" s="3"/>
      <c r="L126" s="3"/>
      <c r="M126" s="3"/>
      <c r="N126" s="3"/>
      <c r="O126" s="3"/>
    </row>
    <row r="127" spans="1:15" x14ac:dyDescent="0.2">
      <c r="A127" s="3" t="s">
        <v>26</v>
      </c>
      <c r="B127" s="3" t="s">
        <v>4</v>
      </c>
      <c r="C127" s="3">
        <v>0</v>
      </c>
      <c r="D127" s="3">
        <v>0</v>
      </c>
      <c r="E127" s="3">
        <v>0</v>
      </c>
      <c r="F127" s="3">
        <v>30</v>
      </c>
      <c r="G127" s="3">
        <v>0</v>
      </c>
      <c r="H127" s="3">
        <v>70</v>
      </c>
      <c r="I127" s="3">
        <v>0</v>
      </c>
      <c r="J127" s="3"/>
      <c r="K127" s="3"/>
      <c r="L127" s="3"/>
      <c r="M127" s="3"/>
      <c r="N127" s="3"/>
      <c r="O127" s="3"/>
    </row>
    <row r="128" spans="1:15" x14ac:dyDescent="0.2">
      <c r="A128" s="3" t="s">
        <v>26</v>
      </c>
      <c r="B128" s="3" t="s">
        <v>4</v>
      </c>
      <c r="C128" s="3">
        <v>0</v>
      </c>
      <c r="D128" s="3">
        <v>0</v>
      </c>
      <c r="E128" s="3">
        <v>0</v>
      </c>
      <c r="F128" s="3">
        <v>20</v>
      </c>
      <c r="G128" s="3">
        <v>0</v>
      </c>
      <c r="H128" s="3">
        <v>75</v>
      </c>
      <c r="I128" s="3">
        <v>5</v>
      </c>
      <c r="J128" s="3"/>
      <c r="K128" s="3"/>
      <c r="L128" s="3"/>
      <c r="M128" s="3"/>
      <c r="N128" s="3"/>
      <c r="O128" s="3"/>
    </row>
    <row r="129" spans="1:15" x14ac:dyDescent="0.2">
      <c r="A129" s="3" t="s">
        <v>26</v>
      </c>
      <c r="B129" s="3" t="s">
        <v>4</v>
      </c>
      <c r="C129" s="3">
        <v>0</v>
      </c>
      <c r="D129" s="3">
        <v>0</v>
      </c>
      <c r="E129" s="3">
        <v>0</v>
      </c>
      <c r="F129" s="3">
        <v>15</v>
      </c>
      <c r="G129" s="3">
        <v>0</v>
      </c>
      <c r="H129" s="3">
        <v>80</v>
      </c>
      <c r="I129" s="3">
        <v>5</v>
      </c>
      <c r="J129" s="3"/>
      <c r="K129" s="3"/>
      <c r="L129" s="3"/>
      <c r="M129" s="3"/>
      <c r="N129" s="3"/>
      <c r="O129" s="3"/>
    </row>
    <row r="130" spans="1:15" x14ac:dyDescent="0.2">
      <c r="A130" s="3" t="s">
        <v>26</v>
      </c>
      <c r="B130" s="3" t="s">
        <v>4</v>
      </c>
      <c r="C130" s="3">
        <v>0</v>
      </c>
      <c r="D130" s="3">
        <v>0</v>
      </c>
      <c r="E130" s="3">
        <v>0</v>
      </c>
      <c r="F130" s="3">
        <v>5</v>
      </c>
      <c r="G130" s="3">
        <v>0</v>
      </c>
      <c r="H130" s="3">
        <v>95</v>
      </c>
      <c r="I130" s="3">
        <v>0</v>
      </c>
      <c r="J130" s="3"/>
      <c r="K130" s="3"/>
      <c r="L130" s="3"/>
      <c r="M130" s="3"/>
      <c r="N130" s="3"/>
      <c r="O130" s="3"/>
    </row>
    <row r="131" spans="1:15" x14ac:dyDescent="0.2">
      <c r="A131" s="3" t="s">
        <v>26</v>
      </c>
      <c r="B131" s="3" t="s">
        <v>4</v>
      </c>
      <c r="C131" s="3">
        <v>0</v>
      </c>
      <c r="D131" s="3">
        <v>0</v>
      </c>
      <c r="E131" s="3">
        <v>0</v>
      </c>
      <c r="F131" s="3">
        <v>60</v>
      </c>
      <c r="G131" s="3">
        <v>0</v>
      </c>
      <c r="H131" s="3">
        <v>25</v>
      </c>
      <c r="I131" s="3">
        <v>15</v>
      </c>
      <c r="J131" s="3"/>
      <c r="K131" s="3"/>
      <c r="L131" s="3"/>
      <c r="M131" s="3"/>
      <c r="N131" s="3"/>
      <c r="O131" s="3"/>
    </row>
    <row r="132" spans="1:15" x14ac:dyDescent="0.2">
      <c r="A132" s="3" t="s">
        <v>26</v>
      </c>
      <c r="B132" s="3" t="s">
        <v>4</v>
      </c>
      <c r="C132" s="3">
        <v>0</v>
      </c>
      <c r="D132" s="3">
        <v>0</v>
      </c>
      <c r="E132" s="3">
        <v>0</v>
      </c>
      <c r="F132" s="3">
        <v>10</v>
      </c>
      <c r="G132" s="3">
        <v>0</v>
      </c>
      <c r="H132" s="3">
        <v>85</v>
      </c>
      <c r="I132" s="3">
        <v>5</v>
      </c>
      <c r="J132" s="3"/>
      <c r="K132" s="3"/>
      <c r="L132" s="3"/>
      <c r="M132" s="3"/>
      <c r="N132" s="3"/>
      <c r="O132" s="3"/>
    </row>
    <row r="133" spans="1:15" x14ac:dyDescent="0.2">
      <c r="A133" s="3" t="s">
        <v>26</v>
      </c>
      <c r="B133" s="3" t="s">
        <v>4</v>
      </c>
      <c r="C133" s="3">
        <v>0</v>
      </c>
      <c r="D133" s="3">
        <v>0</v>
      </c>
      <c r="E133" s="3">
        <v>0</v>
      </c>
      <c r="F133" s="3">
        <v>5</v>
      </c>
      <c r="G133" s="3">
        <v>0</v>
      </c>
      <c r="H133" s="3">
        <v>90</v>
      </c>
      <c r="I133" s="3">
        <v>5</v>
      </c>
      <c r="J133" s="3"/>
      <c r="K133" s="3"/>
      <c r="L133" s="3"/>
      <c r="M133" s="3"/>
      <c r="N133" s="3"/>
      <c r="O133" s="3"/>
    </row>
    <row r="134" spans="1:15" x14ac:dyDescent="0.2">
      <c r="A134" s="3" t="s">
        <v>26</v>
      </c>
      <c r="B134" s="3" t="s">
        <v>4</v>
      </c>
      <c r="C134" s="3">
        <v>0</v>
      </c>
      <c r="D134" s="3">
        <v>0</v>
      </c>
      <c r="E134" s="3">
        <v>0</v>
      </c>
      <c r="F134" s="3">
        <v>95</v>
      </c>
      <c r="G134" s="3">
        <v>0</v>
      </c>
      <c r="H134" s="3">
        <v>5</v>
      </c>
      <c r="I134" s="3">
        <v>0</v>
      </c>
      <c r="J134" s="3"/>
      <c r="K134" s="3"/>
      <c r="L134" s="3"/>
      <c r="M134" s="3"/>
      <c r="N134" s="3"/>
      <c r="O134" s="3"/>
    </row>
    <row r="135" spans="1:15" x14ac:dyDescent="0.2">
      <c r="A135" s="3" t="s">
        <v>26</v>
      </c>
      <c r="B135" s="3" t="s">
        <v>4</v>
      </c>
      <c r="C135" s="3">
        <v>0</v>
      </c>
      <c r="D135" s="3">
        <v>0</v>
      </c>
      <c r="E135" s="3">
        <v>0</v>
      </c>
      <c r="F135" s="3">
        <v>20</v>
      </c>
      <c r="G135" s="3">
        <v>0</v>
      </c>
      <c r="H135" s="3">
        <v>80</v>
      </c>
      <c r="I135" s="3">
        <v>0</v>
      </c>
      <c r="J135" s="3"/>
      <c r="K135" s="3"/>
      <c r="L135" s="3"/>
      <c r="M135" s="3"/>
      <c r="N135" s="3"/>
      <c r="O135" s="3"/>
    </row>
    <row r="136" spans="1:15" x14ac:dyDescent="0.2">
      <c r="A136" s="3" t="s">
        <v>26</v>
      </c>
      <c r="B136" s="3" t="s">
        <v>4</v>
      </c>
      <c r="C136" s="3">
        <v>0</v>
      </c>
      <c r="D136" s="3">
        <v>0</v>
      </c>
      <c r="E136" s="3">
        <v>0</v>
      </c>
      <c r="F136" s="3">
        <v>80</v>
      </c>
      <c r="G136" s="3">
        <v>0</v>
      </c>
      <c r="H136" s="3">
        <v>15</v>
      </c>
      <c r="I136" s="3">
        <v>5</v>
      </c>
      <c r="J136" s="3"/>
      <c r="K136" s="3"/>
      <c r="L136" s="3"/>
      <c r="M136" s="3"/>
      <c r="N136" s="3"/>
      <c r="O136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2"/>
  <sheetViews>
    <sheetView workbookViewId="0">
      <selection sqref="A1:H12"/>
    </sheetView>
  </sheetViews>
  <sheetFormatPr baseColWidth="10" defaultColWidth="8.83203125" defaultRowHeight="15" x14ac:dyDescent="0.2"/>
  <sheetData>
    <row r="1" spans="1:15" x14ac:dyDescent="0.2">
      <c r="A1" s="3" t="s">
        <v>0</v>
      </c>
      <c r="B1" s="3" t="s">
        <v>245</v>
      </c>
      <c r="C1" s="3" t="s">
        <v>195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K1" t="s">
        <v>302</v>
      </c>
      <c r="L1" t="s">
        <v>288</v>
      </c>
      <c r="M1" t="s">
        <v>291</v>
      </c>
      <c r="N1" t="s">
        <v>306</v>
      </c>
      <c r="O1" t="s">
        <v>292</v>
      </c>
    </row>
    <row r="2" spans="1:15" x14ac:dyDescent="0.2">
      <c r="A2" s="3" t="s">
        <v>18</v>
      </c>
      <c r="B2">
        <v>0</v>
      </c>
      <c r="C2">
        <v>0.33333333333333331</v>
      </c>
      <c r="D2">
        <v>0</v>
      </c>
      <c r="E2">
        <v>37.666666666666664</v>
      </c>
      <c r="F2">
        <v>0</v>
      </c>
      <c r="G2">
        <v>61.333333333333336</v>
      </c>
      <c r="H2">
        <v>0.66666666666666663</v>
      </c>
      <c r="K2" t="s">
        <v>246</v>
      </c>
      <c r="L2" s="14" t="s">
        <v>357</v>
      </c>
      <c r="M2" s="15" t="s">
        <v>356</v>
      </c>
      <c r="N2" s="15" t="s">
        <v>358</v>
      </c>
      <c r="O2" t="s">
        <v>297</v>
      </c>
    </row>
    <row r="3" spans="1:15" x14ac:dyDescent="0.2">
      <c r="A3" s="3" t="s">
        <v>19</v>
      </c>
      <c r="B3">
        <v>0.26666666666666666</v>
      </c>
      <c r="C3">
        <v>0</v>
      </c>
      <c r="D3">
        <v>0</v>
      </c>
      <c r="E3">
        <v>42</v>
      </c>
      <c r="F3">
        <v>0</v>
      </c>
      <c r="G3">
        <v>50</v>
      </c>
      <c r="H3">
        <v>0.2</v>
      </c>
      <c r="K3" t="s">
        <v>247</v>
      </c>
      <c r="L3" s="14" t="s">
        <v>359</v>
      </c>
      <c r="M3" s="14" t="s">
        <v>360</v>
      </c>
      <c r="N3" t="s">
        <v>297</v>
      </c>
      <c r="O3" s="15" t="s">
        <v>309</v>
      </c>
    </row>
    <row r="4" spans="1:15" x14ac:dyDescent="0.2">
      <c r="A4" s="3" t="s">
        <v>20</v>
      </c>
      <c r="B4">
        <v>1</v>
      </c>
      <c r="C4">
        <v>0.33333333333333331</v>
      </c>
      <c r="D4">
        <v>0.33333333333333331</v>
      </c>
      <c r="E4">
        <v>27.666666666666668</v>
      </c>
      <c r="F4">
        <v>1</v>
      </c>
      <c r="G4">
        <v>69</v>
      </c>
      <c r="H4">
        <v>0.66666666666666663</v>
      </c>
      <c r="O4" s="15" t="s">
        <v>361</v>
      </c>
    </row>
    <row r="5" spans="1:15" x14ac:dyDescent="0.2">
      <c r="A5" s="3" t="s">
        <v>21</v>
      </c>
      <c r="B5">
        <v>1.6666666666666667</v>
      </c>
      <c r="C5">
        <v>1.6666666666666667</v>
      </c>
      <c r="D5">
        <v>0</v>
      </c>
      <c r="E5">
        <v>39.666666666666664</v>
      </c>
      <c r="F5">
        <v>2</v>
      </c>
      <c r="G5">
        <v>48.666666666666664</v>
      </c>
      <c r="H5">
        <v>6.333333333333333</v>
      </c>
      <c r="O5" s="15" t="s">
        <v>362</v>
      </c>
    </row>
    <row r="6" spans="1:15" x14ac:dyDescent="0.2">
      <c r="A6" s="3" t="s">
        <v>22</v>
      </c>
      <c r="B6">
        <v>0</v>
      </c>
      <c r="C6">
        <v>0</v>
      </c>
      <c r="D6">
        <v>0.33333333333333331</v>
      </c>
      <c r="E6">
        <v>20.666666666666668</v>
      </c>
      <c r="F6">
        <v>22</v>
      </c>
      <c r="G6">
        <v>43.666666666666664</v>
      </c>
      <c r="H6">
        <v>8.6666666666666661</v>
      </c>
      <c r="K6" t="s">
        <v>248</v>
      </c>
      <c r="L6" s="15" t="s">
        <v>363</v>
      </c>
      <c r="M6" s="15" t="s">
        <v>364</v>
      </c>
      <c r="N6" s="15" t="s">
        <v>365</v>
      </c>
      <c r="O6" t="s">
        <v>297</v>
      </c>
    </row>
    <row r="7" spans="1:15" x14ac:dyDescent="0.2">
      <c r="A7" s="3" t="s">
        <v>23</v>
      </c>
      <c r="B7">
        <v>1.3333333333333333</v>
      </c>
      <c r="C7">
        <v>0</v>
      </c>
      <c r="D7">
        <v>1</v>
      </c>
      <c r="E7">
        <v>48</v>
      </c>
      <c r="F7">
        <v>0.33333333333333331</v>
      </c>
      <c r="G7">
        <v>47.666666666666664</v>
      </c>
      <c r="H7">
        <v>3.3333333333333335</v>
      </c>
      <c r="K7" t="s">
        <v>249</v>
      </c>
      <c r="L7" s="14" t="s">
        <v>366</v>
      </c>
      <c r="M7" s="14" t="s">
        <v>367</v>
      </c>
      <c r="N7" t="s">
        <v>297</v>
      </c>
      <c r="O7" s="15" t="s">
        <v>309</v>
      </c>
    </row>
    <row r="8" spans="1:15" x14ac:dyDescent="0.2">
      <c r="A8" s="3" t="s">
        <v>24</v>
      </c>
      <c r="B8">
        <v>0</v>
      </c>
      <c r="C8">
        <v>0</v>
      </c>
      <c r="D8">
        <v>0.53333333333333333</v>
      </c>
      <c r="E8">
        <v>65.13333333333334</v>
      </c>
      <c r="F8">
        <v>2.6666666666666665</v>
      </c>
      <c r="G8">
        <v>31.666666666666668</v>
      </c>
      <c r="H8">
        <v>0</v>
      </c>
      <c r="O8" s="15" t="s">
        <v>368</v>
      </c>
    </row>
    <row r="9" spans="1:15" x14ac:dyDescent="0.2">
      <c r="A9" s="3" t="s">
        <v>25</v>
      </c>
      <c r="B9">
        <v>0</v>
      </c>
      <c r="C9">
        <v>0</v>
      </c>
      <c r="D9">
        <v>0</v>
      </c>
      <c r="E9">
        <v>42</v>
      </c>
      <c r="F9">
        <v>0</v>
      </c>
      <c r="G9">
        <v>58</v>
      </c>
      <c r="H9">
        <v>0</v>
      </c>
      <c r="O9" s="15" t="s">
        <v>369</v>
      </c>
    </row>
    <row r="10" spans="1:15" x14ac:dyDescent="0.2">
      <c r="A10" s="3" t="s">
        <v>26</v>
      </c>
      <c r="B10">
        <v>0</v>
      </c>
      <c r="C10">
        <v>0.33333333333333331</v>
      </c>
      <c r="D10">
        <v>0</v>
      </c>
      <c r="E10">
        <v>31</v>
      </c>
      <c r="F10">
        <v>0</v>
      </c>
      <c r="G10">
        <v>65</v>
      </c>
      <c r="H10">
        <v>3.6666666666666665</v>
      </c>
      <c r="K10" t="s">
        <v>250</v>
      </c>
      <c r="L10" s="14" t="s">
        <v>370</v>
      </c>
      <c r="M10" s="15" t="s">
        <v>371</v>
      </c>
      <c r="N10" s="15" t="s">
        <v>372</v>
      </c>
    </row>
    <row r="12" spans="1:15" x14ac:dyDescent="0.2">
      <c r="A12" t="s">
        <v>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90"/>
  <sheetViews>
    <sheetView workbookViewId="0">
      <selection sqref="A1:G10"/>
    </sheetView>
  </sheetViews>
  <sheetFormatPr baseColWidth="10" defaultColWidth="8.83203125" defaultRowHeight="15" x14ac:dyDescent="0.2"/>
  <cols>
    <col min="9" max="9" width="14.83203125" customWidth="1"/>
    <col min="10" max="10" width="48" bestFit="1" customWidth="1"/>
    <col min="11" max="11" width="27" bestFit="1" customWidth="1"/>
    <col min="12" max="12" width="41" bestFit="1" customWidth="1"/>
    <col min="13" max="13" width="53.1640625" bestFit="1" customWidth="1"/>
  </cols>
  <sheetData>
    <row r="1" spans="1:14" x14ac:dyDescent="0.2">
      <c r="A1" t="s">
        <v>0</v>
      </c>
      <c r="B1" t="s">
        <v>27</v>
      </c>
      <c r="C1" t="s">
        <v>283</v>
      </c>
      <c r="D1" t="s">
        <v>284</v>
      </c>
      <c r="E1" t="s">
        <v>285</v>
      </c>
      <c r="F1" t="s">
        <v>286</v>
      </c>
      <c r="G1" t="s">
        <v>381</v>
      </c>
      <c r="I1" t="s">
        <v>302</v>
      </c>
      <c r="J1" t="s">
        <v>288</v>
      </c>
      <c r="K1" t="s">
        <v>291</v>
      </c>
      <c r="L1" t="s">
        <v>292</v>
      </c>
      <c r="M1" t="s">
        <v>306</v>
      </c>
      <c r="N1" t="s">
        <v>293</v>
      </c>
    </row>
    <row r="2" spans="1:14" x14ac:dyDescent="0.2">
      <c r="A2" t="s">
        <v>18</v>
      </c>
      <c r="B2" t="s">
        <v>2</v>
      </c>
      <c r="C2">
        <v>5.0999999999999996</v>
      </c>
      <c r="D2">
        <v>5.5</v>
      </c>
      <c r="E2">
        <v>17</v>
      </c>
      <c r="F2">
        <v>3.0790178570000002</v>
      </c>
      <c r="G2">
        <v>33</v>
      </c>
      <c r="I2" t="s">
        <v>289</v>
      </c>
      <c r="J2" s="14" t="s">
        <v>287</v>
      </c>
      <c r="K2" s="14" t="s">
        <v>290</v>
      </c>
      <c r="L2" s="14" t="s">
        <v>294</v>
      </c>
      <c r="M2" t="s">
        <v>297</v>
      </c>
      <c r="N2" s="13" t="s">
        <v>11</v>
      </c>
    </row>
    <row r="3" spans="1:14" x14ac:dyDescent="0.2">
      <c r="A3" t="s">
        <v>19</v>
      </c>
      <c r="B3" t="s">
        <v>2</v>
      </c>
      <c r="C3">
        <v>9.1999999999999993</v>
      </c>
      <c r="D3">
        <v>7.1</v>
      </c>
      <c r="E3">
        <v>35</v>
      </c>
      <c r="F3">
        <v>2.7949999999999999</v>
      </c>
      <c r="G3">
        <v>6.7000000000000011</v>
      </c>
      <c r="L3" s="14" t="s">
        <v>295</v>
      </c>
      <c r="N3" s="13" t="s">
        <v>298</v>
      </c>
    </row>
    <row r="4" spans="1:14" x14ac:dyDescent="0.2">
      <c r="A4" t="s">
        <v>20</v>
      </c>
      <c r="B4" t="s">
        <v>2</v>
      </c>
      <c r="C4">
        <v>0</v>
      </c>
      <c r="D4">
        <v>0</v>
      </c>
      <c r="E4">
        <v>5.8666666669999996</v>
      </c>
      <c r="F4">
        <v>2.1686666670000001</v>
      </c>
      <c r="G4">
        <v>70.800000000000011</v>
      </c>
      <c r="L4" s="14" t="s">
        <v>296</v>
      </c>
      <c r="N4" s="14" t="s">
        <v>299</v>
      </c>
    </row>
    <row r="5" spans="1:14" x14ac:dyDescent="0.2">
      <c r="A5" t="s">
        <v>21</v>
      </c>
      <c r="B5" t="s">
        <v>3</v>
      </c>
      <c r="C5">
        <v>32.200000000000003</v>
      </c>
      <c r="D5">
        <v>7.55</v>
      </c>
      <c r="E5">
        <v>23.95</v>
      </c>
      <c r="F5">
        <v>2.5636363640000002</v>
      </c>
      <c r="G5">
        <v>12.2</v>
      </c>
      <c r="N5" s="14" t="s">
        <v>300</v>
      </c>
    </row>
    <row r="6" spans="1:14" x14ac:dyDescent="0.2">
      <c r="A6" t="s">
        <v>22</v>
      </c>
      <c r="B6" t="s">
        <v>3</v>
      </c>
      <c r="C6">
        <v>37.299999999999997</v>
      </c>
      <c r="D6">
        <v>8.6349999999999998</v>
      </c>
      <c r="E6">
        <v>12.107692307692307</v>
      </c>
      <c r="F6">
        <v>1.7450000000000001</v>
      </c>
      <c r="N6" s="15" t="s">
        <v>301</v>
      </c>
    </row>
    <row r="7" spans="1:14" x14ac:dyDescent="0.2">
      <c r="A7" t="s">
        <v>23</v>
      </c>
      <c r="B7" t="s">
        <v>3</v>
      </c>
      <c r="C7">
        <v>57.499999999999993</v>
      </c>
      <c r="D7">
        <v>7.5</v>
      </c>
      <c r="E7">
        <v>27.612500000000004</v>
      </c>
      <c r="F7">
        <v>0.5</v>
      </c>
      <c r="G7">
        <v>1.4</v>
      </c>
      <c r="I7" t="s">
        <v>353</v>
      </c>
      <c r="J7" s="15" t="s">
        <v>303</v>
      </c>
      <c r="K7" s="14" t="s">
        <v>304</v>
      </c>
      <c r="L7" s="14" t="s">
        <v>297</v>
      </c>
      <c r="M7" s="14" t="s">
        <v>305</v>
      </c>
      <c r="N7" s="14" t="s">
        <v>297</v>
      </c>
    </row>
    <row r="8" spans="1:14" x14ac:dyDescent="0.2">
      <c r="A8" t="s">
        <v>24</v>
      </c>
      <c r="B8" t="s">
        <v>4</v>
      </c>
      <c r="C8">
        <v>61.8</v>
      </c>
      <c r="D8">
        <v>12.03846154</v>
      </c>
      <c r="E8">
        <v>19.45</v>
      </c>
      <c r="F8">
        <v>1.9936363640000001</v>
      </c>
      <c r="G8">
        <v>31.51</v>
      </c>
      <c r="I8" t="s">
        <v>285</v>
      </c>
      <c r="J8" s="14" t="s">
        <v>307</v>
      </c>
      <c r="K8" s="14" t="s">
        <v>308</v>
      </c>
      <c r="L8" s="15" t="s">
        <v>309</v>
      </c>
      <c r="M8" t="s">
        <v>297</v>
      </c>
      <c r="N8" t="s">
        <v>12</v>
      </c>
    </row>
    <row r="9" spans="1:14" x14ac:dyDescent="0.2">
      <c r="A9" t="s">
        <v>25</v>
      </c>
      <c r="B9" t="s">
        <v>4</v>
      </c>
      <c r="C9">
        <v>74</v>
      </c>
      <c r="D9">
        <v>10.53</v>
      </c>
      <c r="E9">
        <v>48.92</v>
      </c>
      <c r="F9">
        <v>1.708</v>
      </c>
      <c r="G9">
        <v>6.2000000000000011</v>
      </c>
      <c r="L9" s="15" t="s">
        <v>310</v>
      </c>
      <c r="N9" s="15" t="s">
        <v>312</v>
      </c>
    </row>
    <row r="10" spans="1:14" x14ac:dyDescent="0.2">
      <c r="A10" t="s">
        <v>26</v>
      </c>
      <c r="B10" t="s">
        <v>4</v>
      </c>
      <c r="C10">
        <v>43.5</v>
      </c>
      <c r="D10">
        <v>13.9</v>
      </c>
      <c r="E10">
        <v>44.533333333333331</v>
      </c>
      <c r="F10">
        <v>3.24</v>
      </c>
      <c r="G10">
        <v>12</v>
      </c>
      <c r="L10" s="15" t="s">
        <v>311</v>
      </c>
      <c r="N10" s="15" t="s">
        <v>313</v>
      </c>
    </row>
    <row r="11" spans="1:14" x14ac:dyDescent="0.2">
      <c r="N11" s="15" t="s">
        <v>314</v>
      </c>
    </row>
    <row r="12" spans="1:14" x14ac:dyDescent="0.2">
      <c r="I12" t="s">
        <v>315</v>
      </c>
      <c r="J12" s="14" t="s">
        <v>406</v>
      </c>
      <c r="K12" s="14" t="s">
        <v>407</v>
      </c>
      <c r="L12" s="15" t="s">
        <v>309</v>
      </c>
      <c r="M12" t="s">
        <v>297</v>
      </c>
      <c r="N12" s="15" t="s">
        <v>316</v>
      </c>
    </row>
    <row r="13" spans="1:14" x14ac:dyDescent="0.2">
      <c r="L13" s="15" t="s">
        <v>408</v>
      </c>
      <c r="N13" s="15" t="s">
        <v>410</v>
      </c>
    </row>
    <row r="14" spans="1:14" x14ac:dyDescent="0.2">
      <c r="L14" s="15" t="s">
        <v>409</v>
      </c>
      <c r="N14" s="15" t="s">
        <v>411</v>
      </c>
    </row>
    <row r="15" spans="1:14" x14ac:dyDescent="0.2">
      <c r="N15" s="15" t="s">
        <v>412</v>
      </c>
    </row>
    <row r="16" spans="1:14" x14ac:dyDescent="0.2">
      <c r="A16" t="s">
        <v>355</v>
      </c>
      <c r="I16" t="s">
        <v>382</v>
      </c>
      <c r="J16" s="14" t="s">
        <v>383</v>
      </c>
      <c r="K16" s="15" t="s">
        <v>384</v>
      </c>
      <c r="L16" s="15" t="s">
        <v>297</v>
      </c>
      <c r="M16" s="15" t="s">
        <v>385</v>
      </c>
    </row>
    <row r="17" spans="1:3" x14ac:dyDescent="0.2">
      <c r="A17" t="s">
        <v>317</v>
      </c>
      <c r="B17" t="s">
        <v>318</v>
      </c>
      <c r="C17" t="s">
        <v>319</v>
      </c>
    </row>
    <row r="18" spans="1:3" x14ac:dyDescent="0.2">
      <c r="A18" t="s">
        <v>289</v>
      </c>
      <c r="B18" t="s">
        <v>1</v>
      </c>
      <c r="C18" s="14" t="s">
        <v>320</v>
      </c>
    </row>
    <row r="19" spans="1:3" x14ac:dyDescent="0.2">
      <c r="C19" s="14" t="s">
        <v>321</v>
      </c>
    </row>
    <row r="20" spans="1:3" x14ac:dyDescent="0.2">
      <c r="C20" s="14" t="s">
        <v>322</v>
      </c>
    </row>
    <row r="21" spans="1:3" x14ac:dyDescent="0.2">
      <c r="C21" s="14" t="s">
        <v>323</v>
      </c>
    </row>
    <row r="22" spans="1:3" x14ac:dyDescent="0.2">
      <c r="C22" s="14" t="s">
        <v>324</v>
      </c>
    </row>
    <row r="23" spans="1:3" x14ac:dyDescent="0.2">
      <c r="C23" s="14" t="s">
        <v>325</v>
      </c>
    </row>
    <row r="24" spans="1:3" x14ac:dyDescent="0.2">
      <c r="A24" t="s">
        <v>289</v>
      </c>
      <c r="B24" t="s">
        <v>17</v>
      </c>
      <c r="C24" s="14" t="s">
        <v>326</v>
      </c>
    </row>
    <row r="25" spans="1:3" x14ac:dyDescent="0.2">
      <c r="C25" s="14" t="s">
        <v>327</v>
      </c>
    </row>
    <row r="26" spans="1:3" x14ac:dyDescent="0.2">
      <c r="C26" s="14" t="s">
        <v>328</v>
      </c>
    </row>
    <row r="27" spans="1:3" x14ac:dyDescent="0.2">
      <c r="C27" s="14" t="s">
        <v>9</v>
      </c>
    </row>
    <row r="28" spans="1:3" x14ac:dyDescent="0.2">
      <c r="C28" s="14" t="s">
        <v>329</v>
      </c>
    </row>
    <row r="29" spans="1:3" x14ac:dyDescent="0.2">
      <c r="C29" s="14" t="s">
        <v>330</v>
      </c>
    </row>
    <row r="30" spans="1:3" x14ac:dyDescent="0.2">
      <c r="C30" s="14" t="s">
        <v>331</v>
      </c>
    </row>
    <row r="31" spans="1:3" x14ac:dyDescent="0.2">
      <c r="A31" t="s">
        <v>284</v>
      </c>
      <c r="B31" t="s">
        <v>1</v>
      </c>
      <c r="C31" s="15" t="s">
        <v>320</v>
      </c>
    </row>
    <row r="32" spans="1:3" x14ac:dyDescent="0.2">
      <c r="C32" s="15" t="s">
        <v>332</v>
      </c>
    </row>
    <row r="33" spans="1:3" x14ac:dyDescent="0.2">
      <c r="C33" s="15" t="s">
        <v>333</v>
      </c>
    </row>
    <row r="34" spans="1:3" x14ac:dyDescent="0.2">
      <c r="C34" s="15" t="s">
        <v>9</v>
      </c>
    </row>
    <row r="35" spans="1:3" x14ac:dyDescent="0.2">
      <c r="C35" s="15" t="s">
        <v>334</v>
      </c>
    </row>
    <row r="36" spans="1:3" x14ac:dyDescent="0.2">
      <c r="C36" s="15" t="s">
        <v>335</v>
      </c>
    </row>
    <row r="37" spans="1:3" x14ac:dyDescent="0.2">
      <c r="C37" s="15" t="s">
        <v>336</v>
      </c>
    </row>
    <row r="38" spans="1:3" x14ac:dyDescent="0.2">
      <c r="C38" s="15" t="s">
        <v>337</v>
      </c>
    </row>
    <row r="39" spans="1:3" x14ac:dyDescent="0.2">
      <c r="A39" t="s">
        <v>284</v>
      </c>
      <c r="B39" t="s">
        <v>17</v>
      </c>
      <c r="C39" s="15" t="s">
        <v>320</v>
      </c>
    </row>
    <row r="40" spans="1:3" x14ac:dyDescent="0.2">
      <c r="C40" s="15" t="s">
        <v>343</v>
      </c>
    </row>
    <row r="41" spans="1:3" x14ac:dyDescent="0.2">
      <c r="C41" s="15" t="s">
        <v>344</v>
      </c>
    </row>
    <row r="42" spans="1:3" x14ac:dyDescent="0.2">
      <c r="C42" s="15" t="s">
        <v>9</v>
      </c>
    </row>
    <row r="43" spans="1:3" x14ac:dyDescent="0.2">
      <c r="C43" s="15" t="s">
        <v>345</v>
      </c>
    </row>
    <row r="44" spans="1:3" x14ac:dyDescent="0.2">
      <c r="C44" s="15" t="s">
        <v>335</v>
      </c>
    </row>
    <row r="45" spans="1:3" x14ac:dyDescent="0.2">
      <c r="C45" s="15" t="s">
        <v>346</v>
      </c>
    </row>
    <row r="46" spans="1:3" x14ac:dyDescent="0.2">
      <c r="C46" s="15" t="s">
        <v>347</v>
      </c>
    </row>
    <row r="47" spans="1:3" x14ac:dyDescent="0.2">
      <c r="A47" t="s">
        <v>285</v>
      </c>
      <c r="B47" t="s">
        <v>1</v>
      </c>
      <c r="C47" s="15" t="s">
        <v>320</v>
      </c>
    </row>
    <row r="48" spans="1:3" x14ac:dyDescent="0.2">
      <c r="C48" s="15" t="s">
        <v>338</v>
      </c>
    </row>
    <row r="49" spans="1:3" x14ac:dyDescent="0.2">
      <c r="C49" s="15" t="s">
        <v>339</v>
      </c>
    </row>
    <row r="50" spans="1:3" x14ac:dyDescent="0.2">
      <c r="C50" s="15" t="s">
        <v>9</v>
      </c>
    </row>
    <row r="51" spans="1:3" x14ac:dyDescent="0.2">
      <c r="C51" s="15" t="s">
        <v>340</v>
      </c>
    </row>
    <row r="52" spans="1:3" x14ac:dyDescent="0.2">
      <c r="C52" s="15" t="s">
        <v>341</v>
      </c>
    </row>
    <row r="53" spans="1:3" x14ac:dyDescent="0.2">
      <c r="C53" s="15" t="s">
        <v>342</v>
      </c>
    </row>
    <row r="54" spans="1:3" x14ac:dyDescent="0.2">
      <c r="A54" t="s">
        <v>285</v>
      </c>
      <c r="B54" s="13" t="s">
        <v>17</v>
      </c>
      <c r="C54" s="15" t="s">
        <v>320</v>
      </c>
    </row>
    <row r="55" spans="1:3" x14ac:dyDescent="0.2">
      <c r="C55" s="15" t="s">
        <v>348</v>
      </c>
    </row>
    <row r="56" spans="1:3" x14ac:dyDescent="0.2">
      <c r="C56" s="15" t="s">
        <v>349</v>
      </c>
    </row>
    <row r="57" spans="1:3" x14ac:dyDescent="0.2">
      <c r="C57" s="15" t="s">
        <v>9</v>
      </c>
    </row>
    <row r="58" spans="1:3" x14ac:dyDescent="0.2">
      <c r="B58" s="13"/>
      <c r="C58" s="15" t="s">
        <v>350</v>
      </c>
    </row>
    <row r="59" spans="1:3" x14ac:dyDescent="0.2">
      <c r="B59" s="13"/>
      <c r="C59" s="15" t="s">
        <v>351</v>
      </c>
    </row>
    <row r="60" spans="1:3" x14ac:dyDescent="0.2">
      <c r="B60" s="12"/>
      <c r="C60" s="15" t="s">
        <v>352</v>
      </c>
    </row>
    <row r="61" spans="1:3" x14ac:dyDescent="0.2">
      <c r="A61" t="s">
        <v>286</v>
      </c>
      <c r="B61" t="s">
        <v>1</v>
      </c>
      <c r="C61" s="15" t="s">
        <v>326</v>
      </c>
    </row>
    <row r="62" spans="1:3" x14ac:dyDescent="0.2">
      <c r="C62" s="15" t="s">
        <v>396</v>
      </c>
    </row>
    <row r="63" spans="1:3" x14ac:dyDescent="0.2">
      <c r="C63" s="15" t="s">
        <v>397</v>
      </c>
    </row>
    <row r="64" spans="1:3" x14ac:dyDescent="0.2">
      <c r="C64" s="15" t="s">
        <v>9</v>
      </c>
    </row>
    <row r="65" spans="1:3" x14ac:dyDescent="0.2">
      <c r="C65" s="15" t="s">
        <v>398</v>
      </c>
    </row>
    <row r="66" spans="1:3" x14ac:dyDescent="0.2">
      <c r="C66" s="15" t="s">
        <v>399</v>
      </c>
    </row>
    <row r="67" spans="1:3" x14ac:dyDescent="0.2">
      <c r="C67" s="15" t="s">
        <v>400</v>
      </c>
    </row>
    <row r="68" spans="1:3" x14ac:dyDescent="0.2">
      <c r="A68" t="s">
        <v>286</v>
      </c>
      <c r="B68" t="s">
        <v>17</v>
      </c>
      <c r="C68" s="15" t="s">
        <v>326</v>
      </c>
    </row>
    <row r="69" spans="1:3" x14ac:dyDescent="0.2">
      <c r="C69" s="15" t="s">
        <v>401</v>
      </c>
    </row>
    <row r="70" spans="1:3" x14ac:dyDescent="0.2">
      <c r="C70" s="15" t="s">
        <v>402</v>
      </c>
    </row>
    <row r="71" spans="1:3" x14ac:dyDescent="0.2">
      <c r="C71" s="15" t="s">
        <v>9</v>
      </c>
    </row>
    <row r="72" spans="1:3" x14ac:dyDescent="0.2">
      <c r="C72" s="15" t="s">
        <v>403</v>
      </c>
    </row>
    <row r="73" spans="1:3" x14ac:dyDescent="0.2">
      <c r="C73" s="15" t="s">
        <v>404</v>
      </c>
    </row>
    <row r="74" spans="1:3" x14ac:dyDescent="0.2">
      <c r="C74" s="15" t="s">
        <v>405</v>
      </c>
    </row>
    <row r="75" spans="1:3" x14ac:dyDescent="0.2">
      <c r="A75" t="s">
        <v>381</v>
      </c>
      <c r="B75" t="s">
        <v>1</v>
      </c>
      <c r="C75" s="15" t="s">
        <v>320</v>
      </c>
    </row>
    <row r="76" spans="1:3" x14ac:dyDescent="0.2">
      <c r="C76" s="15" t="s">
        <v>386</v>
      </c>
    </row>
    <row r="77" spans="1:3" x14ac:dyDescent="0.2">
      <c r="C77" s="15" t="s">
        <v>387</v>
      </c>
    </row>
    <row r="78" spans="1:3" x14ac:dyDescent="0.2">
      <c r="C78" s="15" t="s">
        <v>9</v>
      </c>
    </row>
    <row r="79" spans="1:3" x14ac:dyDescent="0.2">
      <c r="C79" s="15" t="s">
        <v>388</v>
      </c>
    </row>
    <row r="80" spans="1:3" x14ac:dyDescent="0.2">
      <c r="C80" s="15" t="s">
        <v>335</v>
      </c>
    </row>
    <row r="81" spans="1:3" x14ac:dyDescent="0.2">
      <c r="C81" s="15" t="s">
        <v>389</v>
      </c>
    </row>
    <row r="82" spans="1:3" x14ac:dyDescent="0.2">
      <c r="C82" s="15" t="s">
        <v>390</v>
      </c>
    </row>
    <row r="83" spans="1:3" x14ac:dyDescent="0.2">
      <c r="A83" t="s">
        <v>381</v>
      </c>
      <c r="B83" t="s">
        <v>17</v>
      </c>
      <c r="C83" s="15" t="s">
        <v>326</v>
      </c>
    </row>
    <row r="84" spans="1:3" x14ac:dyDescent="0.2">
      <c r="C84" s="15" t="s">
        <v>391</v>
      </c>
    </row>
    <row r="85" spans="1:3" x14ac:dyDescent="0.2">
      <c r="C85" s="15" t="s">
        <v>392</v>
      </c>
    </row>
    <row r="86" spans="1:3" x14ac:dyDescent="0.2">
      <c r="C86" s="15" t="s">
        <v>9</v>
      </c>
    </row>
    <row r="87" spans="1:3" x14ac:dyDescent="0.2">
      <c r="C87" s="15" t="s">
        <v>393</v>
      </c>
    </row>
    <row r="88" spans="1:3" x14ac:dyDescent="0.2">
      <c r="C88" s="15" t="s">
        <v>335</v>
      </c>
    </row>
    <row r="89" spans="1:3" x14ac:dyDescent="0.2">
      <c r="C89" s="15" t="s">
        <v>394</v>
      </c>
    </row>
    <row r="90" spans="1:3" x14ac:dyDescent="0.2">
      <c r="C90" s="15" t="s">
        <v>395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A5CB-4792-7E41-8593-D89536BDD1D2}">
  <dimension ref="A1:G10"/>
  <sheetViews>
    <sheetView workbookViewId="0">
      <selection activeCell="C2" sqref="C2:G10"/>
    </sheetView>
  </sheetViews>
  <sheetFormatPr baseColWidth="10" defaultRowHeight="15" x14ac:dyDescent="0.2"/>
  <sheetData>
    <row r="1" spans="1:7" x14ac:dyDescent="0.2">
      <c r="A1" t="s">
        <v>0</v>
      </c>
      <c r="B1" t="s">
        <v>27</v>
      </c>
      <c r="C1" t="s">
        <v>283</v>
      </c>
      <c r="D1" t="s">
        <v>284</v>
      </c>
      <c r="E1" t="s">
        <v>285</v>
      </c>
      <c r="F1" t="s">
        <v>286</v>
      </c>
      <c r="G1" t="s">
        <v>381</v>
      </c>
    </row>
    <row r="2" spans="1:7" x14ac:dyDescent="0.2">
      <c r="A2" t="s">
        <v>21</v>
      </c>
      <c r="B2" t="s">
        <v>3</v>
      </c>
      <c r="C2">
        <v>32.200000000000003</v>
      </c>
      <c r="D2">
        <v>7.55</v>
      </c>
      <c r="E2">
        <v>23.95</v>
      </c>
      <c r="F2">
        <v>2.5636363640000002</v>
      </c>
      <c r="G2">
        <v>12.2</v>
      </c>
    </row>
    <row r="3" spans="1:7" x14ac:dyDescent="0.2">
      <c r="A3" t="s">
        <v>22</v>
      </c>
      <c r="B3" t="s">
        <v>3</v>
      </c>
      <c r="C3">
        <v>37.299999999999997</v>
      </c>
      <c r="D3">
        <v>8.6349999999999998</v>
      </c>
      <c r="E3">
        <v>12.107692307692307</v>
      </c>
      <c r="F3">
        <v>1.7450000000000001</v>
      </c>
    </row>
    <row r="4" spans="1:7" x14ac:dyDescent="0.2">
      <c r="A4" t="s">
        <v>23</v>
      </c>
      <c r="B4" t="s">
        <v>3</v>
      </c>
      <c r="C4">
        <v>57.499999999999993</v>
      </c>
      <c r="D4">
        <v>7.5</v>
      </c>
      <c r="E4">
        <v>27.612500000000004</v>
      </c>
      <c r="F4">
        <v>0.5</v>
      </c>
      <c r="G4">
        <v>1.4</v>
      </c>
    </row>
    <row r="5" spans="1:7" x14ac:dyDescent="0.2">
      <c r="A5" t="s">
        <v>24</v>
      </c>
      <c r="B5" t="s">
        <v>4</v>
      </c>
      <c r="C5">
        <v>61.8</v>
      </c>
      <c r="D5">
        <v>12.03846154</v>
      </c>
      <c r="E5">
        <v>19.45</v>
      </c>
      <c r="F5">
        <v>1.9936363640000001</v>
      </c>
      <c r="G5">
        <v>31.51</v>
      </c>
    </row>
    <row r="6" spans="1:7" x14ac:dyDescent="0.2">
      <c r="A6" t="s">
        <v>25</v>
      </c>
      <c r="B6" t="s">
        <v>4</v>
      </c>
      <c r="C6">
        <v>74</v>
      </c>
      <c r="D6">
        <v>10.53</v>
      </c>
      <c r="E6">
        <v>48.92</v>
      </c>
      <c r="F6">
        <v>1.708</v>
      </c>
      <c r="G6">
        <v>6.2000000000000011</v>
      </c>
    </row>
    <row r="7" spans="1:7" x14ac:dyDescent="0.2">
      <c r="A7" t="s">
        <v>26</v>
      </c>
      <c r="B7" t="s">
        <v>4</v>
      </c>
      <c r="C7">
        <v>43.5</v>
      </c>
      <c r="D7">
        <v>13.9</v>
      </c>
      <c r="E7">
        <v>44.533333333333331</v>
      </c>
      <c r="F7">
        <v>3.24</v>
      </c>
      <c r="G7">
        <v>12</v>
      </c>
    </row>
    <row r="8" spans="1:7" x14ac:dyDescent="0.2">
      <c r="A8" t="s">
        <v>18</v>
      </c>
      <c r="B8" t="s">
        <v>2</v>
      </c>
      <c r="C8">
        <v>5.0999999999999996</v>
      </c>
      <c r="D8">
        <v>5.5</v>
      </c>
      <c r="E8">
        <v>17</v>
      </c>
      <c r="F8">
        <v>3.0790178570000002</v>
      </c>
      <c r="G8">
        <v>33</v>
      </c>
    </row>
    <row r="9" spans="1:7" x14ac:dyDescent="0.2">
      <c r="A9" t="s">
        <v>19</v>
      </c>
      <c r="B9" t="s">
        <v>2</v>
      </c>
      <c r="C9">
        <v>9.1999999999999993</v>
      </c>
      <c r="D9">
        <v>7.1</v>
      </c>
      <c r="E9">
        <v>35</v>
      </c>
      <c r="F9">
        <v>2.7949999999999999</v>
      </c>
      <c r="G9">
        <v>6.7000000000000011</v>
      </c>
    </row>
    <row r="10" spans="1:7" x14ac:dyDescent="0.2">
      <c r="A10" t="s">
        <v>20</v>
      </c>
      <c r="B10" t="s">
        <v>2</v>
      </c>
      <c r="C10">
        <v>0</v>
      </c>
      <c r="D10">
        <v>0</v>
      </c>
      <c r="E10">
        <v>5.8666666669999996</v>
      </c>
      <c r="F10">
        <v>2.1686666670000001</v>
      </c>
      <c r="G10">
        <v>70.800000000000011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A10"/>
    </sheetView>
  </sheetViews>
  <sheetFormatPr baseColWidth="10" defaultColWidth="9.1640625" defaultRowHeight="15" x14ac:dyDescent="0.2"/>
  <cols>
    <col min="1" max="16384" width="9.1640625" style="3"/>
  </cols>
  <sheetData>
    <row r="1" spans="1:6" x14ac:dyDescent="0.2">
      <c r="A1" s="3" t="s">
        <v>0</v>
      </c>
      <c r="B1" s="3" t="s">
        <v>0</v>
      </c>
      <c r="C1" s="3" t="s">
        <v>1</v>
      </c>
      <c r="E1" s="3" t="s">
        <v>236</v>
      </c>
    </row>
    <row r="2" spans="1:6" x14ac:dyDescent="0.2">
      <c r="A2" s="3" t="s">
        <v>18</v>
      </c>
      <c r="B2" s="3" t="s">
        <v>2</v>
      </c>
      <c r="C2" s="3">
        <v>29</v>
      </c>
      <c r="E2" s="9" t="s">
        <v>279</v>
      </c>
      <c r="F2" s="7" t="s">
        <v>237</v>
      </c>
    </row>
    <row r="3" spans="1:6" x14ac:dyDescent="0.2">
      <c r="A3" s="3" t="s">
        <v>19</v>
      </c>
      <c r="B3" s="3" t="s">
        <v>2</v>
      </c>
      <c r="C3" s="3">
        <v>33</v>
      </c>
      <c r="E3" s="3" t="s">
        <v>280</v>
      </c>
      <c r="F3" s="7" t="s">
        <v>238</v>
      </c>
    </row>
    <row r="4" spans="1:6" x14ac:dyDescent="0.2">
      <c r="A4" s="3" t="s">
        <v>20</v>
      </c>
      <c r="B4" s="3" t="s">
        <v>2</v>
      </c>
      <c r="C4" s="3">
        <v>38</v>
      </c>
      <c r="E4" s="3" t="s">
        <v>5</v>
      </c>
    </row>
    <row r="5" spans="1:6" x14ac:dyDescent="0.2">
      <c r="A5" s="3" t="s">
        <v>21</v>
      </c>
      <c r="B5" s="3" t="s">
        <v>3</v>
      </c>
      <c r="C5" s="3">
        <v>43</v>
      </c>
      <c r="F5" s="9" t="s">
        <v>16</v>
      </c>
    </row>
    <row r="6" spans="1:6" x14ac:dyDescent="0.2">
      <c r="A6" s="3" t="s">
        <v>22</v>
      </c>
      <c r="B6" s="3" t="s">
        <v>3</v>
      </c>
      <c r="C6" s="3">
        <v>32</v>
      </c>
      <c r="F6" s="7" t="s">
        <v>6</v>
      </c>
    </row>
    <row r="7" spans="1:6" x14ac:dyDescent="0.2">
      <c r="A7" s="3" t="s">
        <v>23</v>
      </c>
      <c r="B7" s="3" t="s">
        <v>3</v>
      </c>
      <c r="C7" s="3">
        <v>37</v>
      </c>
      <c r="F7" s="9" t="s">
        <v>7</v>
      </c>
    </row>
    <row r="8" spans="1:6" x14ac:dyDescent="0.2">
      <c r="A8" s="3" t="s">
        <v>24</v>
      </c>
      <c r="B8" s="3" t="s">
        <v>4</v>
      </c>
      <c r="C8" s="3">
        <v>44</v>
      </c>
      <c r="F8" s="9" t="s">
        <v>8</v>
      </c>
    </row>
    <row r="9" spans="1:6" x14ac:dyDescent="0.2">
      <c r="A9" s="3" t="s">
        <v>25</v>
      </c>
      <c r="B9" s="3" t="s">
        <v>4</v>
      </c>
      <c r="C9" s="3">
        <v>50</v>
      </c>
      <c r="F9" s="10" t="s">
        <v>9</v>
      </c>
    </row>
    <row r="10" spans="1:6" x14ac:dyDescent="0.2">
      <c r="A10" s="3" t="s">
        <v>26</v>
      </c>
      <c r="B10" s="3" t="s">
        <v>4</v>
      </c>
      <c r="C10" s="3">
        <v>46</v>
      </c>
    </row>
    <row r="11" spans="1:6" x14ac:dyDescent="0.2">
      <c r="E11" s="9" t="s">
        <v>10</v>
      </c>
    </row>
    <row r="12" spans="1:6" x14ac:dyDescent="0.2">
      <c r="F12" s="9" t="s">
        <v>11</v>
      </c>
    </row>
    <row r="13" spans="1:6" x14ac:dyDescent="0.2">
      <c r="F13" s="9" t="s">
        <v>12</v>
      </c>
    </row>
    <row r="14" spans="1:6" x14ac:dyDescent="0.2">
      <c r="F14" s="8" t="s">
        <v>13</v>
      </c>
    </row>
    <row r="15" spans="1:6" x14ac:dyDescent="0.2">
      <c r="A15" s="6"/>
      <c r="F15" s="7" t="s">
        <v>14</v>
      </c>
    </row>
    <row r="16" spans="1:6" x14ac:dyDescent="0.2">
      <c r="A16" s="9"/>
      <c r="F16" s="8" t="s">
        <v>15</v>
      </c>
    </row>
    <row r="18" spans="1:1" x14ac:dyDescent="0.2">
      <c r="A18" s="9"/>
    </row>
    <row r="19" spans="1:1" x14ac:dyDescent="0.2">
      <c r="A19" s="9"/>
    </row>
    <row r="31" spans="1:1" x14ac:dyDescent="0.2">
      <c r="A31" s="9"/>
    </row>
    <row r="32" spans="1:1" x14ac:dyDescent="0.2">
      <c r="A32" s="9"/>
    </row>
    <row r="33" spans="1:1" x14ac:dyDescent="0.2">
      <c r="A33" s="6"/>
    </row>
    <row r="34" spans="1:1" x14ac:dyDescent="0.2">
      <c r="A34" s="9"/>
    </row>
    <row r="35" spans="1:1" x14ac:dyDescent="0.2">
      <c r="A35" s="6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4.83203125" bestFit="1" customWidth="1"/>
    <col min="2" max="2" width="24.1640625" bestFit="1" customWidth="1"/>
  </cols>
  <sheetData>
    <row r="1" spans="1:2" x14ac:dyDescent="0.2">
      <c r="A1" t="s">
        <v>373</v>
      </c>
      <c r="B1" t="s">
        <v>374</v>
      </c>
    </row>
    <row r="2" spans="1:2" x14ac:dyDescent="0.2">
      <c r="A2" t="s">
        <v>375</v>
      </c>
      <c r="B2" t="s">
        <v>108</v>
      </c>
    </row>
    <row r="3" spans="1:2" x14ac:dyDescent="0.2">
      <c r="B3" t="s">
        <v>126</v>
      </c>
    </row>
    <row r="4" spans="1:2" x14ac:dyDescent="0.2">
      <c r="A4" t="s">
        <v>376</v>
      </c>
      <c r="B4" t="s">
        <v>64</v>
      </c>
    </row>
    <row r="5" spans="1:2" x14ac:dyDescent="0.2">
      <c r="B5" t="s">
        <v>104</v>
      </c>
    </row>
    <row r="6" spans="1:2" x14ac:dyDescent="0.2">
      <c r="A6" t="s">
        <v>377</v>
      </c>
      <c r="B6" t="s">
        <v>92</v>
      </c>
    </row>
    <row r="7" spans="1:2" x14ac:dyDescent="0.2">
      <c r="B7" t="s">
        <v>114</v>
      </c>
    </row>
    <row r="8" spans="1:2" x14ac:dyDescent="0.2">
      <c r="B8" t="s">
        <v>136</v>
      </c>
    </row>
    <row r="9" spans="1:2" x14ac:dyDescent="0.2">
      <c r="B9" t="s">
        <v>138</v>
      </c>
    </row>
    <row r="10" spans="1:2" x14ac:dyDescent="0.2">
      <c r="A10" t="s">
        <v>378</v>
      </c>
      <c r="B10" t="s">
        <v>297</v>
      </c>
    </row>
    <row r="11" spans="1:2" x14ac:dyDescent="0.2">
      <c r="A11" t="s">
        <v>379</v>
      </c>
      <c r="B11" t="s">
        <v>74</v>
      </c>
    </row>
    <row r="12" spans="1:2" x14ac:dyDescent="0.2">
      <c r="B12" t="s">
        <v>82</v>
      </c>
    </row>
    <row r="13" spans="1:2" x14ac:dyDescent="0.2">
      <c r="B13" t="s">
        <v>88</v>
      </c>
    </row>
    <row r="14" spans="1:2" x14ac:dyDescent="0.2">
      <c r="B14" t="s">
        <v>98</v>
      </c>
    </row>
    <row r="15" spans="1:2" x14ac:dyDescent="0.2">
      <c r="B15" t="s">
        <v>100</v>
      </c>
    </row>
    <row r="16" spans="1:2" x14ac:dyDescent="0.2">
      <c r="B16" t="s">
        <v>154</v>
      </c>
    </row>
    <row r="17" spans="1:2" x14ac:dyDescent="0.2">
      <c r="A17" t="s">
        <v>380</v>
      </c>
      <c r="B17" t="s">
        <v>52</v>
      </c>
    </row>
    <row r="18" spans="1:2" x14ac:dyDescent="0.2">
      <c r="B18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25.6640625" bestFit="1" customWidth="1"/>
    <col min="3" max="3" width="25.83203125" bestFit="1" customWidth="1"/>
  </cols>
  <sheetData>
    <row r="1" spans="1:12" x14ac:dyDescent="0.2">
      <c r="A1" t="s">
        <v>36</v>
      </c>
      <c r="B1" t="s">
        <v>37</v>
      </c>
      <c r="C1" t="s">
        <v>38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 t="s">
        <v>39</v>
      </c>
      <c r="B2">
        <v>6</v>
      </c>
      <c r="C2" t="s">
        <v>40</v>
      </c>
      <c r="D2">
        <v>2</v>
      </c>
      <c r="E2">
        <v>1</v>
      </c>
      <c r="F2">
        <v>11</v>
      </c>
      <c r="G2">
        <v>12</v>
      </c>
      <c r="H2">
        <v>8</v>
      </c>
      <c r="I2">
        <v>4</v>
      </c>
      <c r="J2">
        <v>3</v>
      </c>
      <c r="K2">
        <v>12</v>
      </c>
      <c r="L2">
        <v>14</v>
      </c>
    </row>
    <row r="3" spans="1:12" x14ac:dyDescent="0.2">
      <c r="A3" t="s">
        <v>41</v>
      </c>
      <c r="B3">
        <v>8</v>
      </c>
      <c r="C3" t="s">
        <v>42</v>
      </c>
      <c r="D3">
        <v>12</v>
      </c>
      <c r="E3">
        <v>9</v>
      </c>
      <c r="F3">
        <v>11</v>
      </c>
      <c r="G3">
        <v>15</v>
      </c>
      <c r="H3">
        <v>12</v>
      </c>
      <c r="I3">
        <v>13</v>
      </c>
      <c r="J3">
        <v>10</v>
      </c>
      <c r="K3">
        <v>14</v>
      </c>
      <c r="L3">
        <v>12</v>
      </c>
    </row>
    <row r="4" spans="1:12" x14ac:dyDescent="0.2">
      <c r="A4" t="s">
        <v>43</v>
      </c>
      <c r="B4">
        <v>9</v>
      </c>
      <c r="C4" t="s">
        <v>44</v>
      </c>
      <c r="D4">
        <v>2</v>
      </c>
      <c r="E4">
        <v>4</v>
      </c>
      <c r="F4">
        <v>5</v>
      </c>
      <c r="G4">
        <v>13</v>
      </c>
      <c r="H4">
        <v>1</v>
      </c>
      <c r="I4">
        <v>7</v>
      </c>
      <c r="J4">
        <v>11</v>
      </c>
      <c r="K4">
        <v>4</v>
      </c>
      <c r="L4">
        <v>6</v>
      </c>
    </row>
    <row r="5" spans="1:12" x14ac:dyDescent="0.2">
      <c r="A5" t="s">
        <v>45</v>
      </c>
      <c r="B5">
        <v>16</v>
      </c>
      <c r="C5" t="s">
        <v>46</v>
      </c>
      <c r="D5">
        <v>2</v>
      </c>
      <c r="E5">
        <v>0</v>
      </c>
      <c r="F5">
        <v>1</v>
      </c>
      <c r="G5">
        <v>10</v>
      </c>
      <c r="H5">
        <v>2</v>
      </c>
      <c r="I5">
        <v>1</v>
      </c>
      <c r="J5">
        <v>0</v>
      </c>
      <c r="K5">
        <v>3</v>
      </c>
      <c r="L5">
        <v>1</v>
      </c>
    </row>
    <row r="6" spans="1:12" x14ac:dyDescent="0.2">
      <c r="A6" t="s">
        <v>47</v>
      </c>
      <c r="B6">
        <v>19</v>
      </c>
      <c r="C6" t="s">
        <v>48</v>
      </c>
      <c r="D6">
        <v>1</v>
      </c>
      <c r="E6">
        <v>2</v>
      </c>
      <c r="F6">
        <v>0</v>
      </c>
      <c r="G6">
        <v>2</v>
      </c>
      <c r="H6">
        <v>1</v>
      </c>
      <c r="I6">
        <v>0</v>
      </c>
      <c r="J6">
        <v>0</v>
      </c>
      <c r="K6">
        <v>2</v>
      </c>
      <c r="L6">
        <v>1</v>
      </c>
    </row>
    <row r="7" spans="1:12" x14ac:dyDescent="0.2">
      <c r="A7" t="s">
        <v>49</v>
      </c>
      <c r="B7">
        <v>27</v>
      </c>
      <c r="C7" t="s">
        <v>50</v>
      </c>
      <c r="D7">
        <v>1</v>
      </c>
      <c r="E7">
        <v>2</v>
      </c>
      <c r="F7">
        <v>5</v>
      </c>
      <c r="G7">
        <v>0</v>
      </c>
      <c r="H7">
        <v>0</v>
      </c>
      <c r="I7">
        <v>1</v>
      </c>
      <c r="J7">
        <v>0</v>
      </c>
      <c r="K7">
        <v>1</v>
      </c>
      <c r="L7">
        <v>6</v>
      </c>
    </row>
    <row r="8" spans="1:12" x14ac:dyDescent="0.2">
      <c r="A8" t="s">
        <v>51</v>
      </c>
      <c r="B8">
        <v>33</v>
      </c>
      <c r="C8" t="s">
        <v>52</v>
      </c>
      <c r="D8">
        <v>0</v>
      </c>
      <c r="E8">
        <v>3</v>
      </c>
      <c r="F8">
        <v>9</v>
      </c>
      <c r="G8">
        <v>0</v>
      </c>
      <c r="H8">
        <v>0</v>
      </c>
      <c r="I8">
        <v>0</v>
      </c>
      <c r="J8">
        <v>15</v>
      </c>
      <c r="K8">
        <v>3</v>
      </c>
      <c r="L8">
        <v>1</v>
      </c>
    </row>
    <row r="9" spans="1:12" x14ac:dyDescent="0.2">
      <c r="A9" t="s">
        <v>53</v>
      </c>
      <c r="B9">
        <v>37</v>
      </c>
      <c r="C9" t="s">
        <v>54</v>
      </c>
      <c r="D9">
        <v>0</v>
      </c>
      <c r="E9">
        <v>0</v>
      </c>
      <c r="F9">
        <v>0</v>
      </c>
      <c r="G9">
        <v>8</v>
      </c>
      <c r="H9">
        <v>1</v>
      </c>
      <c r="I9">
        <v>2</v>
      </c>
      <c r="J9">
        <v>0</v>
      </c>
      <c r="K9">
        <v>11</v>
      </c>
      <c r="L9">
        <v>15</v>
      </c>
    </row>
    <row r="10" spans="1:12" x14ac:dyDescent="0.2">
      <c r="A10" t="s">
        <v>55</v>
      </c>
      <c r="B10">
        <v>49</v>
      </c>
      <c r="C10" t="s">
        <v>56</v>
      </c>
      <c r="D10">
        <v>10</v>
      </c>
      <c r="E10">
        <v>10</v>
      </c>
      <c r="F10">
        <v>10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6</v>
      </c>
    </row>
    <row r="11" spans="1:12" x14ac:dyDescent="0.2">
      <c r="A11" t="s">
        <v>57</v>
      </c>
      <c r="B11">
        <v>60</v>
      </c>
      <c r="C11" t="s">
        <v>58</v>
      </c>
      <c r="D11">
        <v>9</v>
      </c>
      <c r="E11">
        <v>4</v>
      </c>
      <c r="F11">
        <v>8</v>
      </c>
      <c r="G11">
        <v>11</v>
      </c>
      <c r="H11">
        <v>13</v>
      </c>
      <c r="I11">
        <v>5</v>
      </c>
      <c r="J11">
        <v>3</v>
      </c>
      <c r="K11">
        <v>10</v>
      </c>
      <c r="L11">
        <v>15</v>
      </c>
    </row>
    <row r="12" spans="1:12" x14ac:dyDescent="0.2">
      <c r="A12" t="s">
        <v>59</v>
      </c>
      <c r="B12">
        <v>61</v>
      </c>
      <c r="C12" t="s">
        <v>60</v>
      </c>
      <c r="D12">
        <v>0</v>
      </c>
      <c r="E12">
        <v>1</v>
      </c>
      <c r="F12">
        <v>1</v>
      </c>
      <c r="G12">
        <v>4</v>
      </c>
      <c r="H12">
        <v>2</v>
      </c>
      <c r="I12">
        <v>2</v>
      </c>
      <c r="J12">
        <v>1</v>
      </c>
      <c r="K12">
        <v>6</v>
      </c>
      <c r="L12">
        <v>2</v>
      </c>
    </row>
    <row r="13" spans="1:12" x14ac:dyDescent="0.2">
      <c r="A13" t="s">
        <v>61</v>
      </c>
      <c r="B13">
        <v>71</v>
      </c>
      <c r="C13" t="s">
        <v>62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">
      <c r="A14" t="s">
        <v>63</v>
      </c>
      <c r="B14">
        <v>85</v>
      </c>
      <c r="C14" t="s">
        <v>64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t="s">
        <v>65</v>
      </c>
      <c r="B15">
        <v>88</v>
      </c>
      <c r="C15" t="s">
        <v>66</v>
      </c>
      <c r="D15">
        <v>0</v>
      </c>
      <c r="E15">
        <v>1</v>
      </c>
      <c r="F15">
        <v>0</v>
      </c>
      <c r="G15">
        <v>4</v>
      </c>
      <c r="H15">
        <v>5</v>
      </c>
      <c r="I15">
        <v>0</v>
      </c>
      <c r="J15">
        <v>1</v>
      </c>
      <c r="K15">
        <v>2</v>
      </c>
      <c r="L15">
        <v>0</v>
      </c>
    </row>
    <row r="16" spans="1:12" x14ac:dyDescent="0.2">
      <c r="A16" t="s">
        <v>67</v>
      </c>
      <c r="B16">
        <v>95</v>
      </c>
      <c r="C16" t="s">
        <v>68</v>
      </c>
      <c r="D16">
        <v>0</v>
      </c>
      <c r="E16">
        <v>1</v>
      </c>
      <c r="F16">
        <v>4</v>
      </c>
      <c r="G16">
        <v>5</v>
      </c>
      <c r="H16">
        <v>4</v>
      </c>
      <c r="I16">
        <v>2</v>
      </c>
      <c r="J16">
        <v>7</v>
      </c>
      <c r="K16">
        <v>10</v>
      </c>
      <c r="L16">
        <v>12</v>
      </c>
    </row>
    <row r="17" spans="1:12" x14ac:dyDescent="0.2">
      <c r="A17" t="s">
        <v>69</v>
      </c>
      <c r="B17">
        <v>97</v>
      </c>
      <c r="C17" t="s">
        <v>70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</row>
    <row r="18" spans="1:12" x14ac:dyDescent="0.2">
      <c r="A18" t="s">
        <v>71</v>
      </c>
      <c r="B18">
        <v>99</v>
      </c>
      <c r="C18" t="s">
        <v>72</v>
      </c>
      <c r="D18">
        <v>11</v>
      </c>
      <c r="E18">
        <v>9</v>
      </c>
      <c r="F18">
        <v>9</v>
      </c>
      <c r="G18">
        <v>12</v>
      </c>
      <c r="H18">
        <v>9</v>
      </c>
      <c r="I18">
        <v>10</v>
      </c>
      <c r="J18">
        <v>14</v>
      </c>
      <c r="K18">
        <v>14</v>
      </c>
      <c r="L18">
        <v>10</v>
      </c>
    </row>
    <row r="19" spans="1:12" x14ac:dyDescent="0.2">
      <c r="A19" t="s">
        <v>73</v>
      </c>
      <c r="B19">
        <v>100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2</v>
      </c>
    </row>
    <row r="20" spans="1:12" x14ac:dyDescent="0.2">
      <c r="A20" t="s">
        <v>75</v>
      </c>
      <c r="B20">
        <v>102</v>
      </c>
      <c r="C20" t="s">
        <v>76</v>
      </c>
      <c r="D20">
        <v>2</v>
      </c>
      <c r="E20">
        <v>0</v>
      </c>
      <c r="F20">
        <v>1</v>
      </c>
      <c r="G20">
        <v>8</v>
      </c>
      <c r="H20">
        <v>1</v>
      </c>
      <c r="I20">
        <v>0</v>
      </c>
      <c r="J20">
        <v>8</v>
      </c>
      <c r="K20">
        <v>0</v>
      </c>
      <c r="L20">
        <v>0</v>
      </c>
    </row>
    <row r="21" spans="1:12" x14ac:dyDescent="0.2">
      <c r="A21" t="s">
        <v>77</v>
      </c>
      <c r="B21">
        <v>104</v>
      </c>
      <c r="C21" t="s">
        <v>78</v>
      </c>
      <c r="D21">
        <v>5</v>
      </c>
      <c r="E21">
        <v>8</v>
      </c>
      <c r="F21">
        <v>8</v>
      </c>
      <c r="G21">
        <v>6</v>
      </c>
      <c r="H21">
        <v>2</v>
      </c>
      <c r="I21">
        <v>7</v>
      </c>
      <c r="J21">
        <v>6</v>
      </c>
      <c r="K21">
        <v>9</v>
      </c>
      <c r="L21">
        <v>10</v>
      </c>
    </row>
    <row r="22" spans="1:12" x14ac:dyDescent="0.2">
      <c r="A22" t="s">
        <v>79</v>
      </c>
      <c r="B22">
        <v>107</v>
      </c>
      <c r="C22" t="s">
        <v>80</v>
      </c>
      <c r="D22">
        <v>0</v>
      </c>
      <c r="E22">
        <v>0</v>
      </c>
      <c r="F22">
        <v>1</v>
      </c>
      <c r="G22">
        <v>1</v>
      </c>
      <c r="H22">
        <v>0</v>
      </c>
      <c r="I22">
        <v>2</v>
      </c>
      <c r="J22">
        <v>1</v>
      </c>
      <c r="K22">
        <v>6</v>
      </c>
      <c r="L22">
        <v>6</v>
      </c>
    </row>
    <row r="23" spans="1:12" x14ac:dyDescent="0.2">
      <c r="A23" t="s">
        <v>81</v>
      </c>
      <c r="B23">
        <v>110</v>
      </c>
      <c r="C23" t="s">
        <v>82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2" x14ac:dyDescent="0.2">
      <c r="A24" t="s">
        <v>83</v>
      </c>
      <c r="B24">
        <v>116</v>
      </c>
      <c r="C24" t="s">
        <v>84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2">
      <c r="A25" t="s">
        <v>85</v>
      </c>
      <c r="B25">
        <v>117</v>
      </c>
      <c r="C25" t="s">
        <v>86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87</v>
      </c>
      <c r="B26">
        <v>127</v>
      </c>
      <c r="C26" t="s">
        <v>88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13</v>
      </c>
      <c r="K26">
        <v>15</v>
      </c>
      <c r="L26">
        <v>9</v>
      </c>
    </row>
    <row r="27" spans="1:12" x14ac:dyDescent="0.2">
      <c r="A27" t="s">
        <v>89</v>
      </c>
      <c r="B27">
        <v>129</v>
      </c>
      <c r="C27" t="s">
        <v>90</v>
      </c>
      <c r="D27">
        <v>3</v>
      </c>
      <c r="E27">
        <v>2</v>
      </c>
      <c r="F27">
        <v>9</v>
      </c>
      <c r="G27">
        <v>13</v>
      </c>
      <c r="H27">
        <v>11</v>
      </c>
      <c r="I27">
        <v>11</v>
      </c>
      <c r="J27">
        <v>14</v>
      </c>
      <c r="K27">
        <v>13</v>
      </c>
      <c r="L27">
        <v>9</v>
      </c>
    </row>
    <row r="28" spans="1:12" x14ac:dyDescent="0.2">
      <c r="A28" t="s">
        <v>91</v>
      </c>
      <c r="B28">
        <v>140</v>
      </c>
      <c r="C28" t="s">
        <v>92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3</v>
      </c>
    </row>
    <row r="29" spans="1:12" x14ac:dyDescent="0.2">
      <c r="A29" t="s">
        <v>93</v>
      </c>
      <c r="B29">
        <v>143</v>
      </c>
      <c r="C29" t="s">
        <v>94</v>
      </c>
      <c r="D29">
        <v>2</v>
      </c>
      <c r="E29">
        <v>1</v>
      </c>
      <c r="F29">
        <v>3</v>
      </c>
      <c r="G29">
        <v>7</v>
      </c>
      <c r="H29">
        <v>0</v>
      </c>
      <c r="I29">
        <v>10</v>
      </c>
      <c r="J29">
        <v>5</v>
      </c>
      <c r="K29">
        <v>7</v>
      </c>
      <c r="L29">
        <v>8</v>
      </c>
    </row>
    <row r="30" spans="1:12" x14ac:dyDescent="0.2">
      <c r="A30" t="s">
        <v>95</v>
      </c>
      <c r="B30">
        <v>146</v>
      </c>
      <c r="C30" t="s">
        <v>96</v>
      </c>
      <c r="D30">
        <v>2</v>
      </c>
      <c r="E30">
        <v>1</v>
      </c>
      <c r="F30">
        <v>7</v>
      </c>
      <c r="G30">
        <v>7</v>
      </c>
      <c r="H30">
        <v>9</v>
      </c>
      <c r="I30">
        <v>12</v>
      </c>
      <c r="J30">
        <v>2</v>
      </c>
      <c r="K30">
        <v>11</v>
      </c>
      <c r="L30">
        <v>12</v>
      </c>
    </row>
    <row r="31" spans="1:12" x14ac:dyDescent="0.2">
      <c r="A31" t="s">
        <v>97</v>
      </c>
      <c r="B31">
        <v>153</v>
      </c>
      <c r="C31" t="s">
        <v>98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3</v>
      </c>
      <c r="K31">
        <v>8</v>
      </c>
      <c r="L31">
        <v>4</v>
      </c>
    </row>
    <row r="32" spans="1:12" x14ac:dyDescent="0.2">
      <c r="A32" t="s">
        <v>99</v>
      </c>
      <c r="B32">
        <v>158</v>
      </c>
      <c r="C32" t="s">
        <v>100</v>
      </c>
      <c r="D32">
        <v>0</v>
      </c>
      <c r="E32">
        <v>0</v>
      </c>
      <c r="F32">
        <v>0</v>
      </c>
      <c r="G32">
        <v>6</v>
      </c>
      <c r="H32">
        <v>0</v>
      </c>
      <c r="I32">
        <v>2</v>
      </c>
      <c r="J32">
        <v>5</v>
      </c>
      <c r="K32">
        <v>13</v>
      </c>
      <c r="L32">
        <v>2</v>
      </c>
    </row>
    <row r="33" spans="1:12" x14ac:dyDescent="0.2">
      <c r="A33" t="s">
        <v>101</v>
      </c>
      <c r="B33">
        <v>159</v>
      </c>
      <c r="C33" t="s">
        <v>102</v>
      </c>
      <c r="D33">
        <v>0</v>
      </c>
      <c r="E33">
        <v>1</v>
      </c>
      <c r="F33">
        <v>5</v>
      </c>
      <c r="G33">
        <v>8</v>
      </c>
      <c r="H33">
        <v>0</v>
      </c>
      <c r="I33">
        <v>11</v>
      </c>
      <c r="J33">
        <v>2</v>
      </c>
      <c r="K33">
        <v>1</v>
      </c>
      <c r="L33">
        <v>1</v>
      </c>
    </row>
    <row r="34" spans="1:12" x14ac:dyDescent="0.2">
      <c r="A34" t="s">
        <v>103</v>
      </c>
      <c r="B34">
        <v>161</v>
      </c>
      <c r="C34" t="s">
        <v>104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2</v>
      </c>
    </row>
    <row r="35" spans="1:12" x14ac:dyDescent="0.2">
      <c r="A35" t="s">
        <v>105</v>
      </c>
      <c r="B35">
        <v>163</v>
      </c>
      <c r="C35" t="s">
        <v>106</v>
      </c>
      <c r="D35">
        <v>8</v>
      </c>
      <c r="E35">
        <v>3</v>
      </c>
      <c r="F35">
        <v>8</v>
      </c>
      <c r="G35">
        <v>7</v>
      </c>
      <c r="H35">
        <v>3</v>
      </c>
      <c r="I35">
        <v>4</v>
      </c>
      <c r="J35">
        <v>15</v>
      </c>
      <c r="K35">
        <v>9</v>
      </c>
      <c r="L35">
        <v>8</v>
      </c>
    </row>
    <row r="36" spans="1:12" x14ac:dyDescent="0.2">
      <c r="A36" t="s">
        <v>107</v>
      </c>
      <c r="B36">
        <v>168</v>
      </c>
      <c r="C36" t="s">
        <v>108</v>
      </c>
      <c r="D36">
        <v>1</v>
      </c>
      <c r="E36">
        <v>4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 t="s">
        <v>109</v>
      </c>
      <c r="B37">
        <v>169</v>
      </c>
      <c r="C37" t="s">
        <v>110</v>
      </c>
      <c r="D37">
        <v>4</v>
      </c>
      <c r="E37">
        <v>12</v>
      </c>
      <c r="F37">
        <v>4</v>
      </c>
      <c r="G37">
        <v>12</v>
      </c>
      <c r="H37">
        <v>4</v>
      </c>
      <c r="I37">
        <v>12</v>
      </c>
      <c r="J37">
        <v>9</v>
      </c>
      <c r="K37">
        <v>14</v>
      </c>
      <c r="L37">
        <v>15</v>
      </c>
    </row>
    <row r="38" spans="1:12" x14ac:dyDescent="0.2">
      <c r="A38" t="s">
        <v>111</v>
      </c>
      <c r="B38">
        <v>172</v>
      </c>
      <c r="C38" t="s">
        <v>112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2">
      <c r="A39" t="s">
        <v>113</v>
      </c>
      <c r="B39">
        <v>177</v>
      </c>
      <c r="C39" t="s">
        <v>114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>
        <v>1</v>
      </c>
      <c r="L39">
        <v>0</v>
      </c>
    </row>
    <row r="40" spans="1:12" x14ac:dyDescent="0.2">
      <c r="A40" t="s">
        <v>115</v>
      </c>
      <c r="B40">
        <v>180</v>
      </c>
      <c r="C40" t="s">
        <v>116</v>
      </c>
      <c r="D40">
        <v>1</v>
      </c>
      <c r="E40">
        <v>2</v>
      </c>
      <c r="F40">
        <v>3</v>
      </c>
      <c r="G40">
        <v>12</v>
      </c>
      <c r="H40">
        <v>3</v>
      </c>
      <c r="I40">
        <v>8</v>
      </c>
      <c r="J40">
        <v>14</v>
      </c>
      <c r="K40">
        <v>13</v>
      </c>
      <c r="L40">
        <v>15</v>
      </c>
    </row>
    <row r="41" spans="1:12" x14ac:dyDescent="0.2">
      <c r="A41" t="s">
        <v>117</v>
      </c>
      <c r="B41">
        <v>187</v>
      </c>
      <c r="C41" t="s">
        <v>118</v>
      </c>
      <c r="D41">
        <v>11</v>
      </c>
      <c r="E41">
        <v>13</v>
      </c>
      <c r="F41">
        <v>15</v>
      </c>
      <c r="G41">
        <v>13</v>
      </c>
      <c r="H41">
        <v>12</v>
      </c>
      <c r="I41">
        <v>15</v>
      </c>
      <c r="J41">
        <v>15</v>
      </c>
      <c r="K41">
        <v>7</v>
      </c>
      <c r="L41">
        <v>12</v>
      </c>
    </row>
    <row r="42" spans="1:12" x14ac:dyDescent="0.2">
      <c r="A42" t="s">
        <v>119</v>
      </c>
      <c r="B42">
        <v>189</v>
      </c>
      <c r="C42" t="s">
        <v>120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7</v>
      </c>
      <c r="K42">
        <v>9</v>
      </c>
      <c r="L42">
        <v>1</v>
      </c>
    </row>
    <row r="43" spans="1:12" x14ac:dyDescent="0.2">
      <c r="A43" t="s">
        <v>121</v>
      </c>
      <c r="B43">
        <v>194</v>
      </c>
      <c r="C43" t="s">
        <v>122</v>
      </c>
      <c r="D43">
        <v>0</v>
      </c>
      <c r="E43">
        <v>2</v>
      </c>
      <c r="F43">
        <v>0</v>
      </c>
      <c r="G43">
        <v>1</v>
      </c>
      <c r="H43">
        <v>0</v>
      </c>
      <c r="I43">
        <v>4</v>
      </c>
      <c r="J43">
        <v>6</v>
      </c>
      <c r="K43">
        <v>0</v>
      </c>
      <c r="L43">
        <v>0</v>
      </c>
    </row>
    <row r="44" spans="1:12" x14ac:dyDescent="0.2">
      <c r="A44" t="s">
        <v>123</v>
      </c>
      <c r="B44">
        <v>195</v>
      </c>
      <c r="C44" t="s">
        <v>124</v>
      </c>
      <c r="D44">
        <v>0</v>
      </c>
      <c r="E44">
        <v>0</v>
      </c>
      <c r="F44">
        <v>1</v>
      </c>
      <c r="G44">
        <v>3</v>
      </c>
      <c r="H44">
        <v>0</v>
      </c>
      <c r="I44">
        <v>8</v>
      </c>
      <c r="J44">
        <v>3</v>
      </c>
      <c r="K44">
        <v>13</v>
      </c>
      <c r="L44">
        <v>6</v>
      </c>
    </row>
    <row r="45" spans="1:12" x14ac:dyDescent="0.2">
      <c r="A45" t="s">
        <v>125</v>
      </c>
      <c r="B45">
        <v>211</v>
      </c>
      <c r="C45" t="s">
        <v>126</v>
      </c>
      <c r="D45">
        <v>0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127</v>
      </c>
      <c r="B46">
        <v>212</v>
      </c>
      <c r="C46" t="s">
        <v>128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1</v>
      </c>
    </row>
    <row r="47" spans="1:12" x14ac:dyDescent="0.2">
      <c r="A47" t="s">
        <v>129</v>
      </c>
      <c r="B47">
        <v>213</v>
      </c>
      <c r="C47" t="s">
        <v>130</v>
      </c>
      <c r="D47">
        <v>0</v>
      </c>
      <c r="E47">
        <v>1</v>
      </c>
      <c r="F47">
        <v>0</v>
      </c>
      <c r="G47">
        <v>7</v>
      </c>
      <c r="H47">
        <v>1</v>
      </c>
      <c r="I47">
        <v>2</v>
      </c>
      <c r="J47">
        <v>1</v>
      </c>
      <c r="K47">
        <v>1</v>
      </c>
      <c r="L47">
        <v>3</v>
      </c>
    </row>
    <row r="48" spans="1:12" x14ac:dyDescent="0.2">
      <c r="A48" t="s">
        <v>131</v>
      </c>
      <c r="B48">
        <v>218</v>
      </c>
      <c r="C48" t="s">
        <v>132</v>
      </c>
      <c r="D48">
        <v>0</v>
      </c>
      <c r="E48">
        <v>0</v>
      </c>
      <c r="F48">
        <v>1</v>
      </c>
      <c r="G48">
        <v>8</v>
      </c>
      <c r="H48">
        <v>5</v>
      </c>
      <c r="I48">
        <v>6</v>
      </c>
      <c r="J48">
        <v>10</v>
      </c>
      <c r="K48">
        <v>0</v>
      </c>
      <c r="L48">
        <v>1</v>
      </c>
    </row>
    <row r="49" spans="1:12" x14ac:dyDescent="0.2">
      <c r="A49" t="s">
        <v>133</v>
      </c>
      <c r="B49">
        <v>227</v>
      </c>
      <c r="C49" t="s">
        <v>134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15</v>
      </c>
      <c r="K49">
        <v>3</v>
      </c>
      <c r="L49">
        <v>5</v>
      </c>
    </row>
    <row r="50" spans="1:12" x14ac:dyDescent="0.2">
      <c r="A50" t="s">
        <v>135</v>
      </c>
      <c r="B50">
        <v>232</v>
      </c>
      <c r="C50" t="s">
        <v>136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</v>
      </c>
      <c r="L50">
        <v>1</v>
      </c>
    </row>
    <row r="51" spans="1:12" x14ac:dyDescent="0.2">
      <c r="A51" t="s">
        <v>137</v>
      </c>
      <c r="B51">
        <v>233</v>
      </c>
      <c r="C51" t="s">
        <v>138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1</v>
      </c>
    </row>
    <row r="52" spans="1:12" x14ac:dyDescent="0.2">
      <c r="A52" t="s">
        <v>139</v>
      </c>
      <c r="B52">
        <v>235</v>
      </c>
      <c r="C52" t="s">
        <v>140</v>
      </c>
      <c r="D52">
        <v>2</v>
      </c>
      <c r="E52">
        <v>1</v>
      </c>
      <c r="F52">
        <v>5</v>
      </c>
      <c r="G52">
        <v>7</v>
      </c>
      <c r="H52">
        <v>3</v>
      </c>
      <c r="I52">
        <v>8</v>
      </c>
      <c r="J52">
        <v>1</v>
      </c>
      <c r="K52">
        <v>7</v>
      </c>
      <c r="L52">
        <v>15</v>
      </c>
    </row>
    <row r="53" spans="1:12" x14ac:dyDescent="0.2">
      <c r="A53" t="s">
        <v>141</v>
      </c>
      <c r="B53">
        <v>241</v>
      </c>
      <c r="C53" t="s">
        <v>142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15</v>
      </c>
      <c r="K53">
        <v>0</v>
      </c>
      <c r="L53">
        <v>0</v>
      </c>
    </row>
    <row r="54" spans="1:12" x14ac:dyDescent="0.2">
      <c r="A54" t="s">
        <v>143</v>
      </c>
      <c r="B54">
        <v>245</v>
      </c>
      <c r="C54" t="s">
        <v>144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9</v>
      </c>
      <c r="K54">
        <v>15</v>
      </c>
      <c r="L54">
        <v>12</v>
      </c>
    </row>
    <row r="55" spans="1:12" x14ac:dyDescent="0.2">
      <c r="A55" t="s">
        <v>145</v>
      </c>
      <c r="B55">
        <v>247</v>
      </c>
      <c r="C55" t="s">
        <v>146</v>
      </c>
      <c r="D55">
        <v>6</v>
      </c>
      <c r="E55">
        <v>3</v>
      </c>
      <c r="F55">
        <v>13</v>
      </c>
      <c r="G55">
        <v>14</v>
      </c>
      <c r="H55">
        <v>9</v>
      </c>
      <c r="I55">
        <v>5</v>
      </c>
      <c r="J55">
        <v>11</v>
      </c>
      <c r="K55">
        <v>15</v>
      </c>
      <c r="L55">
        <v>14</v>
      </c>
    </row>
    <row r="56" spans="1:12" x14ac:dyDescent="0.2">
      <c r="A56" t="s">
        <v>147</v>
      </c>
      <c r="B56">
        <v>540</v>
      </c>
      <c r="C56" t="s">
        <v>148</v>
      </c>
      <c r="D56">
        <v>10</v>
      </c>
      <c r="E56">
        <v>11</v>
      </c>
      <c r="F56">
        <v>13</v>
      </c>
      <c r="G56">
        <v>14</v>
      </c>
      <c r="H56">
        <v>13</v>
      </c>
      <c r="I56">
        <v>2</v>
      </c>
      <c r="J56">
        <v>15</v>
      </c>
      <c r="K56">
        <v>4</v>
      </c>
      <c r="L56">
        <v>2</v>
      </c>
    </row>
    <row r="57" spans="1:12" x14ac:dyDescent="0.2">
      <c r="A57" s="2" t="s">
        <v>278</v>
      </c>
      <c r="B57" s="2">
        <v>554</v>
      </c>
      <c r="C57" s="2" t="s">
        <v>150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</row>
    <row r="58" spans="1:12" x14ac:dyDescent="0.2">
      <c r="A58" t="s">
        <v>151</v>
      </c>
      <c r="B58">
        <v>559</v>
      </c>
      <c r="C58" t="s">
        <v>152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x14ac:dyDescent="0.2">
      <c r="A59" t="s">
        <v>153</v>
      </c>
      <c r="B59">
        <v>576</v>
      </c>
      <c r="C59" t="s">
        <v>154</v>
      </c>
      <c r="D59">
        <v>0</v>
      </c>
      <c r="E59">
        <v>0</v>
      </c>
      <c r="F59">
        <v>0</v>
      </c>
      <c r="G59">
        <v>2</v>
      </c>
      <c r="H59">
        <v>3</v>
      </c>
      <c r="I59">
        <v>3</v>
      </c>
      <c r="J59">
        <v>1</v>
      </c>
      <c r="K59">
        <v>0</v>
      </c>
      <c r="L59">
        <v>0</v>
      </c>
    </row>
    <row r="60" spans="1:12" x14ac:dyDescent="0.2">
      <c r="A60" t="s">
        <v>155</v>
      </c>
      <c r="B60">
        <v>591</v>
      </c>
      <c r="C60" t="s">
        <v>156</v>
      </c>
      <c r="D60">
        <v>4</v>
      </c>
      <c r="E60">
        <v>9</v>
      </c>
      <c r="F60">
        <v>12</v>
      </c>
      <c r="G60">
        <v>7</v>
      </c>
      <c r="H60">
        <v>2</v>
      </c>
      <c r="I60">
        <v>8</v>
      </c>
      <c r="J60">
        <v>2</v>
      </c>
      <c r="K60">
        <v>1</v>
      </c>
      <c r="L60">
        <v>4</v>
      </c>
    </row>
    <row r="61" spans="1:12" x14ac:dyDescent="0.2">
      <c r="A61" t="s">
        <v>157</v>
      </c>
      <c r="B61">
        <v>599</v>
      </c>
      <c r="C61" t="s">
        <v>158</v>
      </c>
      <c r="D61">
        <v>1</v>
      </c>
      <c r="E61">
        <v>4</v>
      </c>
      <c r="F61">
        <v>2</v>
      </c>
      <c r="G61">
        <v>4</v>
      </c>
      <c r="H61">
        <v>4</v>
      </c>
      <c r="I61">
        <v>5</v>
      </c>
      <c r="J61">
        <v>4</v>
      </c>
      <c r="K61">
        <v>14</v>
      </c>
      <c r="L61">
        <v>5</v>
      </c>
    </row>
    <row r="62" spans="1:12" x14ac:dyDescent="0.2">
      <c r="A62" t="s">
        <v>159</v>
      </c>
      <c r="B62">
        <v>1039</v>
      </c>
      <c r="C62" t="s">
        <v>160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161</v>
      </c>
      <c r="B63">
        <v>1041</v>
      </c>
      <c r="C63" t="s">
        <v>162</v>
      </c>
      <c r="D63">
        <v>0</v>
      </c>
      <c r="E63">
        <v>1</v>
      </c>
      <c r="F63">
        <v>1</v>
      </c>
      <c r="G63">
        <v>2</v>
      </c>
      <c r="H63">
        <v>1</v>
      </c>
      <c r="I63">
        <v>3</v>
      </c>
      <c r="J63">
        <v>0</v>
      </c>
      <c r="K63">
        <v>6</v>
      </c>
      <c r="L63">
        <v>0</v>
      </c>
    </row>
    <row r="64" spans="1:12" x14ac:dyDescent="0.2">
      <c r="A64" t="s">
        <v>163</v>
      </c>
      <c r="B64">
        <v>1092</v>
      </c>
      <c r="C64" t="s">
        <v>164</v>
      </c>
      <c r="D64">
        <v>1</v>
      </c>
      <c r="E64">
        <v>1</v>
      </c>
      <c r="F64">
        <v>2</v>
      </c>
      <c r="G64">
        <v>7</v>
      </c>
      <c r="H64">
        <v>9</v>
      </c>
      <c r="I64">
        <v>2</v>
      </c>
      <c r="J64">
        <v>10</v>
      </c>
      <c r="K64">
        <v>10</v>
      </c>
      <c r="L64">
        <v>6</v>
      </c>
    </row>
    <row r="65" spans="1:12" x14ac:dyDescent="0.2">
      <c r="A65" t="s">
        <v>165</v>
      </c>
      <c r="B65">
        <v>1096</v>
      </c>
      <c r="C65" t="s">
        <v>166</v>
      </c>
      <c r="D65">
        <v>1</v>
      </c>
      <c r="E65">
        <v>0</v>
      </c>
      <c r="F65">
        <v>2</v>
      </c>
      <c r="G65">
        <v>0</v>
      </c>
      <c r="H65">
        <v>0</v>
      </c>
      <c r="I65">
        <v>1</v>
      </c>
      <c r="J65">
        <v>0</v>
      </c>
      <c r="K65">
        <v>7</v>
      </c>
      <c r="L65">
        <v>4</v>
      </c>
    </row>
    <row r="66" spans="1:12" x14ac:dyDescent="0.2">
      <c r="A66" t="s">
        <v>167</v>
      </c>
      <c r="B66">
        <v>1098</v>
      </c>
      <c r="C66" t="s">
        <v>168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1</v>
      </c>
      <c r="K66">
        <v>5</v>
      </c>
      <c r="L66">
        <v>0</v>
      </c>
    </row>
    <row r="67" spans="1:12" x14ac:dyDescent="0.2">
      <c r="A67" t="s">
        <v>169</v>
      </c>
      <c r="B67">
        <v>1467</v>
      </c>
      <c r="C67" t="s">
        <v>170</v>
      </c>
      <c r="D67">
        <v>1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32</v>
      </c>
    </row>
    <row r="2" spans="1:10" x14ac:dyDescent="0.2">
      <c r="A2" t="s">
        <v>33</v>
      </c>
      <c r="C2" t="s">
        <v>34</v>
      </c>
    </row>
    <row r="4" spans="1:10" x14ac:dyDescent="0.2">
      <c r="A4" t="s">
        <v>35</v>
      </c>
    </row>
    <row r="5" spans="1:10" x14ac:dyDescent="0.2"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2">
      <c r="A6" t="s">
        <v>18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t="s">
        <v>19</v>
      </c>
      <c r="B7">
        <f>SUM(23/39)*100</f>
        <v>58.974358974358978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t="s">
        <v>20</v>
      </c>
      <c r="B8">
        <f>SUM(26/41)*100</f>
        <v>63.414634146341463</v>
      </c>
      <c r="C8">
        <f>SUM(28/43)*100</f>
        <v>65.116279069767444</v>
      </c>
      <c r="D8" s="1"/>
      <c r="E8" s="1"/>
      <c r="F8" s="1"/>
      <c r="G8" s="1"/>
      <c r="H8" s="1"/>
      <c r="I8" s="1"/>
      <c r="J8" s="1"/>
    </row>
    <row r="9" spans="1:10" x14ac:dyDescent="0.2">
      <c r="A9" t="s">
        <v>21</v>
      </c>
      <c r="B9">
        <f>SUM(24/48)*100</f>
        <v>50</v>
      </c>
      <c r="C9">
        <f>SUM(28/48)*100</f>
        <v>58.333333333333336</v>
      </c>
      <c r="D9">
        <f>SUM(30/51)*100</f>
        <v>58.82352941176471</v>
      </c>
      <c r="E9" s="1"/>
      <c r="F9" s="1"/>
      <c r="G9" s="1"/>
      <c r="H9" s="1"/>
      <c r="I9" s="1"/>
      <c r="J9" s="1"/>
    </row>
    <row r="10" spans="1:10" x14ac:dyDescent="0.2">
      <c r="A10" t="s">
        <v>22</v>
      </c>
      <c r="B10">
        <f>SUM(22/40)*100</f>
        <v>55.000000000000007</v>
      </c>
      <c r="C10">
        <f>SUM(25/40)*100</f>
        <v>62.5</v>
      </c>
      <c r="D10">
        <f>SUM(25/45)*100</f>
        <v>55.555555555555557</v>
      </c>
      <c r="E10">
        <f>SUM(32/43)*100</f>
        <v>74.418604651162795</v>
      </c>
      <c r="F10" s="1"/>
      <c r="G10" s="1"/>
      <c r="H10" s="1"/>
      <c r="I10" s="1"/>
      <c r="J10" s="1"/>
    </row>
    <row r="11" spans="1:10" x14ac:dyDescent="0.2">
      <c r="A11" t="s">
        <v>23</v>
      </c>
      <c r="B11">
        <f>SUM(23/43)*100</f>
        <v>53.488372093023251</v>
      </c>
      <c r="C11">
        <f>SUM(27/43)*100</f>
        <v>62.790697674418603</v>
      </c>
      <c r="D11">
        <f>SUM(30/45)*100</f>
        <v>66.666666666666657</v>
      </c>
      <c r="E11">
        <f>SUM(34/46)*100</f>
        <v>73.91304347826086</v>
      </c>
      <c r="F11">
        <f>SUM(28/41)*100</f>
        <v>68.292682926829272</v>
      </c>
      <c r="G11" s="1"/>
      <c r="H11" s="1"/>
      <c r="I11" s="1"/>
      <c r="J11" s="1"/>
    </row>
    <row r="12" spans="1:10" x14ac:dyDescent="0.2">
      <c r="A12" t="s">
        <v>24</v>
      </c>
      <c r="B12">
        <f>SUM(22/52)*100</f>
        <v>42.307692307692307</v>
      </c>
      <c r="C12">
        <f>SUM(28/50)*100</f>
        <v>56.000000000000007</v>
      </c>
      <c r="D12">
        <f>SUM(31/51)*100</f>
        <v>60.784313725490193</v>
      </c>
      <c r="E12">
        <f>SUM(35/52)*100</f>
        <v>67.307692307692307</v>
      </c>
      <c r="F12">
        <f>SUM(27/49)*100</f>
        <v>55.102040816326522</v>
      </c>
      <c r="G12">
        <f>SUM(31/50)*100</f>
        <v>62</v>
      </c>
      <c r="H12" s="1"/>
      <c r="I12" s="1"/>
      <c r="J12" s="1"/>
    </row>
    <row r="13" spans="1:10" x14ac:dyDescent="0.2">
      <c r="A13" t="s">
        <v>25</v>
      </c>
      <c r="B13">
        <f>SUM(25/55)*100</f>
        <v>45.454545454545453</v>
      </c>
      <c r="C13">
        <f>SUM(25/54)*100</f>
        <v>46.296296296296298</v>
      </c>
      <c r="D13">
        <f>SUM(33/55)*100</f>
        <v>60</v>
      </c>
      <c r="E13">
        <f>SUM(37/56)*100</f>
        <v>66.071428571428569</v>
      </c>
      <c r="F13">
        <f>SUM(28/54)*100</f>
        <v>51.851851851851848</v>
      </c>
      <c r="G13">
        <f>SUM(33/54)*100</f>
        <v>61.111111111111114</v>
      </c>
      <c r="H13">
        <f>SUM(36/58)*100</f>
        <v>62.068965517241381</v>
      </c>
      <c r="I13" s="1"/>
      <c r="J13" s="1"/>
    </row>
    <row r="14" spans="1:10" x14ac:dyDescent="0.2">
      <c r="A14" t="s">
        <v>26</v>
      </c>
      <c r="B14">
        <f>SUM(25/50)*100</f>
        <v>50</v>
      </c>
      <c r="C14">
        <f>SUM(25/50)*100</f>
        <v>50</v>
      </c>
      <c r="D14">
        <f>SUM(28/52)*100</f>
        <v>53.846153846153847</v>
      </c>
      <c r="E14">
        <f>SUM(35/54)*100</f>
        <v>64.81481481481481</v>
      </c>
      <c r="F14">
        <f>SUM(27/51)*100</f>
        <v>52.941176470588239</v>
      </c>
      <c r="G14">
        <f>SUM(34/50)*100</f>
        <v>68</v>
      </c>
      <c r="H14">
        <f>SUM(35/55)*100</f>
        <v>63.636363636363633</v>
      </c>
      <c r="I14">
        <f>SUM(42/54)*100</f>
        <v>77.777777777777786</v>
      </c>
      <c r="J14" s="1"/>
    </row>
    <row r="16" spans="1:10" x14ac:dyDescent="0.2">
      <c r="A16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10"/>
  <sheetViews>
    <sheetView topLeftCell="A5" workbookViewId="0"/>
  </sheetViews>
  <sheetFormatPr baseColWidth="10" defaultColWidth="8.83203125" defaultRowHeight="15" x14ac:dyDescent="0.2"/>
  <sheetData>
    <row r="1" spans="1:68" x14ac:dyDescent="0.2">
      <c r="B1">
        <v>6</v>
      </c>
      <c r="C1">
        <v>8</v>
      </c>
      <c r="D1">
        <v>9</v>
      </c>
      <c r="E1">
        <v>16</v>
      </c>
      <c r="F1">
        <v>19</v>
      </c>
      <c r="G1">
        <v>27</v>
      </c>
      <c r="H1">
        <v>33</v>
      </c>
      <c r="I1">
        <v>37</v>
      </c>
      <c r="J1">
        <v>49</v>
      </c>
      <c r="K1">
        <v>60</v>
      </c>
      <c r="L1">
        <v>61</v>
      </c>
      <c r="M1">
        <v>71</v>
      </c>
      <c r="N1">
        <v>85</v>
      </c>
      <c r="O1">
        <v>88</v>
      </c>
      <c r="P1">
        <v>95</v>
      </c>
      <c r="Q1">
        <v>97</v>
      </c>
      <c r="R1">
        <v>99</v>
      </c>
      <c r="S1">
        <v>100</v>
      </c>
      <c r="T1">
        <v>102</v>
      </c>
      <c r="U1">
        <v>104</v>
      </c>
      <c r="V1">
        <v>107</v>
      </c>
      <c r="W1">
        <v>110</v>
      </c>
      <c r="X1">
        <v>116</v>
      </c>
      <c r="Y1">
        <v>117</v>
      </c>
      <c r="Z1">
        <v>127</v>
      </c>
      <c r="AA1">
        <v>129</v>
      </c>
      <c r="AB1">
        <v>140</v>
      </c>
      <c r="AC1">
        <v>143</v>
      </c>
      <c r="AD1">
        <v>146</v>
      </c>
      <c r="AE1">
        <v>153</v>
      </c>
      <c r="AF1">
        <v>158</v>
      </c>
      <c r="AG1">
        <v>159</v>
      </c>
      <c r="AH1">
        <v>161</v>
      </c>
      <c r="AI1">
        <v>163</v>
      </c>
      <c r="AJ1">
        <v>168</v>
      </c>
      <c r="AK1">
        <v>169</v>
      </c>
      <c r="AL1">
        <v>172</v>
      </c>
      <c r="AM1">
        <v>177</v>
      </c>
      <c r="AN1">
        <v>180</v>
      </c>
      <c r="AO1">
        <v>187</v>
      </c>
      <c r="AP1">
        <v>189</v>
      </c>
      <c r="AQ1">
        <v>194</v>
      </c>
      <c r="AR1">
        <v>195</v>
      </c>
      <c r="AS1">
        <v>211</v>
      </c>
      <c r="AT1">
        <v>212</v>
      </c>
      <c r="AU1">
        <v>213</v>
      </c>
      <c r="AV1">
        <v>218</v>
      </c>
      <c r="AW1">
        <v>227</v>
      </c>
      <c r="AX1">
        <v>232</v>
      </c>
      <c r="AY1">
        <v>233</v>
      </c>
      <c r="AZ1">
        <v>235</v>
      </c>
      <c r="BA1">
        <v>241</v>
      </c>
      <c r="BB1">
        <v>245</v>
      </c>
      <c r="BC1">
        <v>247</v>
      </c>
      <c r="BD1">
        <v>540</v>
      </c>
      <c r="BE1">
        <v>554</v>
      </c>
      <c r="BF1">
        <v>559</v>
      </c>
      <c r="BG1">
        <v>576</v>
      </c>
      <c r="BH1">
        <v>591</v>
      </c>
      <c r="BI1">
        <v>599</v>
      </c>
      <c r="BJ1">
        <v>1039</v>
      </c>
      <c r="BK1">
        <v>1041</v>
      </c>
      <c r="BL1">
        <v>1092</v>
      </c>
      <c r="BM1">
        <v>1096</v>
      </c>
      <c r="BN1">
        <v>1098</v>
      </c>
      <c r="BO1">
        <v>1467</v>
      </c>
    </row>
    <row r="2" spans="1:68" x14ac:dyDescent="0.2">
      <c r="A2" t="s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  <c r="BK2">
        <v>0</v>
      </c>
      <c r="BL2">
        <v>1</v>
      </c>
      <c r="BM2">
        <v>1</v>
      </c>
      <c r="BN2">
        <v>0</v>
      </c>
      <c r="BO2">
        <v>1</v>
      </c>
      <c r="BP2">
        <v>29</v>
      </c>
    </row>
    <row r="3" spans="1:68" x14ac:dyDescent="0.2">
      <c r="A3" t="s">
        <v>19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1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33</v>
      </c>
    </row>
    <row r="4" spans="1:68" x14ac:dyDescent="0.2">
      <c r="A4" t="s">
        <v>20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1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38</v>
      </c>
    </row>
    <row r="5" spans="1:68" x14ac:dyDescent="0.2">
      <c r="A5" t="s">
        <v>21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0</v>
      </c>
      <c r="BO5">
        <v>1</v>
      </c>
      <c r="BP5">
        <v>43</v>
      </c>
    </row>
    <row r="6" spans="1:68" x14ac:dyDescent="0.2">
      <c r="A6" t="s">
        <v>22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32</v>
      </c>
    </row>
    <row r="7" spans="1:68" x14ac:dyDescent="0.2">
      <c r="A7" t="s">
        <v>23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1</v>
      </c>
      <c r="BE7">
        <v>0</v>
      </c>
      <c r="BF7">
        <v>0</v>
      </c>
      <c r="BG7">
        <v>1</v>
      </c>
      <c r="BH7">
        <v>1</v>
      </c>
      <c r="BI7">
        <v>1</v>
      </c>
      <c r="BJ7">
        <v>0</v>
      </c>
      <c r="BK7">
        <v>1</v>
      </c>
      <c r="BL7">
        <v>1</v>
      </c>
      <c r="BM7">
        <v>1</v>
      </c>
      <c r="BN7">
        <v>0</v>
      </c>
      <c r="BO7">
        <v>0</v>
      </c>
      <c r="BP7">
        <v>37</v>
      </c>
    </row>
    <row r="8" spans="1:68" x14ac:dyDescent="0.2">
      <c r="A8" t="s">
        <v>24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1</v>
      </c>
      <c r="BM8">
        <v>0</v>
      </c>
      <c r="BN8">
        <v>1</v>
      </c>
      <c r="BO8">
        <v>0</v>
      </c>
      <c r="BP8">
        <v>44</v>
      </c>
    </row>
    <row r="9" spans="1:68" x14ac:dyDescent="0.2">
      <c r="A9" t="s">
        <v>25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1</v>
      </c>
      <c r="BN9">
        <v>1</v>
      </c>
      <c r="BO9">
        <v>0</v>
      </c>
      <c r="BP9">
        <v>50</v>
      </c>
    </row>
    <row r="10" spans="1:68" x14ac:dyDescent="0.2">
      <c r="A10" t="s">
        <v>26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7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36</v>
      </c>
      <c r="B1" t="s">
        <v>37</v>
      </c>
      <c r="C1" t="s">
        <v>38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</row>
    <row r="2" spans="1:14" x14ac:dyDescent="0.2">
      <c r="A2" t="s">
        <v>39</v>
      </c>
      <c r="B2">
        <v>6</v>
      </c>
      <c r="C2" t="s">
        <v>40</v>
      </c>
      <c r="D2">
        <v>287.5</v>
      </c>
      <c r="E2">
        <v>40.5</v>
      </c>
      <c r="F2" t="s">
        <v>182</v>
      </c>
      <c r="G2" t="s">
        <v>183</v>
      </c>
      <c r="H2" t="s">
        <v>184</v>
      </c>
      <c r="J2" t="s">
        <v>185</v>
      </c>
      <c r="K2">
        <v>1</v>
      </c>
      <c r="L2">
        <v>0</v>
      </c>
      <c r="M2" t="s">
        <v>186</v>
      </c>
      <c r="N2">
        <v>5</v>
      </c>
    </row>
    <row r="3" spans="1:14" x14ac:dyDescent="0.2">
      <c r="A3" t="s">
        <v>41</v>
      </c>
      <c r="B3">
        <v>8</v>
      </c>
      <c r="C3" t="s">
        <v>42</v>
      </c>
      <c r="D3">
        <v>645</v>
      </c>
      <c r="E3">
        <v>51</v>
      </c>
      <c r="F3" t="s">
        <v>187</v>
      </c>
      <c r="G3" t="s">
        <v>188</v>
      </c>
      <c r="H3" t="s">
        <v>183</v>
      </c>
      <c r="I3" t="s">
        <v>184</v>
      </c>
      <c r="J3" t="s">
        <v>185</v>
      </c>
      <c r="K3">
        <v>1</v>
      </c>
      <c r="L3">
        <v>0</v>
      </c>
      <c r="M3" t="s">
        <v>38</v>
      </c>
      <c r="N3">
        <v>4</v>
      </c>
    </row>
    <row r="4" spans="1:14" x14ac:dyDescent="0.2">
      <c r="A4" t="s">
        <v>43</v>
      </c>
      <c r="B4">
        <v>9</v>
      </c>
      <c r="C4" t="s">
        <v>44</v>
      </c>
      <c r="D4">
        <v>125</v>
      </c>
      <c r="E4">
        <v>36</v>
      </c>
      <c r="F4" t="s">
        <v>189</v>
      </c>
      <c r="G4" t="s">
        <v>190</v>
      </c>
      <c r="H4" t="s">
        <v>191</v>
      </c>
      <c r="J4" t="s">
        <v>192</v>
      </c>
      <c r="K4">
        <v>5</v>
      </c>
      <c r="L4">
        <v>0</v>
      </c>
      <c r="M4" t="s">
        <v>38</v>
      </c>
      <c r="N4">
        <v>4</v>
      </c>
    </row>
    <row r="5" spans="1:14" x14ac:dyDescent="0.2">
      <c r="A5" t="s">
        <v>45</v>
      </c>
      <c r="B5">
        <v>16</v>
      </c>
      <c r="C5" t="s">
        <v>46</v>
      </c>
      <c r="D5">
        <v>129</v>
      </c>
      <c r="E5">
        <v>28.5</v>
      </c>
      <c r="F5" t="s">
        <v>189</v>
      </c>
      <c r="G5" t="s">
        <v>190</v>
      </c>
      <c r="H5" t="s">
        <v>191</v>
      </c>
      <c r="J5" t="s">
        <v>185</v>
      </c>
      <c r="K5">
        <v>1</v>
      </c>
      <c r="M5" t="s">
        <v>193</v>
      </c>
      <c r="N5">
        <v>2</v>
      </c>
    </row>
    <row r="6" spans="1:14" x14ac:dyDescent="0.2">
      <c r="A6" t="s">
        <v>47</v>
      </c>
      <c r="B6">
        <v>19</v>
      </c>
      <c r="C6" t="s">
        <v>48</v>
      </c>
      <c r="D6">
        <v>184.5</v>
      </c>
      <c r="E6">
        <v>33</v>
      </c>
      <c r="F6" t="s">
        <v>194</v>
      </c>
      <c r="G6" t="s">
        <v>183</v>
      </c>
      <c r="J6" t="s">
        <v>195</v>
      </c>
      <c r="K6">
        <v>2</v>
      </c>
      <c r="M6" t="s">
        <v>193</v>
      </c>
      <c r="N6">
        <v>2</v>
      </c>
    </row>
    <row r="7" spans="1:14" x14ac:dyDescent="0.2">
      <c r="A7" t="s">
        <v>49</v>
      </c>
      <c r="B7">
        <v>27</v>
      </c>
      <c r="C7" t="s">
        <v>50</v>
      </c>
      <c r="D7">
        <v>29.5</v>
      </c>
      <c r="E7">
        <v>20.5</v>
      </c>
      <c r="F7" t="s">
        <v>189</v>
      </c>
      <c r="G7" t="s">
        <v>190</v>
      </c>
      <c r="J7" t="s">
        <v>185</v>
      </c>
      <c r="K7">
        <v>1</v>
      </c>
      <c r="M7" t="s">
        <v>193</v>
      </c>
      <c r="N7">
        <v>2</v>
      </c>
    </row>
    <row r="8" spans="1:14" x14ac:dyDescent="0.2">
      <c r="A8" t="s">
        <v>51</v>
      </c>
      <c r="B8">
        <v>33</v>
      </c>
      <c r="C8" t="s">
        <v>52</v>
      </c>
      <c r="D8">
        <v>10.25</v>
      </c>
      <c r="E8">
        <v>14</v>
      </c>
      <c r="F8" t="s">
        <v>196</v>
      </c>
      <c r="G8" t="s">
        <v>197</v>
      </c>
      <c r="H8" t="s">
        <v>183</v>
      </c>
      <c r="J8" t="s">
        <v>198</v>
      </c>
      <c r="K8">
        <v>5</v>
      </c>
      <c r="M8" t="s">
        <v>199</v>
      </c>
      <c r="N8">
        <v>3</v>
      </c>
    </row>
    <row r="9" spans="1:14" x14ac:dyDescent="0.2">
      <c r="A9" t="s">
        <v>53</v>
      </c>
      <c r="B9">
        <v>37</v>
      </c>
      <c r="C9" t="s">
        <v>54</v>
      </c>
      <c r="D9">
        <v>31.5</v>
      </c>
      <c r="E9">
        <v>17</v>
      </c>
      <c r="F9" t="s">
        <v>194</v>
      </c>
      <c r="G9" t="s">
        <v>183</v>
      </c>
      <c r="J9" t="s">
        <v>200</v>
      </c>
      <c r="K9">
        <v>3</v>
      </c>
      <c r="M9" t="s">
        <v>199</v>
      </c>
      <c r="N9">
        <v>3</v>
      </c>
    </row>
    <row r="10" spans="1:14" x14ac:dyDescent="0.2">
      <c r="A10" t="s">
        <v>55</v>
      </c>
      <c r="B10">
        <v>49</v>
      </c>
      <c r="C10" t="s">
        <v>56</v>
      </c>
      <c r="D10">
        <v>6.5</v>
      </c>
      <c r="E10">
        <v>9.5</v>
      </c>
      <c r="F10" t="s">
        <v>194</v>
      </c>
      <c r="G10" t="s">
        <v>183</v>
      </c>
      <c r="J10" t="s">
        <v>195</v>
      </c>
      <c r="K10">
        <v>2</v>
      </c>
      <c r="M10" t="s">
        <v>186</v>
      </c>
      <c r="N10">
        <v>5</v>
      </c>
    </row>
    <row r="11" spans="1:14" x14ac:dyDescent="0.2">
      <c r="A11" t="s">
        <v>57</v>
      </c>
      <c r="B11">
        <v>60</v>
      </c>
      <c r="C11" t="s">
        <v>58</v>
      </c>
      <c r="D11">
        <v>65</v>
      </c>
      <c r="E11">
        <v>21</v>
      </c>
      <c r="F11" t="s">
        <v>194</v>
      </c>
      <c r="G11" t="s">
        <v>183</v>
      </c>
      <c r="J11" t="s">
        <v>185</v>
      </c>
      <c r="K11">
        <v>1</v>
      </c>
      <c r="M11" t="s">
        <v>186</v>
      </c>
      <c r="N11">
        <v>5</v>
      </c>
    </row>
    <row r="12" spans="1:14" x14ac:dyDescent="0.2">
      <c r="A12" t="s">
        <v>59</v>
      </c>
      <c r="B12">
        <v>61</v>
      </c>
      <c r="C12" t="s">
        <v>60</v>
      </c>
      <c r="D12">
        <v>202.5</v>
      </c>
      <c r="E12">
        <v>33</v>
      </c>
      <c r="F12" t="s">
        <v>189</v>
      </c>
      <c r="G12" t="s">
        <v>190</v>
      </c>
      <c r="J12" t="s">
        <v>185</v>
      </c>
      <c r="K12">
        <v>1</v>
      </c>
      <c r="M12" t="s">
        <v>186</v>
      </c>
      <c r="N12">
        <v>5</v>
      </c>
    </row>
    <row r="13" spans="1:14" x14ac:dyDescent="0.2">
      <c r="A13" t="s">
        <v>61</v>
      </c>
      <c r="B13">
        <v>71</v>
      </c>
      <c r="C13" t="s">
        <v>62</v>
      </c>
      <c r="D13">
        <v>8.5</v>
      </c>
      <c r="E13">
        <v>10.5</v>
      </c>
      <c r="F13" t="s">
        <v>189</v>
      </c>
      <c r="G13" t="s">
        <v>190</v>
      </c>
      <c r="J13" t="s">
        <v>185</v>
      </c>
      <c r="K13">
        <v>1</v>
      </c>
      <c r="M13" t="s">
        <v>201</v>
      </c>
      <c r="N13">
        <v>1</v>
      </c>
    </row>
    <row r="14" spans="1:14" x14ac:dyDescent="0.2">
      <c r="A14" t="s">
        <v>63</v>
      </c>
      <c r="B14">
        <v>85</v>
      </c>
      <c r="C14" t="s">
        <v>64</v>
      </c>
      <c r="D14">
        <v>53.5</v>
      </c>
      <c r="E14">
        <v>26</v>
      </c>
      <c r="F14" t="s">
        <v>194</v>
      </c>
      <c r="G14" t="s">
        <v>183</v>
      </c>
      <c r="J14" t="s">
        <v>202</v>
      </c>
      <c r="K14">
        <v>2</v>
      </c>
      <c r="M14" t="s">
        <v>193</v>
      </c>
      <c r="N14">
        <v>2</v>
      </c>
    </row>
    <row r="15" spans="1:14" x14ac:dyDescent="0.2">
      <c r="A15" t="s">
        <v>65</v>
      </c>
      <c r="B15">
        <v>88</v>
      </c>
      <c r="C15" t="s">
        <v>66</v>
      </c>
      <c r="D15">
        <v>327.5</v>
      </c>
      <c r="E15">
        <v>36.5</v>
      </c>
      <c r="F15" t="s">
        <v>189</v>
      </c>
      <c r="G15" t="s">
        <v>190</v>
      </c>
      <c r="H15" t="s">
        <v>183</v>
      </c>
      <c r="J15" t="s">
        <v>185</v>
      </c>
      <c r="K15">
        <v>1</v>
      </c>
      <c r="M15" t="s">
        <v>193</v>
      </c>
      <c r="N15">
        <v>2</v>
      </c>
    </row>
    <row r="16" spans="1:14" x14ac:dyDescent="0.2">
      <c r="A16" t="s">
        <v>67</v>
      </c>
      <c r="B16">
        <v>95</v>
      </c>
      <c r="C16" t="s">
        <v>68</v>
      </c>
      <c r="D16">
        <v>95</v>
      </c>
      <c r="E16">
        <v>28</v>
      </c>
      <c r="F16" t="s">
        <v>187</v>
      </c>
      <c r="G16" t="s">
        <v>203</v>
      </c>
      <c r="H16" t="s">
        <v>204</v>
      </c>
      <c r="I16" t="s">
        <v>205</v>
      </c>
      <c r="J16" t="s">
        <v>206</v>
      </c>
      <c r="K16">
        <v>4</v>
      </c>
      <c r="M16" t="s">
        <v>38</v>
      </c>
      <c r="N16">
        <v>4</v>
      </c>
    </row>
    <row r="17" spans="1:14" x14ac:dyDescent="0.2">
      <c r="A17" t="s">
        <v>69</v>
      </c>
      <c r="B17">
        <v>97</v>
      </c>
      <c r="C17" t="s">
        <v>70</v>
      </c>
      <c r="D17">
        <v>8.5</v>
      </c>
      <c r="E17">
        <v>15.5</v>
      </c>
      <c r="F17" t="s">
        <v>194</v>
      </c>
      <c r="G17" t="s">
        <v>183</v>
      </c>
      <c r="J17" t="s">
        <v>207</v>
      </c>
      <c r="K17">
        <v>3</v>
      </c>
      <c r="M17" t="s">
        <v>201</v>
      </c>
      <c r="N17">
        <v>1</v>
      </c>
    </row>
    <row r="18" spans="1:14" x14ac:dyDescent="0.2">
      <c r="A18" t="s">
        <v>71</v>
      </c>
      <c r="B18">
        <v>99</v>
      </c>
      <c r="C18" t="s">
        <v>72</v>
      </c>
      <c r="D18">
        <v>77</v>
      </c>
      <c r="E18">
        <v>23.5</v>
      </c>
      <c r="F18" t="s">
        <v>182</v>
      </c>
      <c r="G18" t="s">
        <v>183</v>
      </c>
      <c r="H18" t="s">
        <v>204</v>
      </c>
      <c r="J18" t="s">
        <v>192</v>
      </c>
      <c r="K18">
        <v>5</v>
      </c>
      <c r="M18" t="s">
        <v>199</v>
      </c>
      <c r="N18">
        <v>3</v>
      </c>
    </row>
    <row r="19" spans="1:14" x14ac:dyDescent="0.2">
      <c r="A19" t="s">
        <v>73</v>
      </c>
      <c r="B19">
        <v>100</v>
      </c>
      <c r="C19" t="s">
        <v>74</v>
      </c>
      <c r="D19">
        <v>72.5</v>
      </c>
      <c r="E19">
        <v>27.5</v>
      </c>
      <c r="F19" t="s">
        <v>194</v>
      </c>
      <c r="G19" t="s">
        <v>183</v>
      </c>
      <c r="J19" t="s">
        <v>208</v>
      </c>
      <c r="K19">
        <v>3</v>
      </c>
      <c r="M19" t="s">
        <v>201</v>
      </c>
      <c r="N19">
        <v>1</v>
      </c>
    </row>
    <row r="20" spans="1:14" x14ac:dyDescent="0.2">
      <c r="A20" t="s">
        <v>75</v>
      </c>
      <c r="B20">
        <v>102</v>
      </c>
      <c r="C20" t="s">
        <v>76</v>
      </c>
      <c r="D20">
        <v>37.5</v>
      </c>
      <c r="E20">
        <v>23</v>
      </c>
      <c r="F20" t="s">
        <v>194</v>
      </c>
      <c r="G20" t="s">
        <v>183</v>
      </c>
      <c r="J20" t="s">
        <v>200</v>
      </c>
      <c r="K20">
        <v>3</v>
      </c>
      <c r="M20" t="s">
        <v>201</v>
      </c>
      <c r="N20">
        <v>1</v>
      </c>
    </row>
    <row r="21" spans="1:14" x14ac:dyDescent="0.2">
      <c r="A21" t="s">
        <v>77</v>
      </c>
      <c r="B21">
        <v>104</v>
      </c>
      <c r="C21" t="s">
        <v>78</v>
      </c>
      <c r="D21">
        <v>24.5</v>
      </c>
      <c r="E21">
        <v>15.5</v>
      </c>
      <c r="F21" t="s">
        <v>194</v>
      </c>
      <c r="G21" t="s">
        <v>183</v>
      </c>
      <c r="J21" t="s">
        <v>209</v>
      </c>
      <c r="K21">
        <v>3</v>
      </c>
      <c r="M21" t="s">
        <v>38</v>
      </c>
      <c r="N21">
        <v>4</v>
      </c>
    </row>
    <row r="22" spans="1:14" x14ac:dyDescent="0.2">
      <c r="A22" t="s">
        <v>79</v>
      </c>
      <c r="B22">
        <v>107</v>
      </c>
      <c r="C22" t="s">
        <v>80</v>
      </c>
      <c r="D22">
        <v>14</v>
      </c>
      <c r="E22">
        <v>13</v>
      </c>
      <c r="F22" t="s">
        <v>194</v>
      </c>
      <c r="G22" t="s">
        <v>183</v>
      </c>
      <c r="J22" t="s">
        <v>202</v>
      </c>
      <c r="K22">
        <v>2</v>
      </c>
      <c r="M22" t="s">
        <v>199</v>
      </c>
      <c r="N22">
        <v>3</v>
      </c>
    </row>
    <row r="23" spans="1:14" x14ac:dyDescent="0.2">
      <c r="A23" t="s">
        <v>81</v>
      </c>
      <c r="B23">
        <v>110</v>
      </c>
      <c r="C23" t="s">
        <v>82</v>
      </c>
      <c r="D23">
        <v>325</v>
      </c>
      <c r="E23">
        <v>43.5</v>
      </c>
      <c r="F23" t="s">
        <v>187</v>
      </c>
      <c r="G23" t="s">
        <v>203</v>
      </c>
      <c r="H23" t="s">
        <v>205</v>
      </c>
      <c r="I23" t="s">
        <v>204</v>
      </c>
      <c r="J23" t="s">
        <v>209</v>
      </c>
      <c r="K23">
        <v>3</v>
      </c>
      <c r="M23" t="s">
        <v>193</v>
      </c>
      <c r="N23">
        <v>2</v>
      </c>
    </row>
    <row r="24" spans="1:14" x14ac:dyDescent="0.2">
      <c r="A24" t="s">
        <v>83</v>
      </c>
      <c r="B24">
        <v>116</v>
      </c>
      <c r="C24" t="s">
        <v>84</v>
      </c>
      <c r="D24">
        <v>407.5</v>
      </c>
      <c r="E24">
        <v>46.5</v>
      </c>
      <c r="F24" t="s">
        <v>182</v>
      </c>
      <c r="G24" t="s">
        <v>183</v>
      </c>
      <c r="H24" t="s">
        <v>188</v>
      </c>
      <c r="I24" t="s">
        <v>210</v>
      </c>
      <c r="J24" t="s">
        <v>185</v>
      </c>
      <c r="K24">
        <v>1</v>
      </c>
      <c r="M24" t="s">
        <v>201</v>
      </c>
      <c r="N24">
        <v>1</v>
      </c>
    </row>
    <row r="25" spans="1:14" x14ac:dyDescent="0.2">
      <c r="A25" t="s">
        <v>85</v>
      </c>
      <c r="B25">
        <v>117</v>
      </c>
      <c r="C25" t="s">
        <v>86</v>
      </c>
      <c r="D25">
        <v>85</v>
      </c>
      <c r="E25">
        <v>27.5</v>
      </c>
      <c r="F25" t="s">
        <v>182</v>
      </c>
      <c r="G25" t="s">
        <v>183</v>
      </c>
      <c r="H25" t="s">
        <v>197</v>
      </c>
      <c r="I25" t="s">
        <v>204</v>
      </c>
      <c r="J25" t="s">
        <v>211</v>
      </c>
      <c r="K25">
        <v>4</v>
      </c>
      <c r="L25">
        <v>0.5</v>
      </c>
      <c r="M25" t="s">
        <v>201</v>
      </c>
      <c r="N25">
        <v>1</v>
      </c>
    </row>
    <row r="26" spans="1:14" x14ac:dyDescent="0.2">
      <c r="A26" t="s">
        <v>87</v>
      </c>
      <c r="B26">
        <v>127</v>
      </c>
      <c r="C26" t="s">
        <v>88</v>
      </c>
      <c r="D26">
        <v>9</v>
      </c>
      <c r="E26">
        <v>10.5</v>
      </c>
      <c r="F26" t="s">
        <v>212</v>
      </c>
      <c r="G26" t="s">
        <v>213</v>
      </c>
      <c r="H26" t="s">
        <v>197</v>
      </c>
      <c r="I26" t="s">
        <v>214</v>
      </c>
      <c r="J26" t="s">
        <v>215</v>
      </c>
      <c r="K26">
        <v>4</v>
      </c>
      <c r="M26" t="s">
        <v>216</v>
      </c>
      <c r="N26">
        <v>3</v>
      </c>
    </row>
    <row r="27" spans="1:14" x14ac:dyDescent="0.2">
      <c r="A27" t="s">
        <v>89</v>
      </c>
      <c r="B27">
        <v>129</v>
      </c>
      <c r="C27" t="s">
        <v>90</v>
      </c>
      <c r="D27">
        <v>107.5</v>
      </c>
      <c r="E27">
        <v>32.5</v>
      </c>
      <c r="F27" t="s">
        <v>182</v>
      </c>
      <c r="G27" t="s">
        <v>197</v>
      </c>
      <c r="H27" t="s">
        <v>183</v>
      </c>
      <c r="I27" t="s">
        <v>204</v>
      </c>
      <c r="J27" t="s">
        <v>217</v>
      </c>
      <c r="K27">
        <v>4</v>
      </c>
      <c r="M27" t="s">
        <v>186</v>
      </c>
      <c r="N27">
        <v>5</v>
      </c>
    </row>
    <row r="28" spans="1:14" x14ac:dyDescent="0.2">
      <c r="A28" t="s">
        <v>91</v>
      </c>
      <c r="B28">
        <v>140</v>
      </c>
      <c r="C28" t="s">
        <v>92</v>
      </c>
      <c r="D28">
        <v>90.5</v>
      </c>
      <c r="E28">
        <v>31</v>
      </c>
      <c r="F28" t="s">
        <v>194</v>
      </c>
      <c r="G28" t="s">
        <v>183</v>
      </c>
      <c r="J28" t="s">
        <v>218</v>
      </c>
      <c r="K28">
        <v>3</v>
      </c>
      <c r="M28" t="s">
        <v>193</v>
      </c>
      <c r="N28">
        <v>2</v>
      </c>
    </row>
    <row r="29" spans="1:14" x14ac:dyDescent="0.2">
      <c r="A29" t="s">
        <v>93</v>
      </c>
      <c r="B29">
        <v>143</v>
      </c>
      <c r="C29" t="s">
        <v>94</v>
      </c>
      <c r="D29">
        <v>52</v>
      </c>
      <c r="E29">
        <v>22</v>
      </c>
      <c r="F29" t="s">
        <v>189</v>
      </c>
      <c r="G29" t="s">
        <v>190</v>
      </c>
      <c r="J29" t="s">
        <v>185</v>
      </c>
      <c r="K29">
        <v>1</v>
      </c>
      <c r="M29" t="s">
        <v>199</v>
      </c>
      <c r="N29">
        <v>3</v>
      </c>
    </row>
    <row r="30" spans="1:14" x14ac:dyDescent="0.2">
      <c r="A30" t="s">
        <v>95</v>
      </c>
      <c r="B30">
        <v>146</v>
      </c>
      <c r="C30" t="s">
        <v>96</v>
      </c>
      <c r="D30">
        <v>128</v>
      </c>
      <c r="E30">
        <v>34.5</v>
      </c>
      <c r="F30" t="s">
        <v>187</v>
      </c>
      <c r="G30" t="s">
        <v>203</v>
      </c>
      <c r="H30" t="s">
        <v>204</v>
      </c>
      <c r="I30" t="s">
        <v>205</v>
      </c>
      <c r="J30" t="s">
        <v>192</v>
      </c>
      <c r="K30">
        <v>5</v>
      </c>
      <c r="M30" t="s">
        <v>38</v>
      </c>
      <c r="N30">
        <v>4</v>
      </c>
    </row>
    <row r="31" spans="1:14" x14ac:dyDescent="0.2">
      <c r="A31" t="s">
        <v>97</v>
      </c>
      <c r="B31">
        <v>153</v>
      </c>
      <c r="C31" t="s">
        <v>98</v>
      </c>
      <c r="D31">
        <v>26.5</v>
      </c>
      <c r="E31">
        <v>25</v>
      </c>
      <c r="F31" t="s">
        <v>194</v>
      </c>
      <c r="G31" t="s">
        <v>183</v>
      </c>
      <c r="J31" t="s">
        <v>206</v>
      </c>
      <c r="K31">
        <v>4</v>
      </c>
      <c r="M31" t="s">
        <v>193</v>
      </c>
      <c r="N31">
        <v>2</v>
      </c>
    </row>
    <row r="32" spans="1:14" x14ac:dyDescent="0.2">
      <c r="A32" t="s">
        <v>99</v>
      </c>
      <c r="B32">
        <v>158</v>
      </c>
      <c r="C32" t="s">
        <v>100</v>
      </c>
      <c r="D32">
        <v>10.5</v>
      </c>
      <c r="E32">
        <v>11</v>
      </c>
      <c r="F32" t="s">
        <v>194</v>
      </c>
      <c r="G32" t="s">
        <v>183</v>
      </c>
      <c r="J32" t="s">
        <v>185</v>
      </c>
      <c r="K32">
        <v>1</v>
      </c>
      <c r="M32" t="s">
        <v>201</v>
      </c>
      <c r="N32">
        <v>1</v>
      </c>
    </row>
    <row r="33" spans="1:14" x14ac:dyDescent="0.2">
      <c r="A33" t="s">
        <v>101</v>
      </c>
      <c r="B33">
        <v>159</v>
      </c>
      <c r="C33" t="s">
        <v>102</v>
      </c>
      <c r="D33">
        <v>8.5</v>
      </c>
      <c r="E33">
        <v>11.5</v>
      </c>
      <c r="F33" t="s">
        <v>194</v>
      </c>
      <c r="G33" t="s">
        <v>183</v>
      </c>
      <c r="J33" t="s">
        <v>185</v>
      </c>
      <c r="K33">
        <v>1</v>
      </c>
      <c r="M33" t="s">
        <v>186</v>
      </c>
      <c r="N33">
        <v>5</v>
      </c>
    </row>
    <row r="34" spans="1:14" x14ac:dyDescent="0.2">
      <c r="A34" t="s">
        <v>103</v>
      </c>
      <c r="B34">
        <v>161</v>
      </c>
      <c r="C34" t="s">
        <v>104</v>
      </c>
      <c r="D34">
        <v>67.5</v>
      </c>
      <c r="E34">
        <v>27</v>
      </c>
      <c r="F34" t="s">
        <v>189</v>
      </c>
      <c r="G34" t="s">
        <v>190</v>
      </c>
      <c r="J34" t="s">
        <v>185</v>
      </c>
      <c r="K34">
        <v>1</v>
      </c>
      <c r="M34" t="s">
        <v>193</v>
      </c>
      <c r="N34">
        <v>2</v>
      </c>
    </row>
    <row r="35" spans="1:14" x14ac:dyDescent="0.2">
      <c r="A35" t="s">
        <v>105</v>
      </c>
      <c r="B35">
        <v>163</v>
      </c>
      <c r="C35" t="s">
        <v>106</v>
      </c>
      <c r="D35">
        <v>185</v>
      </c>
      <c r="E35">
        <v>31.5</v>
      </c>
      <c r="F35" t="s">
        <v>189</v>
      </c>
      <c r="G35" t="s">
        <v>190</v>
      </c>
      <c r="H35" t="s">
        <v>213</v>
      </c>
      <c r="I35" t="s">
        <v>183</v>
      </c>
      <c r="J35" t="s">
        <v>215</v>
      </c>
      <c r="K35">
        <v>4</v>
      </c>
      <c r="M35" t="s">
        <v>38</v>
      </c>
      <c r="N35">
        <v>4</v>
      </c>
    </row>
    <row r="36" spans="1:14" x14ac:dyDescent="0.2">
      <c r="A36" t="s">
        <v>107</v>
      </c>
      <c r="B36">
        <v>168</v>
      </c>
      <c r="C36" t="s">
        <v>108</v>
      </c>
      <c r="D36">
        <v>31</v>
      </c>
      <c r="E36">
        <v>17.5</v>
      </c>
      <c r="F36" t="s">
        <v>194</v>
      </c>
      <c r="G36" t="s">
        <v>183</v>
      </c>
      <c r="J36" t="s">
        <v>185</v>
      </c>
      <c r="K36">
        <v>1</v>
      </c>
      <c r="L36">
        <v>1</v>
      </c>
      <c r="M36" t="s">
        <v>201</v>
      </c>
      <c r="N36">
        <v>1</v>
      </c>
    </row>
    <row r="37" spans="1:14" x14ac:dyDescent="0.2">
      <c r="A37" t="s">
        <v>109</v>
      </c>
      <c r="B37">
        <v>169</v>
      </c>
      <c r="C37" t="s">
        <v>110</v>
      </c>
      <c r="D37">
        <v>11</v>
      </c>
      <c r="E37">
        <v>15.5</v>
      </c>
      <c r="F37" t="s">
        <v>194</v>
      </c>
      <c r="G37" t="s">
        <v>183</v>
      </c>
      <c r="J37" t="s">
        <v>219</v>
      </c>
      <c r="K37">
        <v>4</v>
      </c>
      <c r="M37" t="s">
        <v>38</v>
      </c>
      <c r="N37">
        <v>4</v>
      </c>
    </row>
    <row r="38" spans="1:14" x14ac:dyDescent="0.2">
      <c r="A38" t="s">
        <v>111</v>
      </c>
      <c r="B38">
        <v>172</v>
      </c>
      <c r="C38" t="s">
        <v>112</v>
      </c>
      <c r="D38">
        <v>38</v>
      </c>
      <c r="E38">
        <v>21.5</v>
      </c>
      <c r="F38" t="s">
        <v>187</v>
      </c>
      <c r="G38" t="s">
        <v>183</v>
      </c>
      <c r="H38" t="s">
        <v>220</v>
      </c>
      <c r="I38" t="s">
        <v>221</v>
      </c>
      <c r="J38" t="s">
        <v>222</v>
      </c>
      <c r="K38">
        <v>3</v>
      </c>
      <c r="L38">
        <v>0.5</v>
      </c>
      <c r="M38" t="s">
        <v>201</v>
      </c>
      <c r="N38">
        <v>1</v>
      </c>
    </row>
    <row r="39" spans="1:14" x14ac:dyDescent="0.2">
      <c r="A39" t="s">
        <v>113</v>
      </c>
      <c r="B39">
        <v>177</v>
      </c>
      <c r="C39" t="s">
        <v>114</v>
      </c>
      <c r="D39">
        <v>26</v>
      </c>
      <c r="E39">
        <v>17</v>
      </c>
      <c r="F39" t="s">
        <v>194</v>
      </c>
      <c r="G39" t="s">
        <v>183</v>
      </c>
      <c r="K39">
        <v>4</v>
      </c>
      <c r="L39">
        <v>1</v>
      </c>
      <c r="M39" t="s">
        <v>201</v>
      </c>
      <c r="N39">
        <v>1</v>
      </c>
    </row>
    <row r="40" spans="1:14" x14ac:dyDescent="0.2">
      <c r="A40" t="s">
        <v>115</v>
      </c>
      <c r="B40">
        <v>180</v>
      </c>
      <c r="C40" t="s">
        <v>116</v>
      </c>
      <c r="D40">
        <v>25</v>
      </c>
      <c r="E40">
        <v>16.75</v>
      </c>
      <c r="F40" t="s">
        <v>182</v>
      </c>
      <c r="G40" t="s">
        <v>197</v>
      </c>
      <c r="H40" t="s">
        <v>213</v>
      </c>
      <c r="I40" t="s">
        <v>183</v>
      </c>
      <c r="J40" t="s">
        <v>219</v>
      </c>
      <c r="K40">
        <v>4</v>
      </c>
      <c r="M40" t="s">
        <v>38</v>
      </c>
      <c r="N40">
        <v>4</v>
      </c>
    </row>
    <row r="41" spans="1:14" x14ac:dyDescent="0.2">
      <c r="A41" t="s">
        <v>117</v>
      </c>
      <c r="B41">
        <v>187</v>
      </c>
      <c r="C41" t="s">
        <v>118</v>
      </c>
      <c r="D41">
        <v>29.5</v>
      </c>
      <c r="E41">
        <v>20</v>
      </c>
      <c r="F41" t="s">
        <v>182</v>
      </c>
      <c r="G41" t="s">
        <v>197</v>
      </c>
      <c r="H41" t="s">
        <v>183</v>
      </c>
      <c r="I41" t="s">
        <v>204</v>
      </c>
      <c r="J41" t="s">
        <v>192</v>
      </c>
      <c r="K41">
        <v>5</v>
      </c>
      <c r="M41" t="s">
        <v>186</v>
      </c>
      <c r="N41">
        <v>5</v>
      </c>
    </row>
    <row r="42" spans="1:14" x14ac:dyDescent="0.2">
      <c r="A42" t="s">
        <v>119</v>
      </c>
      <c r="B42">
        <v>189</v>
      </c>
      <c r="C42" t="s">
        <v>120</v>
      </c>
      <c r="D42">
        <v>47</v>
      </c>
      <c r="E42">
        <v>24.5</v>
      </c>
      <c r="F42" t="s">
        <v>194</v>
      </c>
      <c r="G42" t="s">
        <v>183</v>
      </c>
      <c r="J42" t="s">
        <v>185</v>
      </c>
      <c r="K42">
        <v>1</v>
      </c>
      <c r="M42" t="s">
        <v>216</v>
      </c>
      <c r="N42">
        <v>3</v>
      </c>
    </row>
    <row r="43" spans="1:14" x14ac:dyDescent="0.2">
      <c r="A43" t="s">
        <v>121</v>
      </c>
      <c r="B43">
        <v>194</v>
      </c>
      <c r="C43" t="s">
        <v>122</v>
      </c>
      <c r="D43">
        <v>12</v>
      </c>
      <c r="E43">
        <v>10.5</v>
      </c>
      <c r="F43" t="s">
        <v>194</v>
      </c>
      <c r="G43" t="s">
        <v>183</v>
      </c>
      <c r="J43" t="s">
        <v>211</v>
      </c>
      <c r="K43">
        <v>4</v>
      </c>
      <c r="L43">
        <v>0.5</v>
      </c>
      <c r="M43" t="s">
        <v>193</v>
      </c>
      <c r="N43">
        <v>2</v>
      </c>
    </row>
    <row r="44" spans="1:14" x14ac:dyDescent="0.2">
      <c r="A44" t="s">
        <v>123</v>
      </c>
      <c r="B44">
        <v>195</v>
      </c>
      <c r="C44" t="s">
        <v>124</v>
      </c>
      <c r="D44">
        <v>142.5</v>
      </c>
      <c r="E44">
        <v>28</v>
      </c>
      <c r="F44" t="s">
        <v>182</v>
      </c>
      <c r="G44" t="s">
        <v>197</v>
      </c>
      <c r="H44" t="s">
        <v>213</v>
      </c>
      <c r="I44" t="s">
        <v>183</v>
      </c>
      <c r="J44" t="s">
        <v>195</v>
      </c>
      <c r="K44">
        <v>2</v>
      </c>
      <c r="M44" t="s">
        <v>216</v>
      </c>
      <c r="N44">
        <v>3</v>
      </c>
    </row>
    <row r="45" spans="1:14" x14ac:dyDescent="0.2">
      <c r="A45" t="s">
        <v>125</v>
      </c>
      <c r="B45">
        <v>211</v>
      </c>
      <c r="C45" t="s">
        <v>126</v>
      </c>
      <c r="D45">
        <v>40.5</v>
      </c>
      <c r="E45">
        <v>23.5</v>
      </c>
      <c r="F45" t="s">
        <v>194</v>
      </c>
      <c r="G45" t="s">
        <v>183</v>
      </c>
      <c r="J45" t="s">
        <v>223</v>
      </c>
      <c r="K45">
        <v>5</v>
      </c>
      <c r="M45" t="s">
        <v>193</v>
      </c>
      <c r="N45">
        <v>2</v>
      </c>
    </row>
    <row r="46" spans="1:14" x14ac:dyDescent="0.2">
      <c r="A46" t="s">
        <v>127</v>
      </c>
      <c r="B46">
        <v>212</v>
      </c>
      <c r="C46" t="s">
        <v>128</v>
      </c>
      <c r="D46">
        <v>77.5</v>
      </c>
      <c r="E46">
        <v>14.5</v>
      </c>
      <c r="F46" t="s">
        <v>194</v>
      </c>
      <c r="G46" t="s">
        <v>183</v>
      </c>
      <c r="J46" t="s">
        <v>219</v>
      </c>
      <c r="K46">
        <v>4</v>
      </c>
      <c r="M46" t="s">
        <v>201</v>
      </c>
      <c r="N46">
        <v>1</v>
      </c>
    </row>
    <row r="47" spans="1:14" x14ac:dyDescent="0.2">
      <c r="A47" t="s">
        <v>129</v>
      </c>
      <c r="B47">
        <v>213</v>
      </c>
      <c r="C47" t="s">
        <v>130</v>
      </c>
      <c r="D47">
        <v>6</v>
      </c>
      <c r="E47">
        <v>10.5</v>
      </c>
      <c r="F47" t="s">
        <v>187</v>
      </c>
      <c r="G47" t="s">
        <v>224</v>
      </c>
      <c r="H47" t="s">
        <v>204</v>
      </c>
      <c r="I47" t="s">
        <v>183</v>
      </c>
      <c r="J47" t="s">
        <v>192</v>
      </c>
      <c r="K47">
        <v>1</v>
      </c>
      <c r="M47" t="s">
        <v>193</v>
      </c>
      <c r="N47">
        <v>2</v>
      </c>
    </row>
    <row r="48" spans="1:14" x14ac:dyDescent="0.2">
      <c r="A48" t="s">
        <v>131</v>
      </c>
      <c r="B48">
        <v>218</v>
      </c>
      <c r="C48" t="s">
        <v>132</v>
      </c>
      <c r="D48">
        <v>750</v>
      </c>
      <c r="E48">
        <v>55</v>
      </c>
      <c r="F48" t="s">
        <v>194</v>
      </c>
      <c r="G48" t="s">
        <v>183</v>
      </c>
      <c r="J48" t="s">
        <v>218</v>
      </c>
      <c r="K48">
        <v>3</v>
      </c>
      <c r="M48" t="s">
        <v>193</v>
      </c>
      <c r="N48">
        <v>2</v>
      </c>
    </row>
    <row r="49" spans="1:14" x14ac:dyDescent="0.2">
      <c r="A49" t="s">
        <v>133</v>
      </c>
      <c r="B49">
        <v>227</v>
      </c>
      <c r="C49" t="s">
        <v>134</v>
      </c>
      <c r="D49">
        <v>21</v>
      </c>
      <c r="E49">
        <v>14.5</v>
      </c>
      <c r="F49" t="s">
        <v>182</v>
      </c>
      <c r="G49" t="s">
        <v>183</v>
      </c>
      <c r="H49" t="s">
        <v>197</v>
      </c>
      <c r="I49" t="s">
        <v>213</v>
      </c>
      <c r="J49" t="s">
        <v>192</v>
      </c>
      <c r="K49">
        <v>5</v>
      </c>
      <c r="M49" t="s">
        <v>38</v>
      </c>
      <c r="N49">
        <v>4</v>
      </c>
    </row>
    <row r="50" spans="1:14" x14ac:dyDescent="0.2">
      <c r="A50" t="s">
        <v>135</v>
      </c>
      <c r="B50">
        <v>232</v>
      </c>
      <c r="C50" t="s">
        <v>136</v>
      </c>
      <c r="D50">
        <v>360</v>
      </c>
      <c r="E50">
        <v>45</v>
      </c>
      <c r="F50" t="s">
        <v>194</v>
      </c>
      <c r="G50" t="s">
        <v>183</v>
      </c>
      <c r="H50" t="s">
        <v>190</v>
      </c>
      <c r="I50" t="s">
        <v>225</v>
      </c>
      <c r="J50" t="s">
        <v>185</v>
      </c>
      <c r="K50">
        <v>1</v>
      </c>
      <c r="M50" t="s">
        <v>193</v>
      </c>
      <c r="N50">
        <v>2</v>
      </c>
    </row>
    <row r="51" spans="1:14" x14ac:dyDescent="0.2">
      <c r="A51" t="s">
        <v>137</v>
      </c>
      <c r="B51">
        <v>233</v>
      </c>
      <c r="C51" t="s">
        <v>138</v>
      </c>
      <c r="D51">
        <v>19.5</v>
      </c>
      <c r="E51">
        <v>16</v>
      </c>
      <c r="F51" t="s">
        <v>194</v>
      </c>
      <c r="G51" t="s">
        <v>183</v>
      </c>
      <c r="J51" t="s">
        <v>202</v>
      </c>
      <c r="K51">
        <v>2</v>
      </c>
      <c r="M51" t="s">
        <v>201</v>
      </c>
      <c r="N51">
        <v>1</v>
      </c>
    </row>
    <row r="52" spans="1:14" x14ac:dyDescent="0.2">
      <c r="A52" t="s">
        <v>139</v>
      </c>
      <c r="B52">
        <v>235</v>
      </c>
      <c r="C52" t="s">
        <v>140</v>
      </c>
      <c r="D52">
        <v>7.5</v>
      </c>
      <c r="E52">
        <v>12.5</v>
      </c>
      <c r="F52" t="s">
        <v>194</v>
      </c>
      <c r="G52" t="s">
        <v>183</v>
      </c>
      <c r="J52" t="s">
        <v>185</v>
      </c>
      <c r="K52">
        <v>1</v>
      </c>
      <c r="M52" t="s">
        <v>38</v>
      </c>
      <c r="N52">
        <v>4</v>
      </c>
    </row>
    <row r="53" spans="1:14" x14ac:dyDescent="0.2">
      <c r="A53" t="s">
        <v>141</v>
      </c>
      <c r="B53">
        <v>241</v>
      </c>
      <c r="C53" t="s">
        <v>142</v>
      </c>
      <c r="D53">
        <v>20</v>
      </c>
      <c r="E53">
        <v>20.5</v>
      </c>
      <c r="F53" t="s">
        <v>194</v>
      </c>
      <c r="G53" t="s">
        <v>183</v>
      </c>
      <c r="J53" t="s">
        <v>215</v>
      </c>
      <c r="K53">
        <v>4</v>
      </c>
      <c r="M53" t="s">
        <v>193</v>
      </c>
      <c r="N53">
        <v>2</v>
      </c>
    </row>
    <row r="54" spans="1:14" x14ac:dyDescent="0.2">
      <c r="A54" t="s">
        <v>143</v>
      </c>
      <c r="B54">
        <v>245</v>
      </c>
      <c r="C54" t="s">
        <v>144</v>
      </c>
      <c r="D54">
        <v>6.5</v>
      </c>
      <c r="E54">
        <v>9.5</v>
      </c>
      <c r="F54" t="s">
        <v>194</v>
      </c>
      <c r="G54" t="s">
        <v>183</v>
      </c>
      <c r="J54" t="s">
        <v>226</v>
      </c>
      <c r="K54">
        <v>2</v>
      </c>
      <c r="M54" t="s">
        <v>193</v>
      </c>
      <c r="N54">
        <v>2</v>
      </c>
    </row>
    <row r="55" spans="1:14" x14ac:dyDescent="0.2">
      <c r="A55" t="s">
        <v>145</v>
      </c>
      <c r="B55">
        <v>247</v>
      </c>
      <c r="C55" t="s">
        <v>146</v>
      </c>
      <c r="D55">
        <v>9</v>
      </c>
      <c r="E55">
        <v>11.5</v>
      </c>
      <c r="F55" t="s">
        <v>182</v>
      </c>
      <c r="G55" t="s">
        <v>183</v>
      </c>
      <c r="H55" t="s">
        <v>197</v>
      </c>
      <c r="J55" t="s">
        <v>192</v>
      </c>
      <c r="K55">
        <v>5</v>
      </c>
      <c r="M55" t="s">
        <v>38</v>
      </c>
      <c r="N55">
        <v>4</v>
      </c>
    </row>
    <row r="56" spans="1:14" x14ac:dyDescent="0.2">
      <c r="A56" t="s">
        <v>147</v>
      </c>
      <c r="B56">
        <v>540</v>
      </c>
      <c r="C56" t="s">
        <v>227</v>
      </c>
      <c r="D56">
        <v>59.5</v>
      </c>
      <c r="E56">
        <v>27</v>
      </c>
      <c r="F56" t="s">
        <v>194</v>
      </c>
      <c r="G56" t="s">
        <v>183</v>
      </c>
      <c r="J56" t="s">
        <v>228</v>
      </c>
      <c r="K56">
        <v>2</v>
      </c>
      <c r="M56" t="s">
        <v>193</v>
      </c>
      <c r="N56">
        <v>2</v>
      </c>
    </row>
    <row r="57" spans="1:14" x14ac:dyDescent="0.2">
      <c r="A57" s="2" t="s">
        <v>149</v>
      </c>
      <c r="B57" s="2">
        <v>554</v>
      </c>
      <c r="C57" s="2" t="s">
        <v>150</v>
      </c>
      <c r="D57" s="2">
        <v>29.5</v>
      </c>
      <c r="E57" s="2">
        <v>20</v>
      </c>
      <c r="F57" s="2" t="s">
        <v>182</v>
      </c>
      <c r="G57" s="2" t="s">
        <v>197</v>
      </c>
      <c r="H57" s="2" t="s">
        <v>183</v>
      </c>
      <c r="I57" s="2" t="s">
        <v>204</v>
      </c>
      <c r="J57" s="2" t="s">
        <v>192</v>
      </c>
      <c r="K57" s="2">
        <v>5</v>
      </c>
      <c r="L57" s="2"/>
      <c r="M57" s="2" t="s">
        <v>193</v>
      </c>
      <c r="N57" s="2">
        <v>2</v>
      </c>
    </row>
    <row r="58" spans="1:14" x14ac:dyDescent="0.2">
      <c r="A58" t="s">
        <v>151</v>
      </c>
      <c r="B58">
        <v>559</v>
      </c>
      <c r="C58" t="s">
        <v>229</v>
      </c>
      <c r="D58">
        <v>56.5</v>
      </c>
      <c r="E58">
        <v>22</v>
      </c>
      <c r="F58" t="s">
        <v>187</v>
      </c>
      <c r="G58" t="s">
        <v>183</v>
      </c>
      <c r="H58" t="s">
        <v>220</v>
      </c>
      <c r="J58" t="s">
        <v>206</v>
      </c>
      <c r="K58">
        <v>4</v>
      </c>
      <c r="L58">
        <v>0.5</v>
      </c>
      <c r="M58" t="s">
        <v>201</v>
      </c>
      <c r="N58">
        <v>1</v>
      </c>
    </row>
    <row r="59" spans="1:14" x14ac:dyDescent="0.2">
      <c r="A59" t="s">
        <v>153</v>
      </c>
      <c r="B59">
        <v>576</v>
      </c>
      <c r="C59" t="s">
        <v>230</v>
      </c>
      <c r="D59">
        <v>10</v>
      </c>
      <c r="E59">
        <v>13.5</v>
      </c>
      <c r="F59" t="s">
        <v>194</v>
      </c>
      <c r="G59" t="s">
        <v>183</v>
      </c>
      <c r="J59" t="s">
        <v>185</v>
      </c>
      <c r="K59">
        <v>1</v>
      </c>
      <c r="M59" t="s">
        <v>201</v>
      </c>
      <c r="N59">
        <v>1</v>
      </c>
    </row>
    <row r="60" spans="1:14" x14ac:dyDescent="0.2">
      <c r="A60" t="s">
        <v>155</v>
      </c>
      <c r="B60">
        <v>591</v>
      </c>
      <c r="C60" t="s">
        <v>231</v>
      </c>
      <c r="D60">
        <v>8</v>
      </c>
      <c r="E60">
        <v>22</v>
      </c>
      <c r="F60" t="s">
        <v>194</v>
      </c>
      <c r="G60" t="s">
        <v>183</v>
      </c>
      <c r="J60" t="s">
        <v>232</v>
      </c>
      <c r="K60">
        <v>2</v>
      </c>
      <c r="M60" t="s">
        <v>193</v>
      </c>
      <c r="N60">
        <v>2</v>
      </c>
    </row>
    <row r="61" spans="1:14" x14ac:dyDescent="0.2">
      <c r="A61" t="s">
        <v>157</v>
      </c>
      <c r="B61">
        <v>599</v>
      </c>
      <c r="C61" t="s">
        <v>233</v>
      </c>
      <c r="D61">
        <v>33.5</v>
      </c>
      <c r="E61">
        <v>19.5</v>
      </c>
      <c r="F61" t="s">
        <v>194</v>
      </c>
      <c r="G61" t="s">
        <v>183</v>
      </c>
      <c r="J61" t="s">
        <v>223</v>
      </c>
      <c r="K61">
        <v>5</v>
      </c>
      <c r="M61" t="s">
        <v>199</v>
      </c>
      <c r="N61">
        <v>3</v>
      </c>
    </row>
    <row r="62" spans="1:14" x14ac:dyDescent="0.2">
      <c r="A62" t="s">
        <v>159</v>
      </c>
      <c r="B62">
        <v>1039</v>
      </c>
      <c r="C62" t="s">
        <v>160</v>
      </c>
      <c r="D62">
        <v>93.5</v>
      </c>
      <c r="E62">
        <v>30.5</v>
      </c>
      <c r="F62" t="s">
        <v>194</v>
      </c>
      <c r="G62" t="s">
        <v>183</v>
      </c>
      <c r="J62" t="s">
        <v>223</v>
      </c>
      <c r="K62">
        <v>5</v>
      </c>
      <c r="L62">
        <v>0.5</v>
      </c>
      <c r="M62" t="s">
        <v>201</v>
      </c>
      <c r="N62">
        <v>1</v>
      </c>
    </row>
    <row r="63" spans="1:14" x14ac:dyDescent="0.2">
      <c r="A63" t="s">
        <v>161</v>
      </c>
      <c r="B63">
        <v>1041</v>
      </c>
      <c r="C63" t="s">
        <v>162</v>
      </c>
      <c r="D63">
        <v>33.5</v>
      </c>
      <c r="E63">
        <v>22</v>
      </c>
      <c r="F63" t="s">
        <v>189</v>
      </c>
      <c r="G63" t="s">
        <v>190</v>
      </c>
      <c r="J63" t="s">
        <v>185</v>
      </c>
      <c r="K63">
        <v>1</v>
      </c>
      <c r="M63" t="s">
        <v>193</v>
      </c>
      <c r="N63">
        <v>2</v>
      </c>
    </row>
    <row r="64" spans="1:14" x14ac:dyDescent="0.2">
      <c r="A64" t="s">
        <v>163</v>
      </c>
      <c r="B64">
        <v>1092</v>
      </c>
      <c r="C64" t="s">
        <v>164</v>
      </c>
      <c r="D64">
        <v>422.5</v>
      </c>
      <c r="E64">
        <v>37.5</v>
      </c>
      <c r="F64" t="s">
        <v>189</v>
      </c>
      <c r="G64" t="s">
        <v>190</v>
      </c>
      <c r="J64" t="s">
        <v>192</v>
      </c>
      <c r="K64">
        <v>5</v>
      </c>
      <c r="M64" t="s">
        <v>38</v>
      </c>
      <c r="N64">
        <v>4</v>
      </c>
    </row>
    <row r="65" spans="1:14" x14ac:dyDescent="0.2">
      <c r="A65" t="s">
        <v>165</v>
      </c>
      <c r="B65">
        <v>1096</v>
      </c>
      <c r="C65" t="s">
        <v>166</v>
      </c>
      <c r="D65">
        <v>60.5</v>
      </c>
      <c r="E65">
        <v>28</v>
      </c>
      <c r="F65" t="s">
        <v>189</v>
      </c>
      <c r="G65" t="s">
        <v>190</v>
      </c>
      <c r="H65" t="s">
        <v>213</v>
      </c>
      <c r="J65" t="s">
        <v>185</v>
      </c>
      <c r="K65">
        <v>1</v>
      </c>
      <c r="M65" t="s">
        <v>38</v>
      </c>
      <c r="N65">
        <v>4</v>
      </c>
    </row>
    <row r="66" spans="1:14" x14ac:dyDescent="0.2">
      <c r="A66" t="s">
        <v>167</v>
      </c>
      <c r="B66">
        <v>1098</v>
      </c>
      <c r="C66" t="s">
        <v>168</v>
      </c>
      <c r="D66">
        <v>31.5</v>
      </c>
      <c r="E66">
        <v>20</v>
      </c>
      <c r="F66" t="s">
        <v>194</v>
      </c>
      <c r="G66" t="s">
        <v>183</v>
      </c>
      <c r="J66" t="s">
        <v>226</v>
      </c>
      <c r="K66">
        <v>2</v>
      </c>
      <c r="M66" t="s">
        <v>193</v>
      </c>
      <c r="N66">
        <v>2</v>
      </c>
    </row>
    <row r="67" spans="1:14" x14ac:dyDescent="0.2">
      <c r="A67" t="s">
        <v>169</v>
      </c>
      <c r="B67">
        <v>1467</v>
      </c>
      <c r="C67" t="s">
        <v>170</v>
      </c>
      <c r="D67">
        <v>81</v>
      </c>
      <c r="E67">
        <v>28</v>
      </c>
      <c r="F67" t="s">
        <v>194</v>
      </c>
      <c r="G67" t="s">
        <v>183</v>
      </c>
      <c r="H67" t="s">
        <v>190</v>
      </c>
      <c r="J67" t="s">
        <v>185</v>
      </c>
      <c r="K67">
        <v>1</v>
      </c>
      <c r="M67" t="s">
        <v>199</v>
      </c>
      <c r="N6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workbookViewId="0"/>
  </sheetViews>
  <sheetFormatPr baseColWidth="10" defaultColWidth="9.1640625" defaultRowHeight="15" x14ac:dyDescent="0.2"/>
  <cols>
    <col min="1" max="8" width="9.1640625" style="3"/>
    <col min="9" max="9" width="8.83203125" customWidth="1"/>
    <col min="10" max="16384" width="9.1640625" style="3"/>
  </cols>
  <sheetData>
    <row r="1" spans="1:7" x14ac:dyDescent="0.2">
      <c r="A1" s="3" t="s">
        <v>0</v>
      </c>
      <c r="B1" s="3" t="s">
        <v>27</v>
      </c>
      <c r="C1" s="3" t="s">
        <v>17</v>
      </c>
      <c r="D1" s="3" t="s">
        <v>239</v>
      </c>
      <c r="F1" s="3" t="s">
        <v>282</v>
      </c>
    </row>
    <row r="2" spans="1:7" x14ac:dyDescent="0.2">
      <c r="A2" s="3" t="s">
        <v>18</v>
      </c>
      <c r="B2" s="3" t="s">
        <v>2</v>
      </c>
      <c r="C2" s="3">
        <v>0.71733369999999996</v>
      </c>
      <c r="D2" s="3">
        <v>0.91912090000000002</v>
      </c>
      <c r="F2" s="11" t="s">
        <v>279</v>
      </c>
      <c r="G2" s="7" t="s">
        <v>240</v>
      </c>
    </row>
    <row r="3" spans="1:7" x14ac:dyDescent="0.2">
      <c r="A3" s="3" t="s">
        <v>19</v>
      </c>
      <c r="B3" s="3" t="s">
        <v>2</v>
      </c>
      <c r="C3" s="3">
        <v>0.75440689999999999</v>
      </c>
      <c r="D3" s="3">
        <v>1</v>
      </c>
      <c r="F3" s="9" t="s">
        <v>280</v>
      </c>
      <c r="G3" s="7" t="s">
        <v>241</v>
      </c>
    </row>
    <row r="4" spans="1:7" x14ac:dyDescent="0.2">
      <c r="A4" s="3" t="s">
        <v>20</v>
      </c>
      <c r="B4" s="3" t="s">
        <v>2</v>
      </c>
      <c r="C4" s="3">
        <v>0.8398021</v>
      </c>
      <c r="D4" s="3">
        <v>0.92870589999999997</v>
      </c>
      <c r="F4" s="3" t="s">
        <v>5</v>
      </c>
      <c r="G4"/>
    </row>
    <row r="5" spans="1:7" x14ac:dyDescent="0.2">
      <c r="A5" s="3" t="s">
        <v>21</v>
      </c>
      <c r="B5" s="3" t="s">
        <v>3</v>
      </c>
      <c r="C5" s="3">
        <v>0.91397790000000001</v>
      </c>
      <c r="D5" s="3">
        <v>0.91894290000000001</v>
      </c>
      <c r="G5" s="9" t="s">
        <v>242</v>
      </c>
    </row>
    <row r="6" spans="1:7" x14ac:dyDescent="0.2">
      <c r="A6" s="3" t="s">
        <v>22</v>
      </c>
      <c r="B6" s="3" t="s">
        <v>3</v>
      </c>
      <c r="C6" s="3">
        <v>0.78782169999999996</v>
      </c>
      <c r="D6" s="3">
        <v>0.9787245</v>
      </c>
      <c r="G6" s="7" t="s">
        <v>243</v>
      </c>
    </row>
    <row r="7" spans="1:7" x14ac:dyDescent="0.2">
      <c r="A7" s="3" t="s">
        <v>23</v>
      </c>
      <c r="B7" s="3" t="s">
        <v>3</v>
      </c>
      <c r="C7" s="3">
        <v>0.85510459999999999</v>
      </c>
      <c r="D7" s="3">
        <v>0.98396530000000004</v>
      </c>
      <c r="G7" s="9" t="s">
        <v>244</v>
      </c>
    </row>
    <row r="8" spans="1:7" x14ac:dyDescent="0.2">
      <c r="A8" s="3" t="s">
        <v>24</v>
      </c>
      <c r="B8" s="3" t="s">
        <v>4</v>
      </c>
      <c r="C8" s="3">
        <v>0.95184840000000004</v>
      </c>
      <c r="D8" s="3">
        <v>0.96067939999999996</v>
      </c>
      <c r="G8" s="9" t="s">
        <v>8</v>
      </c>
    </row>
    <row r="9" spans="1:7" x14ac:dyDescent="0.2">
      <c r="A9" s="3" t="s">
        <v>25</v>
      </c>
      <c r="B9" s="3" t="s">
        <v>4</v>
      </c>
      <c r="C9" s="3">
        <v>1</v>
      </c>
      <c r="D9" s="3">
        <v>0.95505680000000004</v>
      </c>
      <c r="G9" s="10" t="s">
        <v>9</v>
      </c>
    </row>
    <row r="10" spans="1:7" x14ac:dyDescent="0.2">
      <c r="A10" s="3" t="s">
        <v>26</v>
      </c>
      <c r="B10" s="3" t="s">
        <v>4</v>
      </c>
      <c r="C10" s="3">
        <v>0.96746589999999999</v>
      </c>
      <c r="D10" s="3">
        <v>0.93688550000000004</v>
      </c>
    </row>
    <row r="11" spans="1:7" x14ac:dyDescent="0.2">
      <c r="F11" s="9" t="s">
        <v>281</v>
      </c>
    </row>
    <row r="12" spans="1:7" x14ac:dyDescent="0.2">
      <c r="F12" s="9"/>
      <c r="G12" s="9" t="s">
        <v>28</v>
      </c>
    </row>
    <row r="13" spans="1:7" x14ac:dyDescent="0.2">
      <c r="G13" s="8" t="s">
        <v>29</v>
      </c>
    </row>
    <row r="14" spans="1:7" x14ac:dyDescent="0.2">
      <c r="G14" s="7" t="s">
        <v>30</v>
      </c>
    </row>
    <row r="15" spans="1:7" x14ac:dyDescent="0.2">
      <c r="A15" s="9"/>
      <c r="G15" s="8" t="s">
        <v>31</v>
      </c>
    </row>
    <row r="18" spans="1:1" x14ac:dyDescent="0.2">
      <c r="A18" s="9"/>
    </row>
    <row r="28" spans="1:1" x14ac:dyDescent="0.2">
      <c r="A28" s="10"/>
    </row>
    <row r="32" spans="1:1" x14ac:dyDescent="0.2">
      <c r="A32" s="6"/>
    </row>
    <row r="34" spans="1:1" x14ac:dyDescent="0.2">
      <c r="A34" s="6"/>
    </row>
    <row r="40" spans="1:1" x14ac:dyDescent="0.2">
      <c r="A40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27</v>
      </c>
      <c r="C1" t="s">
        <v>1</v>
      </c>
      <c r="D1" t="s">
        <v>17</v>
      </c>
      <c r="E1" t="s">
        <v>283</v>
      </c>
      <c r="F1" t="s">
        <v>284</v>
      </c>
      <c r="G1" t="s">
        <v>285</v>
      </c>
      <c r="H1" t="s">
        <v>381</v>
      </c>
      <c r="I1" t="s">
        <v>286</v>
      </c>
      <c r="J1" t="s">
        <v>245</v>
      </c>
      <c r="K1" t="s">
        <v>195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</row>
    <row r="2" spans="1:16" x14ac:dyDescent="0.2">
      <c r="A2" t="s">
        <v>18</v>
      </c>
      <c r="B2" t="s">
        <v>2</v>
      </c>
      <c r="C2">
        <v>29</v>
      </c>
      <c r="D2">
        <v>0.71733369999999996</v>
      </c>
      <c r="E2">
        <v>5.0999999999999996</v>
      </c>
      <c r="F2">
        <v>5.5</v>
      </c>
      <c r="G2">
        <v>17</v>
      </c>
      <c r="H2">
        <v>33</v>
      </c>
      <c r="I2">
        <v>3.0790178570000002</v>
      </c>
      <c r="J2">
        <v>0</v>
      </c>
      <c r="K2">
        <v>0.33333333300000001</v>
      </c>
      <c r="L2">
        <v>0</v>
      </c>
      <c r="M2">
        <v>37.666666669999998</v>
      </c>
      <c r="N2">
        <v>0</v>
      </c>
      <c r="O2">
        <v>61.333333330000002</v>
      </c>
      <c r="P2">
        <v>0.66666666699999999</v>
      </c>
    </row>
    <row r="3" spans="1:16" x14ac:dyDescent="0.2">
      <c r="A3" t="s">
        <v>19</v>
      </c>
      <c r="B3" t="s">
        <v>2</v>
      </c>
      <c r="C3">
        <v>33</v>
      </c>
      <c r="D3">
        <v>0.75440689999999999</v>
      </c>
      <c r="E3">
        <v>9.1999999999999993</v>
      </c>
      <c r="F3">
        <v>7.1</v>
      </c>
      <c r="G3">
        <v>35</v>
      </c>
      <c r="H3">
        <v>6.7</v>
      </c>
      <c r="I3">
        <v>2.7949999999999999</v>
      </c>
      <c r="J3">
        <v>0.26666666700000002</v>
      </c>
      <c r="K3">
        <v>0</v>
      </c>
      <c r="L3">
        <v>0</v>
      </c>
      <c r="M3">
        <v>42</v>
      </c>
      <c r="N3">
        <v>0</v>
      </c>
      <c r="O3">
        <v>50</v>
      </c>
      <c r="P3">
        <v>0.2</v>
      </c>
    </row>
    <row r="4" spans="1:16" x14ac:dyDescent="0.2">
      <c r="A4" t="s">
        <v>20</v>
      </c>
      <c r="B4" t="s">
        <v>2</v>
      </c>
      <c r="C4">
        <v>38</v>
      </c>
      <c r="D4">
        <v>0.8398021</v>
      </c>
      <c r="E4">
        <v>0</v>
      </c>
      <c r="F4">
        <v>0</v>
      </c>
      <c r="G4">
        <v>5.8666666669999996</v>
      </c>
      <c r="H4">
        <v>70.8</v>
      </c>
      <c r="I4">
        <v>2.1686666670000001</v>
      </c>
      <c r="J4">
        <v>1</v>
      </c>
      <c r="K4">
        <v>0.33333333300000001</v>
      </c>
      <c r="L4">
        <v>0.33333333300000001</v>
      </c>
      <c r="M4">
        <v>27.666666670000001</v>
      </c>
      <c r="N4">
        <v>1</v>
      </c>
      <c r="O4">
        <v>69</v>
      </c>
      <c r="P4">
        <v>0.66666666699999999</v>
      </c>
    </row>
    <row r="5" spans="1:16" x14ac:dyDescent="0.2">
      <c r="A5" t="s">
        <v>21</v>
      </c>
      <c r="B5" t="s">
        <v>3</v>
      </c>
      <c r="C5">
        <v>43</v>
      </c>
      <c r="D5">
        <v>0.91397790000000001</v>
      </c>
      <c r="E5">
        <v>32.200000000000003</v>
      </c>
      <c r="F5">
        <v>7.55</v>
      </c>
      <c r="G5">
        <v>23.95</v>
      </c>
      <c r="H5">
        <v>12.2</v>
      </c>
      <c r="I5">
        <v>2.5636363640000002</v>
      </c>
      <c r="J5">
        <v>1.6666666670000001</v>
      </c>
      <c r="K5">
        <v>1.6666666670000001</v>
      </c>
      <c r="L5">
        <v>0</v>
      </c>
      <c r="M5">
        <v>39.666666669999998</v>
      </c>
      <c r="N5">
        <v>2</v>
      </c>
      <c r="O5">
        <v>48.666666669999998</v>
      </c>
      <c r="P5">
        <v>6.3333333329999997</v>
      </c>
    </row>
    <row r="6" spans="1:16" x14ac:dyDescent="0.2">
      <c r="A6" t="s">
        <v>22</v>
      </c>
      <c r="B6" t="s">
        <v>3</v>
      </c>
      <c r="C6">
        <v>32</v>
      </c>
      <c r="D6">
        <v>0.78782169999999996</v>
      </c>
      <c r="E6">
        <v>37.299999999999997</v>
      </c>
      <c r="F6">
        <v>8.6349999999999998</v>
      </c>
      <c r="G6">
        <v>12.107692309999999</v>
      </c>
      <c r="I6">
        <v>1.7450000000000001</v>
      </c>
      <c r="J6">
        <v>0</v>
      </c>
      <c r="K6">
        <v>0</v>
      </c>
      <c r="L6">
        <v>0.33333333300000001</v>
      </c>
      <c r="M6">
        <v>20.666666670000001</v>
      </c>
      <c r="N6">
        <v>22</v>
      </c>
      <c r="O6">
        <v>43.666666669999998</v>
      </c>
      <c r="P6">
        <v>8.6666666669999994</v>
      </c>
    </row>
    <row r="7" spans="1:16" x14ac:dyDescent="0.2">
      <c r="A7" t="s">
        <v>23</v>
      </c>
      <c r="B7" t="s">
        <v>3</v>
      </c>
      <c r="C7">
        <v>37</v>
      </c>
      <c r="D7">
        <v>0.85510459999999999</v>
      </c>
      <c r="E7">
        <v>57.5</v>
      </c>
      <c r="F7">
        <v>7.5</v>
      </c>
      <c r="G7">
        <v>27.612500000000001</v>
      </c>
      <c r="H7">
        <v>1.4</v>
      </c>
      <c r="I7">
        <v>0.5</v>
      </c>
      <c r="J7">
        <v>1.3333333329999999</v>
      </c>
      <c r="K7">
        <v>0</v>
      </c>
      <c r="L7">
        <v>1</v>
      </c>
      <c r="M7">
        <v>48</v>
      </c>
      <c r="N7">
        <v>0.33333333300000001</v>
      </c>
      <c r="O7">
        <v>47.666666669999998</v>
      </c>
      <c r="P7">
        <v>3.3333333330000001</v>
      </c>
    </row>
    <row r="8" spans="1:16" x14ac:dyDescent="0.2">
      <c r="A8" t="s">
        <v>24</v>
      </c>
      <c r="B8" t="s">
        <v>4</v>
      </c>
      <c r="C8">
        <v>44</v>
      </c>
      <c r="D8">
        <v>0.95184840000000004</v>
      </c>
      <c r="E8">
        <v>61.8</v>
      </c>
      <c r="F8">
        <v>12.03846154</v>
      </c>
      <c r="G8">
        <v>19.45</v>
      </c>
      <c r="H8">
        <v>31.51</v>
      </c>
      <c r="I8">
        <v>1.9936363640000001</v>
      </c>
      <c r="J8">
        <v>0</v>
      </c>
      <c r="K8">
        <v>0</v>
      </c>
      <c r="L8">
        <v>0.53333333299999997</v>
      </c>
      <c r="M8">
        <v>65.133333329999999</v>
      </c>
      <c r="N8">
        <v>2.6666666669999999</v>
      </c>
      <c r="O8">
        <v>31.666666670000001</v>
      </c>
      <c r="P8">
        <v>0</v>
      </c>
    </row>
    <row r="9" spans="1:16" x14ac:dyDescent="0.2">
      <c r="A9" t="s">
        <v>25</v>
      </c>
      <c r="B9" t="s">
        <v>4</v>
      </c>
      <c r="C9">
        <v>50</v>
      </c>
      <c r="D9">
        <v>1</v>
      </c>
      <c r="E9">
        <v>74</v>
      </c>
      <c r="F9">
        <v>10.53</v>
      </c>
      <c r="G9">
        <v>48.92</v>
      </c>
      <c r="H9">
        <v>6.2</v>
      </c>
      <c r="I9">
        <v>1.708</v>
      </c>
      <c r="J9">
        <v>0</v>
      </c>
      <c r="K9">
        <v>0</v>
      </c>
      <c r="L9">
        <v>0</v>
      </c>
      <c r="M9">
        <v>42</v>
      </c>
      <c r="N9">
        <v>0</v>
      </c>
      <c r="O9">
        <v>58</v>
      </c>
      <c r="P9">
        <v>0</v>
      </c>
    </row>
    <row r="10" spans="1:16" x14ac:dyDescent="0.2">
      <c r="A10" t="s">
        <v>26</v>
      </c>
      <c r="B10" t="s">
        <v>4</v>
      </c>
      <c r="C10">
        <v>46</v>
      </c>
      <c r="D10">
        <v>0.96746589999999999</v>
      </c>
      <c r="E10">
        <v>43.5</v>
      </c>
      <c r="F10">
        <v>13.9</v>
      </c>
      <c r="G10">
        <v>44.533333329999998</v>
      </c>
      <c r="H10">
        <v>12</v>
      </c>
      <c r="I10">
        <v>3.24</v>
      </c>
      <c r="J10">
        <v>0</v>
      </c>
      <c r="K10">
        <v>0.33333333300000001</v>
      </c>
      <c r="L10">
        <v>0</v>
      </c>
      <c r="M10">
        <v>31</v>
      </c>
      <c r="N10">
        <v>0</v>
      </c>
      <c r="O10">
        <v>65</v>
      </c>
      <c r="P10">
        <v>3.6666666669999999</v>
      </c>
    </row>
    <row r="12" spans="1:16" x14ac:dyDescent="0.2">
      <c r="A12" t="s">
        <v>413</v>
      </c>
    </row>
    <row r="13" spans="1:16" x14ac:dyDescent="0.2">
      <c r="A13" t="s">
        <v>418</v>
      </c>
      <c r="B13" t="s">
        <v>417</v>
      </c>
      <c r="C13" t="s">
        <v>414</v>
      </c>
      <c r="D13" t="s">
        <v>419</v>
      </c>
      <c r="E13" t="s">
        <v>420</v>
      </c>
      <c r="F13" t="s">
        <v>415</v>
      </c>
    </row>
    <row r="14" spans="1:16" x14ac:dyDescent="0.2">
      <c r="A14" s="16" t="s">
        <v>1</v>
      </c>
      <c r="B14" s="16" t="s">
        <v>283</v>
      </c>
      <c r="C14" s="16">
        <v>0.47842420000000002</v>
      </c>
      <c r="D14" s="16" t="s">
        <v>416</v>
      </c>
      <c r="E14" s="16">
        <v>2</v>
      </c>
      <c r="F14" s="16">
        <v>58.81841</v>
      </c>
    </row>
    <row r="15" spans="1:16" x14ac:dyDescent="0.2">
      <c r="A15" t="s">
        <v>1</v>
      </c>
      <c r="B15" t="s">
        <v>286</v>
      </c>
      <c r="C15">
        <v>5.1441330000000004E-3</v>
      </c>
      <c r="D15">
        <v>0.81779999999999997</v>
      </c>
      <c r="E15">
        <v>2</v>
      </c>
      <c r="F15">
        <v>63.694600000000001</v>
      </c>
    </row>
    <row r="16" spans="1:16" x14ac:dyDescent="0.2">
      <c r="A16" t="s">
        <v>1</v>
      </c>
      <c r="B16" t="s">
        <v>284</v>
      </c>
      <c r="C16">
        <v>0.29241400000000001</v>
      </c>
      <c r="D16">
        <v>8.2610000000000003E-2</v>
      </c>
      <c r="E16">
        <v>2</v>
      </c>
      <c r="F16">
        <v>60.734920000000002</v>
      </c>
    </row>
    <row r="17" spans="1:6" x14ac:dyDescent="0.2">
      <c r="A17" t="s">
        <v>1</v>
      </c>
      <c r="B17" t="s">
        <v>285</v>
      </c>
      <c r="C17">
        <v>0.35305540000000002</v>
      </c>
      <c r="D17">
        <v>5.6489999999999999E-2</v>
      </c>
      <c r="E17">
        <v>2</v>
      </c>
      <c r="F17">
        <v>60.110149999999997</v>
      </c>
    </row>
    <row r="18" spans="1:6" x14ac:dyDescent="0.2">
      <c r="A18" t="s">
        <v>1</v>
      </c>
      <c r="B18" t="s">
        <v>245</v>
      </c>
      <c r="C18">
        <v>5.8235470000000001E-4</v>
      </c>
      <c r="D18">
        <v>0.93789999999999996</v>
      </c>
      <c r="E18">
        <v>2</v>
      </c>
      <c r="F18">
        <v>63.741619999999998</v>
      </c>
    </row>
    <row r="19" spans="1:6" x14ac:dyDescent="0.2">
      <c r="A19" t="s">
        <v>1</v>
      </c>
      <c r="B19" t="s">
        <v>195</v>
      </c>
      <c r="C19">
        <v>1.3005920000000001E-2</v>
      </c>
      <c r="D19">
        <v>0.71430000000000005</v>
      </c>
      <c r="E19">
        <v>2</v>
      </c>
      <c r="F19">
        <v>63.613700000000001</v>
      </c>
    </row>
    <row r="20" spans="1:6" x14ac:dyDescent="0.2">
      <c r="A20" t="s">
        <v>1</v>
      </c>
      <c r="B20" t="s">
        <v>246</v>
      </c>
      <c r="C20">
        <v>2.3876540000000002E-2</v>
      </c>
      <c r="D20">
        <v>0.62</v>
      </c>
      <c r="E20">
        <v>2</v>
      </c>
      <c r="F20">
        <v>63.501840000000001</v>
      </c>
    </row>
    <row r="21" spans="1:6" x14ac:dyDescent="0.2">
      <c r="A21" t="s">
        <v>1</v>
      </c>
      <c r="B21" t="s">
        <v>247</v>
      </c>
      <c r="C21">
        <v>9.6504000000000006E-2</v>
      </c>
      <c r="D21">
        <v>0.31869999999999998</v>
      </c>
      <c r="E21">
        <v>2</v>
      </c>
      <c r="F21">
        <v>62.753450000000001</v>
      </c>
    </row>
    <row r="22" spans="1:6" x14ac:dyDescent="0.2">
      <c r="A22" t="s">
        <v>1</v>
      </c>
      <c r="B22" t="s">
        <v>248</v>
      </c>
      <c r="C22">
        <v>0.1203413</v>
      </c>
      <c r="D22">
        <v>0.26550000000000001</v>
      </c>
      <c r="E22">
        <v>2</v>
      </c>
      <c r="F22">
        <v>62.507820000000002</v>
      </c>
    </row>
    <row r="23" spans="1:6" x14ac:dyDescent="0.2">
      <c r="A23" t="s">
        <v>1</v>
      </c>
      <c r="B23" t="s">
        <v>249</v>
      </c>
      <c r="C23">
        <v>1.941182E-4</v>
      </c>
      <c r="D23">
        <v>0.96179999999999999</v>
      </c>
      <c r="E23">
        <v>2</v>
      </c>
      <c r="F23">
        <v>63.74541</v>
      </c>
    </row>
    <row r="24" spans="1:6" x14ac:dyDescent="0.2">
      <c r="A24" t="s">
        <v>421</v>
      </c>
    </row>
    <row r="26" spans="1:6" x14ac:dyDescent="0.2">
      <c r="A26" t="s">
        <v>422</v>
      </c>
    </row>
    <row r="27" spans="1:6" x14ac:dyDescent="0.2">
      <c r="A27" t="s">
        <v>418</v>
      </c>
      <c r="B27" t="s">
        <v>417</v>
      </c>
      <c r="C27" t="s">
        <v>414</v>
      </c>
      <c r="D27" t="s">
        <v>419</v>
      </c>
      <c r="E27" t="s">
        <v>420</v>
      </c>
      <c r="F27" t="s">
        <v>415</v>
      </c>
    </row>
    <row r="28" spans="1:6" x14ac:dyDescent="0.2">
      <c r="A28" t="s">
        <v>1</v>
      </c>
      <c r="B28" t="s">
        <v>381</v>
      </c>
      <c r="C28">
        <v>5.2673020000000001E-2</v>
      </c>
      <c r="D28">
        <v>0.49690000000000001</v>
      </c>
      <c r="E28">
        <v>2</v>
      </c>
      <c r="F28">
        <v>56.437620000000003</v>
      </c>
    </row>
    <row r="29" spans="1:6" x14ac:dyDescent="0.2">
      <c r="A29" s="16" t="s">
        <v>1</v>
      </c>
      <c r="B29" s="16" t="s">
        <v>283</v>
      </c>
      <c r="C29" s="16">
        <v>0.62938700000000003</v>
      </c>
      <c r="D29" s="16">
        <v>2.6169999999999999E-2</v>
      </c>
      <c r="E29" s="16">
        <v>2</v>
      </c>
      <c r="F29" s="16">
        <v>51.954210000000003</v>
      </c>
    </row>
    <row r="30" spans="1:6" x14ac:dyDescent="0.2">
      <c r="A30" t="s">
        <v>1</v>
      </c>
      <c r="B30" t="s">
        <v>423</v>
      </c>
      <c r="C30">
        <v>0.61222109999999996</v>
      </c>
      <c r="D30" t="s">
        <v>424</v>
      </c>
      <c r="E30">
        <v>3</v>
      </c>
      <c r="F30">
        <v>53.533949999999997</v>
      </c>
    </row>
    <row r="31" spans="1:6" x14ac:dyDescent="0.2">
      <c r="D31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Species list</vt:lpstr>
      <vt:lpstr>SR</vt:lpstr>
      <vt:lpstr>Treatment associated SP</vt:lpstr>
      <vt:lpstr>Frequency data</vt:lpstr>
      <vt:lpstr>Similarity</vt:lpstr>
      <vt:lpstr>Cluster Analysis Matrix</vt:lpstr>
      <vt:lpstr>FD Matrix</vt:lpstr>
      <vt:lpstr>FD</vt:lpstr>
      <vt:lpstr>GLM Results</vt:lpstr>
      <vt:lpstr>Ground cover per site</vt:lpstr>
      <vt:lpstr>Ground Cover over treatment</vt:lpstr>
      <vt:lpstr>Vege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2018-05-03T00:23:28Z</dcterms:created>
  <dcterms:modified xsi:type="dcterms:W3CDTF">2022-08-19T04:18:57Z</dcterms:modified>
</cp:coreProperties>
</file>