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-whittemore-2018-08-22" sheetId="1" state="visible" r:id="rId2"/>
    <sheet name="dna-labels-lookup" sheetId="2" state="visible" r:id="rId3"/>
    <sheet name="popsFormatting" sheetId="3" state="visible" r:id="rId4"/>
    <sheet name="popsFormatting-v4" sheetId="4" state="visible" r:id="rId5"/>
    <sheet name="STRUCTURE notes" sheetId="5" state="visible" r:id="rId6"/>
  </sheets>
  <definedNames>
    <definedName function="false" hidden="false" localSheetId="0" name="_xlnm._FilterDatabase" vbProcedure="false">'data-whittemore-2018-08-22'!$C$1:$C$106</definedName>
    <definedName function="false" hidden="false" localSheetId="0" name="_xlnm._FilterDatabase_0" vbProcedure="false">'data-whittemore-2018-08-22'!$C$1:$C$106</definedName>
    <definedName function="false" hidden="false" localSheetId="0" name="_xlnm._FilterDatabase_0_0" vbProcedure="false">'data-whittemore-2018-08-22'!$C$1:$C$106</definedName>
    <definedName function="false" hidden="false" localSheetId="0" name="_xlnm._FilterDatabase_0_0_0" vbProcedure="false">'data-whittemore-2018-08-22'!$C$1:$C$106</definedName>
    <definedName function="false" hidden="false" localSheetId="2" name="_xlnm.Extract" vbProcedure="false">popsFormatting!$L$2</definedName>
    <definedName function="false" hidden="false" localSheetId="2" name="_xlnm._FilterDatabase" vbProcedure="false">popsFormatting!$K$2:$K$39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<sst xmlns="http://schemas.openxmlformats.org/spreadsheetml/2006/main" count="1731" uniqueCount="804">
  <si>
    <t xml:space="preserve">tip_oldTree</t>
  </si>
  <si>
    <t xml:space="preserve">include</t>
  </si>
  <si>
    <t xml:space="preserve">hybridRemoval</t>
  </si>
  <si>
    <t xml:space="preserve">fastq_label</t>
  </si>
  <si>
    <t xml:space="preserve">tip_new</t>
  </si>
  <si>
    <t xml:space="preserve">id_whittemore</t>
  </si>
  <si>
    <t xml:space="preserve">ordinationSp</t>
  </si>
  <si>
    <t xml:space="preserve">Section</t>
  </si>
  <si>
    <t xml:space="preserve">notes_whittemore</t>
  </si>
  <si>
    <t xml:space="preserve">locality</t>
  </si>
  <si>
    <t xml:space="preserve">wild_cultivated</t>
  </si>
  <si>
    <t xml:space="preserve">herb-FL</t>
  </si>
  <si>
    <t xml:space="preserve">herb-BUD</t>
  </si>
  <si>
    <t xml:space="preserve">herb-FR</t>
  </si>
  <si>
    <t xml:space="preserve">herb-LVS</t>
  </si>
  <si>
    <t xml:space="preserve">Hemiptelea davidii|HEMDAV-1 #444-83*1sd|ELM-MOR-110</t>
  </si>
  <si>
    <t xml:space="preserve">HEMDAV-1</t>
  </si>
  <si>
    <t xml:space="preserve">Hemiptelea davidii</t>
  </si>
  <si>
    <t xml:space="preserve">I don't have voucher info, specimen is MOR169814 (FR) - do you have the collector and number for this?</t>
  </si>
  <si>
    <t xml:space="preserve">Ulmus_davidiana_var._japonica|ULMWIL-1_183-84*1_04-229-001|ULMWIL-1</t>
  </si>
  <si>
    <t xml:space="preserve">ULMWIL-1</t>
  </si>
  <si>
    <t xml:space="preserve">OMIT</t>
  </si>
  <si>
    <t xml:space="preserve">Ulmus davidiana var. japonica</t>
  </si>
  <si>
    <t xml:space="preserve">davidiana</t>
  </si>
  <si>
    <t xml:space="preserve">Foliaceae</t>
  </si>
  <si>
    <t xml:space="preserve">same as ULMWIL-2</t>
  </si>
  <si>
    <t xml:space="preserve">Unknown</t>
  </si>
  <si>
    <t xml:space="preserve">c</t>
  </si>
  <si>
    <t xml:space="preserve">Ulmus_pseudopropinqua_|ULMPSE-1_04-237-001*pu/004|ULMPSE-1</t>
  </si>
  <si>
    <t xml:space="preserve">ULMPSE-1</t>
  </si>
  <si>
    <t xml:space="preserve">Indet. unless we can get fruit.</t>
  </si>
  <si>
    <t xml:space="preserve">Heilongjiang Prov., China</t>
  </si>
  <si>
    <t xml:space="preserve">Weber and Sianta 11083v08 (MORT)</t>
  </si>
  <si>
    <t xml:space="preserve">Ulmus_macrocarpa_var._macrocarpa|ULMT AI-1_04-244-003*pu/005|ULMTAI-1</t>
  </si>
  <si>
    <t xml:space="preserve">ULMTAI-1</t>
  </si>
  <si>
    <t xml:space="preserve">OMIT - DET UNCERTAIN</t>
  </si>
  <si>
    <t xml:space="preserve">???</t>
  </si>
  <si>
    <t xml:space="preserve">VOUCHER NOT FOUND</t>
  </si>
  <si>
    <t xml:space="preserve">Beijing, China</t>
  </si>
  <si>
    <t xml:space="preserve">Ulmus_laevis_|ULMLAE-1_492-64*1|ULMLAE-1</t>
  </si>
  <si>
    <t xml:space="preserve">ULMLAE-1</t>
  </si>
  <si>
    <t xml:space="preserve">Omit - uncertain ID</t>
  </si>
  <si>
    <t xml:space="preserve">Hess et al. 751v87</t>
  </si>
  <si>
    <t xml:space="preserve">Ulmus_alata_|ULMALA-1_116-96*2|ULMALA-1</t>
  </si>
  <si>
    <t xml:space="preserve">ULMALA-1</t>
  </si>
  <si>
    <t xml:space="preserve">U alata</t>
  </si>
  <si>
    <t xml:space="preserve">Ulmus alata</t>
  </si>
  <si>
    <t xml:space="preserve">alata</t>
  </si>
  <si>
    <t xml:space="preserve">Chaetoptelea</t>
  </si>
  <si>
    <t xml:space="preserve">Cook Co., Illinois</t>
  </si>
  <si>
    <t xml:space="preserve">Potenberg et al. 15291v17 (MORT)</t>
  </si>
  <si>
    <t xml:space="preserve">Connoly et al. 14077v14 (NA)</t>
  </si>
  <si>
    <t xml:space="preserve">Potenberg et al. 13317v12 (MORT, NA)</t>
  </si>
  <si>
    <t xml:space="preserve">Beck &amp; Means 13254v11 (MORT)</t>
  </si>
  <si>
    <t xml:space="preserve">Ulmus_americana_-diploid-||ELM-MOR-96</t>
  </si>
  <si>
    <t xml:space="preserve">ELM-MOR-96</t>
  </si>
  <si>
    <t xml:space="preserve">U americana 2x AL</t>
  </si>
  <si>
    <t xml:space="preserve">Ulmus americana (diploid)</t>
  </si>
  <si>
    <t xml:space="preserve">americana (2x)</t>
  </si>
  <si>
    <t xml:space="preserve">Blepharocarpus</t>
  </si>
  <si>
    <t xml:space="preserve">Etowah County, Alabama</t>
  </si>
  <si>
    <t xml:space="preserve">w</t>
  </si>
  <si>
    <t xml:space="preserve">Whittemore 12-040 (NA)</t>
  </si>
  <si>
    <t xml:space="preserve">Ulmus_americana_-diploid-||ELM-MOR-99</t>
  </si>
  <si>
    <t xml:space="preserve">ELM-MOR-99</t>
  </si>
  <si>
    <t xml:space="preserve">U americana 2x AR</t>
  </si>
  <si>
    <t xml:space="preserve">Howard County, Arkansas</t>
  </si>
  <si>
    <t xml:space="preserve">Whittemore 14-068 (NA)</t>
  </si>
  <si>
    <t xml:space="preserve">Ulmus_americana_-diploid-||ELM-MOR-98</t>
  </si>
  <si>
    <t xml:space="preserve">ELM-MOR-98</t>
  </si>
  <si>
    <t xml:space="preserve">U americana 2x KS</t>
  </si>
  <si>
    <t xml:space="preserve">Cowley County, Kansas</t>
  </si>
  <si>
    <t xml:space="preserve">Whittemore 14-047 (NA)</t>
  </si>
  <si>
    <t xml:space="preserve">Ulmus_americana_-diploid-||ELM-MOR-100</t>
  </si>
  <si>
    <t xml:space="preserve">ELM-MOR-100</t>
  </si>
  <si>
    <t xml:space="preserve">U americana 2x TN</t>
  </si>
  <si>
    <t xml:space="preserve">Haywood County, Tennessee</t>
  </si>
  <si>
    <t xml:space="preserve">Whittemore 14-079 (NA)</t>
  </si>
  <si>
    <t xml:space="preserve">Ulmus_americana_-diploid-||ELM-MOR-97</t>
  </si>
  <si>
    <t xml:space="preserve">ELM-MOR-97</t>
  </si>
  <si>
    <t xml:space="preserve">U americana 2x TX</t>
  </si>
  <si>
    <t xml:space="preserve">Hill County, Texas</t>
  </si>
  <si>
    <t xml:space="preserve">Whittemore 14-038 (NA)</t>
  </si>
  <si>
    <t xml:space="preserve">Ulmus_americana_-diploid-||ELM-MOR-95</t>
  </si>
  <si>
    <t xml:space="preserve">ELM-MOR-95</t>
  </si>
  <si>
    <t xml:space="preserve">U americana 2x VA</t>
  </si>
  <si>
    <t xml:space="preserve">Orange County, Virginia</t>
  </si>
  <si>
    <t xml:space="preserve">Whittemore 12-007 (NA)</t>
  </si>
  <si>
    <t xml:space="preserve">Ulmus_americana_-tetraploid-||ELM-MOR-104</t>
  </si>
  <si>
    <t xml:space="preserve">ELM-MOR-104</t>
  </si>
  <si>
    <t xml:space="preserve">U americana 4x MS</t>
  </si>
  <si>
    <t xml:space="preserve">Ulmus americana (tetraploid)</t>
  </si>
  <si>
    <t xml:space="preserve">americana (4x)</t>
  </si>
  <si>
    <t xml:space="preserve">Newton County, Mississippi</t>
  </si>
  <si>
    <t xml:space="preserve">Whittemore 14-017 (NA)</t>
  </si>
  <si>
    <t xml:space="preserve">Ulmus_americana_-tetraploid-||ELM-MOR-105</t>
  </si>
  <si>
    <t xml:space="preserve">ELM-MOR-105</t>
  </si>
  <si>
    <t xml:space="preserve">U americana 4x TX1</t>
  </si>
  <si>
    <t xml:space="preserve">Cherokee County, Texas</t>
  </si>
  <si>
    <t xml:space="preserve">Whittemore 14-026 (NA)</t>
  </si>
  <si>
    <t xml:space="preserve">Ulmus_americana_-tetraploid-||ELM-MOR-106</t>
  </si>
  <si>
    <t xml:space="preserve">ELM-MOR-106</t>
  </si>
  <si>
    <t xml:space="preserve">U americana 4x TX2</t>
  </si>
  <si>
    <t xml:space="preserve">Cooke County, Texas</t>
  </si>
  <si>
    <t xml:space="preserve">Whittemore 14-042 (NA)</t>
  </si>
  <si>
    <t xml:space="preserve">Ulmus_americana_|ULMAME-2_1053-28*1|ULMAME-2</t>
  </si>
  <si>
    <t xml:space="preserve">ULMAME-2</t>
  </si>
  <si>
    <t xml:space="preserve">U americana 4x unk</t>
  </si>
  <si>
    <t xml:space="preserve">Unknown source</t>
  </si>
  <si>
    <t xml:space="preserve">Hess et al. 752v87 (MORT)</t>
  </si>
  <si>
    <t xml:space="preserve">Potenberg et al. 14071v14 (MORT, NA)</t>
  </si>
  <si>
    <t xml:space="preserve">Gog 10943v08 (MORT)</t>
  </si>
  <si>
    <t xml:space="preserve">Ulmus_americana_-tetraploid-||ELM-MOR-101</t>
  </si>
  <si>
    <t xml:space="preserve">ELM-MOR-101</t>
  </si>
  <si>
    <t xml:space="preserve">U americana 4x VA</t>
  </si>
  <si>
    <t xml:space="preserve">Culpeper County, Virginia</t>
  </si>
  <si>
    <t xml:space="preserve">Whittemore 12-001 (NA)</t>
  </si>
  <si>
    <t xml:space="preserve">Ulmus_americana_-tetraploid-||ELM-MOR-103</t>
  </si>
  <si>
    <t xml:space="preserve">ELM-MOR-103</t>
  </si>
  <si>
    <t xml:space="preserve">U americana 4x WV</t>
  </si>
  <si>
    <t xml:space="preserve">Pendleton County, West Virginia</t>
  </si>
  <si>
    <t xml:space="preserve">Whittemore 12-075 (NA)</t>
  </si>
  <si>
    <t xml:space="preserve">Ulmus_gaussenii_|ULMGAU-2_04-241-001*pu/002|ULMGAU-2</t>
  </si>
  <si>
    <t xml:space="preserve">ULMGAU-2</t>
  </si>
  <si>
    <t xml:space="preserve">U castaneifolia 1</t>
  </si>
  <si>
    <t xml:space="preserve">Ulmus castaneifolia</t>
  </si>
  <si>
    <t xml:space="preserve">castaneifolia</t>
  </si>
  <si>
    <t xml:space="preserve">Weber &amp; Sianta 11086v08 (MORT)</t>
  </si>
  <si>
    <t xml:space="preserve">Ulmus_gaussenii_|ULMGAU-1_49-95*5_04-211-003|ULMGAU-1</t>
  </si>
  <si>
    <t xml:space="preserve">ULMGAU-1</t>
  </si>
  <si>
    <t xml:space="preserve">U castaneifolia 2</t>
  </si>
  <si>
    <t xml:space="preserve">Anhui Province, China</t>
  </si>
  <si>
    <t xml:space="preserve">Potenberg 14069v14 (MORT, NA)</t>
  </si>
  <si>
    <t xml:space="preserve">Potenberg et al. 13316v12 (MORT, NA)</t>
  </si>
  <si>
    <t xml:space="preserve">Weber &amp; Sianta 11088v08 (MORT, NA)</t>
  </si>
  <si>
    <t xml:space="preserve">Ulmus_bergmanniana_var.lasiophylla|ULMBERvLAS-1_45-95*1_04-203-003|ULMBERvLAS-1</t>
  </si>
  <si>
    <t xml:space="preserve">ULMBERvLAS-1</t>
  </si>
  <si>
    <t xml:space="preserve">U castaneifolia 3</t>
  </si>
  <si>
    <t xml:space="preserve">China</t>
  </si>
  <si>
    <t xml:space="preserve">Connolly &amp; Matejka 12806v11 (MORT, NA)</t>
  </si>
  <si>
    <t xml:space="preserve">Connolly et al. 14080v14 (MORT, NA)</t>
  </si>
  <si>
    <t xml:space="preserve">Potenberg et al. 13303v12 (MORT, NA)</t>
  </si>
  <si>
    <t xml:space="preserve">Means 11187v08 (MORT)</t>
  </si>
  <si>
    <t xml:space="preserve">Ulmus_castaneifolia_|ULMCAS-1_46-95*4_04-204-003|ULMCAS-1</t>
  </si>
  <si>
    <t xml:space="preserve">ULMCAS-1</t>
  </si>
  <si>
    <t xml:space="preserve">U castaneifolia 4</t>
  </si>
  <si>
    <t xml:space="preserve">Yunnan Prov., China</t>
  </si>
  <si>
    <t xml:space="preserve">Brown et al. 14065v14 (MORT, NA)</t>
  </si>
  <si>
    <t xml:space="preserve">Potenberg et al. 13302v12 (MORT)</t>
  </si>
  <si>
    <t xml:space="preserve">Means et al. 11123v08 (MORT)</t>
  </si>
  <si>
    <t xml:space="preserve">Ulmus_bergmanniana_|ULMBER-2_04-239-001*pu/003|ULMBER-2</t>
  </si>
  <si>
    <t xml:space="preserve">ULMBER-2</t>
  </si>
  <si>
    <t xml:space="preserve">U castaneifolia 5</t>
  </si>
  <si>
    <t xml:space="preserve">Hayward et al. 11266v08 (MORT)</t>
  </si>
  <si>
    <t xml:space="preserve">Ulmus_bergmanniana_|ULMBER-1_44-95*4_04-201-001|ULMBER-1</t>
  </si>
  <si>
    <t xml:space="preserve">ULMBER-1</t>
  </si>
  <si>
    <t xml:space="preserve">U castaneifolia 6</t>
  </si>
  <si>
    <t xml:space="preserve">Potenberg et al. 14070v14 (NA), Connolly and Matejka 12804v11 (MORT)</t>
  </si>
  <si>
    <t xml:space="preserve">Sianta and Hayward 11173v08 (MORT)</t>
  </si>
  <si>
    <t xml:space="preserve">Ulmus_glaucescens_|ULMGLAU-1_04-212-001*pu/006|ULMGLAU-1</t>
  </si>
  <si>
    <t xml:space="preserve">ULMGLAU-1</t>
  </si>
  <si>
    <t xml:space="preserve">U castaneifolia 7</t>
  </si>
  <si>
    <t xml:space="preserve">Weber &amp; Gog 11062v08 (MORT)</t>
  </si>
  <si>
    <t xml:space="preserve">Ulmus_castaneifolia_|ULMMUL-1_04-236-003*pu/003|ULMMUL-1</t>
  </si>
  <si>
    <t xml:space="preserve">ULMMUL-1</t>
  </si>
  <si>
    <t xml:space="preserve">U castaneifolia 8</t>
  </si>
  <si>
    <t xml:space="preserve">Weber &amp; Gog 11064v08 (MORT)</t>
  </si>
  <si>
    <t xml:space="preserve">Ulmus changii (ELM-MOR-113)</t>
  </si>
  <si>
    <t xml:space="preserve">ELM-MOR-113</t>
  </si>
  <si>
    <t xml:space="preserve">U changii</t>
  </si>
  <si>
    <t xml:space="preserve">Ulmus changii</t>
  </si>
  <si>
    <t xml:space="preserve">changii</t>
  </si>
  <si>
    <t xml:space="preserve">Chekiang Province, China</t>
  </si>
  <si>
    <t xml:space="preserve">Brown ELM-MOR-75 (NA)</t>
  </si>
  <si>
    <t xml:space="preserve">Ulmus_chenmoui_|ULMCHE-1_47-95*2_04-207-001|ULMCHE-1</t>
  </si>
  <si>
    <t xml:space="preserve">ULMCHE-1</t>
  </si>
  <si>
    <t xml:space="preserve">U chenmoui</t>
  </si>
  <si>
    <t xml:space="preserve">Ulmus chenmoui</t>
  </si>
  <si>
    <t xml:space="preserve">chenmoui</t>
  </si>
  <si>
    <t xml:space="preserve">Anhui Province, China (Morton online)</t>
  </si>
  <si>
    <t xml:space="preserve">Carle et al. 10914v08 (MORT, NA)</t>
  </si>
  <si>
    <t xml:space="preserve">Potenberg et al. 14092v14 (MORT, NA)</t>
  </si>
  <si>
    <t xml:space="preserve">Giesler &amp; Weber 10548v07 (MORT)</t>
  </si>
  <si>
    <t xml:space="preserve">Ulmus_crassifolia_|ULMCRA-2_14-86*3|ULMCRA-2</t>
  </si>
  <si>
    <t xml:space="preserve">ULMCRA-2</t>
  </si>
  <si>
    <t xml:space="preserve">U crassifolia OK</t>
  </si>
  <si>
    <t xml:space="preserve">Ulmus crassifolia</t>
  </si>
  <si>
    <t xml:space="preserve">crassifolia</t>
  </si>
  <si>
    <t xml:space="preserve">McCurtain Co., Oklahoma</t>
  </si>
  <si>
    <t xml:space="preserve">Potenberg and Connoly 11345v08 (MORT)</t>
  </si>
  <si>
    <t xml:space="preserve">Ulmus_crassifolia_|ULMCRA-1_385-68*1|ULMCRA-1</t>
  </si>
  <si>
    <t xml:space="preserve">ULMCRA-1</t>
  </si>
  <si>
    <t xml:space="preserve">U crassifolia TX</t>
  </si>
  <si>
    <t xml:space="preserve">Guadalupe Co., Texas</t>
  </si>
  <si>
    <t xml:space="preserve">Potenberg et al. 11340v08 (MORT)</t>
  </si>
  <si>
    <t xml:space="preserve">Potenberg &amp; Connoly 11346v08 (MORT)</t>
  </si>
  <si>
    <t xml:space="preserve">Ulmus_x_mesocarpa|ULMPROPvSUB-1_52-95*4_04-224-005|ULMPROPvSUB-1</t>
  </si>
  <si>
    <t xml:space="preserve">ULMPROPvSUB-1</t>
  </si>
  <si>
    <t xml:space="preserve">U davidiana var davidiana 1</t>
  </si>
  <si>
    <t xml:space="preserve">Ulmus davidiana var. davidiana</t>
  </si>
  <si>
    <t xml:space="preserve">Nei Mongol Autonomous Region, China</t>
  </si>
  <si>
    <t xml:space="preserve">Sherman 10908v08 (MORT)</t>
  </si>
  <si>
    <t xml:space="preserve">Potenberg et al. 14068v14 (MORT, NA), Wiegrefe 1058 (MORT)</t>
  </si>
  <si>
    <t xml:space="preserve">Gog 10936v08 (MORT)</t>
  </si>
  <si>
    <t xml:space="preserve">Weber &amp; Damery 11139v08 (MORT)</t>
  </si>
  <si>
    <t xml:space="preserve">Ulmus_x_mesocarpa|ULMPROPvSUB-2_52-95*5_04-243-003*pu/004|ULMPROPvSUB-2</t>
  </si>
  <si>
    <t xml:space="preserve">ULMPROPvSUB-2</t>
  </si>
  <si>
    <t xml:space="preserve">U davidiana var davidiana 2</t>
  </si>
  <si>
    <t xml:space="preserve">See voucher for 52-95*4</t>
  </si>
  <si>
    <t xml:space="preserve">Ulmus_davidiana_var._davidiana|ULMDAVvMAN-2_04-260-001*pu/004|ULMDAVvMAN-2</t>
  </si>
  <si>
    <t xml:space="preserve">ULMDAVvMAN-2</t>
  </si>
  <si>
    <t xml:space="preserve">U davidiana var davidiana 3</t>
  </si>
  <si>
    <t xml:space="preserve">Weber &amp; Gog 11060v08 (MORT)</t>
  </si>
  <si>
    <t xml:space="preserve">Ulmus_davidiana_var._davidiana|ULMDAVvMAN-1_181-84*3_04-209-003|ULMDAVvMAN-1</t>
  </si>
  <si>
    <t xml:space="preserve">ULMDAVvMAN-1</t>
  </si>
  <si>
    <t xml:space="preserve">U davidiana var davidiana 4</t>
  </si>
  <si>
    <t xml:space="preserve">Potenberg et al. 11796v11 (MORT)</t>
  </si>
  <si>
    <t xml:space="preserve">Potenberg et al. 12796v11 (MORT)</t>
  </si>
  <si>
    <t xml:space="preserve">Potenberg et al. 13296v12 (NA)</t>
  </si>
  <si>
    <t xml:space="preserve">Means et al. 11122v08 (MORT)</t>
  </si>
  <si>
    <t xml:space="preserve">Ulmus_glaucescens_|ULMGLAU-2_04-242-002*pu/002|ULMGLAU-2</t>
  </si>
  <si>
    <t xml:space="preserve">ULMGLAU-2</t>
  </si>
  <si>
    <t xml:space="preserve">U davidiana var japonica 1</t>
  </si>
  <si>
    <t xml:space="preserve">davidiana x minor</t>
  </si>
  <si>
    <t xml:space="preserve">Weber &amp; Gog 11059v08 (MORT)</t>
  </si>
  <si>
    <t xml:space="preserve">Ulmus_davidiana_var._japonica|ULMJAPxWIL-2_52-75*1|ULMJAPxWIL-2</t>
  </si>
  <si>
    <t xml:space="preserve">ULMJAPxWIL-2</t>
  </si>
  <si>
    <t xml:space="preserve">U davidiana var japonica 10</t>
  </si>
  <si>
    <t xml:space="preserve">davidiana x pumila</t>
  </si>
  <si>
    <t xml:space="preserve">Atvatter 6325v94 (MORT)</t>
  </si>
  <si>
    <t xml:space="preserve">Connoly et al. 14083v14 (MORT, NA)</t>
  </si>
  <si>
    <t xml:space="preserve">deVries et al. 13325v12 (MORT, NA), Brown et al. 14120v14 (NA)</t>
  </si>
  <si>
    <t xml:space="preserve">Sianta &amp; Damery 11146v08 (MORT, NA)</t>
  </si>
  <si>
    <t xml:space="preserve">Ulmus_davidiana_var._japonica|ULMJAPxWIL-1_524-71*1|ULMJAPxWIL-1</t>
  </si>
  <si>
    <t xml:space="preserve">ULMJAPxWIL-1</t>
  </si>
  <si>
    <t xml:space="preserve">U davidiana var japonica 11</t>
  </si>
  <si>
    <t xml:space="preserve">Hubei, China</t>
  </si>
  <si>
    <t xml:space="preserve">Weber &amp; Damery 11136v08 (MORT)</t>
  </si>
  <si>
    <t xml:space="preserve">Ulmus_davidiana_var._japonica_'Morton'|ULM'MOR'-4_1246-2004*1|ULMMOR-4</t>
  </si>
  <si>
    <t xml:space="preserve">ULMMOR-4</t>
  </si>
  <si>
    <t xml:space="preserve">U davidiana var japonica 12</t>
  </si>
  <si>
    <t xml:space="preserve">Arnold Arboretum</t>
  </si>
  <si>
    <t xml:space="preserve">Potenberg 14109v14 (NA)</t>
  </si>
  <si>
    <t xml:space="preserve">Potenberg 14095v14 (MORT, NA)</t>
  </si>
  <si>
    <t xml:space="preserve">Hahn &amp; Brown 13288v12 (MORT, NA)</t>
  </si>
  <si>
    <t xml:space="preserve">Sturner &amp; Sianta 11092v08 (MORT), Weber &amp; Sianta 11089v08 (MORT)</t>
  </si>
  <si>
    <t xml:space="preserve">Ulmus_davidiana_var._japonica_'Morton'|ULM'MOR'-2_35-98*1|ULMMOR-2</t>
  </si>
  <si>
    <t xml:space="preserve">ULMMOR-2</t>
  </si>
  <si>
    <t xml:space="preserve">U davidiana var japonica 13</t>
  </si>
  <si>
    <t xml:space="preserve">Dorrell and Lueders 14098v14 (NA)</t>
  </si>
  <si>
    <t xml:space="preserve">Potenberg et al. 14128v14 (MORT, NA)</t>
  </si>
  <si>
    <t xml:space="preserve">Ulmus_davidiana_var._japonica|ULMWIL-2_183-84*1|ULMWIL-2</t>
  </si>
  <si>
    <t xml:space="preserve">ULMWIL-2</t>
  </si>
  <si>
    <t xml:space="preserve">U davidiana var japonica 2</t>
  </si>
  <si>
    <t xml:space="preserve">Crowley W179 (MORT), Potenberg et al. 14073v14 (MORT, NA)</t>
  </si>
  <si>
    <t xml:space="preserve">Potenberg et al. 13320v12 (MORT, NA)</t>
  </si>
  <si>
    <t xml:space="preserve">Atvatter &amp; Bradtke 5803v93 (MORT), Crowley W82 (MORT), Sianta &amp; Damery 11149v08 (MORT, NA)</t>
  </si>
  <si>
    <t xml:space="preserve">Ulmus_davidiana_var._japonica|ULMWIL-3_04-245-001*pu/002|ULMWIL-3</t>
  </si>
  <si>
    <t xml:space="preserve">ULMWIL-3</t>
  </si>
  <si>
    <t xml:space="preserve">U davidiana var japonica 3</t>
  </si>
  <si>
    <t xml:space="preserve">Weber &amp; Sianta 11085v08 (MORT), Weber &amp; Sianta 11081v08 (MORT)</t>
  </si>
  <si>
    <t xml:space="preserve">Ulmus_davidiana_var._japonica|ULMCHE-2_51-96*1_04-206-001*pu/003|ULMCHE-2</t>
  </si>
  <si>
    <t xml:space="preserve">ULMCHE-2</t>
  </si>
  <si>
    <t xml:space="preserve">U davidiana var japonica 4</t>
  </si>
  <si>
    <t xml:space="preserve">Potenberg et al. 15286v17 (MORT)</t>
  </si>
  <si>
    <t xml:space="preserve">Potenberg et al. 14085v14 (NA)</t>
  </si>
  <si>
    <t xml:space="preserve">Potenberg et al. 13297v12 (MORT, NA)</t>
  </si>
  <si>
    <t xml:space="preserve">Weber &amp; Damery 11131v08 (MORT)</t>
  </si>
  <si>
    <t xml:space="preserve">Ulmus_davidiana_var._japonica|ULMPROP-1_53-96*2_04-223-002|ULMPROP-1</t>
  </si>
  <si>
    <t xml:space="preserve">ULMPROP-1</t>
  </si>
  <si>
    <t xml:space="preserve">U davidiana var japonica 5</t>
  </si>
  <si>
    <t xml:space="preserve">Weber &amp; Sianta 11087v08 (MORT, NA)</t>
  </si>
  <si>
    <t xml:space="preserve">Ulmus_davidiana_var._japonica|ULMPROP-2_04-248-002*pu/003|ULMPROP-2</t>
  </si>
  <si>
    <t xml:space="preserve">ULMPROP-2</t>
  </si>
  <si>
    <t xml:space="preserve">U davidiana var japonica 6</t>
  </si>
  <si>
    <t xml:space="preserve">Ulmus_davidiana_var._japonica|ULMJAP-1_02-253-001*B|ULMJAP-1</t>
  </si>
  <si>
    <t xml:space="preserve">ULMJAP-1</t>
  </si>
  <si>
    <t xml:space="preserve">U davidiana var japonica 7</t>
  </si>
  <si>
    <t xml:space="preserve">Weber &amp; Gog 11056v08 (MORT)</t>
  </si>
  <si>
    <t xml:space="preserve">Ulmus_davidiana_var._japonica|ULMJAP-2_02-242-001*A|ULMJAP-2</t>
  </si>
  <si>
    <t xml:space="preserve">ULMJAP-2</t>
  </si>
  <si>
    <t xml:space="preserve">U davidiana var japonica 8</t>
  </si>
  <si>
    <t xml:space="preserve">Weber &amp; Gog 11057v08 (MORT)</t>
  </si>
  <si>
    <t xml:space="preserve">Ulmus_-davidiana_var._japonica_x_minor-_|ULMCARxJAP-1_2351-24*1|ULMCARxJAP-1</t>
  </si>
  <si>
    <t xml:space="preserve">ULMCARxJAP-1</t>
  </si>
  <si>
    <t xml:space="preserve">U davidiana var japonica 9</t>
  </si>
  <si>
    <t xml:space="preserve">Dorrell &amp; Lueders 14097v14 (MORT, NA)</t>
  </si>
  <si>
    <t xml:space="preserve">Potenberg et al. 14127v14 (NA), Potenberg et al. 14127v14 (MORT)</t>
  </si>
  <si>
    <t xml:space="preserve">Packard et al. 10017v04 (MORT)</t>
  </si>
  <si>
    <t xml:space="preserve">U. elongata (ELM-MOR-112) = NA 68995</t>
  </si>
  <si>
    <t xml:space="preserve">ELM-MOR-112</t>
  </si>
  <si>
    <t xml:space="preserve">U elongata</t>
  </si>
  <si>
    <t xml:space="preserve">Ulmus elongata</t>
  </si>
  <si>
    <t xml:space="preserve">elongata</t>
  </si>
  <si>
    <t xml:space="preserve">Zhejiang Province, Chuna</t>
  </si>
  <si>
    <t xml:space="preserve">Whittemore 15-035 (NA)</t>
  </si>
  <si>
    <t xml:space="preserve">Ulmus_glabra_|ULMGLAB-1_255-81*7|ULMGLAB-1</t>
  </si>
  <si>
    <t xml:space="preserve">ULMGLAB-1</t>
  </si>
  <si>
    <t xml:space="preserve">U glabra</t>
  </si>
  <si>
    <t xml:space="preserve">Ulmus glabra</t>
  </si>
  <si>
    <t xml:space="preserve">glabra</t>
  </si>
  <si>
    <t xml:space="preserve">Ulmus</t>
  </si>
  <si>
    <t xml:space="preserve">Baden-Wurttemberg, Germany</t>
  </si>
  <si>
    <t xml:space="preserve">Sianta and Damery 11147v08 (MORT, NA)</t>
  </si>
  <si>
    <t xml:space="preserve">Ulmus_glabra_|ULMELL-2_553-2001*4_00-248|ULMELL-2</t>
  </si>
  <si>
    <t xml:space="preserve">ULMELL-2</t>
  </si>
  <si>
    <t xml:space="preserve">U glabra (U elliptica) Geo</t>
  </si>
  <si>
    <t xml:space="preserve">Republic of Georgia</t>
  </si>
  <si>
    <t xml:space="preserve">Potenberg et al. 14106v14 (NA)</t>
  </si>
  <si>
    <t xml:space="preserve">Dorrell et al. 14067v14 (MORT)</t>
  </si>
  <si>
    <t xml:space="preserve">Sianta and Hayward 11172v08 (MORT, NA)</t>
  </si>
  <si>
    <t xml:space="preserve">Ulmus_glabra_|ULMELL-1_200-90*2|ULMELL-1</t>
  </si>
  <si>
    <t xml:space="preserve">ULMELL-1</t>
  </si>
  <si>
    <t xml:space="preserve">U glabra (U elliptica) unk</t>
  </si>
  <si>
    <t xml:space="preserve">Boyce Thompson Arboretum</t>
  </si>
  <si>
    <t xml:space="preserve">Gog 10911V08 (NA)</t>
  </si>
  <si>
    <t xml:space="preserve">Potenberg et al. 14072v14 (MORT, NA)</t>
  </si>
  <si>
    <t xml:space="preserve">Gog 10902v08 (MORT)</t>
  </si>
  <si>
    <t xml:space="preserve">Sianta and Hayward 11175v08 (MORT, NA)</t>
  </si>
  <si>
    <t xml:space="preserve">Ulmus_glabra_|ULMSUK-1_181-76*1|ULMSUK-1</t>
  </si>
  <si>
    <t xml:space="preserve">ULMSUK-1</t>
  </si>
  <si>
    <t xml:space="preserve">U glabra (U sukaczevii) 1</t>
  </si>
  <si>
    <t xml:space="preserve">Leningrad Bot. Garden</t>
  </si>
  <si>
    <t xml:space="preserve">Potenberg 10903V08 (NA)</t>
  </si>
  <si>
    <t xml:space="preserve">Potenberg 14087v14 (MORT, NA)</t>
  </si>
  <si>
    <t xml:space="preserve">Brown et al. 14122V14 (MORT, NA)</t>
  </si>
  <si>
    <t xml:space="preserve">Weber and Damery 11134v08 (MORT)</t>
  </si>
  <si>
    <t xml:space="preserve">Ulmus_glabra_|ULMSUK-2_949-73*4|ULMSUK-2</t>
  </si>
  <si>
    <t xml:space="preserve">ULMSUK-2</t>
  </si>
  <si>
    <t xml:space="preserve">U glabra (U sukaczevii) 2</t>
  </si>
  <si>
    <t xml:space="preserve">Shimp et al. 3170v90 (MORT)</t>
  </si>
  <si>
    <t xml:space="preserve">Wiegrefe 62 (MORT), Potenberg et al. 14088V14 (MORT, NA)</t>
  </si>
  <si>
    <t xml:space="preserve">Gog 10901v08 (NA)</t>
  </si>
  <si>
    <t xml:space="preserve">WRC W93 (MORT); Weber and Damery 11137v08 (MORT)</t>
  </si>
  <si>
    <t xml:space="preserve">U. laciniata (ELM-MOR-115) = AA 17909-B</t>
  </si>
  <si>
    <t xml:space="preserve">ELM-MOR-115</t>
  </si>
  <si>
    <t xml:space="preserve">U laciniata China</t>
  </si>
  <si>
    <t xml:space="preserve">Ulmus laciniata</t>
  </si>
  <si>
    <t xml:space="preserve">laciniata</t>
  </si>
  <si>
    <t xml:space="preserve">I didn't check MORT for vouchers; do you have any?  NA has two sheets of this plant, and several sheets of 17909-A</t>
  </si>
  <si>
    <t xml:space="preserve">Hebei, China</t>
  </si>
  <si>
    <t xml:space="preserve">Santamour 2/25/70 (NA)</t>
  </si>
  <si>
    <t xml:space="preserve">Every et al. 1727 (NA)</t>
  </si>
  <si>
    <t xml:space="preserve">Ulmus_laciniata_var._nikkoensis|ULMLACvarNIK_180-84*1|ULMLACvarNIK</t>
  </si>
  <si>
    <t xml:space="preserve">ULMLACvarNIK</t>
  </si>
  <si>
    <t xml:space="preserve">U laciniata Japan</t>
  </si>
  <si>
    <t xml:space="preserve">Tochigi Prefecture, Japan</t>
  </si>
  <si>
    <t xml:space="preserve">Potenberg et al. 14086v14 (NA); I saw a sheet at MORT, but didn't record the data</t>
  </si>
  <si>
    <t xml:space="preserve">Gog 10944v08 (MORT)</t>
  </si>
  <si>
    <t xml:space="preserve">Means et al. 11121v08 (MORT, NA)</t>
  </si>
  <si>
    <t xml:space="preserve">Ulmus_laciniata_|ULMLAC-1_50-95*1_04-214-005|ULMLAC-1</t>
  </si>
  <si>
    <t xml:space="preserve">ULMLAC-1</t>
  </si>
  <si>
    <t xml:space="preserve">U laciniata x pumila</t>
  </si>
  <si>
    <t xml:space="preserve">Ulmus laciniata x pumila?</t>
  </si>
  <si>
    <t xml:space="preserve">laciniata x pumila</t>
  </si>
  <si>
    <t xml:space="preserve">Can we check this det using the radSeq data?</t>
  </si>
  <si>
    <t xml:space="preserve">Liaoning Province, China</t>
  </si>
  <si>
    <t xml:space="preserve">Connoly et al. 14082v14 (NA)</t>
  </si>
  <si>
    <t xml:space="preserve">Potenberg et al. 13314v12 (MORT, NA)</t>
  </si>
  <si>
    <t xml:space="preserve">Sianta and Damery 11145v08 (MORT)</t>
  </si>
  <si>
    <t xml:space="preserve">Ulmus_laevis_|ULMLAE-2_27-98*2|ULMLAE-2</t>
  </si>
  <si>
    <t xml:space="preserve">ULMLAE-2</t>
  </si>
  <si>
    <t xml:space="preserve">U laevis</t>
  </si>
  <si>
    <t xml:space="preserve">Ulmus laevis</t>
  </si>
  <si>
    <t xml:space="preserve">laevis</t>
  </si>
  <si>
    <t xml:space="preserve">Kuybishev Bot. Garden</t>
  </si>
  <si>
    <t xml:space="preserve">Potenberg 14064v14 (MORT, NA)</t>
  </si>
  <si>
    <t xml:space="preserve">Means et al. 11124v08 (MORT)</t>
  </si>
  <si>
    <t xml:space="preserve">Ulmus_lamellosa_|ULMLAM-1_317-90*1_04-215-002|ULMLAM-1</t>
  </si>
  <si>
    <t xml:space="preserve">ULMLAM-1</t>
  </si>
  <si>
    <t xml:space="preserve">U lamellosa Beijing</t>
  </si>
  <si>
    <t xml:space="preserve">Ulmus lamellosa</t>
  </si>
  <si>
    <t xml:space="preserve">lamellosa</t>
  </si>
  <si>
    <t xml:space="preserve">Trichocarpus</t>
  </si>
  <si>
    <t xml:space="preserve">Beijing Bot. Garden, China</t>
  </si>
  <si>
    <t xml:space="preserve">Potenberg et al. 10906v08 (MORT)</t>
  </si>
  <si>
    <t xml:space="preserve">(Potenberg et al. 14066v14 (MORT, NA)</t>
  </si>
  <si>
    <t xml:space="preserve">Ware 5834v93 (MORT), Gog 10935v08 (MORT, NA)</t>
  </si>
  <si>
    <t xml:space="preserve">Weber &amp; Damery 11138v08 (MORT, NA)</t>
  </si>
  <si>
    <t xml:space="preserve">Ulmus_harbinensis|ELM-MOR-74_585-2006*2|ELM-MOR-74</t>
  </si>
  <si>
    <t xml:space="preserve">ELM-MOR-74</t>
  </si>
  <si>
    <t xml:space="preserve">U lamellosa Heilongjiang</t>
  </si>
  <si>
    <t xml:space="preserve">Heilongjiang Province, China</t>
  </si>
  <si>
    <t xml:space="preserve">Brown ELM-MOR-74 (NA)</t>
  </si>
  <si>
    <t xml:space="preserve">Ulmus_macrocarpa_var._dorsettii|ULMMACvarDOR-1_04-221-002*pu/002|ULMMACvarDOR-1</t>
  </si>
  <si>
    <t xml:space="preserve">ULMMACvarDOR-1</t>
  </si>
  <si>
    <t xml:space="preserve">U lamellosa unk 1</t>
  </si>
  <si>
    <t xml:space="preserve">Weber &amp; Sianta 11084v08 (MORT)</t>
  </si>
  <si>
    <t xml:space="preserve">Ulmus_lamellosa_|ULMMAC-1_51-95*1_04-219-001|ULMMAC-1</t>
  </si>
  <si>
    <t xml:space="preserve">ULMMAC-1</t>
  </si>
  <si>
    <t xml:space="preserve">U lamellosa unk 2</t>
  </si>
  <si>
    <t xml:space="preserve">Potenberg 10905v08 (MORT)</t>
  </si>
  <si>
    <t xml:space="preserve">Potenberg et al. 14074v14 (MORT, NA)</t>
  </si>
  <si>
    <t xml:space="preserve">Hayward &amp; Sianta 11176v08 (MORT)</t>
  </si>
  <si>
    <t xml:space="preserve">Ulmus_glaucescens_var._lasiocarpa|ULMGLAUvLAS-1_537-76*3_04-213-002|ULMGLAUvLAS-1</t>
  </si>
  <si>
    <t xml:space="preserve">ULMGLAUvLAS-1</t>
  </si>
  <si>
    <t xml:space="preserve">U lamellosa unk 3</t>
  </si>
  <si>
    <t xml:space="preserve">Potenberg et al 10904v08 (MORT), 12792v11 (MORT, NA)</t>
  </si>
  <si>
    <t xml:space="preserve">Potenberg et al 14090v14 (NA)</t>
  </si>
  <si>
    <t xml:space="preserve">Sianta and Damery 11148v08 (MORT, NA), Altvatter &amp; Bradtke 5806v93 (MORT)</t>
  </si>
  <si>
    <t xml:space="preserve">Ulmus_macrocarpa_|ULMMAC-2_04-220-001*pu/001|ULMMAC-2</t>
  </si>
  <si>
    <t xml:space="preserve">ULMMAC-2</t>
  </si>
  <si>
    <t xml:space="preserve">U macrocarpa</t>
  </si>
  <si>
    <t xml:space="preserve">Ulmus macrocarpa</t>
  </si>
  <si>
    <t xml:space="preserve">macrocarpa</t>
  </si>
  <si>
    <t xml:space="preserve">VOUCHER NOT FOUND BUT A YOUNG TREE IS IN THE LIVING COLLECTION</t>
  </si>
  <si>
    <t xml:space="preserve">Ulmus_mexicana|Frozen_19/7/2014|ELM-MOR-79</t>
  </si>
  <si>
    <t xml:space="preserve">ELM-MOR-79</t>
  </si>
  <si>
    <t xml:space="preserve">U mexicana</t>
  </si>
  <si>
    <t xml:space="preserve">Ulmus mexicana</t>
  </si>
  <si>
    <t xml:space="preserve">mexicana</t>
  </si>
  <si>
    <t xml:space="preserve">Per email from MCE 10/22/2014, tree is too small to collect from as yet</t>
  </si>
  <si>
    <t xml:space="preserve">Veracruz, Mexico</t>
  </si>
  <si>
    <t xml:space="preserve">Ulmus_microcarpa_|ELM-MOR-72_588-2006*1|ELM-MOR-72</t>
  </si>
  <si>
    <t xml:space="preserve">ELM-MOR-72</t>
  </si>
  <si>
    <t xml:space="preserve">U microcarpa 1</t>
  </si>
  <si>
    <t xml:space="preserve">Ulmus microcarpa</t>
  </si>
  <si>
    <t xml:space="preserve">microcarpa</t>
  </si>
  <si>
    <t xml:space="preserve">Tibet Autonomous Region, China</t>
  </si>
  <si>
    <t xml:space="preserve">Brown ELM-MOR-72 (MORT, NA)</t>
  </si>
  <si>
    <t xml:space="preserve">Ulmus_microcarpa_|ULMMIC-1_04-246-001*pu/002|ULMMIC-1</t>
  </si>
  <si>
    <t xml:space="preserve">ULMMIC-1</t>
  </si>
  <si>
    <t xml:space="preserve">U microcarpa 2</t>
  </si>
  <si>
    <t xml:space="preserve">Weber &amp; Gog 11058v08 (MORT)</t>
  </si>
  <si>
    <t xml:space="preserve">Ulmus_minor_subsp._angustifolia|MCE03|ELM-MOR-83</t>
  </si>
  <si>
    <t xml:space="preserve">ELM-MOR-83</t>
  </si>
  <si>
    <t xml:space="preserve">U minor (angustifolia)</t>
  </si>
  <si>
    <t xml:space="preserve">Ulmus minor (referrable to U. angustifolia)</t>
  </si>
  <si>
    <t xml:space="preserve">minor</t>
  </si>
  <si>
    <t xml:space="preserve">Cornwall, England</t>
  </si>
  <si>
    <t xml:space="preserve">Ellis MCE03 (MORT)</t>
  </si>
  <si>
    <t xml:space="preserve">Ulmus_minor_ssp._goodyeri|MCE04|ELM-MOR-78</t>
  </si>
  <si>
    <t xml:space="preserve">ELM-MOR-78</t>
  </si>
  <si>
    <t xml:space="preserve">U minor (goodyeri)</t>
  </si>
  <si>
    <t xml:space="preserve">Ulmus minor (referrable to subsp. goodyeri)</t>
  </si>
  <si>
    <t xml:space="preserve">Hampshire, England</t>
  </si>
  <si>
    <t xml:space="preserve">Ellis MCE04 (MORT)</t>
  </si>
  <si>
    <t xml:space="preserve">ulmus_minor_subsp._plotii|MCE06|ELM-MOR-85</t>
  </si>
  <si>
    <t xml:space="preserve">ELM-MOR-85</t>
  </si>
  <si>
    <t xml:space="preserve">U minor (plotii)</t>
  </si>
  <si>
    <t xml:space="preserve">Ulmus minor (referrable to U. plotii)</t>
  </si>
  <si>
    <t xml:space="preserve">Northamptonshire, England</t>
  </si>
  <si>
    <t xml:space="preserve">Ellis MCE06 (MORT)</t>
  </si>
  <si>
    <t xml:space="preserve">Ulmus_procera_|ULMPROC-2_211-40*5|ULMPROC-2</t>
  </si>
  <si>
    <t xml:space="preserve">ULMPROC-2</t>
  </si>
  <si>
    <t xml:space="preserve">U minor (procera) 1</t>
  </si>
  <si>
    <t xml:space="preserve">Ulmus minor (referrable to U. procera)</t>
  </si>
  <si>
    <t xml:space="preserve">Bunyan et al. 1544v87 (MORT)</t>
  </si>
  <si>
    <t xml:space="preserve">Ulmus_procera_|ULMPROC-1_756-60*1|ULMPROC-1</t>
  </si>
  <si>
    <t xml:space="preserve">ULMPROC-1</t>
  </si>
  <si>
    <t xml:space="preserve">U minor (procera) 2</t>
  </si>
  <si>
    <t xml:space="preserve">Potenberg et al. 14084v14 (NA)</t>
  </si>
  <si>
    <t xml:space="preserve">Kubic et al. 14121v14 (MORT, NA)</t>
  </si>
  <si>
    <t xml:space="preserve">Podrasky et al. 2098v88 (MORT)</t>
  </si>
  <si>
    <t xml:space="preserve">Ulmus_minor_subsp._sarniensis|MCE01|ELM-MOR-84</t>
  </si>
  <si>
    <t xml:space="preserve">ELM-MOR-84</t>
  </si>
  <si>
    <t xml:space="preserve">U minor (sarniensis)</t>
  </si>
  <si>
    <t xml:space="preserve">Ulmus minor (referrable to U. sarniensis)</t>
  </si>
  <si>
    <t xml:space="preserve">Sussex, England</t>
  </si>
  <si>
    <t xml:space="preserve">Ellis MCE01 (MORT, NA)</t>
  </si>
  <si>
    <t xml:space="preserve">Ulmus_minor|ULMFOL-1_117-96*2|ULMFOL-1</t>
  </si>
  <si>
    <t xml:space="preserve">ULMFOL-1</t>
  </si>
  <si>
    <t xml:space="preserve">U minor 1</t>
  </si>
  <si>
    <t xml:space="preserve">Ulmus minor</t>
  </si>
  <si>
    <t xml:space="preserve">Potenberg et al. 14117v14 (NA)</t>
  </si>
  <si>
    <t xml:space="preserve">Potenberg et al. 14103v14 (MORT, NA), 14061v14 (MORT, NA)</t>
  </si>
  <si>
    <t xml:space="preserve">Means et al. 11163v08 (MORT)</t>
  </si>
  <si>
    <t xml:space="preserve">Ulmus_minor|ULMFOL-1.5_117-96*3|ULMFOL-1.5</t>
  </si>
  <si>
    <t xml:space="preserve">ULMFOL-1.5</t>
  </si>
  <si>
    <t xml:space="preserve">U minor 2</t>
  </si>
  <si>
    <t xml:space="preserve">Potenberg et al. 14062v14 (MORT, NA), 14117v14 (MORT)</t>
  </si>
  <si>
    <t xml:space="preserve">Glaysher et al. 11162v08 (MORT)</t>
  </si>
  <si>
    <t xml:space="preserve">Ulmus_glabra_|ULMGLAB-2_591-54*1|ULMGLAB-2</t>
  </si>
  <si>
    <t xml:space="preserve">ULMGLAB-2</t>
  </si>
  <si>
    <t xml:space="preserve">U minor 3</t>
  </si>
  <si>
    <t xml:space="preserve">Connoly and Matejka 12805v11 (NA)</t>
  </si>
  <si>
    <t xml:space="preserve">Connoly et al. 14079v14 (MORT, NA)</t>
  </si>
  <si>
    <t xml:space="preserve">Packard and Jarvis 6465v94 (MORT)</t>
  </si>
  <si>
    <t xml:space="preserve">WRC W-96 (MORT); Sianta and Damery 11142v08 (MORT)</t>
  </si>
  <si>
    <t xml:space="preserve">Ulmus_minor_ssp._minor|MCE05|ELM-MOR-86</t>
  </si>
  <si>
    <t xml:space="preserve">ELM-MOR-86</t>
  </si>
  <si>
    <t xml:space="preserve">U minor 4</t>
  </si>
  <si>
    <t xml:space="preserve">Essex, England</t>
  </si>
  <si>
    <t xml:space="preserve">Ellis MCE05 (MORT)</t>
  </si>
  <si>
    <t xml:space="preserve">Ulmus_minor|MCE02|ELM-MOR-88</t>
  </si>
  <si>
    <t xml:space="preserve">ELM-MOR-88</t>
  </si>
  <si>
    <t xml:space="preserve">U minor 5</t>
  </si>
  <si>
    <t xml:space="preserve">Cambridgeshire, England</t>
  </si>
  <si>
    <t xml:space="preserve">Ellis MCE02 (MORT)</t>
  </si>
  <si>
    <t xml:space="preserve">Ulmus_canescens|MCE09|ELM-MOR-109</t>
  </si>
  <si>
    <t xml:space="preserve">ELM-MOR-109</t>
  </si>
  <si>
    <t xml:space="preserve">U minor ssp canescens 1</t>
  </si>
  <si>
    <t xml:space="preserve">Ulmus minor subsp canescens</t>
  </si>
  <si>
    <t xml:space="preserve">minor x pumila</t>
  </si>
  <si>
    <t xml:space="preserve">Jerusalem, Israel</t>
  </si>
  <si>
    <t xml:space="preserve">Ellis MCE09 (MORT)</t>
  </si>
  <si>
    <t xml:space="preserve">Ulmus_canescens_|ULMCAN-1_395-76*1|ULMCAN-1</t>
  </si>
  <si>
    <t xml:space="preserve">ULMCAN-1</t>
  </si>
  <si>
    <t xml:space="preserve">U minor ssp canescens 2</t>
  </si>
  <si>
    <t xml:space="preserve">Israel</t>
  </si>
  <si>
    <t xml:space="preserve">Potenberg et al. 14099v14 (NA)</t>
  </si>
  <si>
    <t xml:space="preserve">Ware s. n. May 1994 (MORT)</t>
  </si>
  <si>
    <t xml:space="preserve">Geisler and Weber 10550v07 (MORT)</t>
  </si>
  <si>
    <t xml:space="preserve">Ulmus_parvifolia|ULMP ARvarCOR-1_48-86*1|ULMPARvarCOR-1</t>
  </si>
  <si>
    <t xml:space="preserve">ULMPARvarCOR-1</t>
  </si>
  <si>
    <t xml:space="preserve">U parvifolia Korea</t>
  </si>
  <si>
    <t xml:space="preserve">Ulmus parvifolia</t>
  </si>
  <si>
    <t xml:space="preserve">parvifolia</t>
  </si>
  <si>
    <t xml:space="preserve">Microptelea</t>
  </si>
  <si>
    <t xml:space="preserve">South Ch'ungch'ong Province, South Korea</t>
  </si>
  <si>
    <t xml:space="preserve">Potenberg et al. 14332v14 (MORT, NA)</t>
  </si>
  <si>
    <t xml:space="preserve">Ulmus_parvifolia_|ULMP AR-2_04-253-001*pu/001|ULMPAR-2</t>
  </si>
  <si>
    <t xml:space="preserve">ULMPAR-2</t>
  </si>
  <si>
    <t xml:space="preserve">U parvifolia unk 1</t>
  </si>
  <si>
    <t xml:space="preserve">Weber &amp; Gog 11061v08 (MORT)</t>
  </si>
  <si>
    <t xml:space="preserve">Ulmus_parvifolia_|ULMP AR-1_02-238-001*M|ULMPAR-1</t>
  </si>
  <si>
    <t xml:space="preserve">ULMPAR-1</t>
  </si>
  <si>
    <t xml:space="preserve">U parvifolia unk 2</t>
  </si>
  <si>
    <t xml:space="preserve">Weber &amp; Gog 11063v08 (MORT)</t>
  </si>
  <si>
    <t xml:space="preserve">Ulmus_prunifolia_|ULMPRU-1_04-238-001*pu/005|ULMPRU-1</t>
  </si>
  <si>
    <t xml:space="preserve">ULMPRU-1</t>
  </si>
  <si>
    <t xml:space="preserve">U prunifolia</t>
  </si>
  <si>
    <t xml:space="preserve">Ulmus prunifolia</t>
  </si>
  <si>
    <t xml:space="preserve">prunifolia</t>
  </si>
  <si>
    <t xml:space="preserve">Weber &amp; Sianta 11082v08 (MORT)</t>
  </si>
  <si>
    <t xml:space="preserve">Ulmus_pumila_||ELM-MOR-89</t>
  </si>
  <si>
    <t xml:space="preserve">ELM-MOR-89</t>
  </si>
  <si>
    <t xml:space="preserve">U pumila OK</t>
  </si>
  <si>
    <t xml:space="preserve">Ulmus pumila</t>
  </si>
  <si>
    <t xml:space="preserve">pumila</t>
  </si>
  <si>
    <t xml:space="preserve">Noble County, Oklahoma</t>
  </si>
  <si>
    <t xml:space="preserve">Whittemore 14-052 (NA)</t>
  </si>
  <si>
    <t xml:space="preserve">Ulmus_pumila_|ULMPUM-2_662-31*1|ULMPUM-2</t>
  </si>
  <si>
    <t xml:space="preserve">ULMPUM-2</t>
  </si>
  <si>
    <t xml:space="preserve">U pumila unk 1</t>
  </si>
  <si>
    <t xml:space="preserve">Lesica 9 May 1972 (MORT), Gavlak 4400v91 (MORT)</t>
  </si>
  <si>
    <t xml:space="preserve">Ulmus_pumila_|ULMPUM-1_325-70*4|ULMPUM-1</t>
  </si>
  <si>
    <t xml:space="preserve">ULMPUM-1</t>
  </si>
  <si>
    <t xml:space="preserve">U pumila unk 2</t>
  </si>
  <si>
    <t xml:space="preserve">Gog 10945v08 (MORT)</t>
  </si>
  <si>
    <t xml:space="preserve">Weber &amp; Damery 11135v08 (MORT)</t>
  </si>
  <si>
    <t xml:space="preserve">Ulmus_elongata|ELM-MOR-73_13-2008*2|ELM-MOR-73</t>
  </si>
  <si>
    <t xml:space="preserve">ELM-MOR-73</t>
  </si>
  <si>
    <t xml:space="preserve">U pumila unk 3</t>
  </si>
  <si>
    <t xml:space="preserve">Brown ELM-MOR-73 (NA)</t>
  </si>
  <si>
    <t xml:space="preserve">Ulmus_changii|ELM-MOR-75_11-2008*1|ELM-MOR-75</t>
  </si>
  <si>
    <t xml:space="preserve">ELM-MOR-75</t>
  </si>
  <si>
    <t xml:space="preserve">U pumila unk 4</t>
  </si>
  <si>
    <t xml:space="preserve">Ulmus_rubra||ELM-MOR-94</t>
  </si>
  <si>
    <t xml:space="preserve">ELM-MOR-94</t>
  </si>
  <si>
    <t xml:space="preserve">U rubra MD1</t>
  </si>
  <si>
    <t xml:space="preserve">Ulmus rubra</t>
  </si>
  <si>
    <t xml:space="preserve">rubra</t>
  </si>
  <si>
    <t xml:space="preserve">Frederick County, Maryland</t>
  </si>
  <si>
    <t xml:space="preserve">Whittemore 14-101 (NA)</t>
  </si>
  <si>
    <t xml:space="preserve">Ulmus_rubra||ELM-MOR-93</t>
  </si>
  <si>
    <t xml:space="preserve">ELM-MOR-93</t>
  </si>
  <si>
    <t xml:space="preserve">U rubra MD2</t>
  </si>
  <si>
    <t xml:space="preserve">Whittemore 14-095 (NA)</t>
  </si>
  <si>
    <t xml:space="preserve">Ulmus_rubra||ELM-MOR-92</t>
  </si>
  <si>
    <t xml:space="preserve">ELM-MOR-92</t>
  </si>
  <si>
    <t xml:space="preserve">U rubra OK</t>
  </si>
  <si>
    <t xml:space="preserve">Muskogee County, Oklahoma</t>
  </si>
  <si>
    <t xml:space="preserve">Whittemore 14-054 (NA)</t>
  </si>
  <si>
    <t xml:space="preserve">Ulmus_rubra||ELM-MOR-90</t>
  </si>
  <si>
    <t xml:space="preserve">ELM-MOR-90</t>
  </si>
  <si>
    <t xml:space="preserve">U rubra VA</t>
  </si>
  <si>
    <t xml:space="preserve">Charlotte County Virginia</t>
  </si>
  <si>
    <t xml:space="preserve">Whittemore 10-023 (NA)</t>
  </si>
  <si>
    <t xml:space="preserve">Ulmus_rubra||ELM-MOR-91</t>
  </si>
  <si>
    <t xml:space="preserve">ELM-MOR-91</t>
  </si>
  <si>
    <t xml:space="preserve">U rubra WV</t>
  </si>
  <si>
    <t xml:space="preserve">Mineral County, West Virginia</t>
  </si>
  <si>
    <t xml:space="preserve">Whittemore 12-053 (NA)</t>
  </si>
  <si>
    <t xml:space="preserve">Ulmus_serotina_|ULMSER-1_1039-23*1|ULMSER-1</t>
  </si>
  <si>
    <t xml:space="preserve">ULMSER-1</t>
  </si>
  <si>
    <t xml:space="preserve">U serotina</t>
  </si>
  <si>
    <t xml:space="preserve">Ulmus serotina</t>
  </si>
  <si>
    <t xml:space="preserve">serotina</t>
  </si>
  <si>
    <t xml:space="preserve">Weber &amp; Damery 11140v08 (MORT).  Leaves and young fruit Potenberg &amp; Connoly 11343v08 (MORT)</t>
  </si>
  <si>
    <t xml:space="preserve">Ulmus_szechuanica_|ULMSZE-1_53-95*2_04-225-004|ULMSZE-1</t>
  </si>
  <si>
    <t xml:space="preserve">ULMSZE-1</t>
  </si>
  <si>
    <t xml:space="preserve">U szechuanica 1</t>
  </si>
  <si>
    <t xml:space="preserve">Ulmus szechuanica</t>
  </si>
  <si>
    <t xml:space="preserve">szechuanica</t>
  </si>
  <si>
    <t xml:space="preserve">Vastalo and Packard 12794v11 (MORT); Connoly et al. 14063v14 (MORT, NA)</t>
  </si>
  <si>
    <t xml:space="preserve">Sianta and Hayward 11174v08 (MORT)</t>
  </si>
  <si>
    <t xml:space="preserve">Ulmus_szechuanica_|ULMSZE-2_429-84*3_04-226|ULMSZE-2</t>
  </si>
  <si>
    <t xml:space="preserve">ULMSZE-2</t>
  </si>
  <si>
    <t xml:space="preserve">U szechuanica 2</t>
  </si>
  <si>
    <t xml:space="preserve">Sherman and Ball 12087v11 (MORT), Potenberg et al. 14089v14 (MORT), Shimp and Haskins 3191v90 (MORT)</t>
  </si>
  <si>
    <t xml:space="preserve">Potenberg 14089v14 (NA)</t>
  </si>
  <si>
    <t xml:space="preserve">Potenberg 13319v12 (MORT, NA)</t>
  </si>
  <si>
    <t xml:space="preserve">Ulmus_thomasii_|ELM-MOR-76_122-2006*2|ELM-MOR-76</t>
  </si>
  <si>
    <t xml:space="preserve">ELM-MOR-76</t>
  </si>
  <si>
    <t xml:space="preserve">U thomasii NE</t>
  </si>
  <si>
    <t xml:space="preserve">Ulmus thomasii</t>
  </si>
  <si>
    <t xml:space="preserve">thomasii</t>
  </si>
  <si>
    <t xml:space="preserve">Dixon Co., Nebraska</t>
  </si>
  <si>
    <t xml:space="preserve">Brown ELM-MOR-76 17 Sept. 2014 (MORT, NA)</t>
  </si>
  <si>
    <t xml:space="preserve">Ulmus_thomasii_|ELM-MOR-77_843-2005*2|ELM-MOR-77</t>
  </si>
  <si>
    <t xml:space="preserve">ELM-MOR-77</t>
  </si>
  <si>
    <t xml:space="preserve">U thomasii OH</t>
  </si>
  <si>
    <t xml:space="preserve">Erie Co., Ohio</t>
  </si>
  <si>
    <t xml:space="preserve">Brown ELM-MOR-77 17 Sept. 2014 (MORT, NA)</t>
  </si>
  <si>
    <t xml:space="preserve">Ulmus_thomasii_|ULMTHO-1_178-84*3|ULMTHO-1</t>
  </si>
  <si>
    <t xml:space="preserve">ULMTHO-1</t>
  </si>
  <si>
    <t xml:space="preserve">U thomasii WI</t>
  </si>
  <si>
    <t xml:space="preserve">Manitowoc Co., Wisconsin</t>
  </si>
  <si>
    <t xml:space="preserve">Connoly &amp; Gog 10913v08 (MORT, NA)</t>
  </si>
  <si>
    <t xml:space="preserve">Connoly et al. 14078v14 (NA)</t>
  </si>
  <si>
    <t xml:space="preserve">Means et al. 11166v08 (MORT)</t>
  </si>
  <si>
    <t xml:space="preserve">Ulmus_uyematsui|MCE07|ELM-MOR-108</t>
  </si>
  <si>
    <t xml:space="preserve">ELM-MOR-108</t>
  </si>
  <si>
    <t xml:space="preserve">U uyematsui</t>
  </si>
  <si>
    <t xml:space="preserve">Ulmus uyematsui</t>
  </si>
  <si>
    <t xml:space="preserve">uyematsui</t>
  </si>
  <si>
    <t xml:space="preserve">Mayfeng, Taiwan</t>
  </si>
  <si>
    <t xml:space="preserve">Ellis MCE07 (MORT)</t>
  </si>
  <si>
    <t xml:space="preserve">Ulmus_villosa|MCE10|ELM-MOR-87</t>
  </si>
  <si>
    <t xml:space="preserve">ELM-MOR-87</t>
  </si>
  <si>
    <t xml:space="preserve">U villosa</t>
  </si>
  <si>
    <t xml:space="preserve">Ulmus villosa</t>
  </si>
  <si>
    <t xml:space="preserve">villosa</t>
  </si>
  <si>
    <t xml:space="preserve">subg. Indoptelea</t>
  </si>
  <si>
    <t xml:space="preserve">Kashmir</t>
  </si>
  <si>
    <t xml:space="preserve">Ellis MCE10 (MORT)</t>
  </si>
  <si>
    <t xml:space="preserve">Ulmus_wallichiana_|MCE08|ELM-MOR-107</t>
  </si>
  <si>
    <t xml:space="preserve">ELM-MOR-107</t>
  </si>
  <si>
    <t xml:space="preserve">U wallichiana 1</t>
  </si>
  <si>
    <t xml:space="preserve">Ulmus wallichiana</t>
  </si>
  <si>
    <t xml:space="preserve">wallichiana</t>
  </si>
  <si>
    <t xml:space="preserve">Himalaya, exact loc. unknown</t>
  </si>
  <si>
    <t xml:space="preserve">Ellis MCE08 (MORT)</t>
  </si>
  <si>
    <t xml:space="preserve">Ulmus_wallichiana_|ULMWAL-1_04-228-001*pu/003|ULMWAL-1</t>
  </si>
  <si>
    <t xml:space="preserve">ULMWAL-1</t>
  </si>
  <si>
    <t xml:space="preserve">U wallichiana 2</t>
  </si>
  <si>
    <t xml:space="preserve">from wild where?</t>
  </si>
  <si>
    <t xml:space="preserve">Wiegrefe 1057 (MORT)</t>
  </si>
  <si>
    <t xml:space="preserve">xxx</t>
  </si>
  <si>
    <t xml:space="preserve">Ulmus_wallichiana_|ULMWAL-2_04-250-001*pu/005|ULMWAL-2</t>
  </si>
  <si>
    <t xml:space="preserve">ULMWAL-2</t>
  </si>
  <si>
    <t xml:space="preserve">U wallichiana 3</t>
  </si>
  <si>
    <t xml:space="preserve">Zelkova_serrata|ZELSER-1_#10-54*1sd|ELM-MOR-111</t>
  </si>
  <si>
    <t xml:space="preserve">ZELSER-1</t>
  </si>
  <si>
    <t xml:space="preserve">Zelkova serrata</t>
  </si>
  <si>
    <t xml:space="preserve">Weber 10787v07 (MORT)</t>
  </si>
  <si>
    <t xml:space="preserve">extraction</t>
  </si>
  <si>
    <t xml:space="preserve">fastq</t>
  </si>
  <si>
    <t xml:space="preserve">ELM-MOR-2</t>
  </si>
  <si>
    <t xml:space="preserve">ELM-MOR-3</t>
  </si>
  <si>
    <t xml:space="preserve">ELM-MOR-4</t>
  </si>
  <si>
    <t xml:space="preserve">ELM-MOR-5</t>
  </si>
  <si>
    <t xml:space="preserve">ULMAME-1</t>
  </si>
  <si>
    <t xml:space="preserve">ELM-MOR-6</t>
  </si>
  <si>
    <t xml:space="preserve">ELM-MOR-7</t>
  </si>
  <si>
    <t xml:space="preserve">ELM-MOR-8</t>
  </si>
  <si>
    <t xml:space="preserve">ELM-MOR-9</t>
  </si>
  <si>
    <t xml:space="preserve">ELM-MOR-10</t>
  </si>
  <si>
    <t xml:space="preserve">ELM-MOR-11</t>
  </si>
  <si>
    <t xml:space="preserve">ELM-MOR-12</t>
  </si>
  <si>
    <t xml:space="preserve">ELM-MOR-13</t>
  </si>
  <si>
    <t xml:space="preserve">ULMxHOL'Commelin'-1</t>
  </si>
  <si>
    <t xml:space="preserve">ELM-MOR-14</t>
  </si>
  <si>
    <t xml:space="preserve">ELM-MOR-15</t>
  </si>
  <si>
    <t xml:space="preserve">ULMDAV-1</t>
  </si>
  <si>
    <t xml:space="preserve">ELM-MOR-16</t>
  </si>
  <si>
    <t xml:space="preserve">ELM-MOR-17</t>
  </si>
  <si>
    <t xml:space="preserve">ELM-MOR-18</t>
  </si>
  <si>
    <t xml:space="preserve">ELM-MOR-19</t>
  </si>
  <si>
    <t xml:space="preserve">ELM-MOR-20</t>
  </si>
  <si>
    <t xml:space="preserve">ELM-MOR-21</t>
  </si>
  <si>
    <t xml:space="preserve">ELM-MOR-22</t>
  </si>
  <si>
    <t xml:space="preserve">ELM-MOR-23</t>
  </si>
  <si>
    <t xml:space="preserve">ELM-MOR-24</t>
  </si>
  <si>
    <t xml:space="preserve">ELM-MOR-25</t>
  </si>
  <si>
    <t xml:space="preserve">ELM-MOR-26</t>
  </si>
  <si>
    <t xml:space="preserve">ELM-MOR-27</t>
  </si>
  <si>
    <t xml:space="preserve">ELM-MOR-28</t>
  </si>
  <si>
    <t xml:space="preserve">ELM-MOR-29</t>
  </si>
  <si>
    <t xml:space="preserve">ULMMOR-1</t>
  </si>
  <si>
    <t xml:space="preserve">ELM-MOR-30</t>
  </si>
  <si>
    <t xml:space="preserve">ELM-MOR-31</t>
  </si>
  <si>
    <t xml:space="preserve">ULMMOR-3</t>
  </si>
  <si>
    <t xml:space="preserve">ELM-MOR-32</t>
  </si>
  <si>
    <t xml:space="preserve">ELM-MOR-33</t>
  </si>
  <si>
    <t xml:space="preserve">ELM-MOR-34</t>
  </si>
  <si>
    <t xml:space="preserve">ELM-MOR-35</t>
  </si>
  <si>
    <t xml:space="preserve">ELM-MOR-36</t>
  </si>
  <si>
    <t xml:space="preserve">ELM-MOR-37</t>
  </si>
  <si>
    <t xml:space="preserve">ELM-MOR-38</t>
  </si>
  <si>
    <t xml:space="preserve">ELM-MOR-39</t>
  </si>
  <si>
    <t xml:space="preserve">ELM-MOR-40</t>
  </si>
  <si>
    <t xml:space="preserve">ELM-MOR-41</t>
  </si>
  <si>
    <t xml:space="preserve">ELM-MOR-42</t>
  </si>
  <si>
    <t xml:space="preserve">ELM-MOR-43</t>
  </si>
  <si>
    <t xml:space="preserve">ELM-MOR-44</t>
  </si>
  <si>
    <t xml:space="preserve">ELM-MOR-45</t>
  </si>
  <si>
    <t xml:space="preserve">ELM-MOR-46</t>
  </si>
  <si>
    <t xml:space="preserve">ELM-MOR-47</t>
  </si>
  <si>
    <t xml:space="preserve">ELM-MOR-48</t>
  </si>
  <si>
    <t xml:space="preserve">ELM-MOR-49</t>
  </si>
  <si>
    <t xml:space="preserve">ELM-MOR-50</t>
  </si>
  <si>
    <t xml:space="preserve">ELM-MOR-51</t>
  </si>
  <si>
    <t xml:space="preserve">ELM-MOR-52</t>
  </si>
  <si>
    <t xml:space="preserve">ELM-MOR-53</t>
  </si>
  <si>
    <t xml:space="preserve">ELM-MOR-54</t>
  </si>
  <si>
    <t xml:space="preserve">ELM-MOR-55</t>
  </si>
  <si>
    <t xml:space="preserve">ELM-MOR-56</t>
  </si>
  <si>
    <t xml:space="preserve">ELM-MOR-57</t>
  </si>
  <si>
    <t xml:space="preserve">ELM-MOR-58</t>
  </si>
  <si>
    <t xml:space="preserve">ELM-MOR-59</t>
  </si>
  <si>
    <t xml:space="preserve">ELM-MOR-60</t>
  </si>
  <si>
    <t xml:space="preserve">ELM-MOR-61</t>
  </si>
  <si>
    <t xml:space="preserve">ELM-MOR-62</t>
  </si>
  <si>
    <t xml:space="preserve">ELM-MOR-63</t>
  </si>
  <si>
    <t xml:space="preserve">ELM-MOR-64</t>
  </si>
  <si>
    <t xml:space="preserve">ELM-MOR-65</t>
  </si>
  <si>
    <t xml:space="preserve">ELM-MOR-66</t>
  </si>
  <si>
    <t xml:space="preserve">ELM-MOR-67</t>
  </si>
  <si>
    <t xml:space="preserve">ELM-MOR-68</t>
  </si>
  <si>
    <t xml:space="preserve">ELM-MOR-69</t>
  </si>
  <si>
    <t xml:space="preserve">ELM-MOR-70</t>
  </si>
  <si>
    <t xml:space="preserve">ELM-MOR-71</t>
  </si>
  <si>
    <t xml:space="preserve">ELM-MOR-1</t>
  </si>
  <si>
    <t xml:space="preserve">ELM-MOR-80</t>
  </si>
  <si>
    <t xml:space="preserve">ELM-MOR-81</t>
  </si>
  <si>
    <t xml:space="preserve">ELM-MOR-82</t>
  </si>
  <si>
    <t xml:space="preserve">ELM-MOR-102</t>
  </si>
  <si>
    <t xml:space="preserve">ELM-MOR-110</t>
  </si>
  <si>
    <t xml:space="preserve">ELM-MOR-111</t>
  </si>
  <si>
    <t xml:space="preserve">ELM-MOR-114</t>
  </si>
  <si>
    <t xml:space="preserve">ORIGINAL ORDER</t>
  </si>
  <si>
    <t xml:space="preserve">s.popdata =[</t>
  </si>
  <si>
    <t xml:space="preserve">MY ORDER</t>
  </si>
  <si>
    <t xml:space="preserve">myorder = [</t>
  </si>
  <si>
    <t xml:space="preserve">mypops = [</t>
  </si>
  <si>
    <t xml:space="preserve">mylabels=[</t>
  </si>
  <si>
    <t xml:space="preserve">cha</t>
  </si>
  <si>
    <t xml:space="preserve">cas</t>
  </si>
  <si>
    <t xml:space="preserve">mic</t>
  </si>
  <si>
    <t xml:space="preserve">min</t>
  </si>
  <si>
    <t xml:space="preserve">dav</t>
  </si>
  <si>
    <t xml:space="preserve">che</t>
  </si>
  <si>
    <t xml:space="preserve">pum</t>
  </si>
  <si>
    <t xml:space="preserve">sze</t>
  </si>
  <si>
    <t xml:space="preserve">tipLabel</t>
  </si>
  <si>
    <t xml:space="preserve">FastQ-useForRAD</t>
  </si>
  <si>
    <t xml:space="preserve">popName</t>
  </si>
  <si>
    <t xml:space="preserve">popCode</t>
  </si>
  <si>
    <t xml:space="preserve">treeLabel</t>
  </si>
  <si>
    <t xml:space="preserve">STR-label</t>
  </si>
  <si>
    <t xml:space="preserve">FileOrder</t>
  </si>
  <si>
    <t xml:space="preserve">mylabels = [</t>
  </si>
  <si>
    <t xml:space="preserve">ELM-MOR-109B</t>
  </si>
  <si>
    <t xml:space="preserve">ELM-MOR-72B</t>
  </si>
  <si>
    <t xml:space="preserve">ELM-MOR-73B</t>
  </si>
  <si>
    <t xml:space="preserve">ELM-MOR-75A</t>
  </si>
  <si>
    <t xml:space="preserve">ELM-MOR-78A</t>
  </si>
  <si>
    <t xml:space="preserve">ELM-MOR-83B</t>
  </si>
  <si>
    <t xml:space="preserve">ELM-MOR-86B</t>
  </si>
  <si>
    <t xml:space="preserve">ELM-MOR-84B</t>
  </si>
  <si>
    <t xml:space="preserve">ELM-MOR-85B</t>
  </si>
  <si>
    <t xml:space="preserve">ELM-MOR-88A</t>
  </si>
  <si>
    <t xml:space="preserve">ELM-MOR-89B</t>
  </si>
  <si>
    <t xml:space="preserve">U dav. var. japonica 1</t>
  </si>
  <si>
    <t xml:space="preserve">U dav. var. japonica 2</t>
  </si>
  <si>
    <t xml:space="preserve">U dav. var. japonica 3</t>
  </si>
  <si>
    <t xml:space="preserve">U dav. var. dav. 1</t>
  </si>
  <si>
    <t xml:space="preserve">U dav. var. japonica 4</t>
  </si>
  <si>
    <t xml:space="preserve">U dav. var. japonica 5</t>
  </si>
  <si>
    <t xml:space="preserve">U dav. var. japonica 6</t>
  </si>
  <si>
    <t xml:space="preserve">U dav. var. dav. 2</t>
  </si>
  <si>
    <t xml:space="preserve">U dav. var. japonica 7</t>
  </si>
  <si>
    <t xml:space="preserve">U dav. var. japonica 8</t>
  </si>
  <si>
    <t xml:space="preserve">U dav. var. japonica 9</t>
  </si>
  <si>
    <t xml:space="preserve">U dav. var. dav. 3</t>
  </si>
  <si>
    <t xml:space="preserve">U dav. var. dav. 4</t>
  </si>
  <si>
    <t xml:space="preserve">U dav. var. japonica 10</t>
  </si>
  <si>
    <t xml:space="preserve">U dav. var. japonica 11</t>
  </si>
  <si>
    <t xml:space="preserve">U dav. var. japonica 12</t>
  </si>
  <si>
    <t xml:space="preserve">U dav. var. japonica 13</t>
  </si>
  <si>
    <t xml:space="preserve">Structrue file comes from the noTetraploids RAD file</t>
  </si>
  <si>
    <t xml:space="preserve">excluded: changii, chenmoui, prunifolia, because they are singletons</t>
  </si>
  <si>
    <t xml:space="preserve">Sample name not found: ELM-MOR-109</t>
  </si>
  <si>
    <t xml:space="preserve">109B</t>
  </si>
  <si>
    <t xml:space="preserve">Sample name not found: ELM-MOR-78</t>
  </si>
  <si>
    <t xml:space="preserve">78A</t>
  </si>
  <si>
    <t xml:space="preserve">Sample name not found: ELM-MOR-86</t>
  </si>
  <si>
    <t xml:space="preserve">86B</t>
  </si>
  <si>
    <t xml:space="preserve">Sample name not found: ELM-MOR-85</t>
  </si>
  <si>
    <t xml:space="preserve">85B</t>
  </si>
  <si>
    <t xml:space="preserve">Sample name not found: ELM-MOR-88</t>
  </si>
  <si>
    <t xml:space="preserve">88A</t>
  </si>
  <si>
    <t xml:space="preserve">Sample name not found: ELM-MOR-83</t>
  </si>
  <si>
    <t xml:space="preserve">83B</t>
  </si>
  <si>
    <t xml:space="preserve">Sample name not found: ELM-MOR-84</t>
  </si>
  <si>
    <t xml:space="preserve">84B</t>
  </si>
  <si>
    <t xml:space="preserve">Sample name not found: ELM-MOR-73</t>
  </si>
  <si>
    <t xml:space="preserve">73B</t>
  </si>
  <si>
    <t xml:space="preserve">Sample name not found: ELM-MOR-75</t>
  </si>
  <si>
    <t xml:space="preserve">75A</t>
  </si>
  <si>
    <t xml:space="preserve">Sample name not found: ELM-MOR-89</t>
  </si>
  <si>
    <t xml:space="preserve">89B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</si>
</sst>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9"/>
      <color rgb="FF000000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Genev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6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16" activeCellId="0" sqref="F16:F17"/>
    </sheetView>
  </sheetViews>
  <sheetFormatPr defaultRowHeight="12.8"/>
  <cols>
    <col collapsed="false" hidden="false" max="1" min="1" style="0" width="86.2189054726368"/>
    <col collapsed="false" hidden="false" max="2" min="2" style="0" width="11.8457711442786"/>
    <col collapsed="false" hidden="false" max="3" min="3" style="0" width="12.5074626865672"/>
    <col collapsed="false" hidden="false" max="4" min="4" style="1" width="29.6169154228856"/>
    <col collapsed="false" hidden="false" max="5" min="5" style="0" width="42.1243781094527"/>
    <col collapsed="false" hidden="false" max="6" min="6" style="0" width="47.3880597014925"/>
    <col collapsed="false" hidden="false" max="7" min="7" style="0" width="52.1293532338308"/>
    <col collapsed="false" hidden="false" max="9" min="8" style="0" width="10.3980099502488"/>
    <col collapsed="false" hidden="false" max="10" min="10" style="0" width="35.6716417910448"/>
    <col collapsed="false" hidden="false" max="1025" min="11" style="0" width="10.3980099502488"/>
  </cols>
  <sheetData>
    <row r="1" customFormat="false" ht="14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4" hidden="false" customHeight="true" outlineLevel="0" collapsed="false">
      <c r="A2" s="2" t="s">
        <v>15</v>
      </c>
      <c r="B2" s="2" t="n">
        <f aca="false">TRUE()</f>
        <v>1</v>
      </c>
      <c r="C2" s="2" t="n">
        <f aca="false">FALSE()</f>
        <v>0</v>
      </c>
      <c r="D2" s="3" t="s">
        <v>16</v>
      </c>
      <c r="E2" s="0" t="s">
        <v>17</v>
      </c>
      <c r="F2" s="2" t="s">
        <v>17</v>
      </c>
      <c r="G2" s="2" t="s">
        <v>17</v>
      </c>
      <c r="H2" s="2"/>
      <c r="I2" s="4" t="s">
        <v>18</v>
      </c>
      <c r="J2" s="4"/>
      <c r="K2" s="4"/>
    </row>
    <row r="3" customFormat="false" ht="14" hidden="false" customHeight="true" outlineLevel="0" collapsed="false">
      <c r="A3" s="2" t="s">
        <v>19</v>
      </c>
      <c r="B3" s="2" t="n">
        <f aca="false">FALSE()</f>
        <v>0</v>
      </c>
      <c r="C3" s="2" t="n">
        <f aca="false">FALSE()</f>
        <v>0</v>
      </c>
      <c r="D3" s="3" t="s">
        <v>20</v>
      </c>
      <c r="E3" s="0" t="s">
        <v>21</v>
      </c>
      <c r="F3" s="2" t="s">
        <v>22</v>
      </c>
      <c r="G3" s="2" t="s">
        <v>23</v>
      </c>
      <c r="H3" s="2" t="s">
        <v>24</v>
      </c>
      <c r="I3" s="4" t="s">
        <v>25</v>
      </c>
      <c r="J3" s="0" t="s">
        <v>26</v>
      </c>
      <c r="K3" s="0" t="s">
        <v>27</v>
      </c>
    </row>
    <row r="4" customFormat="false" ht="14" hidden="false" customHeight="true" outlineLevel="0" collapsed="false">
      <c r="A4" s="2" t="s">
        <v>28</v>
      </c>
      <c r="B4" s="2" t="n">
        <f aca="false">FALSE()</f>
        <v>0</v>
      </c>
      <c r="C4" s="2" t="n">
        <f aca="false">FALSE()</f>
        <v>0</v>
      </c>
      <c r="D4" s="3" t="s">
        <v>29</v>
      </c>
      <c r="E4" s="0" t="s">
        <v>21</v>
      </c>
      <c r="F4" s="4" t="s">
        <v>30</v>
      </c>
      <c r="G4" s="2" t="s">
        <v>30</v>
      </c>
      <c r="H4" s="2"/>
      <c r="J4" s="0" t="s">
        <v>31</v>
      </c>
      <c r="K4" s="0" t="s">
        <v>27</v>
      </c>
      <c r="O4" s="2" t="s">
        <v>32</v>
      </c>
    </row>
    <row r="5" customFormat="false" ht="14" hidden="false" customHeight="true" outlineLevel="0" collapsed="false">
      <c r="A5" s="2" t="s">
        <v>33</v>
      </c>
      <c r="B5" s="2" t="n">
        <f aca="false">FALSE()</f>
        <v>0</v>
      </c>
      <c r="C5" s="2" t="n">
        <f aca="false">FALSE()</f>
        <v>0</v>
      </c>
      <c r="D5" s="3" t="s">
        <v>34</v>
      </c>
      <c r="E5" s="0" t="s">
        <v>35</v>
      </c>
      <c r="F5" s="4" t="s">
        <v>36</v>
      </c>
      <c r="G5" s="2" t="s">
        <v>36</v>
      </c>
      <c r="H5" s="2"/>
      <c r="I5" s="4" t="s">
        <v>37</v>
      </c>
      <c r="J5" s="4" t="s">
        <v>38</v>
      </c>
      <c r="K5" s="4" t="s">
        <v>27</v>
      </c>
    </row>
    <row r="6" customFormat="false" ht="14" hidden="false" customHeight="true" outlineLevel="0" collapsed="false">
      <c r="A6" s="2" t="s">
        <v>39</v>
      </c>
      <c r="B6" s="2" t="n">
        <f aca="false">FALSE()</f>
        <v>0</v>
      </c>
      <c r="C6" s="2" t="n">
        <f aca="false">FALSE()</f>
        <v>0</v>
      </c>
      <c r="D6" s="3" t="s">
        <v>40</v>
      </c>
      <c r="E6" s="4" t="s">
        <v>41</v>
      </c>
      <c r="F6" s="2" t="s">
        <v>36</v>
      </c>
      <c r="G6" s="2" t="s">
        <v>36</v>
      </c>
      <c r="H6" s="2"/>
      <c r="I6" s="4" t="s">
        <v>41</v>
      </c>
      <c r="J6" s="4"/>
      <c r="K6" s="4"/>
      <c r="L6" s="2" t="s">
        <v>42</v>
      </c>
    </row>
    <row r="7" customFormat="false" ht="14" hidden="false" customHeight="true" outlineLevel="0" collapsed="false">
      <c r="A7" s="2" t="s">
        <v>43</v>
      </c>
      <c r="B7" s="2" t="n">
        <f aca="false">TRUE()</f>
        <v>1</v>
      </c>
      <c r="C7" s="2" t="n">
        <f aca="false">FALSE()</f>
        <v>0</v>
      </c>
      <c r="D7" s="3" t="s">
        <v>44</v>
      </c>
      <c r="E7" s="0" t="s">
        <v>45</v>
      </c>
      <c r="F7" s="2" t="s">
        <v>46</v>
      </c>
      <c r="G7" s="2" t="s">
        <v>47</v>
      </c>
      <c r="H7" s="2" t="s">
        <v>48</v>
      </c>
      <c r="J7" s="0" t="s">
        <v>49</v>
      </c>
      <c r="K7" s="0" t="s">
        <v>27</v>
      </c>
      <c r="L7" s="2" t="s">
        <v>50</v>
      </c>
      <c r="M7" s="0" t="s">
        <v>51</v>
      </c>
      <c r="N7" s="2" t="s">
        <v>52</v>
      </c>
      <c r="O7" s="2" t="s">
        <v>53</v>
      </c>
    </row>
    <row r="8" customFormat="false" ht="14" hidden="false" customHeight="true" outlineLevel="0" collapsed="false">
      <c r="A8" s="2" t="s">
        <v>54</v>
      </c>
      <c r="B8" s="2" t="n">
        <f aca="false">TRUE()</f>
        <v>1</v>
      </c>
      <c r="C8" s="2" t="n">
        <f aca="false">FALSE()</f>
        <v>0</v>
      </c>
      <c r="D8" s="3" t="s">
        <v>55</v>
      </c>
      <c r="E8" s="0" t="s">
        <v>56</v>
      </c>
      <c r="F8" s="2" t="s">
        <v>57</v>
      </c>
      <c r="G8" s="2" t="s">
        <v>58</v>
      </c>
      <c r="H8" s="2" t="s">
        <v>59</v>
      </c>
      <c r="J8" s="2" t="s">
        <v>60</v>
      </c>
      <c r="K8" s="2" t="s">
        <v>61</v>
      </c>
      <c r="O8" s="2" t="s">
        <v>62</v>
      </c>
    </row>
    <row r="9" customFormat="false" ht="14" hidden="false" customHeight="true" outlineLevel="0" collapsed="false">
      <c r="A9" s="2" t="s">
        <v>63</v>
      </c>
      <c r="B9" s="2" t="n">
        <f aca="false">TRUE()</f>
        <v>1</v>
      </c>
      <c r="C9" s="2" t="n">
        <f aca="false">FALSE()</f>
        <v>0</v>
      </c>
      <c r="D9" s="3" t="s">
        <v>64</v>
      </c>
      <c r="E9" s="0" t="s">
        <v>65</v>
      </c>
      <c r="F9" s="2" t="s">
        <v>57</v>
      </c>
      <c r="G9" s="2" t="s">
        <v>58</v>
      </c>
      <c r="H9" s="2" t="s">
        <v>59</v>
      </c>
      <c r="J9" s="2" t="s">
        <v>66</v>
      </c>
      <c r="K9" s="2" t="s">
        <v>61</v>
      </c>
      <c r="O9" s="2" t="s">
        <v>67</v>
      </c>
    </row>
    <row r="10" customFormat="false" ht="14" hidden="false" customHeight="true" outlineLevel="0" collapsed="false">
      <c r="A10" s="2" t="s">
        <v>68</v>
      </c>
      <c r="B10" s="2" t="n">
        <f aca="false">TRUE()</f>
        <v>1</v>
      </c>
      <c r="C10" s="2" t="n">
        <f aca="false">FALSE()</f>
        <v>0</v>
      </c>
      <c r="D10" s="3" t="s">
        <v>69</v>
      </c>
      <c r="E10" s="0" t="s">
        <v>70</v>
      </c>
      <c r="F10" s="2" t="s">
        <v>57</v>
      </c>
      <c r="G10" s="2" t="s">
        <v>58</v>
      </c>
      <c r="H10" s="2" t="s">
        <v>59</v>
      </c>
      <c r="J10" s="2" t="s">
        <v>71</v>
      </c>
      <c r="K10" s="2" t="s">
        <v>61</v>
      </c>
      <c r="O10" s="2" t="s">
        <v>72</v>
      </c>
    </row>
    <row r="11" customFormat="false" ht="14" hidden="false" customHeight="true" outlineLevel="0" collapsed="false">
      <c r="A11" s="2" t="s">
        <v>73</v>
      </c>
      <c r="B11" s="2" t="n">
        <f aca="false">TRUE()</f>
        <v>1</v>
      </c>
      <c r="C11" s="2" t="n">
        <f aca="false">FALSE()</f>
        <v>0</v>
      </c>
      <c r="D11" s="3" t="s">
        <v>74</v>
      </c>
      <c r="E11" s="0" t="s">
        <v>75</v>
      </c>
      <c r="F11" s="2" t="s">
        <v>57</v>
      </c>
      <c r="G11" s="2" t="s">
        <v>58</v>
      </c>
      <c r="H11" s="2" t="s">
        <v>59</v>
      </c>
      <c r="J11" s="2" t="s">
        <v>76</v>
      </c>
      <c r="K11" s="2" t="s">
        <v>61</v>
      </c>
      <c r="O11" s="2" t="s">
        <v>77</v>
      </c>
    </row>
    <row r="12" customFormat="false" ht="14" hidden="false" customHeight="true" outlineLevel="0" collapsed="false">
      <c r="A12" s="2" t="s">
        <v>78</v>
      </c>
      <c r="B12" s="2" t="n">
        <f aca="false">TRUE()</f>
        <v>1</v>
      </c>
      <c r="C12" s="2" t="n">
        <f aca="false">FALSE()</f>
        <v>0</v>
      </c>
      <c r="D12" s="3" t="s">
        <v>79</v>
      </c>
      <c r="E12" s="0" t="s">
        <v>80</v>
      </c>
      <c r="F12" s="2" t="s">
        <v>57</v>
      </c>
      <c r="G12" s="2" t="s">
        <v>58</v>
      </c>
      <c r="H12" s="2" t="s">
        <v>59</v>
      </c>
      <c r="J12" s="2" t="s">
        <v>81</v>
      </c>
      <c r="K12" s="2" t="s">
        <v>61</v>
      </c>
      <c r="O12" s="2" t="s">
        <v>82</v>
      </c>
    </row>
    <row r="13" customFormat="false" ht="14" hidden="false" customHeight="true" outlineLevel="0" collapsed="false">
      <c r="A13" s="2" t="s">
        <v>83</v>
      </c>
      <c r="B13" s="2" t="n">
        <f aca="false">TRUE()</f>
        <v>1</v>
      </c>
      <c r="C13" s="2" t="n">
        <f aca="false">FALSE()</f>
        <v>0</v>
      </c>
      <c r="D13" s="3" t="s">
        <v>84</v>
      </c>
      <c r="E13" s="0" t="s">
        <v>85</v>
      </c>
      <c r="F13" s="2" t="s">
        <v>57</v>
      </c>
      <c r="G13" s="2" t="s">
        <v>58</v>
      </c>
      <c r="H13" s="2" t="s">
        <v>59</v>
      </c>
      <c r="J13" s="2" t="s">
        <v>86</v>
      </c>
      <c r="K13" s="2" t="s">
        <v>61</v>
      </c>
      <c r="N13" s="2" t="s">
        <v>87</v>
      </c>
    </row>
    <row r="14" customFormat="false" ht="14" hidden="false" customHeight="true" outlineLevel="0" collapsed="false">
      <c r="A14" s="2" t="s">
        <v>88</v>
      </c>
      <c r="B14" s="2" t="n">
        <f aca="false">TRUE()</f>
        <v>1</v>
      </c>
      <c r="C14" s="2" t="n">
        <f aca="false">FALSE()</f>
        <v>0</v>
      </c>
      <c r="D14" s="3" t="s">
        <v>89</v>
      </c>
      <c r="E14" s="0" t="s">
        <v>90</v>
      </c>
      <c r="F14" s="2" t="s">
        <v>91</v>
      </c>
      <c r="G14" s="2" t="s">
        <v>92</v>
      </c>
      <c r="H14" s="2" t="s">
        <v>59</v>
      </c>
      <c r="J14" s="2" t="s">
        <v>93</v>
      </c>
      <c r="K14" s="2" t="s">
        <v>61</v>
      </c>
      <c r="O14" s="2" t="s">
        <v>94</v>
      </c>
    </row>
    <row r="15" customFormat="false" ht="14" hidden="false" customHeight="true" outlineLevel="0" collapsed="false">
      <c r="A15" s="2" t="s">
        <v>95</v>
      </c>
      <c r="B15" s="2" t="n">
        <f aca="false">TRUE()</f>
        <v>1</v>
      </c>
      <c r="C15" s="2" t="n">
        <f aca="false">FALSE()</f>
        <v>0</v>
      </c>
      <c r="D15" s="3" t="s">
        <v>96</v>
      </c>
      <c r="E15" s="0" t="s">
        <v>97</v>
      </c>
      <c r="F15" s="2" t="s">
        <v>91</v>
      </c>
      <c r="G15" s="2" t="s">
        <v>92</v>
      </c>
      <c r="H15" s="2" t="s">
        <v>59</v>
      </c>
      <c r="J15" s="2" t="s">
        <v>98</v>
      </c>
      <c r="K15" s="2" t="s">
        <v>61</v>
      </c>
      <c r="O15" s="2" t="s">
        <v>99</v>
      </c>
    </row>
    <row r="16" customFormat="false" ht="14" hidden="false" customHeight="true" outlineLevel="0" collapsed="false">
      <c r="A16" s="2" t="s">
        <v>100</v>
      </c>
      <c r="B16" s="2" t="n">
        <f aca="false">TRUE()</f>
        <v>1</v>
      </c>
      <c r="C16" s="2" t="n">
        <f aca="false">FALSE()</f>
        <v>0</v>
      </c>
      <c r="D16" s="3" t="s">
        <v>101</v>
      </c>
      <c r="E16" s="0" t="s">
        <v>102</v>
      </c>
      <c r="F16" s="2" t="s">
        <v>91</v>
      </c>
      <c r="G16" s="2" t="s">
        <v>92</v>
      </c>
      <c r="H16" s="2" t="s">
        <v>59</v>
      </c>
      <c r="J16" s="2" t="s">
        <v>103</v>
      </c>
      <c r="K16" s="2" t="s">
        <v>61</v>
      </c>
      <c r="O16" s="2" t="s">
        <v>104</v>
      </c>
    </row>
    <row r="17" customFormat="false" ht="14" hidden="false" customHeight="true" outlineLevel="0" collapsed="false">
      <c r="A17" s="2" t="s">
        <v>105</v>
      </c>
      <c r="B17" s="2" t="n">
        <f aca="false">TRUE()</f>
        <v>1</v>
      </c>
      <c r="C17" s="2" t="n">
        <f aca="false">FALSE()</f>
        <v>0</v>
      </c>
      <c r="D17" s="3" t="s">
        <v>106</v>
      </c>
      <c r="E17" s="0" t="s">
        <v>107</v>
      </c>
      <c r="F17" s="2" t="s">
        <v>91</v>
      </c>
      <c r="G17" s="2" t="s">
        <v>92</v>
      </c>
      <c r="H17" s="2" t="s">
        <v>59</v>
      </c>
      <c r="J17" s="0" t="s">
        <v>108</v>
      </c>
      <c r="K17" s="0" t="s">
        <v>27</v>
      </c>
      <c r="L17" s="2" t="s">
        <v>109</v>
      </c>
      <c r="M17" s="2" t="s">
        <v>110</v>
      </c>
      <c r="N17" s="2" t="s">
        <v>111</v>
      </c>
    </row>
    <row r="18" customFormat="false" ht="14" hidden="false" customHeight="true" outlineLevel="0" collapsed="false">
      <c r="A18" s="2" t="s">
        <v>112</v>
      </c>
      <c r="B18" s="2" t="n">
        <f aca="false">TRUE()</f>
        <v>1</v>
      </c>
      <c r="C18" s="2" t="n">
        <f aca="false">FALSE()</f>
        <v>0</v>
      </c>
      <c r="D18" s="3" t="s">
        <v>113</v>
      </c>
      <c r="E18" s="0" t="s">
        <v>114</v>
      </c>
      <c r="F18" s="2" t="s">
        <v>91</v>
      </c>
      <c r="G18" s="2" t="s">
        <v>92</v>
      </c>
      <c r="H18" s="2" t="s">
        <v>59</v>
      </c>
      <c r="J18" s="2" t="s">
        <v>115</v>
      </c>
      <c r="K18" s="2" t="s">
        <v>61</v>
      </c>
      <c r="N18" s="2" t="s">
        <v>116</v>
      </c>
    </row>
    <row r="19" customFormat="false" ht="14" hidden="false" customHeight="true" outlineLevel="0" collapsed="false">
      <c r="A19" s="2" t="s">
        <v>117</v>
      </c>
      <c r="B19" s="2" t="n">
        <f aca="false">TRUE()</f>
        <v>1</v>
      </c>
      <c r="C19" s="2" t="n">
        <f aca="false">FALSE()</f>
        <v>0</v>
      </c>
      <c r="D19" s="3" t="s">
        <v>118</v>
      </c>
      <c r="E19" s="0" t="s">
        <v>119</v>
      </c>
      <c r="F19" s="2" t="s">
        <v>91</v>
      </c>
      <c r="G19" s="2" t="s">
        <v>92</v>
      </c>
      <c r="H19" s="2" t="s">
        <v>59</v>
      </c>
      <c r="J19" s="2" t="s">
        <v>120</v>
      </c>
      <c r="K19" s="2" t="s">
        <v>61</v>
      </c>
      <c r="O19" s="2" t="s">
        <v>121</v>
      </c>
    </row>
    <row r="20" customFormat="false" ht="14" hidden="false" customHeight="true" outlineLevel="0" collapsed="false">
      <c r="A20" s="2" t="s">
        <v>122</v>
      </c>
      <c r="B20" s="2" t="n">
        <f aca="false">TRUE()</f>
        <v>1</v>
      </c>
      <c r="C20" s="2" t="n">
        <f aca="false">FALSE()</f>
        <v>0</v>
      </c>
      <c r="D20" s="3" t="s">
        <v>123</v>
      </c>
      <c r="E20" s="0" t="s">
        <v>124</v>
      </c>
      <c r="F20" s="2" t="s">
        <v>125</v>
      </c>
      <c r="G20" s="2" t="s">
        <v>126</v>
      </c>
      <c r="H20" s="2" t="s">
        <v>24</v>
      </c>
      <c r="J20" s="0" t="s">
        <v>26</v>
      </c>
      <c r="K20" s="0" t="s">
        <v>27</v>
      </c>
      <c r="O20" s="2" t="s">
        <v>127</v>
      </c>
    </row>
    <row r="21" customFormat="false" ht="14" hidden="false" customHeight="true" outlineLevel="0" collapsed="false">
      <c r="A21" s="2" t="s">
        <v>128</v>
      </c>
      <c r="B21" s="2" t="n">
        <f aca="false">TRUE()</f>
        <v>1</v>
      </c>
      <c r="C21" s="2" t="n">
        <f aca="false">FALSE()</f>
        <v>0</v>
      </c>
      <c r="D21" s="3" t="s">
        <v>129</v>
      </c>
      <c r="E21" s="0" t="s">
        <v>130</v>
      </c>
      <c r="F21" s="2" t="s">
        <v>125</v>
      </c>
      <c r="G21" s="2" t="s">
        <v>126</v>
      </c>
      <c r="H21" s="2" t="s">
        <v>24</v>
      </c>
      <c r="J21" s="0" t="s">
        <v>131</v>
      </c>
      <c r="K21" s="0" t="s">
        <v>27</v>
      </c>
      <c r="M21" s="2" t="s">
        <v>132</v>
      </c>
      <c r="N21" s="2" t="s">
        <v>133</v>
      </c>
      <c r="O21" s="2" t="s">
        <v>134</v>
      </c>
    </row>
    <row r="22" customFormat="false" ht="14" hidden="false" customHeight="true" outlineLevel="0" collapsed="false">
      <c r="A22" s="2" t="s">
        <v>135</v>
      </c>
      <c r="B22" s="2" t="n">
        <f aca="false">TRUE()</f>
        <v>1</v>
      </c>
      <c r="C22" s="2" t="n">
        <f aca="false">FALSE()</f>
        <v>0</v>
      </c>
      <c r="D22" s="3" t="s">
        <v>136</v>
      </c>
      <c r="E22" s="0" t="s">
        <v>137</v>
      </c>
      <c r="F22" s="2" t="s">
        <v>125</v>
      </c>
      <c r="G22" s="2" t="s">
        <v>126</v>
      </c>
      <c r="H22" s="2" t="s">
        <v>24</v>
      </c>
      <c r="J22" s="0" t="s">
        <v>138</v>
      </c>
      <c r="K22" s="0" t="s">
        <v>27</v>
      </c>
      <c r="L22" s="0" t="s">
        <v>139</v>
      </c>
      <c r="M22" s="2" t="s">
        <v>140</v>
      </c>
      <c r="N22" s="2" t="s">
        <v>141</v>
      </c>
      <c r="O22" s="2" t="s">
        <v>142</v>
      </c>
    </row>
    <row r="23" customFormat="false" ht="14" hidden="false" customHeight="true" outlineLevel="0" collapsed="false">
      <c r="A23" s="2" t="s">
        <v>143</v>
      </c>
      <c r="B23" s="2" t="n">
        <f aca="false">TRUE()</f>
        <v>1</v>
      </c>
      <c r="C23" s="2" t="n">
        <f aca="false">FALSE()</f>
        <v>0</v>
      </c>
      <c r="D23" s="3" t="s">
        <v>144</v>
      </c>
      <c r="E23" s="0" t="s">
        <v>145</v>
      </c>
      <c r="F23" s="2" t="s">
        <v>125</v>
      </c>
      <c r="G23" s="2" t="s">
        <v>126</v>
      </c>
      <c r="H23" s="2" t="s">
        <v>24</v>
      </c>
      <c r="J23" s="0" t="s">
        <v>146</v>
      </c>
      <c r="K23" s="0" t="s">
        <v>27</v>
      </c>
      <c r="M23" s="2" t="s">
        <v>147</v>
      </c>
      <c r="N23" s="2" t="s">
        <v>148</v>
      </c>
      <c r="O23" s="2" t="s">
        <v>149</v>
      </c>
    </row>
    <row r="24" customFormat="false" ht="14" hidden="false" customHeight="true" outlineLevel="0" collapsed="false">
      <c r="A24" s="2" t="s">
        <v>150</v>
      </c>
      <c r="B24" s="2" t="n">
        <f aca="false">TRUE()</f>
        <v>1</v>
      </c>
      <c r="C24" s="2" t="n">
        <f aca="false">FALSE()</f>
        <v>0</v>
      </c>
      <c r="D24" s="3" t="s">
        <v>151</v>
      </c>
      <c r="E24" s="0" t="s">
        <v>152</v>
      </c>
      <c r="F24" s="2" t="s">
        <v>125</v>
      </c>
      <c r="G24" s="2" t="s">
        <v>126</v>
      </c>
      <c r="H24" s="2" t="s">
        <v>24</v>
      </c>
      <c r="J24" s="0" t="s">
        <v>26</v>
      </c>
      <c r="K24" s="0" t="s">
        <v>27</v>
      </c>
      <c r="O24" s="2" t="s">
        <v>153</v>
      </c>
    </row>
    <row r="25" customFormat="false" ht="14" hidden="false" customHeight="true" outlineLevel="0" collapsed="false">
      <c r="A25" s="2" t="s">
        <v>154</v>
      </c>
      <c r="B25" s="2" t="n">
        <f aca="false">TRUE()</f>
        <v>1</v>
      </c>
      <c r="C25" s="2" t="n">
        <f aca="false">FALSE()</f>
        <v>0</v>
      </c>
      <c r="D25" s="3" t="s">
        <v>155</v>
      </c>
      <c r="E25" s="0" t="s">
        <v>156</v>
      </c>
      <c r="F25" s="2" t="s">
        <v>125</v>
      </c>
      <c r="G25" s="2" t="s">
        <v>126</v>
      </c>
      <c r="H25" s="2" t="s">
        <v>24</v>
      </c>
      <c r="J25" s="2" t="s">
        <v>146</v>
      </c>
      <c r="K25" s="0" t="s">
        <v>27</v>
      </c>
      <c r="M25" s="2" t="s">
        <v>157</v>
      </c>
      <c r="O25" s="2" t="s">
        <v>158</v>
      </c>
    </row>
    <row r="26" customFormat="false" ht="14" hidden="false" customHeight="true" outlineLevel="0" collapsed="false">
      <c r="A26" s="2" t="s">
        <v>159</v>
      </c>
      <c r="B26" s="2" t="n">
        <f aca="false">TRUE()</f>
        <v>1</v>
      </c>
      <c r="C26" s="2" t="n">
        <f aca="false">FALSE()</f>
        <v>0</v>
      </c>
      <c r="D26" s="3" t="s">
        <v>160</v>
      </c>
      <c r="E26" s="0" t="s">
        <v>161</v>
      </c>
      <c r="F26" s="2" t="s">
        <v>125</v>
      </c>
      <c r="G26" s="2" t="s">
        <v>126</v>
      </c>
      <c r="H26" s="2" t="s">
        <v>24</v>
      </c>
      <c r="J26" s="0" t="s">
        <v>26</v>
      </c>
      <c r="K26" s="0" t="s">
        <v>27</v>
      </c>
      <c r="O26" s="2" t="s">
        <v>162</v>
      </c>
    </row>
    <row r="27" customFormat="false" ht="14" hidden="false" customHeight="true" outlineLevel="0" collapsed="false">
      <c r="A27" s="2" t="s">
        <v>163</v>
      </c>
      <c r="B27" s="2" t="n">
        <f aca="false">TRUE()</f>
        <v>1</v>
      </c>
      <c r="C27" s="2" t="n">
        <f aca="false">FALSE()</f>
        <v>0</v>
      </c>
      <c r="D27" s="3" t="s">
        <v>164</v>
      </c>
      <c r="E27" s="0" t="s">
        <v>165</v>
      </c>
      <c r="F27" s="2" t="s">
        <v>125</v>
      </c>
      <c r="G27" s="2" t="s">
        <v>126</v>
      </c>
      <c r="H27" s="2" t="s">
        <v>24</v>
      </c>
      <c r="J27" s="0" t="s">
        <v>26</v>
      </c>
      <c r="K27" s="0" t="s">
        <v>27</v>
      </c>
      <c r="O27" s="2" t="s">
        <v>166</v>
      </c>
    </row>
    <row r="28" customFormat="false" ht="14" hidden="false" customHeight="true" outlineLevel="0" collapsed="false">
      <c r="A28" s="2" t="s">
        <v>167</v>
      </c>
      <c r="B28" s="2" t="n">
        <f aca="false">TRUE()</f>
        <v>1</v>
      </c>
      <c r="C28" s="2" t="n">
        <f aca="false">FALSE()</f>
        <v>0</v>
      </c>
      <c r="D28" s="3" t="s">
        <v>168</v>
      </c>
      <c r="E28" s="0" t="s">
        <v>169</v>
      </c>
      <c r="F28" s="2" t="s">
        <v>170</v>
      </c>
      <c r="G28" s="2" t="s">
        <v>171</v>
      </c>
      <c r="H28" s="2" t="s">
        <v>24</v>
      </c>
      <c r="J28" s="0" t="s">
        <v>172</v>
      </c>
      <c r="K28" s="0" t="s">
        <v>27</v>
      </c>
      <c r="O28" s="2" t="s">
        <v>173</v>
      </c>
    </row>
    <row r="29" customFormat="false" ht="14" hidden="false" customHeight="true" outlineLevel="0" collapsed="false">
      <c r="A29" s="2" t="s">
        <v>174</v>
      </c>
      <c r="B29" s="2" t="n">
        <f aca="false">TRUE()</f>
        <v>1</v>
      </c>
      <c r="C29" s="2" t="n">
        <f aca="false">FALSE()</f>
        <v>0</v>
      </c>
      <c r="D29" s="3" t="s">
        <v>175</v>
      </c>
      <c r="E29" s="0" t="s">
        <v>176</v>
      </c>
      <c r="F29" s="2" t="s">
        <v>177</v>
      </c>
      <c r="G29" s="2" t="s">
        <v>178</v>
      </c>
      <c r="H29" s="2" t="s">
        <v>24</v>
      </c>
      <c r="J29" s="2" t="s">
        <v>179</v>
      </c>
      <c r="K29" s="2" t="s">
        <v>27</v>
      </c>
      <c r="L29" s="2" t="s">
        <v>180</v>
      </c>
      <c r="M29" s="2" t="s">
        <v>181</v>
      </c>
      <c r="O29" s="2" t="s">
        <v>182</v>
      </c>
    </row>
    <row r="30" customFormat="false" ht="14" hidden="false" customHeight="true" outlineLevel="0" collapsed="false">
      <c r="A30" s="2" t="s">
        <v>183</v>
      </c>
      <c r="B30" s="2" t="n">
        <f aca="false">TRUE()</f>
        <v>1</v>
      </c>
      <c r="C30" s="2" t="n">
        <f aca="false">FALSE()</f>
        <v>0</v>
      </c>
      <c r="D30" s="3" t="s">
        <v>184</v>
      </c>
      <c r="E30" s="0" t="s">
        <v>185</v>
      </c>
      <c r="F30" s="2" t="s">
        <v>186</v>
      </c>
      <c r="G30" s="2" t="s">
        <v>187</v>
      </c>
      <c r="H30" s="2" t="s">
        <v>48</v>
      </c>
      <c r="J30" s="2" t="s">
        <v>188</v>
      </c>
      <c r="K30" s="0" t="s">
        <v>27</v>
      </c>
      <c r="N30" s="2" t="s">
        <v>189</v>
      </c>
    </row>
    <row r="31" customFormat="false" ht="14" hidden="false" customHeight="true" outlineLevel="0" collapsed="false">
      <c r="A31" s="2" t="s">
        <v>190</v>
      </c>
      <c r="B31" s="2" t="n">
        <f aca="false">TRUE()</f>
        <v>1</v>
      </c>
      <c r="C31" s="2" t="n">
        <f aca="false">FALSE()</f>
        <v>0</v>
      </c>
      <c r="D31" s="3" t="s">
        <v>191</v>
      </c>
      <c r="E31" s="0" t="s">
        <v>192</v>
      </c>
      <c r="F31" s="2" t="s">
        <v>186</v>
      </c>
      <c r="G31" s="2" t="s">
        <v>187</v>
      </c>
      <c r="H31" s="2" t="s">
        <v>48</v>
      </c>
      <c r="J31" s="2" t="s">
        <v>193</v>
      </c>
      <c r="K31" s="0" t="s">
        <v>27</v>
      </c>
      <c r="N31" s="2" t="s">
        <v>194</v>
      </c>
      <c r="O31" s="2" t="s">
        <v>195</v>
      </c>
    </row>
    <row r="32" customFormat="false" ht="14" hidden="false" customHeight="true" outlineLevel="0" collapsed="false">
      <c r="A32" s="2" t="s">
        <v>196</v>
      </c>
      <c r="B32" s="2" t="n">
        <f aca="false">TRUE()</f>
        <v>1</v>
      </c>
      <c r="C32" s="2" t="n">
        <f aca="false">FALSE()</f>
        <v>0</v>
      </c>
      <c r="D32" s="3" t="s">
        <v>197</v>
      </c>
      <c r="E32" s="0" t="s">
        <v>198</v>
      </c>
      <c r="F32" s="2" t="s">
        <v>199</v>
      </c>
      <c r="G32" s="2" t="s">
        <v>23</v>
      </c>
      <c r="H32" s="2" t="s">
        <v>24</v>
      </c>
      <c r="J32" s="0" t="s">
        <v>200</v>
      </c>
      <c r="K32" s="0" t="s">
        <v>27</v>
      </c>
      <c r="L32" s="2" t="s">
        <v>201</v>
      </c>
      <c r="M32" s="2" t="s">
        <v>202</v>
      </c>
      <c r="N32" s="2" t="s">
        <v>203</v>
      </c>
      <c r="O32" s="2" t="s">
        <v>204</v>
      </c>
    </row>
    <row r="33" customFormat="false" ht="14" hidden="false" customHeight="true" outlineLevel="0" collapsed="false">
      <c r="A33" s="2" t="s">
        <v>205</v>
      </c>
      <c r="B33" s="2" t="n">
        <f aca="false">TRUE()</f>
        <v>1</v>
      </c>
      <c r="C33" s="2" t="n">
        <f aca="false">FALSE()</f>
        <v>0</v>
      </c>
      <c r="D33" s="3" t="s">
        <v>206</v>
      </c>
      <c r="E33" s="0" t="s">
        <v>207</v>
      </c>
      <c r="F33" s="2" t="s">
        <v>199</v>
      </c>
      <c r="G33" s="2" t="s">
        <v>23</v>
      </c>
      <c r="H33" s="2" t="s">
        <v>24</v>
      </c>
      <c r="I33" s="4" t="s">
        <v>208</v>
      </c>
      <c r="J33" s="0" t="s">
        <v>200</v>
      </c>
      <c r="K33" s="0" t="s">
        <v>27</v>
      </c>
    </row>
    <row r="34" customFormat="false" ht="14" hidden="false" customHeight="true" outlineLevel="0" collapsed="false">
      <c r="A34" s="2" t="s">
        <v>209</v>
      </c>
      <c r="B34" s="2" t="n">
        <f aca="false">TRUE()</f>
        <v>1</v>
      </c>
      <c r="C34" s="2" t="n">
        <f aca="false">FALSE()</f>
        <v>0</v>
      </c>
      <c r="D34" s="3" t="s">
        <v>210</v>
      </c>
      <c r="E34" s="0" t="s">
        <v>211</v>
      </c>
      <c r="F34" s="2" t="s">
        <v>199</v>
      </c>
      <c r="G34" s="2" t="s">
        <v>23</v>
      </c>
      <c r="H34" s="2" t="s">
        <v>24</v>
      </c>
      <c r="J34" s="0" t="s">
        <v>26</v>
      </c>
      <c r="K34" s="0" t="s">
        <v>27</v>
      </c>
      <c r="O34" s="2" t="s">
        <v>212</v>
      </c>
    </row>
    <row r="35" customFormat="false" ht="14" hidden="false" customHeight="true" outlineLevel="0" collapsed="false">
      <c r="A35" s="2" t="s">
        <v>213</v>
      </c>
      <c r="B35" s="2" t="n">
        <f aca="false">TRUE()</f>
        <v>1</v>
      </c>
      <c r="C35" s="2" t="n">
        <f aca="false">FALSE()</f>
        <v>0</v>
      </c>
      <c r="D35" s="3" t="s">
        <v>214</v>
      </c>
      <c r="E35" s="0" t="s">
        <v>215</v>
      </c>
      <c r="F35" s="2" t="s">
        <v>199</v>
      </c>
      <c r="G35" s="2" t="s">
        <v>23</v>
      </c>
      <c r="H35" s="2" t="s">
        <v>24</v>
      </c>
      <c r="J35" s="0" t="s">
        <v>26</v>
      </c>
      <c r="K35" s="0" t="s">
        <v>27</v>
      </c>
      <c r="L35" s="2" t="s">
        <v>216</v>
      </c>
      <c r="M35" s="2" t="s">
        <v>217</v>
      </c>
      <c r="N35" s="2" t="s">
        <v>218</v>
      </c>
      <c r="O35" s="2" t="s">
        <v>219</v>
      </c>
    </row>
    <row r="36" customFormat="false" ht="14" hidden="false" customHeight="true" outlineLevel="0" collapsed="false">
      <c r="A36" s="2" t="s">
        <v>220</v>
      </c>
      <c r="B36" s="2" t="n">
        <f aca="false">TRUE()</f>
        <v>1</v>
      </c>
      <c r="C36" s="2" t="n">
        <f aca="false">TRUE()</f>
        <v>1</v>
      </c>
      <c r="D36" s="3" t="s">
        <v>221</v>
      </c>
      <c r="E36" s="0" t="s">
        <v>222</v>
      </c>
      <c r="F36" s="2" t="s">
        <v>22</v>
      </c>
      <c r="G36" s="2" t="s">
        <v>223</v>
      </c>
      <c r="H36" s="2" t="s">
        <v>24</v>
      </c>
      <c r="J36" s="0" t="s">
        <v>26</v>
      </c>
      <c r="K36" s="0" t="s">
        <v>27</v>
      </c>
      <c r="O36" s="2" t="s">
        <v>224</v>
      </c>
    </row>
    <row r="37" customFormat="false" ht="14" hidden="false" customHeight="true" outlineLevel="0" collapsed="false">
      <c r="A37" s="2" t="s">
        <v>225</v>
      </c>
      <c r="B37" s="2" t="n">
        <f aca="false">TRUE()</f>
        <v>1</v>
      </c>
      <c r="C37" s="2" t="n">
        <f aca="false">TRUE()</f>
        <v>1</v>
      </c>
      <c r="D37" s="3" t="s">
        <v>226</v>
      </c>
      <c r="E37" s="0" t="s">
        <v>227</v>
      </c>
      <c r="F37" s="2" t="s">
        <v>22</v>
      </c>
      <c r="G37" s="2" t="s">
        <v>228</v>
      </c>
      <c r="H37" s="2" t="s">
        <v>24</v>
      </c>
      <c r="J37" s="0" t="s">
        <v>26</v>
      </c>
      <c r="K37" s="0" t="s">
        <v>27</v>
      </c>
      <c r="L37" s="2" t="s">
        <v>229</v>
      </c>
      <c r="M37" s="2" t="s">
        <v>230</v>
      </c>
      <c r="N37" s="2" t="s">
        <v>231</v>
      </c>
      <c r="O37" s="0" t="s">
        <v>232</v>
      </c>
    </row>
    <row r="38" customFormat="false" ht="14" hidden="false" customHeight="true" outlineLevel="0" collapsed="false">
      <c r="A38" s="2" t="s">
        <v>233</v>
      </c>
      <c r="B38" s="2" t="n">
        <f aca="false">TRUE()</f>
        <v>1</v>
      </c>
      <c r="C38" s="2" t="n">
        <f aca="false">FALSE()</f>
        <v>0</v>
      </c>
      <c r="D38" s="3" t="s">
        <v>234</v>
      </c>
      <c r="E38" s="0" t="s">
        <v>235</v>
      </c>
      <c r="F38" s="2" t="s">
        <v>22</v>
      </c>
      <c r="G38" s="2" t="s">
        <v>23</v>
      </c>
      <c r="H38" s="2" t="s">
        <v>24</v>
      </c>
      <c r="J38" s="0" t="s">
        <v>236</v>
      </c>
      <c r="K38" s="0" t="s">
        <v>27</v>
      </c>
      <c r="O38" s="2" t="s">
        <v>237</v>
      </c>
    </row>
    <row r="39" customFormat="false" ht="14" hidden="false" customHeight="true" outlineLevel="0" collapsed="false">
      <c r="A39" s="2" t="s">
        <v>238</v>
      </c>
      <c r="B39" s="2" t="n">
        <f aca="false">TRUE()</f>
        <v>1</v>
      </c>
      <c r="C39" s="2" t="n">
        <f aca="false">FALSE()</f>
        <v>0</v>
      </c>
      <c r="D39" s="3" t="s">
        <v>239</v>
      </c>
      <c r="E39" s="0" t="s">
        <v>240</v>
      </c>
      <c r="F39" s="2" t="s">
        <v>22</v>
      </c>
      <c r="G39" s="2" t="s">
        <v>23</v>
      </c>
      <c r="H39" s="2" t="s">
        <v>24</v>
      </c>
      <c r="J39" s="0" t="s">
        <v>241</v>
      </c>
      <c r="K39" s="0" t="s">
        <v>27</v>
      </c>
      <c r="L39" s="2" t="s">
        <v>242</v>
      </c>
      <c r="M39" s="2" t="s">
        <v>243</v>
      </c>
      <c r="N39" s="2" t="s">
        <v>244</v>
      </c>
      <c r="O39" s="2" t="s">
        <v>245</v>
      </c>
    </row>
    <row r="40" customFormat="false" ht="14" hidden="false" customHeight="true" outlineLevel="0" collapsed="false">
      <c r="A40" s="2" t="s">
        <v>246</v>
      </c>
      <c r="B40" s="2" t="n">
        <f aca="false">TRUE()</f>
        <v>1</v>
      </c>
      <c r="C40" s="2" t="n">
        <f aca="false">FALSE()</f>
        <v>0</v>
      </c>
      <c r="D40" s="3" t="s">
        <v>247</v>
      </c>
      <c r="E40" s="0" t="s">
        <v>248</v>
      </c>
      <c r="F40" s="2" t="s">
        <v>22</v>
      </c>
      <c r="G40" s="2" t="s">
        <v>23</v>
      </c>
      <c r="H40" s="2" t="s">
        <v>24</v>
      </c>
      <c r="J40" s="0" t="s">
        <v>241</v>
      </c>
      <c r="K40" s="0" t="s">
        <v>27</v>
      </c>
      <c r="M40" s="2" t="s">
        <v>249</v>
      </c>
      <c r="N40" s="2" t="s">
        <v>250</v>
      </c>
      <c r="O40" s="2"/>
    </row>
    <row r="41" customFormat="false" ht="14" hidden="false" customHeight="true" outlineLevel="0" collapsed="false">
      <c r="A41" s="2" t="s">
        <v>251</v>
      </c>
      <c r="B41" s="2" t="n">
        <f aca="false">TRUE()</f>
        <v>1</v>
      </c>
      <c r="C41" s="2" t="n">
        <f aca="false">FALSE()</f>
        <v>0</v>
      </c>
      <c r="D41" s="3" t="s">
        <v>252</v>
      </c>
      <c r="E41" s="0" t="s">
        <v>253</v>
      </c>
      <c r="F41" s="2" t="s">
        <v>22</v>
      </c>
      <c r="G41" s="2" t="s">
        <v>23</v>
      </c>
      <c r="H41" s="2" t="s">
        <v>24</v>
      </c>
      <c r="J41" s="0" t="s">
        <v>26</v>
      </c>
      <c r="K41" s="0" t="s">
        <v>27</v>
      </c>
      <c r="M41" s="2" t="s">
        <v>254</v>
      </c>
      <c r="N41" s="2" t="s">
        <v>255</v>
      </c>
      <c r="O41" s="2" t="s">
        <v>256</v>
      </c>
    </row>
    <row r="42" customFormat="false" ht="14" hidden="false" customHeight="true" outlineLevel="0" collapsed="false">
      <c r="A42" s="2" t="s">
        <v>257</v>
      </c>
      <c r="B42" s="2" t="n">
        <f aca="false">TRUE()</f>
        <v>1</v>
      </c>
      <c r="C42" s="2" t="n">
        <f aca="false">FALSE()</f>
        <v>0</v>
      </c>
      <c r="D42" s="3" t="s">
        <v>258</v>
      </c>
      <c r="E42" s="0" t="s">
        <v>259</v>
      </c>
      <c r="F42" s="2" t="s">
        <v>22</v>
      </c>
      <c r="G42" s="2" t="s">
        <v>23</v>
      </c>
      <c r="H42" s="2" t="s">
        <v>24</v>
      </c>
      <c r="J42" s="0" t="s">
        <v>26</v>
      </c>
      <c r="K42" s="0" t="s">
        <v>27</v>
      </c>
      <c r="O42" s="2" t="s">
        <v>260</v>
      </c>
    </row>
    <row r="43" customFormat="false" ht="14" hidden="false" customHeight="true" outlineLevel="0" collapsed="false">
      <c r="A43" s="2" t="s">
        <v>261</v>
      </c>
      <c r="B43" s="2" t="n">
        <f aca="false">TRUE()</f>
        <v>1</v>
      </c>
      <c r="C43" s="2" t="n">
        <f aca="false">FALSE()</f>
        <v>0</v>
      </c>
      <c r="D43" s="3" t="s">
        <v>262</v>
      </c>
      <c r="E43" s="0" t="s">
        <v>263</v>
      </c>
      <c r="F43" s="2" t="s">
        <v>22</v>
      </c>
      <c r="G43" s="2" t="s">
        <v>23</v>
      </c>
      <c r="H43" s="2" t="s">
        <v>24</v>
      </c>
      <c r="J43" s="0" t="s">
        <v>26</v>
      </c>
      <c r="K43" s="0" t="s">
        <v>27</v>
      </c>
      <c r="L43" s="2" t="s">
        <v>264</v>
      </c>
      <c r="M43" s="0" t="s">
        <v>265</v>
      </c>
      <c r="N43" s="2" t="s">
        <v>266</v>
      </c>
      <c r="O43" s="2" t="s">
        <v>267</v>
      </c>
    </row>
    <row r="44" customFormat="false" ht="14" hidden="false" customHeight="true" outlineLevel="0" collapsed="false">
      <c r="A44" s="2" t="s">
        <v>268</v>
      </c>
      <c r="B44" s="2" t="n">
        <f aca="false">TRUE()</f>
        <v>1</v>
      </c>
      <c r="C44" s="2" t="n">
        <f aca="false">FALSE()</f>
        <v>0</v>
      </c>
      <c r="D44" s="3" t="s">
        <v>269</v>
      </c>
      <c r="E44" s="0" t="s">
        <v>270</v>
      </c>
      <c r="F44" s="2" t="s">
        <v>22</v>
      </c>
      <c r="G44" s="2" t="s">
        <v>23</v>
      </c>
      <c r="H44" s="2" t="s">
        <v>24</v>
      </c>
      <c r="J44" s="0" t="s">
        <v>26</v>
      </c>
      <c r="K44" s="0" t="s">
        <v>27</v>
      </c>
      <c r="O44" s="2" t="s">
        <v>271</v>
      </c>
    </row>
    <row r="45" customFormat="false" ht="14" hidden="false" customHeight="true" outlineLevel="0" collapsed="false">
      <c r="A45" s="2" t="s">
        <v>272</v>
      </c>
      <c r="B45" s="2" t="n">
        <f aca="false">TRUE()</f>
        <v>1</v>
      </c>
      <c r="C45" s="2" t="n">
        <f aca="false">FALSE()</f>
        <v>0</v>
      </c>
      <c r="D45" s="3" t="s">
        <v>273</v>
      </c>
      <c r="E45" s="0" t="s">
        <v>274</v>
      </c>
      <c r="F45" s="2" t="s">
        <v>22</v>
      </c>
      <c r="G45" s="2" t="s">
        <v>23</v>
      </c>
      <c r="H45" s="2" t="s">
        <v>24</v>
      </c>
      <c r="I45" s="4" t="s">
        <v>37</v>
      </c>
      <c r="J45" s="0" t="s">
        <v>26</v>
      </c>
      <c r="K45" s="0" t="s">
        <v>27</v>
      </c>
    </row>
    <row r="46" customFormat="false" ht="14" hidden="false" customHeight="true" outlineLevel="0" collapsed="false">
      <c r="A46" s="2" t="s">
        <v>275</v>
      </c>
      <c r="B46" s="2" t="n">
        <f aca="false">TRUE()</f>
        <v>1</v>
      </c>
      <c r="C46" s="2" t="n">
        <f aca="false">FALSE()</f>
        <v>0</v>
      </c>
      <c r="D46" s="3" t="s">
        <v>276</v>
      </c>
      <c r="E46" s="0" t="s">
        <v>277</v>
      </c>
      <c r="F46" s="2" t="s">
        <v>22</v>
      </c>
      <c r="G46" s="2" t="s">
        <v>23</v>
      </c>
      <c r="H46" s="2" t="s">
        <v>24</v>
      </c>
      <c r="J46" s="0" t="s">
        <v>26</v>
      </c>
      <c r="K46" s="0" t="s">
        <v>27</v>
      </c>
      <c r="O46" s="2" t="s">
        <v>278</v>
      </c>
    </row>
    <row r="47" customFormat="false" ht="14" hidden="false" customHeight="true" outlineLevel="0" collapsed="false">
      <c r="A47" s="2" t="s">
        <v>279</v>
      </c>
      <c r="B47" s="2" t="n">
        <f aca="false">TRUE()</f>
        <v>1</v>
      </c>
      <c r="C47" s="2" t="n">
        <f aca="false">FALSE()</f>
        <v>0</v>
      </c>
      <c r="D47" s="3" t="s">
        <v>280</v>
      </c>
      <c r="E47" s="0" t="s">
        <v>281</v>
      </c>
      <c r="F47" s="2" t="s">
        <v>22</v>
      </c>
      <c r="G47" s="2" t="s">
        <v>23</v>
      </c>
      <c r="H47" s="2" t="s">
        <v>24</v>
      </c>
      <c r="J47" s="0" t="s">
        <v>26</v>
      </c>
      <c r="K47" s="0" t="s">
        <v>27</v>
      </c>
      <c r="O47" s="2" t="s">
        <v>282</v>
      </c>
    </row>
    <row r="48" customFormat="false" ht="14" hidden="false" customHeight="true" outlineLevel="0" collapsed="false">
      <c r="A48" s="2" t="s">
        <v>283</v>
      </c>
      <c r="B48" s="2" t="n">
        <f aca="false">TRUE()</f>
        <v>1</v>
      </c>
      <c r="C48" s="2" t="n">
        <f aca="false">FALSE()</f>
        <v>0</v>
      </c>
      <c r="D48" s="3" t="s">
        <v>284</v>
      </c>
      <c r="E48" s="0" t="s">
        <v>285</v>
      </c>
      <c r="F48" s="2" t="s">
        <v>22</v>
      </c>
      <c r="G48" s="2" t="s">
        <v>23</v>
      </c>
      <c r="H48" s="2" t="s">
        <v>24</v>
      </c>
      <c r="J48" s="0" t="s">
        <v>26</v>
      </c>
      <c r="K48" s="0" t="s">
        <v>27</v>
      </c>
      <c r="M48" s="2" t="s">
        <v>286</v>
      </c>
      <c r="N48" s="2" t="s">
        <v>287</v>
      </c>
      <c r="O48" s="2" t="s">
        <v>288</v>
      </c>
    </row>
    <row r="49" customFormat="false" ht="14" hidden="false" customHeight="true" outlineLevel="0" collapsed="false">
      <c r="A49" s="2" t="s">
        <v>289</v>
      </c>
      <c r="B49" s="2" t="n">
        <f aca="false">TRUE()</f>
        <v>1</v>
      </c>
      <c r="C49" s="2" t="n">
        <f aca="false">FALSE()</f>
        <v>0</v>
      </c>
      <c r="D49" s="3" t="s">
        <v>290</v>
      </c>
      <c r="E49" s="0" t="s">
        <v>291</v>
      </c>
      <c r="F49" s="2" t="s">
        <v>292</v>
      </c>
      <c r="G49" s="2" t="s">
        <v>293</v>
      </c>
      <c r="H49" s="2" t="s">
        <v>48</v>
      </c>
      <c r="J49" s="2" t="s">
        <v>294</v>
      </c>
      <c r="K49" s="0" t="s">
        <v>27</v>
      </c>
      <c r="O49" s="2" t="s">
        <v>295</v>
      </c>
    </row>
    <row r="50" customFormat="false" ht="14" hidden="false" customHeight="true" outlineLevel="0" collapsed="false">
      <c r="A50" s="2" t="s">
        <v>296</v>
      </c>
      <c r="B50" s="2" t="n">
        <f aca="false">TRUE()</f>
        <v>1</v>
      </c>
      <c r="C50" s="2" t="n">
        <f aca="false">FALSE()</f>
        <v>0</v>
      </c>
      <c r="D50" s="3" t="s">
        <v>297</v>
      </c>
      <c r="E50" s="0" t="s">
        <v>298</v>
      </c>
      <c r="F50" s="2" t="s">
        <v>299</v>
      </c>
      <c r="G50" s="2" t="s">
        <v>300</v>
      </c>
      <c r="H50" s="2" t="s">
        <v>301</v>
      </c>
      <c r="J50" s="0" t="s">
        <v>302</v>
      </c>
      <c r="K50" s="0" t="s">
        <v>27</v>
      </c>
      <c r="O50" s="2" t="s">
        <v>303</v>
      </c>
    </row>
    <row r="51" customFormat="false" ht="14" hidden="false" customHeight="true" outlineLevel="0" collapsed="false">
      <c r="A51" s="2" t="s">
        <v>304</v>
      </c>
      <c r="B51" s="2" t="n">
        <f aca="false">TRUE()</f>
        <v>1</v>
      </c>
      <c r="C51" s="2" t="n">
        <f aca="false">FALSE()</f>
        <v>0</v>
      </c>
      <c r="D51" s="3" t="s">
        <v>305</v>
      </c>
      <c r="E51" s="0" t="s">
        <v>306</v>
      </c>
      <c r="F51" s="2" t="s">
        <v>299</v>
      </c>
      <c r="G51" s="2" t="s">
        <v>300</v>
      </c>
      <c r="H51" s="2" t="s">
        <v>301</v>
      </c>
      <c r="J51" s="0" t="s">
        <v>307</v>
      </c>
      <c r="K51" s="0" t="s">
        <v>27</v>
      </c>
      <c r="L51" s="0" t="s">
        <v>308</v>
      </c>
      <c r="M51" s="2" t="s">
        <v>309</v>
      </c>
      <c r="O51" s="2" t="s">
        <v>310</v>
      </c>
    </row>
    <row r="52" customFormat="false" ht="14" hidden="false" customHeight="true" outlineLevel="0" collapsed="false">
      <c r="A52" s="2" t="s">
        <v>311</v>
      </c>
      <c r="B52" s="2" t="n">
        <f aca="false">TRUE()</f>
        <v>1</v>
      </c>
      <c r="C52" s="2" t="n">
        <f aca="false">FALSE()</f>
        <v>0</v>
      </c>
      <c r="D52" s="3" t="s">
        <v>312</v>
      </c>
      <c r="E52" s="0" t="s">
        <v>313</v>
      </c>
      <c r="F52" s="2" t="s">
        <v>299</v>
      </c>
      <c r="G52" s="2" t="s">
        <v>300</v>
      </c>
      <c r="H52" s="2" t="s">
        <v>301</v>
      </c>
      <c r="J52" s="0" t="s">
        <v>314</v>
      </c>
      <c r="K52" s="0" t="s">
        <v>27</v>
      </c>
      <c r="L52" s="0" t="s">
        <v>315</v>
      </c>
      <c r="M52" s="2" t="s">
        <v>316</v>
      </c>
      <c r="N52" s="2" t="s">
        <v>317</v>
      </c>
      <c r="O52" s="2" t="s">
        <v>318</v>
      </c>
    </row>
    <row r="53" customFormat="false" ht="14" hidden="false" customHeight="true" outlineLevel="0" collapsed="false">
      <c r="A53" s="2" t="s">
        <v>319</v>
      </c>
      <c r="B53" s="2" t="n">
        <f aca="false">TRUE()</f>
        <v>1</v>
      </c>
      <c r="C53" s="2" t="n">
        <f aca="false">FALSE()</f>
        <v>0</v>
      </c>
      <c r="D53" s="3" t="s">
        <v>320</v>
      </c>
      <c r="E53" s="0" t="s">
        <v>321</v>
      </c>
      <c r="F53" s="2" t="s">
        <v>299</v>
      </c>
      <c r="G53" s="2" t="s">
        <v>300</v>
      </c>
      <c r="H53" s="2" t="s">
        <v>301</v>
      </c>
      <c r="J53" s="0" t="s">
        <v>322</v>
      </c>
      <c r="K53" s="0" t="s">
        <v>27</v>
      </c>
      <c r="L53" s="0" t="s">
        <v>323</v>
      </c>
      <c r="M53" s="2" t="s">
        <v>324</v>
      </c>
      <c r="N53" s="2" t="s">
        <v>325</v>
      </c>
      <c r="O53" s="2" t="s">
        <v>326</v>
      </c>
    </row>
    <row r="54" customFormat="false" ht="14" hidden="false" customHeight="true" outlineLevel="0" collapsed="false">
      <c r="A54" s="2" t="s">
        <v>327</v>
      </c>
      <c r="B54" s="2" t="n">
        <f aca="false">TRUE()</f>
        <v>1</v>
      </c>
      <c r="C54" s="2" t="n">
        <f aca="false">FALSE()</f>
        <v>0</v>
      </c>
      <c r="D54" s="3" t="s">
        <v>328</v>
      </c>
      <c r="E54" s="0" t="s">
        <v>329</v>
      </c>
      <c r="F54" s="2" t="s">
        <v>299</v>
      </c>
      <c r="G54" s="2" t="s">
        <v>300</v>
      </c>
      <c r="H54" s="2" t="s">
        <v>301</v>
      </c>
      <c r="J54" s="0" t="s">
        <v>108</v>
      </c>
      <c r="K54" s="0" t="s">
        <v>27</v>
      </c>
      <c r="L54" s="2" t="s">
        <v>330</v>
      </c>
      <c r="M54" s="2" t="s">
        <v>331</v>
      </c>
      <c r="N54" s="2" t="s">
        <v>332</v>
      </c>
      <c r="O54" s="2" t="s">
        <v>333</v>
      </c>
    </row>
    <row r="55" customFormat="false" ht="14" hidden="false" customHeight="true" outlineLevel="0" collapsed="false">
      <c r="A55" s="2" t="s">
        <v>334</v>
      </c>
      <c r="B55" s="2" t="n">
        <f aca="false">TRUE()</f>
        <v>1</v>
      </c>
      <c r="C55" s="2" t="n">
        <f aca="false">FALSE()</f>
        <v>0</v>
      </c>
      <c r="D55" s="3" t="s">
        <v>335</v>
      </c>
      <c r="E55" s="0" t="s">
        <v>336</v>
      </c>
      <c r="F55" s="2" t="s">
        <v>337</v>
      </c>
      <c r="G55" s="2" t="s">
        <v>338</v>
      </c>
      <c r="H55" s="2" t="s">
        <v>301</v>
      </c>
      <c r="I55" s="4" t="s">
        <v>339</v>
      </c>
      <c r="J55" s="4" t="s">
        <v>340</v>
      </c>
      <c r="K55" s="4" t="s">
        <v>27</v>
      </c>
      <c r="M55" s="2" t="s">
        <v>341</v>
      </c>
      <c r="N55" s="2" t="s">
        <v>342</v>
      </c>
    </row>
    <row r="56" customFormat="false" ht="14" hidden="false" customHeight="true" outlineLevel="0" collapsed="false">
      <c r="A56" s="2" t="s">
        <v>343</v>
      </c>
      <c r="B56" s="2" t="n">
        <f aca="false">TRUE()</f>
        <v>1</v>
      </c>
      <c r="C56" s="2" t="n">
        <f aca="false">FALSE()</f>
        <v>0</v>
      </c>
      <c r="D56" s="3" t="s">
        <v>344</v>
      </c>
      <c r="E56" s="0" t="s">
        <v>345</v>
      </c>
      <c r="F56" s="2" t="s">
        <v>337</v>
      </c>
      <c r="G56" s="2" t="s">
        <v>338</v>
      </c>
      <c r="H56" s="2" t="s">
        <v>301</v>
      </c>
      <c r="J56" s="2" t="s">
        <v>346</v>
      </c>
      <c r="K56" s="2" t="s">
        <v>27</v>
      </c>
      <c r="M56" s="2" t="s">
        <v>347</v>
      </c>
      <c r="N56" s="2" t="s">
        <v>348</v>
      </c>
      <c r="O56" s="2" t="s">
        <v>349</v>
      </c>
    </row>
    <row r="57" customFormat="false" ht="14" hidden="false" customHeight="true" outlineLevel="0" collapsed="false">
      <c r="A57" s="2" t="s">
        <v>350</v>
      </c>
      <c r="B57" s="2" t="n">
        <f aca="false">TRUE()</f>
        <v>1</v>
      </c>
      <c r="C57" s="2" t="n">
        <f aca="false">FALSE()</f>
        <v>0</v>
      </c>
      <c r="D57" s="3" t="s">
        <v>351</v>
      </c>
      <c r="E57" s="0" t="s">
        <v>352</v>
      </c>
      <c r="F57" s="2" t="s">
        <v>353</v>
      </c>
      <c r="G57" s="2" t="s">
        <v>354</v>
      </c>
      <c r="H57" s="2" t="s">
        <v>301</v>
      </c>
      <c r="I57" s="4" t="s">
        <v>355</v>
      </c>
      <c r="J57" s="4" t="s">
        <v>356</v>
      </c>
      <c r="K57" s="4" t="s">
        <v>27</v>
      </c>
      <c r="M57" s="0" t="s">
        <v>357</v>
      </c>
      <c r="N57" s="2" t="s">
        <v>358</v>
      </c>
      <c r="O57" s="2" t="s">
        <v>359</v>
      </c>
    </row>
    <row r="58" customFormat="false" ht="14" hidden="false" customHeight="true" outlineLevel="0" collapsed="false">
      <c r="A58" s="2" t="s">
        <v>360</v>
      </c>
      <c r="B58" s="2" t="n">
        <f aca="false">TRUE()</f>
        <v>1</v>
      </c>
      <c r="C58" s="2" t="n">
        <f aca="false">FALSE()</f>
        <v>0</v>
      </c>
      <c r="D58" s="3" t="s">
        <v>361</v>
      </c>
      <c r="E58" s="0" t="s">
        <v>362</v>
      </c>
      <c r="F58" s="2" t="s">
        <v>363</v>
      </c>
      <c r="G58" s="2" t="s">
        <v>364</v>
      </c>
      <c r="H58" s="2" t="s">
        <v>59</v>
      </c>
      <c r="J58" s="0" t="s">
        <v>365</v>
      </c>
      <c r="K58" s="2" t="s">
        <v>27</v>
      </c>
      <c r="M58" s="2" t="s">
        <v>366</v>
      </c>
      <c r="O58" s="2" t="s">
        <v>367</v>
      </c>
    </row>
    <row r="59" customFormat="false" ht="14" hidden="false" customHeight="true" outlineLevel="0" collapsed="false">
      <c r="A59" s="2" t="s">
        <v>368</v>
      </c>
      <c r="B59" s="2" t="n">
        <f aca="false">TRUE()</f>
        <v>1</v>
      </c>
      <c r="C59" s="2" t="n">
        <f aca="false">FALSE()</f>
        <v>0</v>
      </c>
      <c r="D59" s="3" t="s">
        <v>369</v>
      </c>
      <c r="E59" s="0" t="s">
        <v>370</v>
      </c>
      <c r="F59" s="2" t="s">
        <v>371</v>
      </c>
      <c r="G59" s="2" t="s">
        <v>372</v>
      </c>
      <c r="H59" s="2" t="s">
        <v>373</v>
      </c>
      <c r="J59" s="0" t="s">
        <v>374</v>
      </c>
      <c r="K59" s="4" t="s">
        <v>27</v>
      </c>
      <c r="L59" s="2" t="s">
        <v>375</v>
      </c>
      <c r="M59" s="2" t="s">
        <v>376</v>
      </c>
      <c r="N59" s="2" t="s">
        <v>377</v>
      </c>
      <c r="O59" s="2" t="s">
        <v>378</v>
      </c>
    </row>
    <row r="60" customFormat="false" ht="14" hidden="false" customHeight="true" outlineLevel="0" collapsed="false">
      <c r="A60" s="2" t="s">
        <v>379</v>
      </c>
      <c r="B60" s="2" t="n">
        <f aca="false">TRUE()</f>
        <v>1</v>
      </c>
      <c r="C60" s="2" t="n">
        <f aca="false">FALSE()</f>
        <v>0</v>
      </c>
      <c r="D60" s="3" t="s">
        <v>380</v>
      </c>
      <c r="E60" s="0" t="s">
        <v>381</v>
      </c>
      <c r="F60" s="2" t="s">
        <v>371</v>
      </c>
      <c r="G60" s="2" t="s">
        <v>372</v>
      </c>
      <c r="H60" s="2" t="s">
        <v>373</v>
      </c>
      <c r="I60" s="4"/>
      <c r="J60" s="4" t="s">
        <v>382</v>
      </c>
      <c r="K60" s="4" t="s">
        <v>27</v>
      </c>
      <c r="O60" s="2" t="s">
        <v>383</v>
      </c>
    </row>
    <row r="61" customFormat="false" ht="14" hidden="false" customHeight="true" outlineLevel="0" collapsed="false">
      <c r="A61" s="2" t="s">
        <v>384</v>
      </c>
      <c r="B61" s="2" t="n">
        <f aca="false">TRUE()</f>
        <v>1</v>
      </c>
      <c r="C61" s="2" t="n">
        <f aca="false">FALSE()</f>
        <v>0</v>
      </c>
      <c r="D61" s="3" t="s">
        <v>385</v>
      </c>
      <c r="E61" s="0" t="s">
        <v>386</v>
      </c>
      <c r="F61" s="2" t="s">
        <v>371</v>
      </c>
      <c r="G61" s="2" t="s">
        <v>372</v>
      </c>
      <c r="H61" s="2" t="s">
        <v>373</v>
      </c>
      <c r="J61" s="0" t="s">
        <v>26</v>
      </c>
      <c r="K61" s="0" t="s">
        <v>27</v>
      </c>
      <c r="O61" s="2" t="s">
        <v>387</v>
      </c>
    </row>
    <row r="62" customFormat="false" ht="14" hidden="false" customHeight="true" outlineLevel="0" collapsed="false">
      <c r="A62" s="2" t="s">
        <v>388</v>
      </c>
      <c r="B62" s="2" t="n">
        <f aca="false">TRUE()</f>
        <v>1</v>
      </c>
      <c r="C62" s="2" t="n">
        <f aca="false">FALSE()</f>
        <v>0</v>
      </c>
      <c r="D62" s="3" t="s">
        <v>389</v>
      </c>
      <c r="E62" s="0" t="s">
        <v>390</v>
      </c>
      <c r="F62" s="2" t="s">
        <v>371</v>
      </c>
      <c r="G62" s="2" t="s">
        <v>372</v>
      </c>
      <c r="H62" s="2" t="s">
        <v>373</v>
      </c>
      <c r="J62" s="0" t="s">
        <v>138</v>
      </c>
      <c r="K62" s="0" t="s">
        <v>27</v>
      </c>
      <c r="L62" s="2" t="s">
        <v>391</v>
      </c>
      <c r="M62" s="2" t="s">
        <v>392</v>
      </c>
      <c r="O62" s="2" t="s">
        <v>393</v>
      </c>
    </row>
    <row r="63" customFormat="false" ht="14" hidden="false" customHeight="true" outlineLevel="0" collapsed="false">
      <c r="A63" s="2" t="s">
        <v>394</v>
      </c>
      <c r="B63" s="2" t="n">
        <f aca="false">TRUE()</f>
        <v>1</v>
      </c>
      <c r="C63" s="2" t="n">
        <f aca="false">FALSE()</f>
        <v>0</v>
      </c>
      <c r="D63" s="3" t="s">
        <v>395</v>
      </c>
      <c r="E63" s="0" t="s">
        <v>396</v>
      </c>
      <c r="F63" s="2" t="s">
        <v>371</v>
      </c>
      <c r="G63" s="2" t="s">
        <v>372</v>
      </c>
      <c r="H63" s="2" t="s">
        <v>373</v>
      </c>
      <c r="J63" s="0" t="s">
        <v>138</v>
      </c>
      <c r="K63" s="4" t="s">
        <v>27</v>
      </c>
      <c r="L63" s="2" t="s">
        <v>397</v>
      </c>
      <c r="M63" s="2" t="s">
        <v>398</v>
      </c>
      <c r="O63" s="2" t="s">
        <v>399</v>
      </c>
    </row>
    <row r="64" customFormat="false" ht="14" hidden="false" customHeight="true" outlineLevel="0" collapsed="false">
      <c r="A64" s="2" t="s">
        <v>400</v>
      </c>
      <c r="B64" s="2" t="n">
        <f aca="false">TRUE()</f>
        <v>1</v>
      </c>
      <c r="C64" s="2" t="n">
        <f aca="false">FALSE()</f>
        <v>0</v>
      </c>
      <c r="D64" s="3" t="s">
        <v>401</v>
      </c>
      <c r="E64" s="0" t="s">
        <v>402</v>
      </c>
      <c r="F64" s="2" t="s">
        <v>403</v>
      </c>
      <c r="G64" s="2" t="s">
        <v>404</v>
      </c>
      <c r="H64" s="2" t="s">
        <v>373</v>
      </c>
      <c r="I64" s="4" t="s">
        <v>405</v>
      </c>
      <c r="J64" s="0" t="s">
        <v>26</v>
      </c>
      <c r="K64" s="0" t="s">
        <v>27</v>
      </c>
    </row>
    <row r="65" customFormat="false" ht="14" hidden="false" customHeight="true" outlineLevel="0" collapsed="false">
      <c r="A65" s="2" t="s">
        <v>406</v>
      </c>
      <c r="B65" s="2" t="n">
        <f aca="false">TRUE()</f>
        <v>1</v>
      </c>
      <c r="C65" s="2" t="n">
        <f aca="false">FALSE()</f>
        <v>0</v>
      </c>
      <c r="D65" s="3" t="s">
        <v>407</v>
      </c>
      <c r="E65" s="0" t="s">
        <v>408</v>
      </c>
      <c r="F65" s="2" t="s">
        <v>409</v>
      </c>
      <c r="G65" s="2" t="s">
        <v>410</v>
      </c>
      <c r="H65" s="2" t="s">
        <v>48</v>
      </c>
      <c r="I65" s="4" t="s">
        <v>411</v>
      </c>
      <c r="J65" s="4" t="s">
        <v>412</v>
      </c>
      <c r="K65" s="4" t="s">
        <v>27</v>
      </c>
    </row>
    <row r="66" customFormat="false" ht="14" hidden="false" customHeight="true" outlineLevel="0" collapsed="false">
      <c r="A66" s="2" t="s">
        <v>413</v>
      </c>
      <c r="B66" s="2" t="n">
        <f aca="false">TRUE()</f>
        <v>1</v>
      </c>
      <c r="C66" s="2" t="n">
        <f aca="false">FALSE()</f>
        <v>0</v>
      </c>
      <c r="D66" s="3" t="s">
        <v>414</v>
      </c>
      <c r="E66" s="0" t="s">
        <v>415</v>
      </c>
      <c r="F66" s="2" t="s">
        <v>416</v>
      </c>
      <c r="G66" s="2" t="s">
        <v>417</v>
      </c>
      <c r="H66" s="2" t="s">
        <v>24</v>
      </c>
      <c r="J66" s="0" t="s">
        <v>418</v>
      </c>
      <c r="K66" s="0" t="s">
        <v>27</v>
      </c>
      <c r="O66" s="2" t="s">
        <v>419</v>
      </c>
    </row>
    <row r="67" customFormat="false" ht="14" hidden="false" customHeight="true" outlineLevel="0" collapsed="false">
      <c r="A67" s="2" t="s">
        <v>420</v>
      </c>
      <c r="B67" s="2" t="n">
        <f aca="false">TRUE()</f>
        <v>1</v>
      </c>
      <c r="C67" s="2" t="n">
        <f aca="false">FALSE()</f>
        <v>0</v>
      </c>
      <c r="D67" s="3" t="s">
        <v>421</v>
      </c>
      <c r="E67" s="0" t="s">
        <v>422</v>
      </c>
      <c r="F67" s="2" t="s">
        <v>416</v>
      </c>
      <c r="G67" s="2" t="s">
        <v>417</v>
      </c>
      <c r="H67" s="2" t="s">
        <v>24</v>
      </c>
      <c r="J67" s="0" t="s">
        <v>26</v>
      </c>
      <c r="K67" s="0" t="s">
        <v>27</v>
      </c>
      <c r="O67" s="2" t="s">
        <v>423</v>
      </c>
    </row>
    <row r="68" customFormat="false" ht="14" hidden="false" customHeight="true" outlineLevel="0" collapsed="false">
      <c r="A68" s="2" t="s">
        <v>424</v>
      </c>
      <c r="B68" s="2" t="n">
        <f aca="false">TRUE()</f>
        <v>1</v>
      </c>
      <c r="C68" s="2" t="n">
        <f aca="false">FALSE()</f>
        <v>0</v>
      </c>
      <c r="D68" s="3" t="s">
        <v>425</v>
      </c>
      <c r="E68" s="0" t="s">
        <v>426</v>
      </c>
      <c r="F68" s="2" t="s">
        <v>427</v>
      </c>
      <c r="G68" s="2" t="s">
        <v>428</v>
      </c>
      <c r="H68" s="2" t="s">
        <v>24</v>
      </c>
      <c r="J68" s="2" t="s">
        <v>429</v>
      </c>
      <c r="K68" s="0" t="s">
        <v>27</v>
      </c>
      <c r="O68" s="2" t="s">
        <v>430</v>
      </c>
    </row>
    <row r="69" customFormat="false" ht="14" hidden="false" customHeight="true" outlineLevel="0" collapsed="false">
      <c r="A69" s="2" t="s">
        <v>431</v>
      </c>
      <c r="B69" s="2" t="n">
        <f aca="false">TRUE()</f>
        <v>1</v>
      </c>
      <c r="C69" s="2" t="n">
        <f aca="false">FALSE()</f>
        <v>0</v>
      </c>
      <c r="D69" s="3" t="s">
        <v>432</v>
      </c>
      <c r="E69" s="0" t="s">
        <v>433</v>
      </c>
      <c r="F69" s="2" t="s">
        <v>434</v>
      </c>
      <c r="G69" s="2" t="s">
        <v>428</v>
      </c>
      <c r="H69" s="2" t="s">
        <v>24</v>
      </c>
      <c r="J69" s="2" t="s">
        <v>435</v>
      </c>
      <c r="K69" s="0" t="s">
        <v>27</v>
      </c>
      <c r="O69" s="2" t="s">
        <v>436</v>
      </c>
    </row>
    <row r="70" customFormat="false" ht="14" hidden="false" customHeight="true" outlineLevel="0" collapsed="false">
      <c r="A70" s="2" t="s">
        <v>437</v>
      </c>
      <c r="B70" s="2" t="n">
        <f aca="false">TRUE()</f>
        <v>1</v>
      </c>
      <c r="C70" s="2" t="n">
        <f aca="false">FALSE()</f>
        <v>0</v>
      </c>
      <c r="D70" s="3" t="s">
        <v>438</v>
      </c>
      <c r="E70" s="0" t="s">
        <v>439</v>
      </c>
      <c r="F70" s="2" t="s">
        <v>440</v>
      </c>
      <c r="G70" s="2" t="s">
        <v>428</v>
      </c>
      <c r="H70" s="2" t="s">
        <v>24</v>
      </c>
      <c r="J70" s="2" t="s">
        <v>441</v>
      </c>
      <c r="K70" s="0" t="s">
        <v>27</v>
      </c>
      <c r="O70" s="2" t="s">
        <v>442</v>
      </c>
    </row>
    <row r="71" customFormat="false" ht="14" hidden="false" customHeight="true" outlineLevel="0" collapsed="false">
      <c r="A71" s="2" t="s">
        <v>443</v>
      </c>
      <c r="B71" s="2" t="n">
        <f aca="false">TRUE()</f>
        <v>1</v>
      </c>
      <c r="C71" s="2" t="n">
        <f aca="false">FALSE()</f>
        <v>0</v>
      </c>
      <c r="D71" s="3" t="s">
        <v>444</v>
      </c>
      <c r="E71" s="0" t="s">
        <v>445</v>
      </c>
      <c r="F71" s="2" t="s">
        <v>446</v>
      </c>
      <c r="G71" s="2" t="s">
        <v>428</v>
      </c>
      <c r="H71" s="2" t="s">
        <v>24</v>
      </c>
      <c r="J71" s="0" t="s">
        <v>26</v>
      </c>
      <c r="K71" s="0" t="s">
        <v>27</v>
      </c>
      <c r="O71" s="2" t="s">
        <v>447</v>
      </c>
    </row>
    <row r="72" customFormat="false" ht="14" hidden="false" customHeight="true" outlineLevel="0" collapsed="false">
      <c r="A72" s="2" t="s">
        <v>448</v>
      </c>
      <c r="B72" s="2" t="n">
        <f aca="false">TRUE()</f>
        <v>1</v>
      </c>
      <c r="C72" s="2" t="n">
        <f aca="false">FALSE()</f>
        <v>0</v>
      </c>
      <c r="D72" s="3" t="s">
        <v>449</v>
      </c>
      <c r="E72" s="0" t="s">
        <v>450</v>
      </c>
      <c r="F72" s="2" t="s">
        <v>446</v>
      </c>
      <c r="G72" s="2" t="s">
        <v>428</v>
      </c>
      <c r="H72" s="2" t="s">
        <v>24</v>
      </c>
      <c r="J72" s="0" t="s">
        <v>26</v>
      </c>
      <c r="K72" s="0" t="s">
        <v>27</v>
      </c>
      <c r="M72" s="0" t="s">
        <v>451</v>
      </c>
      <c r="N72" s="2" t="s">
        <v>452</v>
      </c>
      <c r="O72" s="2" t="s">
        <v>453</v>
      </c>
    </row>
    <row r="73" customFormat="false" ht="14" hidden="false" customHeight="true" outlineLevel="0" collapsed="false">
      <c r="A73" s="2" t="s">
        <v>454</v>
      </c>
      <c r="B73" s="2" t="n">
        <f aca="false">TRUE()</f>
        <v>1</v>
      </c>
      <c r="C73" s="2" t="n">
        <f aca="false">FALSE()</f>
        <v>0</v>
      </c>
      <c r="D73" s="3" t="s">
        <v>455</v>
      </c>
      <c r="E73" s="0" t="s">
        <v>456</v>
      </c>
      <c r="F73" s="2" t="s">
        <v>457</v>
      </c>
      <c r="G73" s="2" t="s">
        <v>428</v>
      </c>
      <c r="H73" s="2" t="s">
        <v>24</v>
      </c>
      <c r="J73" s="2" t="s">
        <v>458</v>
      </c>
      <c r="K73" s="0" t="s">
        <v>27</v>
      </c>
      <c r="O73" s="2" t="s">
        <v>459</v>
      </c>
    </row>
    <row r="74" customFormat="false" ht="14" hidden="false" customHeight="true" outlineLevel="0" collapsed="false">
      <c r="A74" s="2" t="s">
        <v>460</v>
      </c>
      <c r="B74" s="2" t="n">
        <f aca="false">TRUE()</f>
        <v>1</v>
      </c>
      <c r="C74" s="2" t="n">
        <f aca="false">FALSE()</f>
        <v>0</v>
      </c>
      <c r="D74" s="3" t="s">
        <v>461</v>
      </c>
      <c r="E74" s="0" t="s">
        <v>462</v>
      </c>
      <c r="F74" s="2" t="s">
        <v>463</v>
      </c>
      <c r="G74" s="2" t="s">
        <v>428</v>
      </c>
      <c r="H74" s="2" t="s">
        <v>24</v>
      </c>
      <c r="J74" s="0" t="s">
        <v>26</v>
      </c>
      <c r="K74" s="0" t="s">
        <v>27</v>
      </c>
      <c r="L74" s="2" t="s">
        <v>464</v>
      </c>
      <c r="M74" s="2" t="s">
        <v>465</v>
      </c>
      <c r="O74" s="2" t="s">
        <v>466</v>
      </c>
    </row>
    <row r="75" customFormat="false" ht="14" hidden="false" customHeight="true" outlineLevel="0" collapsed="false">
      <c r="A75" s="2" t="s">
        <v>467</v>
      </c>
      <c r="B75" s="2" t="n">
        <f aca="false">TRUE()</f>
        <v>1</v>
      </c>
      <c r="C75" s="2" t="n">
        <f aca="false">FALSE()</f>
        <v>0</v>
      </c>
      <c r="D75" s="3" t="s">
        <v>468</v>
      </c>
      <c r="E75" s="0" t="s">
        <v>469</v>
      </c>
      <c r="F75" s="2" t="s">
        <v>463</v>
      </c>
      <c r="G75" s="2" t="s">
        <v>428</v>
      </c>
      <c r="H75" s="2" t="s">
        <v>24</v>
      </c>
      <c r="J75" s="0" t="s">
        <v>26</v>
      </c>
      <c r="K75" s="0" t="s">
        <v>27</v>
      </c>
      <c r="M75" s="2" t="s">
        <v>470</v>
      </c>
      <c r="O75" s="2" t="s">
        <v>471</v>
      </c>
    </row>
    <row r="76" customFormat="false" ht="14" hidden="false" customHeight="true" outlineLevel="0" collapsed="false">
      <c r="A76" s="2" t="s">
        <v>472</v>
      </c>
      <c r="B76" s="2" t="n">
        <f aca="false">TRUE()</f>
        <v>1</v>
      </c>
      <c r="C76" s="2" t="n">
        <f aca="false">FALSE()</f>
        <v>0</v>
      </c>
      <c r="D76" s="3" t="s">
        <v>473</v>
      </c>
      <c r="E76" s="0" t="s">
        <v>474</v>
      </c>
      <c r="F76" s="2" t="s">
        <v>463</v>
      </c>
      <c r="G76" s="2" t="s">
        <v>428</v>
      </c>
      <c r="H76" s="2" t="s">
        <v>24</v>
      </c>
      <c r="J76" s="0" t="s">
        <v>26</v>
      </c>
      <c r="K76" s="0" t="s">
        <v>27</v>
      </c>
      <c r="L76" s="0" t="s">
        <v>475</v>
      </c>
      <c r="M76" s="2" t="s">
        <v>476</v>
      </c>
      <c r="N76" s="2" t="s">
        <v>477</v>
      </c>
      <c r="O76" s="2" t="s">
        <v>478</v>
      </c>
    </row>
    <row r="77" customFormat="false" ht="14" hidden="false" customHeight="true" outlineLevel="0" collapsed="false">
      <c r="A77" s="2" t="s">
        <v>479</v>
      </c>
      <c r="B77" s="2" t="n">
        <f aca="false">TRUE()</f>
        <v>1</v>
      </c>
      <c r="C77" s="2" t="n">
        <f aca="false">FALSE()</f>
        <v>0</v>
      </c>
      <c r="D77" s="3" t="s">
        <v>480</v>
      </c>
      <c r="E77" s="0" t="s">
        <v>481</v>
      </c>
      <c r="F77" s="2" t="s">
        <v>463</v>
      </c>
      <c r="G77" s="2" t="s">
        <v>428</v>
      </c>
      <c r="H77" s="2" t="s">
        <v>24</v>
      </c>
      <c r="J77" s="2" t="s">
        <v>482</v>
      </c>
      <c r="K77" s="0" t="s">
        <v>27</v>
      </c>
      <c r="O77" s="2" t="s">
        <v>483</v>
      </c>
    </row>
    <row r="78" customFormat="false" ht="14" hidden="false" customHeight="true" outlineLevel="0" collapsed="false">
      <c r="A78" s="2" t="s">
        <v>484</v>
      </c>
      <c r="B78" s="2" t="n">
        <f aca="false">TRUE()</f>
        <v>1</v>
      </c>
      <c r="C78" s="2" t="n">
        <f aca="false">FALSE()</f>
        <v>0</v>
      </c>
      <c r="D78" s="3" t="s">
        <v>485</v>
      </c>
      <c r="E78" s="0" t="s">
        <v>486</v>
      </c>
      <c r="F78" s="2" t="s">
        <v>463</v>
      </c>
      <c r="G78" s="2" t="s">
        <v>428</v>
      </c>
      <c r="H78" s="2" t="s">
        <v>24</v>
      </c>
      <c r="J78" s="2" t="s">
        <v>487</v>
      </c>
      <c r="K78" s="0" t="s">
        <v>27</v>
      </c>
      <c r="O78" s="2" t="s">
        <v>488</v>
      </c>
    </row>
    <row r="79" customFormat="false" ht="14" hidden="false" customHeight="true" outlineLevel="0" collapsed="false">
      <c r="A79" s="2" t="s">
        <v>489</v>
      </c>
      <c r="B79" s="2" t="n">
        <f aca="false">TRUE()</f>
        <v>1</v>
      </c>
      <c r="C79" s="2" t="n">
        <f aca="false">TRUE()</f>
        <v>1</v>
      </c>
      <c r="D79" s="3" t="s">
        <v>490</v>
      </c>
      <c r="E79" s="0" t="s">
        <v>491</v>
      </c>
      <c r="F79" s="2" t="s">
        <v>492</v>
      </c>
      <c r="G79" s="2" t="s">
        <v>493</v>
      </c>
      <c r="H79" s="2" t="s">
        <v>24</v>
      </c>
      <c r="J79" s="2" t="s">
        <v>494</v>
      </c>
      <c r="K79" s="0" t="s">
        <v>27</v>
      </c>
      <c r="O79" s="2" t="s">
        <v>495</v>
      </c>
    </row>
    <row r="80" customFormat="false" ht="14" hidden="false" customHeight="true" outlineLevel="0" collapsed="false">
      <c r="A80" s="2" t="s">
        <v>496</v>
      </c>
      <c r="B80" s="2" t="n">
        <f aca="false">TRUE()</f>
        <v>1</v>
      </c>
      <c r="C80" s="2" t="n">
        <f aca="false">FALSE()</f>
        <v>0</v>
      </c>
      <c r="D80" s="3" t="s">
        <v>497</v>
      </c>
      <c r="E80" s="0" t="s">
        <v>498</v>
      </c>
      <c r="F80" s="2" t="s">
        <v>492</v>
      </c>
      <c r="G80" s="2" t="s">
        <v>428</v>
      </c>
      <c r="H80" s="2" t="s">
        <v>24</v>
      </c>
      <c r="J80" s="0" t="s">
        <v>499</v>
      </c>
      <c r="K80" s="0" t="s">
        <v>27</v>
      </c>
      <c r="M80" s="0" t="s">
        <v>500</v>
      </c>
      <c r="N80" s="2" t="s">
        <v>501</v>
      </c>
      <c r="O80" s="2" t="s">
        <v>502</v>
      </c>
    </row>
    <row r="81" customFormat="false" ht="14" hidden="false" customHeight="true" outlineLevel="0" collapsed="false">
      <c r="A81" s="2" t="s">
        <v>503</v>
      </c>
      <c r="B81" s="2" t="n">
        <f aca="false">TRUE()</f>
        <v>1</v>
      </c>
      <c r="C81" s="2" t="n">
        <f aca="false">FALSE()</f>
        <v>0</v>
      </c>
      <c r="D81" s="3" t="s">
        <v>504</v>
      </c>
      <c r="E81" s="0" t="s">
        <v>505</v>
      </c>
      <c r="F81" s="2" t="s">
        <v>506</v>
      </c>
      <c r="G81" s="2" t="s">
        <v>507</v>
      </c>
      <c r="H81" s="2" t="s">
        <v>508</v>
      </c>
      <c r="J81" s="0" t="s">
        <v>509</v>
      </c>
      <c r="K81" s="0" t="s">
        <v>27</v>
      </c>
      <c r="N81" s="2" t="s">
        <v>510</v>
      </c>
    </row>
    <row r="82" customFormat="false" ht="14" hidden="false" customHeight="true" outlineLevel="0" collapsed="false">
      <c r="A82" s="2" t="s">
        <v>511</v>
      </c>
      <c r="B82" s="2" t="n">
        <f aca="false">TRUE()</f>
        <v>1</v>
      </c>
      <c r="C82" s="2" t="n">
        <f aca="false">FALSE()</f>
        <v>0</v>
      </c>
      <c r="D82" s="3" t="s">
        <v>512</v>
      </c>
      <c r="E82" s="0" t="s">
        <v>513</v>
      </c>
      <c r="F82" s="2" t="s">
        <v>506</v>
      </c>
      <c r="G82" s="2" t="s">
        <v>507</v>
      </c>
      <c r="H82" s="2" t="s">
        <v>508</v>
      </c>
      <c r="J82" s="0" t="s">
        <v>26</v>
      </c>
      <c r="K82" s="0" t="s">
        <v>27</v>
      </c>
      <c r="N82" s="2" t="s">
        <v>514</v>
      </c>
    </row>
    <row r="83" customFormat="false" ht="14" hidden="false" customHeight="true" outlineLevel="0" collapsed="false">
      <c r="A83" s="2" t="s">
        <v>515</v>
      </c>
      <c r="B83" s="2" t="n">
        <f aca="false">TRUE()</f>
        <v>1</v>
      </c>
      <c r="C83" s="2" t="n">
        <f aca="false">FALSE()</f>
        <v>0</v>
      </c>
      <c r="D83" s="3" t="s">
        <v>516</v>
      </c>
      <c r="E83" s="0" t="s">
        <v>517</v>
      </c>
      <c r="F83" s="2" t="s">
        <v>506</v>
      </c>
      <c r="G83" s="2" t="s">
        <v>507</v>
      </c>
      <c r="H83" s="2" t="s">
        <v>508</v>
      </c>
      <c r="J83" s="0" t="s">
        <v>26</v>
      </c>
      <c r="K83" s="0" t="s">
        <v>27</v>
      </c>
      <c r="N83" s="2" t="s">
        <v>518</v>
      </c>
    </row>
    <row r="84" customFormat="false" ht="14" hidden="false" customHeight="true" outlineLevel="0" collapsed="false">
      <c r="A84" s="2" t="s">
        <v>519</v>
      </c>
      <c r="B84" s="2" t="n">
        <f aca="false">TRUE()</f>
        <v>1</v>
      </c>
      <c r="C84" s="2" t="n">
        <f aca="false">FALSE()</f>
        <v>0</v>
      </c>
      <c r="D84" s="3" t="s">
        <v>520</v>
      </c>
      <c r="E84" s="0" t="s">
        <v>521</v>
      </c>
      <c r="F84" s="2" t="s">
        <v>522</v>
      </c>
      <c r="G84" s="2" t="s">
        <v>523</v>
      </c>
      <c r="H84" s="2" t="s">
        <v>24</v>
      </c>
      <c r="J84" s="0" t="s">
        <v>26</v>
      </c>
      <c r="K84" s="0" t="s">
        <v>27</v>
      </c>
      <c r="O84" s="2" t="s">
        <v>524</v>
      </c>
    </row>
    <row r="85" customFormat="false" ht="14" hidden="false" customHeight="true" outlineLevel="0" collapsed="false">
      <c r="A85" s="2" t="s">
        <v>525</v>
      </c>
      <c r="B85" s="2" t="n">
        <f aca="false">TRUE()</f>
        <v>1</v>
      </c>
      <c r="C85" s="2" t="n">
        <f aca="false">FALSE()</f>
        <v>0</v>
      </c>
      <c r="D85" s="3" t="s">
        <v>526</v>
      </c>
      <c r="E85" s="0" t="s">
        <v>527</v>
      </c>
      <c r="F85" s="2" t="s">
        <v>528</v>
      </c>
      <c r="G85" s="2" t="s">
        <v>529</v>
      </c>
      <c r="H85" s="2" t="s">
        <v>24</v>
      </c>
      <c r="J85" s="2" t="s">
        <v>530</v>
      </c>
      <c r="K85" s="0" t="s">
        <v>61</v>
      </c>
      <c r="O85" s="2" t="s">
        <v>531</v>
      </c>
    </row>
    <row r="86" customFormat="false" ht="14" hidden="false" customHeight="true" outlineLevel="0" collapsed="false">
      <c r="A86" s="2" t="s">
        <v>532</v>
      </c>
      <c r="B86" s="2" t="n">
        <f aca="false">TRUE()</f>
        <v>1</v>
      </c>
      <c r="C86" s="2" t="n">
        <f aca="false">TRUE()</f>
        <v>1</v>
      </c>
      <c r="D86" s="3" t="s">
        <v>533</v>
      </c>
      <c r="E86" s="0" t="s">
        <v>534</v>
      </c>
      <c r="F86" s="2" t="s">
        <v>528</v>
      </c>
      <c r="G86" s="2" t="s">
        <v>493</v>
      </c>
      <c r="H86" s="2" t="s">
        <v>24</v>
      </c>
      <c r="J86" s="0" t="s">
        <v>26</v>
      </c>
      <c r="K86" s="0" t="s">
        <v>27</v>
      </c>
      <c r="N86" s="2" t="s">
        <v>535</v>
      </c>
    </row>
    <row r="87" customFormat="false" ht="14" hidden="false" customHeight="true" outlineLevel="0" collapsed="false">
      <c r="A87" s="2" t="s">
        <v>536</v>
      </c>
      <c r="B87" s="2" t="n">
        <f aca="false">TRUE()</f>
        <v>1</v>
      </c>
      <c r="C87" s="2" t="n">
        <f aca="false">FALSE()</f>
        <v>0</v>
      </c>
      <c r="D87" s="3" t="s">
        <v>537</v>
      </c>
      <c r="E87" s="0" t="s">
        <v>538</v>
      </c>
      <c r="F87" s="2" t="s">
        <v>528</v>
      </c>
      <c r="G87" s="2" t="s">
        <v>529</v>
      </c>
      <c r="H87" s="2" t="s">
        <v>24</v>
      </c>
      <c r="J87" s="0" t="s">
        <v>26</v>
      </c>
      <c r="K87" s="0" t="s">
        <v>27</v>
      </c>
      <c r="N87" s="2" t="s">
        <v>539</v>
      </c>
      <c r="O87" s="2" t="s">
        <v>540</v>
      </c>
    </row>
    <row r="88" customFormat="false" ht="14" hidden="false" customHeight="true" outlineLevel="0" collapsed="false">
      <c r="A88" s="2" t="s">
        <v>541</v>
      </c>
      <c r="B88" s="2" t="n">
        <f aca="false">TRUE()</f>
        <v>1</v>
      </c>
      <c r="C88" s="2" t="n">
        <f aca="false">FALSE()</f>
        <v>0</v>
      </c>
      <c r="D88" s="3" t="s">
        <v>542</v>
      </c>
      <c r="E88" s="0" t="s">
        <v>543</v>
      </c>
      <c r="F88" s="2" t="s">
        <v>528</v>
      </c>
      <c r="G88" s="2" t="s">
        <v>529</v>
      </c>
      <c r="H88" s="2" t="s">
        <v>24</v>
      </c>
      <c r="J88" s="0" t="s">
        <v>26</v>
      </c>
      <c r="K88" s="0" t="s">
        <v>27</v>
      </c>
      <c r="O88" s="2" t="s">
        <v>544</v>
      </c>
    </row>
    <row r="89" customFormat="false" ht="14" hidden="false" customHeight="true" outlineLevel="0" collapsed="false">
      <c r="A89" s="2" t="s">
        <v>545</v>
      </c>
      <c r="B89" s="2" t="n">
        <f aca="false">TRUE()</f>
        <v>1</v>
      </c>
      <c r="C89" s="2" t="n">
        <f aca="false">FALSE()</f>
        <v>0</v>
      </c>
      <c r="D89" s="3" t="s">
        <v>546</v>
      </c>
      <c r="E89" s="0" t="s">
        <v>547</v>
      </c>
      <c r="F89" s="2" t="s">
        <v>528</v>
      </c>
      <c r="G89" s="2" t="s">
        <v>529</v>
      </c>
      <c r="H89" s="2" t="s">
        <v>24</v>
      </c>
      <c r="J89" s="0" t="s">
        <v>26</v>
      </c>
      <c r="K89" s="0" t="s">
        <v>27</v>
      </c>
      <c r="O89" s="2" t="s">
        <v>173</v>
      </c>
    </row>
    <row r="90" customFormat="false" ht="14" hidden="false" customHeight="true" outlineLevel="0" collapsed="false">
      <c r="A90" s="2" t="s">
        <v>548</v>
      </c>
      <c r="B90" s="2" t="n">
        <f aca="false">TRUE()</f>
        <v>1</v>
      </c>
      <c r="C90" s="2" t="n">
        <f aca="false">FALSE()</f>
        <v>0</v>
      </c>
      <c r="D90" s="3" t="s">
        <v>549</v>
      </c>
      <c r="E90" s="0" t="s">
        <v>550</v>
      </c>
      <c r="F90" s="2" t="s">
        <v>551</v>
      </c>
      <c r="G90" s="2" t="s">
        <v>552</v>
      </c>
      <c r="H90" s="2" t="s">
        <v>301</v>
      </c>
      <c r="J90" s="2" t="s">
        <v>553</v>
      </c>
      <c r="K90" s="0" t="s">
        <v>61</v>
      </c>
      <c r="O90" s="2" t="s">
        <v>554</v>
      </c>
    </row>
    <row r="91" customFormat="false" ht="14" hidden="false" customHeight="true" outlineLevel="0" collapsed="false">
      <c r="A91" s="2" t="s">
        <v>555</v>
      </c>
      <c r="B91" s="2" t="n">
        <f aca="false">TRUE()</f>
        <v>1</v>
      </c>
      <c r="C91" s="2" t="n">
        <f aca="false">FALSE()</f>
        <v>0</v>
      </c>
      <c r="D91" s="3" t="s">
        <v>556</v>
      </c>
      <c r="E91" s="0" t="s">
        <v>557</v>
      </c>
      <c r="F91" s="2" t="s">
        <v>551</v>
      </c>
      <c r="G91" s="2" t="s">
        <v>552</v>
      </c>
      <c r="H91" s="2" t="s">
        <v>301</v>
      </c>
      <c r="J91" s="2" t="s">
        <v>553</v>
      </c>
      <c r="K91" s="0" t="s">
        <v>61</v>
      </c>
      <c r="O91" s="2" t="s">
        <v>558</v>
      </c>
    </row>
    <row r="92" customFormat="false" ht="14" hidden="false" customHeight="true" outlineLevel="0" collapsed="false">
      <c r="A92" s="2" t="s">
        <v>559</v>
      </c>
      <c r="B92" s="2" t="n">
        <f aca="false">TRUE()</f>
        <v>1</v>
      </c>
      <c r="C92" s="2" t="n">
        <f aca="false">FALSE()</f>
        <v>0</v>
      </c>
      <c r="D92" s="3" t="s">
        <v>560</v>
      </c>
      <c r="E92" s="0" t="s">
        <v>561</v>
      </c>
      <c r="F92" s="2" t="s">
        <v>551</v>
      </c>
      <c r="G92" s="2" t="s">
        <v>552</v>
      </c>
      <c r="H92" s="2" t="s">
        <v>301</v>
      </c>
      <c r="J92" s="2" t="s">
        <v>562</v>
      </c>
      <c r="K92" s="0" t="s">
        <v>61</v>
      </c>
      <c r="O92" s="2" t="s">
        <v>563</v>
      </c>
    </row>
    <row r="93" customFormat="false" ht="14" hidden="false" customHeight="true" outlineLevel="0" collapsed="false">
      <c r="A93" s="2" t="s">
        <v>564</v>
      </c>
      <c r="B93" s="2" t="n">
        <f aca="false">TRUE()</f>
        <v>1</v>
      </c>
      <c r="C93" s="2" t="n">
        <f aca="false">FALSE()</f>
        <v>0</v>
      </c>
      <c r="D93" s="3" t="s">
        <v>565</v>
      </c>
      <c r="E93" s="0" t="s">
        <v>566</v>
      </c>
      <c r="F93" s="2" t="s">
        <v>551</v>
      </c>
      <c r="G93" s="2" t="s">
        <v>552</v>
      </c>
      <c r="H93" s="2" t="s">
        <v>301</v>
      </c>
      <c r="J93" s="2" t="s">
        <v>567</v>
      </c>
      <c r="K93" s="0" t="s">
        <v>61</v>
      </c>
      <c r="O93" s="2" t="s">
        <v>568</v>
      </c>
    </row>
    <row r="94" customFormat="false" ht="14" hidden="false" customHeight="true" outlineLevel="0" collapsed="false">
      <c r="A94" s="2" t="s">
        <v>569</v>
      </c>
      <c r="B94" s="2" t="n">
        <f aca="false">TRUE()</f>
        <v>1</v>
      </c>
      <c r="C94" s="2" t="n">
        <f aca="false">FALSE()</f>
        <v>0</v>
      </c>
      <c r="D94" s="3" t="s">
        <v>570</v>
      </c>
      <c r="E94" s="0" t="s">
        <v>571</v>
      </c>
      <c r="F94" s="2" t="s">
        <v>551</v>
      </c>
      <c r="G94" s="2" t="s">
        <v>552</v>
      </c>
      <c r="H94" s="2" t="s">
        <v>301</v>
      </c>
      <c r="J94" s="2" t="s">
        <v>572</v>
      </c>
      <c r="K94" s="0" t="s">
        <v>61</v>
      </c>
      <c r="O94" s="2" t="s">
        <v>573</v>
      </c>
    </row>
    <row r="95" customFormat="false" ht="14" hidden="false" customHeight="true" outlineLevel="0" collapsed="false">
      <c r="A95" s="2" t="s">
        <v>574</v>
      </c>
      <c r="B95" s="2" t="n">
        <f aca="false">TRUE()</f>
        <v>1</v>
      </c>
      <c r="C95" s="2" t="n">
        <f aca="false">FALSE()</f>
        <v>0</v>
      </c>
      <c r="D95" s="3" t="s">
        <v>575</v>
      </c>
      <c r="E95" s="0" t="s">
        <v>576</v>
      </c>
      <c r="F95" s="2" t="s">
        <v>577</v>
      </c>
      <c r="G95" s="2" t="s">
        <v>578</v>
      </c>
      <c r="H95" s="2" t="s">
        <v>48</v>
      </c>
      <c r="J95" s="0" t="s">
        <v>108</v>
      </c>
      <c r="K95" s="0" t="s">
        <v>27</v>
      </c>
      <c r="O95" s="2" t="s">
        <v>579</v>
      </c>
    </row>
    <row r="96" customFormat="false" ht="14" hidden="false" customHeight="true" outlineLevel="0" collapsed="false">
      <c r="A96" s="2" t="s">
        <v>580</v>
      </c>
      <c r="B96" s="2" t="n">
        <f aca="false">TRUE()</f>
        <v>1</v>
      </c>
      <c r="C96" s="2" t="n">
        <f aca="false">FALSE()</f>
        <v>0</v>
      </c>
      <c r="D96" s="3" t="s">
        <v>581</v>
      </c>
      <c r="E96" s="0" t="s">
        <v>582</v>
      </c>
      <c r="F96" s="2" t="s">
        <v>583</v>
      </c>
      <c r="G96" s="2" t="s">
        <v>584</v>
      </c>
      <c r="H96" s="2" t="s">
        <v>24</v>
      </c>
      <c r="J96" s="0" t="s">
        <v>138</v>
      </c>
      <c r="K96" s="0" t="s">
        <v>27</v>
      </c>
      <c r="M96" s="2" t="s">
        <v>585</v>
      </c>
      <c r="O96" s="2" t="s">
        <v>586</v>
      </c>
    </row>
    <row r="97" customFormat="false" ht="14" hidden="false" customHeight="true" outlineLevel="0" collapsed="false">
      <c r="A97" s="2" t="s">
        <v>587</v>
      </c>
      <c r="B97" s="2" t="n">
        <f aca="false">TRUE()</f>
        <v>1</v>
      </c>
      <c r="C97" s="2" t="n">
        <f aca="false">FALSE()</f>
        <v>0</v>
      </c>
      <c r="D97" s="3" t="s">
        <v>588</v>
      </c>
      <c r="E97" s="0" t="s">
        <v>589</v>
      </c>
      <c r="F97" s="2" t="s">
        <v>583</v>
      </c>
      <c r="G97" s="2" t="s">
        <v>584</v>
      </c>
      <c r="H97" s="2" t="s">
        <v>24</v>
      </c>
      <c r="J97" s="0" t="s">
        <v>26</v>
      </c>
      <c r="K97" s="0" t="s">
        <v>27</v>
      </c>
      <c r="L97" s="2" t="s">
        <v>590</v>
      </c>
      <c r="M97" s="2" t="s">
        <v>591</v>
      </c>
      <c r="N97" s="2" t="s">
        <v>592</v>
      </c>
    </row>
    <row r="98" customFormat="false" ht="14" hidden="false" customHeight="true" outlineLevel="0" collapsed="false">
      <c r="A98" s="2" t="s">
        <v>593</v>
      </c>
      <c r="B98" s="2" t="n">
        <f aca="false">TRUE()</f>
        <v>1</v>
      </c>
      <c r="C98" s="2" t="n">
        <f aca="false">FALSE()</f>
        <v>0</v>
      </c>
      <c r="D98" s="3" t="s">
        <v>594</v>
      </c>
      <c r="E98" s="0" t="s">
        <v>595</v>
      </c>
      <c r="F98" s="2" t="s">
        <v>596</v>
      </c>
      <c r="G98" s="2" t="s">
        <v>597</v>
      </c>
      <c r="H98" s="2" t="s">
        <v>48</v>
      </c>
      <c r="J98" s="0" t="s">
        <v>598</v>
      </c>
      <c r="K98" s="2" t="s">
        <v>27</v>
      </c>
      <c r="O98" s="2" t="s">
        <v>599</v>
      </c>
    </row>
    <row r="99" customFormat="false" ht="14" hidden="false" customHeight="true" outlineLevel="0" collapsed="false">
      <c r="A99" s="2" t="s">
        <v>600</v>
      </c>
      <c r="B99" s="2" t="n">
        <f aca="false">TRUE()</f>
        <v>1</v>
      </c>
      <c r="C99" s="2" t="n">
        <f aca="false">FALSE()</f>
        <v>0</v>
      </c>
      <c r="D99" s="3" t="s">
        <v>601</v>
      </c>
      <c r="E99" s="0" t="s">
        <v>602</v>
      </c>
      <c r="F99" s="2" t="s">
        <v>596</v>
      </c>
      <c r="G99" s="2" t="s">
        <v>597</v>
      </c>
      <c r="H99" s="2" t="s">
        <v>48</v>
      </c>
      <c r="J99" s="0" t="s">
        <v>603</v>
      </c>
      <c r="K99" s="2" t="s">
        <v>27</v>
      </c>
      <c r="O99" s="2" t="s">
        <v>604</v>
      </c>
    </row>
    <row r="100" customFormat="false" ht="14" hidden="false" customHeight="true" outlineLevel="0" collapsed="false">
      <c r="A100" s="2" t="s">
        <v>605</v>
      </c>
      <c r="B100" s="2" t="n">
        <f aca="false">TRUE()</f>
        <v>1</v>
      </c>
      <c r="C100" s="2" t="n">
        <f aca="false">FALSE()</f>
        <v>0</v>
      </c>
      <c r="D100" s="3" t="s">
        <v>606</v>
      </c>
      <c r="E100" s="0" t="s">
        <v>607</v>
      </c>
      <c r="F100" s="2" t="s">
        <v>596</v>
      </c>
      <c r="G100" s="2" t="s">
        <v>597</v>
      </c>
      <c r="H100" s="2" t="s">
        <v>48</v>
      </c>
      <c r="J100" s="0" t="s">
        <v>608</v>
      </c>
      <c r="K100" s="2" t="s">
        <v>27</v>
      </c>
      <c r="L100" s="2" t="s">
        <v>609</v>
      </c>
      <c r="M100" s="0" t="s">
        <v>610</v>
      </c>
      <c r="O100" s="2" t="s">
        <v>611</v>
      </c>
    </row>
    <row r="101" customFormat="false" ht="14" hidden="false" customHeight="true" outlineLevel="0" collapsed="false">
      <c r="A101" s="2" t="s">
        <v>612</v>
      </c>
      <c r="B101" s="2" t="n">
        <f aca="false">TRUE()</f>
        <v>1</v>
      </c>
      <c r="C101" s="2" t="n">
        <f aca="false">FALSE()</f>
        <v>0</v>
      </c>
      <c r="D101" s="3" t="s">
        <v>613</v>
      </c>
      <c r="E101" s="0" t="s">
        <v>614</v>
      </c>
      <c r="F101" s="2" t="s">
        <v>615</v>
      </c>
      <c r="G101" s="2" t="s">
        <v>616</v>
      </c>
      <c r="H101" s="2" t="s">
        <v>301</v>
      </c>
      <c r="J101" s="2" t="s">
        <v>617</v>
      </c>
      <c r="K101" s="0" t="s">
        <v>27</v>
      </c>
      <c r="O101" s="2" t="s">
        <v>618</v>
      </c>
    </row>
    <row r="102" customFormat="false" ht="14" hidden="false" customHeight="true" outlineLevel="0" collapsed="false">
      <c r="A102" s="2" t="s">
        <v>619</v>
      </c>
      <c r="B102" s="2" t="n">
        <f aca="false">TRUE()</f>
        <v>1</v>
      </c>
      <c r="C102" s="2" t="n">
        <f aca="false">FALSE()</f>
        <v>0</v>
      </c>
      <c r="D102" s="3" t="s">
        <v>620</v>
      </c>
      <c r="E102" s="0" t="s">
        <v>621</v>
      </c>
      <c r="F102" s="2" t="s">
        <v>622</v>
      </c>
      <c r="G102" s="2" t="s">
        <v>623</v>
      </c>
      <c r="H102" s="2" t="s">
        <v>624</v>
      </c>
      <c r="J102" s="2" t="s">
        <v>625</v>
      </c>
      <c r="K102" s="0" t="s">
        <v>27</v>
      </c>
      <c r="O102" s="2" t="s">
        <v>626</v>
      </c>
    </row>
    <row r="103" customFormat="false" ht="14" hidden="false" customHeight="true" outlineLevel="0" collapsed="false">
      <c r="A103" s="2" t="s">
        <v>627</v>
      </c>
      <c r="B103" s="2" t="n">
        <f aca="false">TRUE()</f>
        <v>1</v>
      </c>
      <c r="C103" s="2" t="n">
        <f aca="false">FALSE()</f>
        <v>0</v>
      </c>
      <c r="D103" s="3" t="s">
        <v>628</v>
      </c>
      <c r="E103" s="0" t="s">
        <v>629</v>
      </c>
      <c r="F103" s="2" t="s">
        <v>630</v>
      </c>
      <c r="G103" s="2" t="s">
        <v>631</v>
      </c>
      <c r="H103" s="2" t="s">
        <v>301</v>
      </c>
      <c r="J103" s="2" t="s">
        <v>632</v>
      </c>
      <c r="K103" s="0" t="s">
        <v>27</v>
      </c>
      <c r="O103" s="2" t="s">
        <v>633</v>
      </c>
    </row>
    <row r="104" customFormat="false" ht="14" hidden="false" customHeight="true" outlineLevel="0" collapsed="false">
      <c r="A104" s="2" t="s">
        <v>634</v>
      </c>
      <c r="B104" s="2" t="n">
        <f aca="false">TRUE()</f>
        <v>1</v>
      </c>
      <c r="C104" s="2" t="n">
        <f aca="false">FALSE()</f>
        <v>0</v>
      </c>
      <c r="D104" s="3" t="s">
        <v>635</v>
      </c>
      <c r="E104" s="0" t="s">
        <v>636</v>
      </c>
      <c r="F104" s="2" t="s">
        <v>630</v>
      </c>
      <c r="G104" s="2" t="s">
        <v>631</v>
      </c>
      <c r="H104" s="2" t="s">
        <v>301</v>
      </c>
      <c r="J104" s="2" t="s">
        <v>637</v>
      </c>
      <c r="K104" s="2" t="s">
        <v>27</v>
      </c>
      <c r="M104" s="2" t="s">
        <v>638</v>
      </c>
      <c r="O104" s="2" t="s">
        <v>639</v>
      </c>
    </row>
    <row r="105" customFormat="false" ht="14" hidden="false" customHeight="true" outlineLevel="0" collapsed="false">
      <c r="A105" s="2" t="s">
        <v>640</v>
      </c>
      <c r="B105" s="2" t="n">
        <f aca="false">TRUE()</f>
        <v>1</v>
      </c>
      <c r="C105" s="2" t="n">
        <f aca="false">FALSE()</f>
        <v>0</v>
      </c>
      <c r="D105" s="3" t="s">
        <v>641</v>
      </c>
      <c r="E105" s="0" t="s">
        <v>642</v>
      </c>
      <c r="F105" s="2" t="s">
        <v>630</v>
      </c>
      <c r="G105" s="2" t="s">
        <v>631</v>
      </c>
      <c r="H105" s="2" t="s">
        <v>301</v>
      </c>
      <c r="I105" s="4" t="s">
        <v>37</v>
      </c>
      <c r="J105" s="2" t="s">
        <v>637</v>
      </c>
      <c r="K105" s="4" t="s">
        <v>27</v>
      </c>
    </row>
    <row r="106" customFormat="false" ht="14" hidden="false" customHeight="true" outlineLevel="0" collapsed="false">
      <c r="A106" s="2" t="s">
        <v>643</v>
      </c>
      <c r="B106" s="2" t="n">
        <f aca="false">TRUE()</f>
        <v>1</v>
      </c>
      <c r="C106" s="2" t="n">
        <f aca="false">FALSE()</f>
        <v>0</v>
      </c>
      <c r="D106" s="3" t="s">
        <v>644</v>
      </c>
      <c r="E106" s="2" t="s">
        <v>645</v>
      </c>
      <c r="F106" s="2" t="s">
        <v>645</v>
      </c>
      <c r="G106" s="2" t="s">
        <v>645</v>
      </c>
      <c r="H106" s="2"/>
      <c r="O106" s="2" t="s">
        <v>646</v>
      </c>
    </row>
  </sheetData>
  <printOptions headings="true" gridLines="true" gridLinesSet="true" horizontalCentered="false" verticalCentered="false"/>
  <pageMargins left="0.498611111111111" right="0.498611111111111" top="0.498611111111111" bottom="0.498611111111111" header="0.511805555555555" footer="0.51180555555555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6:F17 A1"/>
    </sheetView>
  </sheetViews>
  <sheetFormatPr defaultRowHeight="11.65"/>
  <cols>
    <col collapsed="false" hidden="false" max="1" min="1" style="0" width="22.9054726368159"/>
  </cols>
  <sheetData>
    <row r="1" customFormat="false" ht="11.65" hidden="false" customHeight="false" outlineLevel="0" collapsed="false">
      <c r="A1" s="0" t="s">
        <v>647</v>
      </c>
      <c r="B1" s="0" t="s">
        <v>648</v>
      </c>
    </row>
    <row r="2" customFormat="false" ht="11.65" hidden="false" customHeight="false" outlineLevel="0" collapsed="false">
      <c r="A2" s="0" t="s">
        <v>649</v>
      </c>
      <c r="B2" s="0" t="s">
        <v>284</v>
      </c>
    </row>
    <row r="3" customFormat="false" ht="11.65" hidden="false" customHeight="false" outlineLevel="0" collapsed="false">
      <c r="A3" s="0" t="s">
        <v>650</v>
      </c>
      <c r="B3" s="0" t="s">
        <v>44</v>
      </c>
    </row>
    <row r="4" customFormat="false" ht="11.65" hidden="false" customHeight="false" outlineLevel="0" collapsed="false">
      <c r="A4" s="0" t="s">
        <v>651</v>
      </c>
      <c r="B4" s="0" t="s">
        <v>106</v>
      </c>
    </row>
    <row r="5" customFormat="false" ht="11.65" hidden="false" customHeight="false" outlineLevel="0" collapsed="false">
      <c r="A5" s="0" t="s">
        <v>652</v>
      </c>
      <c r="B5" s="0" t="s">
        <v>653</v>
      </c>
    </row>
    <row r="6" customFormat="false" ht="11.65" hidden="false" customHeight="false" outlineLevel="0" collapsed="false">
      <c r="A6" s="0" t="s">
        <v>654</v>
      </c>
      <c r="B6" s="0" t="s">
        <v>155</v>
      </c>
    </row>
    <row r="7" customFormat="false" ht="11.65" hidden="false" customHeight="false" outlineLevel="0" collapsed="false">
      <c r="A7" s="0" t="s">
        <v>655</v>
      </c>
      <c r="B7" s="0" t="s">
        <v>151</v>
      </c>
    </row>
    <row r="8" customFormat="false" ht="11.65" hidden="false" customHeight="false" outlineLevel="0" collapsed="false">
      <c r="A8" s="0" t="s">
        <v>656</v>
      </c>
      <c r="B8" s="0" t="s">
        <v>136</v>
      </c>
    </row>
    <row r="9" customFormat="false" ht="11.65" hidden="false" customHeight="false" outlineLevel="0" collapsed="false">
      <c r="A9" s="0" t="s">
        <v>657</v>
      </c>
      <c r="B9" s="0" t="s">
        <v>497</v>
      </c>
    </row>
    <row r="10" customFormat="false" ht="11.65" hidden="false" customHeight="false" outlineLevel="0" collapsed="false">
      <c r="A10" s="0" t="s">
        <v>658</v>
      </c>
      <c r="B10" s="0" t="s">
        <v>144</v>
      </c>
    </row>
    <row r="11" customFormat="false" ht="11.65" hidden="false" customHeight="false" outlineLevel="0" collapsed="false">
      <c r="A11" s="0" t="s">
        <v>659</v>
      </c>
      <c r="B11" s="0" t="s">
        <v>164</v>
      </c>
    </row>
    <row r="12" customFormat="false" ht="11.65" hidden="false" customHeight="false" outlineLevel="0" collapsed="false">
      <c r="A12" s="0" t="s">
        <v>660</v>
      </c>
      <c r="B12" s="0" t="s">
        <v>175</v>
      </c>
    </row>
    <row r="13" customFormat="false" ht="11.65" hidden="false" customHeight="false" outlineLevel="0" collapsed="false">
      <c r="A13" s="0" t="s">
        <v>661</v>
      </c>
      <c r="B13" s="0" t="s">
        <v>662</v>
      </c>
    </row>
    <row r="14" customFormat="false" ht="11.65" hidden="false" customHeight="false" outlineLevel="0" collapsed="false">
      <c r="A14" s="0" t="s">
        <v>663</v>
      </c>
      <c r="B14" s="0" t="s">
        <v>184</v>
      </c>
    </row>
    <row r="15" customFormat="false" ht="11.65" hidden="false" customHeight="false" outlineLevel="0" collapsed="false">
      <c r="A15" s="0" t="s">
        <v>664</v>
      </c>
      <c r="B15" s="0" t="s">
        <v>191</v>
      </c>
    </row>
    <row r="16" customFormat="false" ht="11.65" hidden="false" customHeight="false" outlineLevel="0" collapsed="false">
      <c r="B16" s="0" t="s">
        <v>665</v>
      </c>
    </row>
    <row r="17" customFormat="false" ht="11.65" hidden="false" customHeight="false" outlineLevel="0" collapsed="false">
      <c r="A17" s="0" t="s">
        <v>666</v>
      </c>
      <c r="B17" s="0" t="s">
        <v>214</v>
      </c>
    </row>
    <row r="18" customFormat="false" ht="11.65" hidden="false" customHeight="false" outlineLevel="0" collapsed="false">
      <c r="A18" s="0" t="s">
        <v>667</v>
      </c>
      <c r="B18" s="0" t="s">
        <v>210</v>
      </c>
    </row>
    <row r="19" customFormat="false" ht="11.65" hidden="false" customHeight="false" outlineLevel="0" collapsed="false">
      <c r="A19" s="0" t="s">
        <v>668</v>
      </c>
      <c r="B19" s="0" t="s">
        <v>280</v>
      </c>
    </row>
    <row r="20" customFormat="false" ht="11.65" hidden="false" customHeight="false" outlineLevel="0" collapsed="false">
      <c r="A20" s="0" t="s">
        <v>669</v>
      </c>
      <c r="B20" s="0" t="s">
        <v>276</v>
      </c>
    </row>
    <row r="21" customFormat="false" ht="11.65" hidden="false" customHeight="false" outlineLevel="0" collapsed="false">
      <c r="A21" s="0" t="s">
        <v>670</v>
      </c>
      <c r="B21" s="0" t="s">
        <v>262</v>
      </c>
    </row>
    <row r="22" customFormat="false" ht="11.65" hidden="false" customHeight="false" outlineLevel="0" collapsed="false">
      <c r="A22" s="0" t="s">
        <v>671</v>
      </c>
      <c r="B22" s="0" t="s">
        <v>269</v>
      </c>
    </row>
    <row r="23" customFormat="false" ht="11.65" hidden="false" customHeight="false" outlineLevel="0" collapsed="false">
      <c r="A23" s="0" t="s">
        <v>672</v>
      </c>
      <c r="B23" s="0" t="s">
        <v>20</v>
      </c>
    </row>
    <row r="24" customFormat="false" ht="11.65" hidden="false" customHeight="false" outlineLevel="0" collapsed="false">
      <c r="A24" s="0" t="s">
        <v>673</v>
      </c>
      <c r="B24" s="0" t="s">
        <v>258</v>
      </c>
    </row>
    <row r="25" customFormat="false" ht="11.65" hidden="false" customHeight="false" outlineLevel="0" collapsed="false">
      <c r="A25" s="0" t="s">
        <v>674</v>
      </c>
      <c r="B25" s="0" t="s">
        <v>273</v>
      </c>
    </row>
    <row r="26" customFormat="false" ht="11.65" hidden="false" customHeight="false" outlineLevel="0" collapsed="false">
      <c r="A26" s="0" t="s">
        <v>675</v>
      </c>
      <c r="B26" s="0" t="s">
        <v>252</v>
      </c>
    </row>
    <row r="27" customFormat="false" ht="11.65" hidden="false" customHeight="false" outlineLevel="0" collapsed="false">
      <c r="A27" s="0" t="s">
        <v>676</v>
      </c>
      <c r="B27" s="0" t="s">
        <v>234</v>
      </c>
    </row>
    <row r="28" customFormat="false" ht="11.65" hidden="false" customHeight="false" outlineLevel="0" collapsed="false">
      <c r="A28" s="0" t="s">
        <v>677</v>
      </c>
      <c r="B28" s="0" t="s">
        <v>226</v>
      </c>
    </row>
    <row r="29" customFormat="false" ht="11.65" hidden="false" customHeight="false" outlineLevel="0" collapsed="false">
      <c r="A29" s="0" t="s">
        <v>678</v>
      </c>
      <c r="B29" s="0" t="s">
        <v>239</v>
      </c>
    </row>
    <row r="30" customFormat="false" ht="11.65" hidden="false" customHeight="false" outlineLevel="0" collapsed="false">
      <c r="A30" s="0" t="s">
        <v>679</v>
      </c>
      <c r="B30" s="0" t="s">
        <v>680</v>
      </c>
    </row>
    <row r="31" customFormat="false" ht="11.65" hidden="false" customHeight="false" outlineLevel="0" collapsed="false">
      <c r="A31" s="0" t="s">
        <v>681</v>
      </c>
      <c r="B31" s="0" t="s">
        <v>247</v>
      </c>
    </row>
    <row r="32" customFormat="false" ht="11.65" hidden="false" customHeight="false" outlineLevel="0" collapsed="false">
      <c r="A32" s="0" t="s">
        <v>682</v>
      </c>
      <c r="B32" s="0" t="s">
        <v>683</v>
      </c>
    </row>
    <row r="33" customFormat="false" ht="11.65" hidden="false" customHeight="false" outlineLevel="0" collapsed="false">
      <c r="A33" s="0" t="s">
        <v>684</v>
      </c>
      <c r="B33" s="0" t="s">
        <v>129</v>
      </c>
    </row>
    <row r="34" customFormat="false" ht="11.65" hidden="false" customHeight="false" outlineLevel="0" collapsed="false">
      <c r="A34" s="0" t="s">
        <v>685</v>
      </c>
      <c r="B34" s="0" t="s">
        <v>123</v>
      </c>
    </row>
    <row r="35" customFormat="false" ht="11.65" hidden="false" customHeight="false" outlineLevel="0" collapsed="false">
      <c r="A35" s="0" t="s">
        <v>686</v>
      </c>
      <c r="B35" s="0" t="s">
        <v>305</v>
      </c>
    </row>
    <row r="36" customFormat="false" ht="11.65" hidden="false" customHeight="false" outlineLevel="0" collapsed="false">
      <c r="A36" s="0" t="s">
        <v>687</v>
      </c>
      <c r="B36" s="0" t="s">
        <v>320</v>
      </c>
    </row>
    <row r="37" customFormat="false" ht="11.65" hidden="false" customHeight="false" outlineLevel="0" collapsed="false">
      <c r="A37" s="0" t="s">
        <v>688</v>
      </c>
      <c r="B37" s="0" t="s">
        <v>312</v>
      </c>
    </row>
    <row r="38" customFormat="false" ht="11.65" hidden="false" customHeight="false" outlineLevel="0" collapsed="false">
      <c r="A38" s="0" t="s">
        <v>689</v>
      </c>
      <c r="B38" s="0" t="s">
        <v>297</v>
      </c>
    </row>
    <row r="39" customFormat="false" ht="11.65" hidden="false" customHeight="false" outlineLevel="0" collapsed="false">
      <c r="A39" s="0" t="s">
        <v>690</v>
      </c>
      <c r="B39" s="0" t="s">
        <v>473</v>
      </c>
    </row>
    <row r="40" customFormat="false" ht="11.65" hidden="false" customHeight="false" outlineLevel="0" collapsed="false">
      <c r="A40" s="0" t="s">
        <v>691</v>
      </c>
      <c r="B40" s="0" t="s">
        <v>328</v>
      </c>
    </row>
    <row r="41" customFormat="false" ht="11.65" hidden="false" customHeight="false" outlineLevel="0" collapsed="false">
      <c r="A41" s="0" t="s">
        <v>692</v>
      </c>
      <c r="B41" s="0" t="s">
        <v>160</v>
      </c>
    </row>
    <row r="42" customFormat="false" ht="11.65" hidden="false" customHeight="false" outlineLevel="0" collapsed="false">
      <c r="A42" s="0" t="s">
        <v>693</v>
      </c>
      <c r="B42" s="0" t="s">
        <v>221</v>
      </c>
    </row>
    <row r="43" customFormat="false" ht="11.65" hidden="false" customHeight="false" outlineLevel="0" collapsed="false">
      <c r="A43" s="0" t="s">
        <v>694</v>
      </c>
      <c r="B43" s="0" t="s">
        <v>395</v>
      </c>
    </row>
    <row r="44" customFormat="false" ht="11.65" hidden="false" customHeight="false" outlineLevel="0" collapsed="false">
      <c r="A44" s="0" t="s">
        <v>695</v>
      </c>
      <c r="B44" s="0" t="s">
        <v>351</v>
      </c>
    </row>
    <row r="45" customFormat="false" ht="11.65" hidden="false" customHeight="false" outlineLevel="0" collapsed="false">
      <c r="A45" s="0" t="s">
        <v>696</v>
      </c>
      <c r="B45" s="0" t="s">
        <v>344</v>
      </c>
    </row>
    <row r="46" customFormat="false" ht="11.65" hidden="false" customHeight="false" outlineLevel="0" collapsed="false">
      <c r="A46" s="0" t="s">
        <v>697</v>
      </c>
      <c r="B46" s="0" t="s">
        <v>361</v>
      </c>
    </row>
    <row r="47" customFormat="false" ht="11.65" hidden="false" customHeight="false" outlineLevel="0" collapsed="false">
      <c r="A47" s="0" t="s">
        <v>698</v>
      </c>
      <c r="B47" s="0" t="s">
        <v>40</v>
      </c>
    </row>
    <row r="48" customFormat="false" ht="11.65" hidden="false" customHeight="false" outlineLevel="0" collapsed="false">
      <c r="A48" s="0" t="s">
        <v>699</v>
      </c>
      <c r="B48" s="0" t="s">
        <v>369</v>
      </c>
    </row>
    <row r="49" customFormat="false" ht="11.65" hidden="false" customHeight="false" outlineLevel="0" collapsed="false">
      <c r="A49" s="0" t="s">
        <v>700</v>
      </c>
      <c r="B49" s="0" t="s">
        <v>389</v>
      </c>
    </row>
    <row r="50" customFormat="false" ht="11.65" hidden="false" customHeight="false" outlineLevel="0" collapsed="false">
      <c r="A50" s="0" t="s">
        <v>701</v>
      </c>
      <c r="B50" s="0" t="s">
        <v>401</v>
      </c>
    </row>
    <row r="51" customFormat="false" ht="11.65" hidden="false" customHeight="false" outlineLevel="0" collapsed="false">
      <c r="A51" s="0" t="s">
        <v>702</v>
      </c>
      <c r="B51" s="0" t="s">
        <v>385</v>
      </c>
    </row>
    <row r="52" customFormat="false" ht="11.65" hidden="false" customHeight="false" outlineLevel="0" collapsed="false">
      <c r="A52" s="0" t="s">
        <v>703</v>
      </c>
      <c r="B52" s="0" t="s">
        <v>34</v>
      </c>
    </row>
    <row r="53" customFormat="false" ht="11.65" hidden="false" customHeight="false" outlineLevel="0" collapsed="false">
      <c r="A53" s="0" t="s">
        <v>704</v>
      </c>
      <c r="B53" s="0" t="s">
        <v>421</v>
      </c>
    </row>
    <row r="54" customFormat="false" ht="11.65" hidden="false" customHeight="false" outlineLevel="0" collapsed="false">
      <c r="A54" s="0" t="s">
        <v>705</v>
      </c>
      <c r="B54" s="0" t="s">
        <v>461</v>
      </c>
    </row>
    <row r="55" customFormat="false" ht="11.65" hidden="false" customHeight="false" outlineLevel="0" collapsed="false">
      <c r="A55" s="0" t="s">
        <v>706</v>
      </c>
      <c r="B55" s="0" t="s">
        <v>468</v>
      </c>
    </row>
    <row r="56" customFormat="false" ht="11.65" hidden="false" customHeight="false" outlineLevel="0" collapsed="false">
      <c r="A56" s="0" t="s">
        <v>707</v>
      </c>
      <c r="B56" s="0" t="s">
        <v>504</v>
      </c>
    </row>
    <row r="57" customFormat="false" ht="11.65" hidden="false" customHeight="false" outlineLevel="0" collapsed="false">
      <c r="A57" s="0" t="s">
        <v>708</v>
      </c>
      <c r="B57" s="0" t="s">
        <v>516</v>
      </c>
    </row>
    <row r="58" customFormat="false" ht="11.65" hidden="false" customHeight="false" outlineLevel="0" collapsed="false">
      <c r="A58" s="0" t="s">
        <v>709</v>
      </c>
      <c r="B58" s="0" t="s">
        <v>512</v>
      </c>
    </row>
    <row r="59" customFormat="false" ht="11.65" hidden="false" customHeight="false" outlineLevel="0" collapsed="false">
      <c r="A59" s="0" t="s">
        <v>710</v>
      </c>
      <c r="B59" s="0" t="s">
        <v>444</v>
      </c>
    </row>
    <row r="60" customFormat="false" ht="11.65" hidden="false" customHeight="false" outlineLevel="0" collapsed="false">
      <c r="A60" s="0" t="s">
        <v>711</v>
      </c>
      <c r="B60" s="0" t="s">
        <v>449</v>
      </c>
    </row>
    <row r="61" customFormat="false" ht="11.65" hidden="false" customHeight="false" outlineLevel="0" collapsed="false">
      <c r="A61" s="0" t="s">
        <v>712</v>
      </c>
      <c r="B61" s="0" t="s">
        <v>520</v>
      </c>
    </row>
    <row r="62" customFormat="false" ht="11.65" hidden="false" customHeight="false" outlineLevel="0" collapsed="false">
      <c r="A62" s="0" t="s">
        <v>713</v>
      </c>
      <c r="B62" s="0" t="s">
        <v>29</v>
      </c>
    </row>
    <row r="63" customFormat="false" ht="11.65" hidden="false" customHeight="false" outlineLevel="0" collapsed="false">
      <c r="A63" s="0" t="s">
        <v>714</v>
      </c>
      <c r="B63" s="0" t="s">
        <v>537</v>
      </c>
    </row>
    <row r="64" customFormat="false" ht="11.65" hidden="false" customHeight="false" outlineLevel="0" collapsed="false">
      <c r="A64" s="0" t="s">
        <v>715</v>
      </c>
      <c r="B64" s="0" t="s">
        <v>533</v>
      </c>
    </row>
    <row r="65" customFormat="false" ht="11.65" hidden="false" customHeight="false" outlineLevel="0" collapsed="false">
      <c r="A65" s="0" t="s">
        <v>716</v>
      </c>
      <c r="B65" s="0" t="s">
        <v>575</v>
      </c>
    </row>
    <row r="66" customFormat="false" ht="11.65" hidden="false" customHeight="false" outlineLevel="0" collapsed="false">
      <c r="A66" s="0" t="s">
        <v>717</v>
      </c>
      <c r="B66" s="0" t="s">
        <v>581</v>
      </c>
    </row>
    <row r="67" customFormat="false" ht="11.65" hidden="false" customHeight="false" outlineLevel="0" collapsed="false">
      <c r="A67" s="0" t="s">
        <v>718</v>
      </c>
      <c r="B67" s="0" t="s">
        <v>588</v>
      </c>
    </row>
    <row r="68" customFormat="false" ht="11.65" hidden="false" customHeight="false" outlineLevel="0" collapsed="false">
      <c r="A68" s="0" t="s">
        <v>719</v>
      </c>
      <c r="B68" s="0" t="s">
        <v>606</v>
      </c>
    </row>
    <row r="69" customFormat="false" ht="11.65" hidden="false" customHeight="false" outlineLevel="0" collapsed="false">
      <c r="A69" s="0" t="s">
        <v>720</v>
      </c>
      <c r="B69" s="0" t="s">
        <v>635</v>
      </c>
    </row>
    <row r="70" customFormat="false" ht="11.65" hidden="false" customHeight="false" outlineLevel="0" collapsed="false">
      <c r="A70" s="0" t="s">
        <v>721</v>
      </c>
      <c r="B70" s="0" t="s">
        <v>641</v>
      </c>
    </row>
    <row r="71" customFormat="false" ht="11.65" hidden="false" customHeight="false" outlineLevel="0" collapsed="false">
      <c r="A71" s="0" t="s">
        <v>722</v>
      </c>
      <c r="B71" s="0" t="s">
        <v>197</v>
      </c>
    </row>
    <row r="72" customFormat="false" ht="11.65" hidden="false" customHeight="false" outlineLevel="0" collapsed="false">
      <c r="A72" s="0" t="s">
        <v>723</v>
      </c>
      <c r="B72" s="0" t="s">
        <v>206</v>
      </c>
    </row>
    <row r="73" customFormat="false" ht="11.65" hidden="false" customHeight="false" outlineLevel="0" collapsed="false">
      <c r="A73" s="0" t="s">
        <v>724</v>
      </c>
      <c r="B73" s="0" t="s">
        <v>724</v>
      </c>
    </row>
    <row r="74" customFormat="false" ht="11.65" hidden="false" customHeight="false" outlineLevel="0" collapsed="false">
      <c r="A74" s="0" t="s">
        <v>414</v>
      </c>
      <c r="B74" s="0" t="s">
        <v>414</v>
      </c>
    </row>
    <row r="75" customFormat="false" ht="11.65" hidden="false" customHeight="false" outlineLevel="0" collapsed="false">
      <c r="A75" s="0" t="s">
        <v>542</v>
      </c>
      <c r="B75" s="0" t="s">
        <v>542</v>
      </c>
    </row>
    <row r="76" customFormat="false" ht="11.65" hidden="false" customHeight="false" outlineLevel="0" collapsed="false">
      <c r="A76" s="0" t="s">
        <v>380</v>
      </c>
      <c r="B76" s="0" t="s">
        <v>380</v>
      </c>
    </row>
    <row r="77" customFormat="false" ht="11.65" hidden="false" customHeight="false" outlineLevel="0" collapsed="false">
      <c r="A77" s="0" t="s">
        <v>546</v>
      </c>
      <c r="B77" s="0" t="s">
        <v>546</v>
      </c>
    </row>
    <row r="78" customFormat="false" ht="11.65" hidden="false" customHeight="false" outlineLevel="0" collapsed="false">
      <c r="A78" s="0" t="s">
        <v>594</v>
      </c>
      <c r="B78" s="0" t="s">
        <v>594</v>
      </c>
    </row>
    <row r="79" customFormat="false" ht="11.65" hidden="false" customHeight="false" outlineLevel="0" collapsed="false">
      <c r="A79" s="0" t="s">
        <v>601</v>
      </c>
      <c r="B79" s="0" t="s">
        <v>601</v>
      </c>
    </row>
    <row r="80" customFormat="false" ht="11.65" hidden="false" customHeight="false" outlineLevel="0" collapsed="false">
      <c r="A80" s="0" t="s">
        <v>432</v>
      </c>
      <c r="B80" s="0" t="s">
        <v>432</v>
      </c>
    </row>
    <row r="81" customFormat="false" ht="11.65" hidden="false" customHeight="false" outlineLevel="0" collapsed="false">
      <c r="A81" s="0" t="s">
        <v>407</v>
      </c>
      <c r="B81" s="0" t="s">
        <v>407</v>
      </c>
    </row>
    <row r="82" customFormat="false" ht="11.65" hidden="false" customHeight="false" outlineLevel="0" collapsed="false">
      <c r="A82" s="0" t="s">
        <v>725</v>
      </c>
      <c r="B82" s="0" t="s">
        <v>725</v>
      </c>
    </row>
    <row r="83" customFormat="false" ht="11.65" hidden="false" customHeight="false" outlineLevel="0" collapsed="false">
      <c r="A83" s="0" t="s">
        <v>726</v>
      </c>
      <c r="B83" s="0" t="s">
        <v>726</v>
      </c>
    </row>
    <row r="84" customFormat="false" ht="11.65" hidden="false" customHeight="false" outlineLevel="0" collapsed="false">
      <c r="A84" s="0" t="s">
        <v>727</v>
      </c>
      <c r="B84" s="0" t="s">
        <v>727</v>
      </c>
    </row>
    <row r="85" customFormat="false" ht="11.65" hidden="false" customHeight="false" outlineLevel="0" collapsed="false">
      <c r="A85" s="0" t="s">
        <v>425</v>
      </c>
      <c r="B85" s="0" t="s">
        <v>425</v>
      </c>
    </row>
    <row r="86" customFormat="false" ht="11.65" hidden="false" customHeight="false" outlineLevel="0" collapsed="false">
      <c r="A86" s="0" t="s">
        <v>455</v>
      </c>
      <c r="B86" s="0" t="s">
        <v>455</v>
      </c>
    </row>
    <row r="87" customFormat="false" ht="11.65" hidden="false" customHeight="false" outlineLevel="0" collapsed="false">
      <c r="A87" s="0" t="s">
        <v>438</v>
      </c>
      <c r="B87" s="0" t="s">
        <v>438</v>
      </c>
    </row>
    <row r="88" customFormat="false" ht="11.65" hidden="false" customHeight="false" outlineLevel="0" collapsed="false">
      <c r="A88" s="0" t="s">
        <v>480</v>
      </c>
      <c r="B88" s="0" t="s">
        <v>480</v>
      </c>
    </row>
    <row r="89" customFormat="false" ht="11.65" hidden="false" customHeight="false" outlineLevel="0" collapsed="false">
      <c r="A89" s="0" t="s">
        <v>620</v>
      </c>
      <c r="B89" s="0" t="s">
        <v>620</v>
      </c>
    </row>
    <row r="90" customFormat="false" ht="11.65" hidden="false" customHeight="false" outlineLevel="0" collapsed="false">
      <c r="A90" s="0" t="s">
        <v>485</v>
      </c>
      <c r="B90" s="0" t="s">
        <v>485</v>
      </c>
    </row>
    <row r="91" customFormat="false" ht="11.65" hidden="false" customHeight="false" outlineLevel="0" collapsed="false">
      <c r="A91" s="0" t="s">
        <v>526</v>
      </c>
      <c r="B91" s="0" t="s">
        <v>526</v>
      </c>
    </row>
    <row r="92" customFormat="false" ht="11.65" hidden="false" customHeight="false" outlineLevel="0" collapsed="false">
      <c r="A92" s="0" t="s">
        <v>565</v>
      </c>
      <c r="B92" s="0" t="s">
        <v>565</v>
      </c>
    </row>
    <row r="93" customFormat="false" ht="11.65" hidden="false" customHeight="false" outlineLevel="0" collapsed="false">
      <c r="A93" s="0" t="s">
        <v>570</v>
      </c>
      <c r="B93" s="0" t="s">
        <v>570</v>
      </c>
    </row>
    <row r="94" customFormat="false" ht="11.65" hidden="false" customHeight="false" outlineLevel="0" collapsed="false">
      <c r="A94" s="0" t="s">
        <v>560</v>
      </c>
      <c r="B94" s="0" t="s">
        <v>560</v>
      </c>
    </row>
    <row r="95" customFormat="false" ht="11.65" hidden="false" customHeight="false" outlineLevel="0" collapsed="false">
      <c r="A95" s="0" t="s">
        <v>556</v>
      </c>
      <c r="B95" s="0" t="s">
        <v>556</v>
      </c>
    </row>
    <row r="96" customFormat="false" ht="11.65" hidden="false" customHeight="false" outlineLevel="0" collapsed="false">
      <c r="A96" s="0" t="s">
        <v>549</v>
      </c>
      <c r="B96" s="0" t="s">
        <v>549</v>
      </c>
    </row>
    <row r="97" customFormat="false" ht="11.65" hidden="false" customHeight="false" outlineLevel="0" collapsed="false">
      <c r="A97" s="0" t="s">
        <v>84</v>
      </c>
      <c r="B97" s="0" t="s">
        <v>84</v>
      </c>
    </row>
    <row r="98" customFormat="false" ht="11.65" hidden="false" customHeight="false" outlineLevel="0" collapsed="false">
      <c r="A98" s="0" t="s">
        <v>55</v>
      </c>
      <c r="B98" s="0" t="s">
        <v>55</v>
      </c>
    </row>
    <row r="99" customFormat="false" ht="11.65" hidden="false" customHeight="false" outlineLevel="0" collapsed="false">
      <c r="A99" s="0" t="s">
        <v>79</v>
      </c>
      <c r="B99" s="0" t="s">
        <v>79</v>
      </c>
    </row>
    <row r="100" customFormat="false" ht="11.65" hidden="false" customHeight="false" outlineLevel="0" collapsed="false">
      <c r="A100" s="0" t="s">
        <v>69</v>
      </c>
      <c r="B100" s="0" t="s">
        <v>69</v>
      </c>
    </row>
    <row r="101" customFormat="false" ht="11.65" hidden="false" customHeight="false" outlineLevel="0" collapsed="false">
      <c r="A101" s="0" t="s">
        <v>64</v>
      </c>
      <c r="B101" s="0" t="s">
        <v>64</v>
      </c>
    </row>
    <row r="102" customFormat="false" ht="11.65" hidden="false" customHeight="false" outlineLevel="0" collapsed="false">
      <c r="A102" s="0" t="s">
        <v>74</v>
      </c>
      <c r="B102" s="0" t="s">
        <v>74</v>
      </c>
    </row>
    <row r="103" customFormat="false" ht="11.65" hidden="false" customHeight="false" outlineLevel="0" collapsed="false">
      <c r="A103" s="0" t="s">
        <v>113</v>
      </c>
      <c r="B103" s="0" t="s">
        <v>113</v>
      </c>
    </row>
    <row r="104" customFormat="false" ht="11.65" hidden="false" customHeight="false" outlineLevel="0" collapsed="false">
      <c r="A104" s="0" t="s">
        <v>728</v>
      </c>
      <c r="B104" s="0" t="s">
        <v>728</v>
      </c>
    </row>
    <row r="105" customFormat="false" ht="11.65" hidden="false" customHeight="false" outlineLevel="0" collapsed="false">
      <c r="A105" s="0" t="s">
        <v>118</v>
      </c>
      <c r="B105" s="0" t="s">
        <v>118</v>
      </c>
    </row>
    <row r="106" customFormat="false" ht="11.65" hidden="false" customHeight="false" outlineLevel="0" collapsed="false">
      <c r="A106" s="0" t="s">
        <v>89</v>
      </c>
      <c r="B106" s="0" t="s">
        <v>89</v>
      </c>
    </row>
    <row r="107" customFormat="false" ht="11.65" hidden="false" customHeight="false" outlineLevel="0" collapsed="false">
      <c r="A107" s="0" t="s">
        <v>96</v>
      </c>
      <c r="B107" s="0" t="s">
        <v>96</v>
      </c>
    </row>
    <row r="108" customFormat="false" ht="11.65" hidden="false" customHeight="false" outlineLevel="0" collapsed="false">
      <c r="A108" s="0" t="s">
        <v>101</v>
      </c>
      <c r="B108" s="0" t="s">
        <v>101</v>
      </c>
    </row>
    <row r="109" customFormat="false" ht="11.65" hidden="false" customHeight="false" outlineLevel="0" collapsed="false">
      <c r="A109" s="0" t="s">
        <v>628</v>
      </c>
      <c r="B109" s="0" t="s">
        <v>628</v>
      </c>
    </row>
    <row r="110" customFormat="false" ht="11.65" hidden="false" customHeight="false" outlineLevel="0" collapsed="false">
      <c r="A110" s="0" t="s">
        <v>613</v>
      </c>
      <c r="B110" s="0" t="s">
        <v>613</v>
      </c>
    </row>
    <row r="111" customFormat="false" ht="11.65" hidden="false" customHeight="false" outlineLevel="0" collapsed="false">
      <c r="A111" s="0" t="s">
        <v>490</v>
      </c>
      <c r="B111" s="0" t="s">
        <v>490</v>
      </c>
    </row>
    <row r="112" customFormat="false" ht="11.65" hidden="false" customHeight="false" outlineLevel="0" collapsed="false">
      <c r="A112" s="0" t="s">
        <v>729</v>
      </c>
      <c r="B112" s="0" t="s">
        <v>16</v>
      </c>
    </row>
    <row r="113" customFormat="false" ht="11.65" hidden="false" customHeight="false" outlineLevel="0" collapsed="false">
      <c r="A113" s="0" t="s">
        <v>730</v>
      </c>
      <c r="B113" s="0" t="s">
        <v>644</v>
      </c>
    </row>
    <row r="114" customFormat="false" ht="11.65" hidden="false" customHeight="false" outlineLevel="0" collapsed="false">
      <c r="A114" s="0" t="s">
        <v>290</v>
      </c>
      <c r="B114" s="0" t="s">
        <v>290</v>
      </c>
    </row>
    <row r="115" customFormat="false" ht="11.65" hidden="false" customHeight="false" outlineLevel="0" collapsed="false">
      <c r="A115" s="0" t="s">
        <v>168</v>
      </c>
      <c r="B115" s="0" t="s">
        <v>168</v>
      </c>
    </row>
    <row r="116" customFormat="false" ht="11.65" hidden="false" customHeight="false" outlineLevel="0" collapsed="false">
      <c r="A116" s="0" t="s">
        <v>731</v>
      </c>
      <c r="B116" s="0" t="s">
        <v>731</v>
      </c>
    </row>
    <row r="117" customFormat="false" ht="11.65" hidden="false" customHeight="false" outlineLevel="0" collapsed="false">
      <c r="A117" s="0" t="s">
        <v>335</v>
      </c>
      <c r="B117" s="0" t="s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6:F17 A1"/>
    </sheetView>
  </sheetViews>
  <sheetFormatPr defaultRowHeight="11.65"/>
  <cols>
    <col collapsed="false" hidden="false" max="1" min="1" style="0" width="28.6965174129353"/>
    <col collapsed="false" hidden="false" max="2" min="2" style="0" width="42.1243781094527"/>
    <col collapsed="false" hidden="false" max="7" min="7" style="0" width="33.4328358208955"/>
    <col collapsed="false" hidden="false" max="12" min="12" style="0" width="30.6716417910448"/>
  </cols>
  <sheetData>
    <row r="1" customFormat="false" ht="11.65" hidden="false" customHeight="false" outlineLevel="0" collapsed="false">
      <c r="A1" s="0" t="s">
        <v>732</v>
      </c>
      <c r="E1" s="0" t="s">
        <v>733</v>
      </c>
      <c r="G1" s="0" t="s">
        <v>734</v>
      </c>
      <c r="L1" s="0" t="s">
        <v>735</v>
      </c>
      <c r="M1" s="0" t="s">
        <v>736</v>
      </c>
      <c r="N1" s="0" t="s">
        <v>737</v>
      </c>
    </row>
    <row r="2" customFormat="false" ht="11.65" hidden="false" customHeight="false" outlineLevel="0" collapsed="false">
      <c r="A2" s="0" t="s">
        <v>168</v>
      </c>
      <c r="B2" s="0" t="str">
        <f aca="false">VLOOKUP(A2,'data-whittemore-2018-08-22'!D:E,2,0)</f>
        <v>U changii</v>
      </c>
      <c r="C2" s="0" t="s">
        <v>738</v>
      </c>
      <c r="D2" s="0" t="n">
        <v>2</v>
      </c>
      <c r="E2" s="0" t="str">
        <f aca="false">D2&amp;","</f>
        <v>2,</v>
      </c>
      <c r="G2" s="0" t="s">
        <v>123</v>
      </c>
      <c r="H2" s="0" t="s">
        <v>124</v>
      </c>
      <c r="I2" s="0" t="s">
        <v>739</v>
      </c>
      <c r="J2" s="0" t="n">
        <v>1</v>
      </c>
      <c r="L2" s="0" t="str">
        <f aca="false">"'"&amp;G2&amp;"',"</f>
        <v>'ULMGAU-2',</v>
      </c>
      <c r="M2" s="0" t="str">
        <f aca="false">"'"&amp;I2&amp;"',"</f>
        <v>'cas',</v>
      </c>
      <c r="N2" s="0" t="str">
        <f aca="false">"'"&amp;H2&amp;"',"</f>
        <v>'U castaneifolia 1',</v>
      </c>
    </row>
    <row r="3" customFormat="false" ht="11.65" hidden="false" customHeight="false" outlineLevel="0" collapsed="false">
      <c r="A3" s="0" t="s">
        <v>414</v>
      </c>
      <c r="B3" s="0" t="str">
        <f aca="false">VLOOKUP(A3,'data-whittemore-2018-08-22'!D:E,2,0)</f>
        <v>U microcarpa 1</v>
      </c>
      <c r="C3" s="0" t="s">
        <v>740</v>
      </c>
      <c r="D3" s="0" t="n">
        <v>5</v>
      </c>
      <c r="E3" s="0" t="str">
        <f aca="false">D3&amp;","</f>
        <v>5,</v>
      </c>
      <c r="G3" s="0" t="s">
        <v>129</v>
      </c>
      <c r="H3" s="0" t="s">
        <v>130</v>
      </c>
      <c r="I3" s="0" t="s">
        <v>739</v>
      </c>
      <c r="J3" s="0" t="n">
        <v>1</v>
      </c>
      <c r="L3" s="0" t="str">
        <f aca="false">"'"&amp;G3&amp;"',"</f>
        <v>'ULMGAU-1',</v>
      </c>
      <c r="M3" s="0" t="str">
        <f aca="false">"'"&amp;I3&amp;"',"</f>
        <v>'cas',</v>
      </c>
      <c r="N3" s="0" t="str">
        <f aca="false">"'"&amp;H3&amp;"',"</f>
        <v>'U castaneifolia 2',</v>
      </c>
    </row>
    <row r="4" customFormat="false" ht="11.65" hidden="false" customHeight="false" outlineLevel="0" collapsed="false">
      <c r="A4" s="0" t="s">
        <v>155</v>
      </c>
      <c r="B4" s="0" t="str">
        <f aca="false">VLOOKUP(A4,'data-whittemore-2018-08-22'!D:E,2,0)</f>
        <v>U castaneifolia 6</v>
      </c>
      <c r="C4" s="0" t="s">
        <v>739</v>
      </c>
      <c r="D4" s="0" t="n">
        <v>1</v>
      </c>
      <c r="E4" s="0" t="str">
        <f aca="false">D4&amp;","</f>
        <v>1,</v>
      </c>
      <c r="G4" s="0" t="s">
        <v>136</v>
      </c>
      <c r="H4" s="0" t="s">
        <v>137</v>
      </c>
      <c r="I4" s="0" t="s">
        <v>739</v>
      </c>
      <c r="J4" s="0" t="n">
        <v>1</v>
      </c>
      <c r="L4" s="0" t="str">
        <f aca="false">"'"&amp;G4&amp;"',"</f>
        <v>'ULMBERvLAS-1',</v>
      </c>
      <c r="M4" s="0" t="str">
        <f aca="false">"'"&amp;I4&amp;"',"</f>
        <v>'cas',</v>
      </c>
      <c r="N4" s="0" t="str">
        <f aca="false">"'"&amp;H4&amp;"',"</f>
        <v>'U castaneifolia 3',</v>
      </c>
    </row>
    <row r="5" customFormat="false" ht="11.65" hidden="false" customHeight="false" outlineLevel="0" collapsed="false">
      <c r="A5" s="0" t="s">
        <v>151</v>
      </c>
      <c r="B5" s="0" t="str">
        <f aca="false">VLOOKUP(A5,'data-whittemore-2018-08-22'!D:E,2,0)</f>
        <v>U castaneifolia 5</v>
      </c>
      <c r="C5" s="0" t="s">
        <v>739</v>
      </c>
      <c r="D5" s="0" t="n">
        <v>1</v>
      </c>
      <c r="E5" s="0" t="str">
        <f aca="false">D5&amp;","</f>
        <v>1,</v>
      </c>
      <c r="G5" s="0" t="s">
        <v>144</v>
      </c>
      <c r="H5" s="0" t="s">
        <v>145</v>
      </c>
      <c r="I5" s="0" t="s">
        <v>739</v>
      </c>
      <c r="J5" s="0" t="n">
        <v>1</v>
      </c>
      <c r="L5" s="0" t="str">
        <f aca="false">"'"&amp;G5&amp;"',"</f>
        <v>'ULMCAS-1',</v>
      </c>
      <c r="M5" s="0" t="str">
        <f aca="false">"'"&amp;I5&amp;"',"</f>
        <v>'cas',</v>
      </c>
      <c r="N5" s="0" t="str">
        <f aca="false">"'"&amp;H5&amp;"',"</f>
        <v>'U castaneifolia 4',</v>
      </c>
    </row>
    <row r="6" customFormat="false" ht="11.65" hidden="false" customHeight="false" outlineLevel="0" collapsed="false">
      <c r="A6" s="0" t="s">
        <v>136</v>
      </c>
      <c r="B6" s="0" t="str">
        <f aca="false">VLOOKUP(A6,'data-whittemore-2018-08-22'!D:E,2,0)</f>
        <v>U castaneifolia 3</v>
      </c>
      <c r="C6" s="0" t="s">
        <v>739</v>
      </c>
      <c r="D6" s="0" t="n">
        <v>1</v>
      </c>
      <c r="E6" s="0" t="str">
        <f aca="false">D6&amp;","</f>
        <v>1,</v>
      </c>
      <c r="G6" s="0" t="s">
        <v>151</v>
      </c>
      <c r="H6" s="0" t="s">
        <v>152</v>
      </c>
      <c r="I6" s="0" t="s">
        <v>739</v>
      </c>
      <c r="J6" s="0" t="n">
        <v>1</v>
      </c>
      <c r="L6" s="0" t="str">
        <f aca="false">"'"&amp;G6&amp;"',"</f>
        <v>'ULMBER-2',</v>
      </c>
      <c r="M6" s="0" t="str">
        <f aca="false">"'"&amp;I6&amp;"',"</f>
        <v>'cas',</v>
      </c>
      <c r="N6" s="0" t="str">
        <f aca="false">"'"&amp;H6&amp;"',"</f>
        <v>'U castaneifolia 5',</v>
      </c>
    </row>
    <row r="7" customFormat="false" ht="11.65" hidden="false" customHeight="false" outlineLevel="0" collapsed="false">
      <c r="A7" s="0" t="s">
        <v>497</v>
      </c>
      <c r="B7" s="0" t="str">
        <f aca="false">VLOOKUP(A7,'data-whittemore-2018-08-22'!D:E,2,0)</f>
        <v>U minor ssp canescens 2</v>
      </c>
      <c r="C7" s="0" t="s">
        <v>741</v>
      </c>
      <c r="D7" s="0" t="n">
        <v>7</v>
      </c>
      <c r="E7" s="0" t="str">
        <f aca="false">D7&amp;","</f>
        <v>7,</v>
      </c>
      <c r="G7" s="0" t="s">
        <v>155</v>
      </c>
      <c r="H7" s="0" t="s">
        <v>156</v>
      </c>
      <c r="I7" s="0" t="s">
        <v>739</v>
      </c>
      <c r="J7" s="0" t="n">
        <v>1</v>
      </c>
      <c r="L7" s="0" t="str">
        <f aca="false">"'"&amp;G7&amp;"',"</f>
        <v>'ULMBER-1',</v>
      </c>
      <c r="M7" s="0" t="str">
        <f aca="false">"'"&amp;I7&amp;"',"</f>
        <v>'cas',</v>
      </c>
      <c r="N7" s="0" t="str">
        <f aca="false">"'"&amp;H7&amp;"',"</f>
        <v>'U castaneifolia 6',</v>
      </c>
    </row>
    <row r="8" customFormat="false" ht="11.65" hidden="false" customHeight="false" outlineLevel="0" collapsed="false">
      <c r="A8" s="0" t="s">
        <v>284</v>
      </c>
      <c r="B8" s="0" t="str">
        <f aca="false">VLOOKUP(A8,'data-whittemore-2018-08-22'!D:E,2,0)</f>
        <v>U davidiana var japonica 9</v>
      </c>
      <c r="C8" s="0" t="s">
        <v>742</v>
      </c>
      <c r="D8" s="0" t="n">
        <v>4</v>
      </c>
      <c r="E8" s="0" t="str">
        <f aca="false">D8&amp;","</f>
        <v>4,</v>
      </c>
      <c r="G8" s="0" t="s">
        <v>160</v>
      </c>
      <c r="H8" s="0" t="s">
        <v>161</v>
      </c>
      <c r="I8" s="0" t="s">
        <v>739</v>
      </c>
      <c r="J8" s="0" t="n">
        <v>1</v>
      </c>
      <c r="L8" s="0" t="str">
        <f aca="false">"'"&amp;G8&amp;"',"</f>
        <v>'ULMGLAU-1',</v>
      </c>
      <c r="M8" s="0" t="str">
        <f aca="false">"'"&amp;I8&amp;"',"</f>
        <v>'cas',</v>
      </c>
      <c r="N8" s="0" t="str">
        <f aca="false">"'"&amp;H8&amp;"',"</f>
        <v>'U castaneifolia 7',</v>
      </c>
    </row>
    <row r="9" customFormat="false" ht="11.65" hidden="false" customHeight="false" outlineLevel="0" collapsed="false">
      <c r="A9" s="0" t="s">
        <v>144</v>
      </c>
      <c r="B9" s="0" t="str">
        <f aca="false">VLOOKUP(A9,'data-whittemore-2018-08-22'!D:E,2,0)</f>
        <v>U castaneifolia 4</v>
      </c>
      <c r="C9" s="0" t="s">
        <v>739</v>
      </c>
      <c r="D9" s="0" t="n">
        <v>1</v>
      </c>
      <c r="E9" s="0" t="str">
        <f aca="false">D9&amp;","</f>
        <v>1,</v>
      </c>
      <c r="G9" s="0" t="s">
        <v>164</v>
      </c>
      <c r="H9" s="0" t="s">
        <v>165</v>
      </c>
      <c r="I9" s="0" t="s">
        <v>739</v>
      </c>
      <c r="J9" s="0" t="n">
        <v>1</v>
      </c>
      <c r="L9" s="0" t="str">
        <f aca="false">"'"&amp;G9&amp;"',"</f>
        <v>'ULMMUL-1',</v>
      </c>
      <c r="M9" s="0" t="str">
        <f aca="false">"'"&amp;I9&amp;"',"</f>
        <v>'cas',</v>
      </c>
      <c r="N9" s="0" t="str">
        <f aca="false">"'"&amp;H9&amp;"',"</f>
        <v>'U castaneifolia 8',</v>
      </c>
    </row>
    <row r="10" customFormat="false" ht="11.65" hidden="false" customHeight="false" outlineLevel="0" collapsed="false">
      <c r="A10" s="0" t="s">
        <v>175</v>
      </c>
      <c r="B10" s="0" t="str">
        <f aca="false">VLOOKUP(A10,'data-whittemore-2018-08-22'!D:E,2,0)</f>
        <v>U chenmoui</v>
      </c>
      <c r="C10" s="0" t="s">
        <v>743</v>
      </c>
      <c r="D10" s="0" t="n">
        <v>3</v>
      </c>
      <c r="E10" s="0" t="str">
        <f aca="false">D10&amp;","</f>
        <v>3,</v>
      </c>
      <c r="G10" s="0" t="s">
        <v>168</v>
      </c>
      <c r="H10" s="0" t="s">
        <v>169</v>
      </c>
      <c r="I10" s="0" t="s">
        <v>738</v>
      </c>
      <c r="J10" s="0" t="n">
        <v>2</v>
      </c>
      <c r="L10" s="0" t="str">
        <f aca="false">"'"&amp;G10&amp;"',"</f>
        <v>'ELM-MOR-113',</v>
      </c>
      <c r="M10" s="0" t="str">
        <f aca="false">"'"&amp;I10&amp;"',"</f>
        <v>'cha',</v>
      </c>
      <c r="N10" s="0" t="str">
        <f aca="false">"'"&amp;H10&amp;"',"</f>
        <v>'U changii',</v>
      </c>
    </row>
    <row r="11" customFormat="false" ht="11.65" hidden="false" customHeight="false" outlineLevel="0" collapsed="false">
      <c r="A11" s="0" t="s">
        <v>262</v>
      </c>
      <c r="B11" s="0" t="str">
        <f aca="false">VLOOKUP(A11,'data-whittemore-2018-08-22'!D:E,2,0)</f>
        <v>U davidiana var japonica 4</v>
      </c>
      <c r="C11" s="0" t="s">
        <v>742</v>
      </c>
      <c r="D11" s="0" t="n">
        <v>4</v>
      </c>
      <c r="E11" s="0" t="str">
        <f aca="false">D11&amp;","</f>
        <v>4,</v>
      </c>
      <c r="G11" s="0" t="s">
        <v>175</v>
      </c>
      <c r="H11" s="0" t="s">
        <v>176</v>
      </c>
      <c r="I11" s="0" t="s">
        <v>743</v>
      </c>
      <c r="J11" s="0" t="n">
        <v>3</v>
      </c>
      <c r="L11" s="0" t="str">
        <f aca="false">"'"&amp;G11&amp;"',"</f>
        <v>'ULMCHE-1',</v>
      </c>
      <c r="M11" s="0" t="str">
        <f aca="false">"'"&amp;I11&amp;"',"</f>
        <v>'che',</v>
      </c>
      <c r="N11" s="0" t="str">
        <f aca="false">"'"&amp;H11&amp;"',"</f>
        <v>'U chenmoui',</v>
      </c>
    </row>
    <row r="12" customFormat="false" ht="11.65" hidden="false" customHeight="false" outlineLevel="0" collapsed="false">
      <c r="A12" s="0" t="s">
        <v>214</v>
      </c>
      <c r="B12" s="0" t="str">
        <f aca="false">VLOOKUP(A12,'data-whittemore-2018-08-22'!D:E,2,0)</f>
        <v>U davidiana var davidiana 4</v>
      </c>
      <c r="C12" s="0" t="s">
        <v>742</v>
      </c>
      <c r="D12" s="0" t="n">
        <v>4</v>
      </c>
      <c r="E12" s="0" t="str">
        <f aca="false">D12&amp;","</f>
        <v>4,</v>
      </c>
      <c r="G12" s="0" t="s">
        <v>197</v>
      </c>
      <c r="H12" s="0" t="s">
        <v>198</v>
      </c>
      <c r="I12" s="0" t="s">
        <v>742</v>
      </c>
      <c r="J12" s="0" t="n">
        <v>4</v>
      </c>
      <c r="L12" s="0" t="str">
        <f aca="false">"'"&amp;G12&amp;"',"</f>
        <v>'ULMPROPvSUB-1',</v>
      </c>
      <c r="M12" s="0" t="str">
        <f aca="false">"'"&amp;I12&amp;"',"</f>
        <v>'dav',</v>
      </c>
      <c r="N12" s="0" t="str">
        <f aca="false">"'"&amp;H12&amp;"',"</f>
        <v>'U davidiana var davidiana 1',</v>
      </c>
    </row>
    <row r="13" customFormat="false" ht="11.65" hidden="false" customHeight="false" outlineLevel="0" collapsed="false">
      <c r="A13" s="0" t="s">
        <v>210</v>
      </c>
      <c r="B13" s="0" t="str">
        <f aca="false">VLOOKUP(A13,'data-whittemore-2018-08-22'!D:E,2,0)</f>
        <v>U davidiana var davidiana 3</v>
      </c>
      <c r="C13" s="0" t="s">
        <v>742</v>
      </c>
      <c r="D13" s="0" t="n">
        <v>4</v>
      </c>
      <c r="E13" s="0" t="str">
        <f aca="false">D13&amp;","</f>
        <v>4,</v>
      </c>
      <c r="G13" s="0" t="s">
        <v>206</v>
      </c>
      <c r="H13" s="0" t="s">
        <v>207</v>
      </c>
      <c r="I13" s="0" t="s">
        <v>742</v>
      </c>
      <c r="J13" s="0" t="n">
        <v>4</v>
      </c>
      <c r="L13" s="0" t="str">
        <f aca="false">"'"&amp;G13&amp;"',"</f>
        <v>'ULMPROPvSUB-2',</v>
      </c>
      <c r="M13" s="0" t="str">
        <f aca="false">"'"&amp;I13&amp;"',"</f>
        <v>'dav',</v>
      </c>
      <c r="N13" s="0" t="str">
        <f aca="false">"'"&amp;H13&amp;"',"</f>
        <v>'U davidiana var davidiana 2',</v>
      </c>
    </row>
    <row r="14" customFormat="false" ht="11.65" hidden="false" customHeight="false" outlineLevel="0" collapsed="false">
      <c r="A14" s="0" t="s">
        <v>461</v>
      </c>
      <c r="B14" s="0" t="str">
        <f aca="false">VLOOKUP(A14,'data-whittemore-2018-08-22'!D:E,2,0)</f>
        <v>U minor 1</v>
      </c>
      <c r="C14" s="0" t="s">
        <v>741</v>
      </c>
      <c r="D14" s="0" t="n">
        <v>7</v>
      </c>
      <c r="E14" s="0" t="str">
        <f aca="false">D14&amp;","</f>
        <v>7,</v>
      </c>
      <c r="G14" s="0" t="s">
        <v>210</v>
      </c>
      <c r="H14" s="0" t="s">
        <v>211</v>
      </c>
      <c r="I14" s="0" t="s">
        <v>742</v>
      </c>
      <c r="J14" s="0" t="n">
        <v>4</v>
      </c>
      <c r="L14" s="0" t="str">
        <f aca="false">"'"&amp;G14&amp;"',"</f>
        <v>'ULMDAVvMAN-2',</v>
      </c>
      <c r="M14" s="0" t="str">
        <f aca="false">"'"&amp;I14&amp;"',"</f>
        <v>'dav',</v>
      </c>
      <c r="N14" s="0" t="str">
        <f aca="false">"'"&amp;H14&amp;"',"</f>
        <v>'U davidiana var davidiana 3',</v>
      </c>
    </row>
    <row r="15" customFormat="false" ht="11.65" hidden="false" customHeight="false" outlineLevel="0" collapsed="false">
      <c r="A15" s="0" t="s">
        <v>468</v>
      </c>
      <c r="B15" s="0" t="str">
        <f aca="false">VLOOKUP(A15,'data-whittemore-2018-08-22'!D:E,2,0)</f>
        <v>U minor 2</v>
      </c>
      <c r="C15" s="0" t="s">
        <v>741</v>
      </c>
      <c r="D15" s="0" t="n">
        <v>7</v>
      </c>
      <c r="E15" s="0" t="str">
        <f aca="false">D15&amp;","</f>
        <v>7,</v>
      </c>
      <c r="G15" s="0" t="s">
        <v>214</v>
      </c>
      <c r="H15" s="0" t="s">
        <v>215</v>
      </c>
      <c r="I15" s="0" t="s">
        <v>742</v>
      </c>
      <c r="J15" s="0" t="n">
        <v>4</v>
      </c>
      <c r="L15" s="0" t="str">
        <f aca="false">"'"&amp;G15&amp;"',"</f>
        <v>'ULMDAVvMAN-1',</v>
      </c>
      <c r="M15" s="0" t="str">
        <f aca="false">"'"&amp;I15&amp;"',"</f>
        <v>'dav',</v>
      </c>
      <c r="N15" s="0" t="str">
        <f aca="false">"'"&amp;H15&amp;"',"</f>
        <v>'U davidiana var davidiana 4',</v>
      </c>
    </row>
    <row r="16" customFormat="false" ht="11.65" hidden="false" customHeight="false" outlineLevel="0" collapsed="false">
      <c r="A16" s="0" t="s">
        <v>129</v>
      </c>
      <c r="B16" s="0" t="str">
        <f aca="false">VLOOKUP(A16,'data-whittemore-2018-08-22'!D:E,2,0)</f>
        <v>U castaneifolia 2</v>
      </c>
      <c r="C16" s="0" t="s">
        <v>739</v>
      </c>
      <c r="D16" s="0" t="n">
        <v>1</v>
      </c>
      <c r="E16" s="0" t="str">
        <f aca="false">D16&amp;","</f>
        <v>1,</v>
      </c>
      <c r="G16" s="0" t="s">
        <v>226</v>
      </c>
      <c r="H16" s="0" t="s">
        <v>227</v>
      </c>
      <c r="I16" s="0" t="s">
        <v>742</v>
      </c>
      <c r="J16" s="0" t="n">
        <v>4</v>
      </c>
      <c r="L16" s="0" t="str">
        <f aca="false">"'"&amp;G16&amp;"',"</f>
        <v>'ULMJAPxWIL-2',</v>
      </c>
      <c r="M16" s="0" t="str">
        <f aca="false">"'"&amp;I16&amp;"',"</f>
        <v>'dav',</v>
      </c>
      <c r="N16" s="0" t="str">
        <f aca="false">"'"&amp;H16&amp;"',"</f>
        <v>'U davidiana var japonica 10',</v>
      </c>
    </row>
    <row r="17" customFormat="false" ht="11.65" hidden="false" customHeight="false" outlineLevel="0" collapsed="false">
      <c r="A17" s="0" t="s">
        <v>123</v>
      </c>
      <c r="B17" s="0" t="str">
        <f aca="false">VLOOKUP(A17,'data-whittemore-2018-08-22'!D:E,2,0)</f>
        <v>U castaneifolia 1</v>
      </c>
      <c r="C17" s="0" t="s">
        <v>739</v>
      </c>
      <c r="D17" s="0" t="n">
        <v>1</v>
      </c>
      <c r="E17" s="0" t="str">
        <f aca="false">D17&amp;","</f>
        <v>1,</v>
      </c>
      <c r="G17" s="0" t="s">
        <v>234</v>
      </c>
      <c r="H17" s="0" t="s">
        <v>235</v>
      </c>
      <c r="I17" s="0" t="s">
        <v>742</v>
      </c>
      <c r="J17" s="0" t="n">
        <v>4</v>
      </c>
      <c r="L17" s="0" t="str">
        <f aca="false">"'"&amp;G17&amp;"',"</f>
        <v>'ULMJAPxWIL-1',</v>
      </c>
      <c r="M17" s="0" t="str">
        <f aca="false">"'"&amp;I17&amp;"',"</f>
        <v>'dav',</v>
      </c>
      <c r="N17" s="0" t="str">
        <f aca="false">"'"&amp;H17&amp;"',"</f>
        <v>'U davidiana var japonica 11',</v>
      </c>
    </row>
    <row r="18" customFormat="false" ht="11.65" hidden="false" customHeight="false" outlineLevel="0" collapsed="false">
      <c r="A18" s="0" t="s">
        <v>473</v>
      </c>
      <c r="B18" s="0" t="str">
        <f aca="false">VLOOKUP(A18,'data-whittemore-2018-08-22'!D:E,2,0)</f>
        <v>U minor 3</v>
      </c>
      <c r="C18" s="0" t="s">
        <v>741</v>
      </c>
      <c r="D18" s="0" t="n">
        <v>7</v>
      </c>
      <c r="E18" s="0" t="str">
        <f aca="false">D18&amp;","</f>
        <v>7,</v>
      </c>
      <c r="G18" s="0" t="s">
        <v>239</v>
      </c>
      <c r="H18" s="0" t="s">
        <v>240</v>
      </c>
      <c r="I18" s="0" t="s">
        <v>742</v>
      </c>
      <c r="J18" s="0" t="n">
        <v>4</v>
      </c>
      <c r="L18" s="0" t="str">
        <f aca="false">"'"&amp;G18&amp;"',"</f>
        <v>'ULMMOR-4',</v>
      </c>
      <c r="M18" s="0" t="str">
        <f aca="false">"'"&amp;I18&amp;"',"</f>
        <v>'dav',</v>
      </c>
      <c r="N18" s="0" t="str">
        <f aca="false">"'"&amp;H18&amp;"',"</f>
        <v>'U davidiana var japonica 12',</v>
      </c>
    </row>
    <row r="19" customFormat="false" ht="11.65" hidden="false" customHeight="false" outlineLevel="0" collapsed="false">
      <c r="A19" s="0" t="s">
        <v>160</v>
      </c>
      <c r="B19" s="0" t="str">
        <f aca="false">VLOOKUP(A19,'data-whittemore-2018-08-22'!D:E,2,0)</f>
        <v>U castaneifolia 7</v>
      </c>
      <c r="C19" s="0" t="s">
        <v>739</v>
      </c>
      <c r="D19" s="0" t="n">
        <v>1</v>
      </c>
      <c r="E19" s="0" t="str">
        <f aca="false">D19&amp;","</f>
        <v>1,</v>
      </c>
      <c r="G19" s="0" t="s">
        <v>252</v>
      </c>
      <c r="H19" s="0" t="s">
        <v>253</v>
      </c>
      <c r="I19" s="0" t="s">
        <v>742</v>
      </c>
      <c r="J19" s="0" t="n">
        <v>4</v>
      </c>
      <c r="L19" s="0" t="str">
        <f aca="false">"'"&amp;G19&amp;"',"</f>
        <v>'ULMWIL-2',</v>
      </c>
      <c r="M19" s="0" t="str">
        <f aca="false">"'"&amp;I19&amp;"',"</f>
        <v>'dav',</v>
      </c>
      <c r="N19" s="0" t="str">
        <f aca="false">"'"&amp;H19&amp;"',"</f>
        <v>'U davidiana var japonica 2',</v>
      </c>
    </row>
    <row r="20" customFormat="false" ht="11.65" hidden="false" customHeight="false" outlineLevel="0" collapsed="false">
      <c r="A20" s="0" t="s">
        <v>276</v>
      </c>
      <c r="B20" s="0" t="str">
        <f aca="false">VLOOKUP(A20,'data-whittemore-2018-08-22'!D:E,2,0)</f>
        <v>U davidiana var japonica 7</v>
      </c>
      <c r="C20" s="0" t="s">
        <v>742</v>
      </c>
      <c r="D20" s="0" t="n">
        <v>4</v>
      </c>
      <c r="E20" s="0" t="str">
        <f aca="false">D20&amp;","</f>
        <v>4,</v>
      </c>
      <c r="G20" s="0" t="s">
        <v>258</v>
      </c>
      <c r="H20" s="0" t="s">
        <v>259</v>
      </c>
      <c r="I20" s="0" t="s">
        <v>742</v>
      </c>
      <c r="J20" s="0" t="n">
        <v>4</v>
      </c>
      <c r="L20" s="0" t="str">
        <f aca="false">"'"&amp;G20&amp;"',"</f>
        <v>'ULMWIL-3',</v>
      </c>
      <c r="M20" s="0" t="str">
        <f aca="false">"'"&amp;I20&amp;"',"</f>
        <v>'dav',</v>
      </c>
      <c r="N20" s="0" t="str">
        <f aca="false">"'"&amp;H20&amp;"',"</f>
        <v>'U davidiana var japonica 3',</v>
      </c>
    </row>
    <row r="21" customFormat="false" ht="11.65" hidden="false" customHeight="false" outlineLevel="0" collapsed="false">
      <c r="A21" s="0" t="s">
        <v>280</v>
      </c>
      <c r="B21" s="0" t="str">
        <f aca="false">VLOOKUP(A21,'data-whittemore-2018-08-22'!D:E,2,0)</f>
        <v>U davidiana var japonica 8</v>
      </c>
      <c r="C21" s="0" t="s">
        <v>742</v>
      </c>
      <c r="D21" s="0" t="n">
        <v>4</v>
      </c>
      <c r="E21" s="0" t="str">
        <f aca="false">D21&amp;","</f>
        <v>4,</v>
      </c>
      <c r="G21" s="0" t="s">
        <v>262</v>
      </c>
      <c r="H21" s="0" t="s">
        <v>263</v>
      </c>
      <c r="I21" s="0" t="s">
        <v>742</v>
      </c>
      <c r="J21" s="0" t="n">
        <v>4</v>
      </c>
      <c r="L21" s="0" t="str">
        <f aca="false">"'"&amp;G21&amp;"',"</f>
        <v>'ULMCHE-2',</v>
      </c>
      <c r="M21" s="0" t="str">
        <f aca="false">"'"&amp;I21&amp;"',"</f>
        <v>'dav',</v>
      </c>
      <c r="N21" s="0" t="str">
        <f aca="false">"'"&amp;H21&amp;"',"</f>
        <v>'U davidiana var japonica 4',</v>
      </c>
    </row>
    <row r="22" customFormat="false" ht="11.65" hidden="false" customHeight="false" outlineLevel="0" collapsed="false">
      <c r="A22" s="0" t="s">
        <v>234</v>
      </c>
      <c r="B22" s="0" t="str">
        <f aca="false">VLOOKUP(A22,'data-whittemore-2018-08-22'!D:E,2,0)</f>
        <v>U davidiana var japonica 11</v>
      </c>
      <c r="C22" s="0" t="s">
        <v>742</v>
      </c>
      <c r="D22" s="0" t="n">
        <v>4</v>
      </c>
      <c r="E22" s="0" t="str">
        <f aca="false">D22&amp;","</f>
        <v>4,</v>
      </c>
      <c r="G22" s="0" t="s">
        <v>269</v>
      </c>
      <c r="H22" s="0" t="s">
        <v>270</v>
      </c>
      <c r="I22" s="0" t="s">
        <v>742</v>
      </c>
      <c r="J22" s="0" t="n">
        <v>4</v>
      </c>
      <c r="L22" s="0" t="str">
        <f aca="false">"'"&amp;G22&amp;"',"</f>
        <v>'ULMPROP-1',</v>
      </c>
      <c r="M22" s="0" t="str">
        <f aca="false">"'"&amp;I22&amp;"',"</f>
        <v>'dav',</v>
      </c>
      <c r="N22" s="0" t="str">
        <f aca="false">"'"&amp;H22&amp;"',"</f>
        <v>'U davidiana var japonica 5',</v>
      </c>
    </row>
    <row r="23" customFormat="false" ht="11.65" hidden="false" customHeight="false" outlineLevel="0" collapsed="false">
      <c r="A23" s="0" t="s">
        <v>226</v>
      </c>
      <c r="B23" s="0" t="str">
        <f aca="false">VLOOKUP(A23,'data-whittemore-2018-08-22'!D:E,2,0)</f>
        <v>U davidiana var japonica 10</v>
      </c>
      <c r="C23" s="0" t="s">
        <v>742</v>
      </c>
      <c r="D23" s="0" t="n">
        <v>4</v>
      </c>
      <c r="E23" s="0" t="str">
        <f aca="false">D23&amp;","</f>
        <v>4,</v>
      </c>
      <c r="G23" s="0" t="s">
        <v>273</v>
      </c>
      <c r="H23" s="0" t="s">
        <v>274</v>
      </c>
      <c r="I23" s="0" t="s">
        <v>742</v>
      </c>
      <c r="J23" s="0" t="n">
        <v>4</v>
      </c>
      <c r="L23" s="0" t="str">
        <f aca="false">"'"&amp;G23&amp;"',"</f>
        <v>'ULMPROP-2',</v>
      </c>
      <c r="M23" s="0" t="str">
        <f aca="false">"'"&amp;I23&amp;"',"</f>
        <v>'dav',</v>
      </c>
      <c r="N23" s="0" t="str">
        <f aca="false">"'"&amp;H23&amp;"',"</f>
        <v>'U davidiana var japonica 6',</v>
      </c>
    </row>
    <row r="24" customFormat="false" ht="11.65" hidden="false" customHeight="false" outlineLevel="0" collapsed="false">
      <c r="A24" s="0" t="s">
        <v>351</v>
      </c>
      <c r="B24" s="0" t="str">
        <f aca="false">VLOOKUP(A24,'data-whittemore-2018-08-22'!D:E,2,0)</f>
        <v>U laciniata x pumila</v>
      </c>
      <c r="C24" s="0" t="s">
        <v>744</v>
      </c>
      <c r="D24" s="0" t="n">
        <v>8</v>
      </c>
      <c r="E24" s="0" t="str">
        <f aca="false">D24&amp;","</f>
        <v>8,</v>
      </c>
      <c r="G24" s="0" t="s">
        <v>276</v>
      </c>
      <c r="H24" s="0" t="s">
        <v>277</v>
      </c>
      <c r="I24" s="0" t="s">
        <v>742</v>
      </c>
      <c r="J24" s="0" t="n">
        <v>4</v>
      </c>
      <c r="L24" s="0" t="str">
        <f aca="false">"'"&amp;G24&amp;"',"</f>
        <v>'ULMJAP-1',</v>
      </c>
      <c r="M24" s="0" t="str">
        <f aca="false">"'"&amp;I24&amp;"',"</f>
        <v>'dav',</v>
      </c>
      <c r="N24" s="0" t="str">
        <f aca="false">"'"&amp;H24&amp;"',"</f>
        <v>'U davidiana var japonica 7',</v>
      </c>
    </row>
    <row r="25" customFormat="false" ht="11.65" hidden="false" customHeight="false" outlineLevel="0" collapsed="false">
      <c r="A25" s="0" t="s">
        <v>421</v>
      </c>
      <c r="B25" s="0" t="str">
        <f aca="false">VLOOKUP(A25,'data-whittemore-2018-08-22'!D:E,2,0)</f>
        <v>U microcarpa 2</v>
      </c>
      <c r="C25" s="0" t="s">
        <v>740</v>
      </c>
      <c r="D25" s="0" t="n">
        <v>5</v>
      </c>
      <c r="E25" s="0" t="str">
        <f aca="false">D25&amp;","</f>
        <v>5,</v>
      </c>
      <c r="G25" s="0" t="s">
        <v>280</v>
      </c>
      <c r="H25" s="0" t="s">
        <v>281</v>
      </c>
      <c r="I25" s="0" t="s">
        <v>742</v>
      </c>
      <c r="J25" s="0" t="n">
        <v>4</v>
      </c>
      <c r="L25" s="0" t="str">
        <f aca="false">"'"&amp;G25&amp;"',"</f>
        <v>'ULMJAP-2',</v>
      </c>
      <c r="M25" s="0" t="str">
        <f aca="false">"'"&amp;I25&amp;"',"</f>
        <v>'dav',</v>
      </c>
      <c r="N25" s="0" t="str">
        <f aca="false">"'"&amp;H25&amp;"',"</f>
        <v>'U davidiana var japonica 8',</v>
      </c>
    </row>
    <row r="26" customFormat="false" ht="11.65" hidden="false" customHeight="false" outlineLevel="0" collapsed="false">
      <c r="A26" s="0" t="s">
        <v>239</v>
      </c>
      <c r="B26" s="0" t="str">
        <f aca="false">VLOOKUP(A26,'data-whittemore-2018-08-22'!D:E,2,0)</f>
        <v>U davidiana var japonica 12</v>
      </c>
      <c r="C26" s="0" t="s">
        <v>742</v>
      </c>
      <c r="D26" s="0" t="n">
        <v>4</v>
      </c>
      <c r="E26" s="0" t="str">
        <f aca="false">D26&amp;","</f>
        <v>4,</v>
      </c>
      <c r="G26" s="0" t="s">
        <v>284</v>
      </c>
      <c r="H26" s="0" t="s">
        <v>285</v>
      </c>
      <c r="I26" s="0" t="s">
        <v>742</v>
      </c>
      <c r="J26" s="0" t="n">
        <v>4</v>
      </c>
      <c r="L26" s="0" t="str">
        <f aca="false">"'"&amp;G26&amp;"',"</f>
        <v>'ULMCARxJAP-1',</v>
      </c>
      <c r="M26" s="0" t="str">
        <f aca="false">"'"&amp;I26&amp;"',"</f>
        <v>'dav',</v>
      </c>
      <c r="N26" s="0" t="str">
        <f aca="false">"'"&amp;H26&amp;"',"</f>
        <v>'U davidiana var japonica 9',</v>
      </c>
    </row>
    <row r="27" customFormat="false" ht="11.65" hidden="false" customHeight="false" outlineLevel="0" collapsed="false">
      <c r="A27" s="0" t="s">
        <v>164</v>
      </c>
      <c r="B27" s="0" t="str">
        <f aca="false">VLOOKUP(A27,'data-whittemore-2018-08-22'!D:E,2,0)</f>
        <v>U castaneifolia 8</v>
      </c>
      <c r="C27" s="0" t="s">
        <v>739</v>
      </c>
      <c r="D27" s="0" t="n">
        <v>1</v>
      </c>
      <c r="E27" s="0" t="str">
        <f aca="false">D27&amp;","</f>
        <v>1,</v>
      </c>
      <c r="G27" s="0" t="s">
        <v>414</v>
      </c>
      <c r="H27" s="0" t="s">
        <v>415</v>
      </c>
      <c r="I27" s="0" t="s">
        <v>740</v>
      </c>
      <c r="J27" s="0" t="n">
        <v>5</v>
      </c>
      <c r="L27" s="0" t="str">
        <f aca="false">"'"&amp;G27&amp;"',"</f>
        <v>'ELM-MOR-72',</v>
      </c>
      <c r="M27" s="0" t="str">
        <f aca="false">"'"&amp;I27&amp;"',"</f>
        <v>'mic',</v>
      </c>
      <c r="N27" s="0" t="str">
        <f aca="false">"'"&amp;H27&amp;"',"</f>
        <v>'U microcarpa 1',</v>
      </c>
    </row>
    <row r="28" customFormat="false" ht="11.65" hidden="false" customHeight="false" outlineLevel="0" collapsed="false">
      <c r="A28" s="0" t="s">
        <v>449</v>
      </c>
      <c r="B28" s="0" t="str">
        <f aca="false">VLOOKUP(A28,'data-whittemore-2018-08-22'!D:E,2,0)</f>
        <v>U minor (procera) 2</v>
      </c>
      <c r="C28" s="0" t="s">
        <v>741</v>
      </c>
      <c r="D28" s="0" t="n">
        <v>7</v>
      </c>
      <c r="E28" s="0" t="str">
        <f aca="false">D28&amp;","</f>
        <v>7,</v>
      </c>
      <c r="G28" s="0" t="s">
        <v>421</v>
      </c>
      <c r="H28" s="0" t="s">
        <v>422</v>
      </c>
      <c r="I28" s="0" t="s">
        <v>740</v>
      </c>
      <c r="J28" s="0" t="n">
        <v>5</v>
      </c>
      <c r="L28" s="0" t="str">
        <f aca="false">"'"&amp;G28&amp;"',"</f>
        <v>'ULMMIC-1',</v>
      </c>
      <c r="M28" s="0" t="str">
        <f aca="false">"'"&amp;I28&amp;"',"</f>
        <v>'mic',</v>
      </c>
      <c r="N28" s="0" t="str">
        <f aca="false">"'"&amp;H28&amp;"',"</f>
        <v>'U microcarpa 2',</v>
      </c>
    </row>
    <row r="29" customFormat="false" ht="11.65" hidden="false" customHeight="false" outlineLevel="0" collapsed="false">
      <c r="A29" s="0" t="s">
        <v>444</v>
      </c>
      <c r="B29" s="0" t="str">
        <f aca="false">VLOOKUP(A29,'data-whittemore-2018-08-22'!D:E,2,0)</f>
        <v>U minor (procera) 1</v>
      </c>
      <c r="C29" s="0" t="s">
        <v>741</v>
      </c>
      <c r="D29" s="0" t="n">
        <v>7</v>
      </c>
      <c r="E29" s="0" t="str">
        <f aca="false">D29&amp;","</f>
        <v>7,</v>
      </c>
      <c r="G29" s="0" t="s">
        <v>581</v>
      </c>
      <c r="H29" s="0" t="s">
        <v>582</v>
      </c>
      <c r="I29" s="0" t="s">
        <v>745</v>
      </c>
      <c r="J29" s="0" t="n">
        <v>6</v>
      </c>
      <c r="L29" s="0" t="str">
        <f aca="false">"'"&amp;G29&amp;"',"</f>
        <v>'ULMSZE-1',</v>
      </c>
      <c r="M29" s="0" t="str">
        <f aca="false">"'"&amp;I29&amp;"',"</f>
        <v>'sze',</v>
      </c>
      <c r="N29" s="0" t="str">
        <f aca="false">"'"&amp;H29&amp;"',"</f>
        <v>'U szechuanica 1',</v>
      </c>
    </row>
    <row r="30" customFormat="false" ht="11.65" hidden="false" customHeight="false" outlineLevel="0" collapsed="false">
      <c r="A30" s="0" t="s">
        <v>269</v>
      </c>
      <c r="B30" s="0" t="str">
        <f aca="false">VLOOKUP(A30,'data-whittemore-2018-08-22'!D:E,2,0)</f>
        <v>U davidiana var japonica 5</v>
      </c>
      <c r="C30" s="0" t="s">
        <v>742</v>
      </c>
      <c r="D30" s="0" t="n">
        <v>4</v>
      </c>
      <c r="E30" s="0" t="str">
        <f aca="false">D30&amp;","</f>
        <v>4,</v>
      </c>
      <c r="G30" s="0" t="s">
        <v>588</v>
      </c>
      <c r="H30" s="0" t="s">
        <v>589</v>
      </c>
      <c r="I30" s="0" t="s">
        <v>745</v>
      </c>
      <c r="J30" s="0" t="n">
        <v>6</v>
      </c>
      <c r="L30" s="0" t="str">
        <f aca="false">"'"&amp;G30&amp;"',"</f>
        <v>'ULMSZE-2',</v>
      </c>
      <c r="M30" s="0" t="str">
        <f aca="false">"'"&amp;I30&amp;"',"</f>
        <v>'sze',</v>
      </c>
      <c r="N30" s="0" t="str">
        <f aca="false">"'"&amp;H30&amp;"',"</f>
        <v>'U szechuanica 2',</v>
      </c>
    </row>
    <row r="31" customFormat="false" ht="11.65" hidden="false" customHeight="false" outlineLevel="0" collapsed="false">
      <c r="A31" s="0" t="s">
        <v>273</v>
      </c>
      <c r="B31" s="0" t="str">
        <f aca="false">VLOOKUP(A31,'data-whittemore-2018-08-22'!D:E,2,0)</f>
        <v>U davidiana var japonica 6</v>
      </c>
      <c r="C31" s="0" t="s">
        <v>742</v>
      </c>
      <c r="D31" s="0" t="n">
        <v>4</v>
      </c>
      <c r="E31" s="0" t="str">
        <f aca="false">D31&amp;","</f>
        <v>4,</v>
      </c>
      <c r="G31" s="0" t="s">
        <v>444</v>
      </c>
      <c r="H31" s="0" t="s">
        <v>445</v>
      </c>
      <c r="I31" s="0" t="s">
        <v>741</v>
      </c>
      <c r="J31" s="0" t="n">
        <v>7</v>
      </c>
      <c r="L31" s="0" t="str">
        <f aca="false">"'"&amp;G31&amp;"',"</f>
        <v>'ULMPROC-2',</v>
      </c>
      <c r="M31" s="0" t="str">
        <f aca="false">"'"&amp;I31&amp;"',"</f>
        <v>'min',</v>
      </c>
      <c r="N31" s="0" t="str">
        <f aca="false">"'"&amp;H31&amp;"',"</f>
        <v>'U minor (procera) 1',</v>
      </c>
    </row>
    <row r="32" customFormat="false" ht="11.65" hidden="false" customHeight="false" outlineLevel="0" collapsed="false">
      <c r="A32" s="0" t="s">
        <v>197</v>
      </c>
      <c r="B32" s="0" t="str">
        <f aca="false">VLOOKUP(A32,'data-whittemore-2018-08-22'!D:E,2,0)</f>
        <v>U davidiana var davidiana 1</v>
      </c>
      <c r="C32" s="0" t="s">
        <v>742</v>
      </c>
      <c r="D32" s="0" t="n">
        <v>4</v>
      </c>
      <c r="E32" s="0" t="str">
        <f aca="false">D32&amp;","</f>
        <v>4,</v>
      </c>
      <c r="G32" s="0" t="s">
        <v>449</v>
      </c>
      <c r="H32" s="0" t="s">
        <v>450</v>
      </c>
      <c r="I32" s="0" t="s">
        <v>741</v>
      </c>
      <c r="J32" s="0" t="n">
        <v>7</v>
      </c>
      <c r="L32" s="0" t="str">
        <f aca="false">"'"&amp;G32&amp;"',"</f>
        <v>'ULMPROC-1',</v>
      </c>
      <c r="M32" s="0" t="str">
        <f aca="false">"'"&amp;I32&amp;"',"</f>
        <v>'min',</v>
      </c>
      <c r="N32" s="0" t="str">
        <f aca="false">"'"&amp;H32&amp;"',"</f>
        <v>'U minor (procera) 2',</v>
      </c>
    </row>
    <row r="33" customFormat="false" ht="11.65" hidden="false" customHeight="false" outlineLevel="0" collapsed="false">
      <c r="A33" s="0" t="s">
        <v>206</v>
      </c>
      <c r="B33" s="0" t="str">
        <f aca="false">VLOOKUP(A33,'data-whittemore-2018-08-22'!D:E,2,0)</f>
        <v>U davidiana var davidiana 2</v>
      </c>
      <c r="C33" s="0" t="s">
        <v>742</v>
      </c>
      <c r="D33" s="0" t="n">
        <v>4</v>
      </c>
      <c r="E33" s="0" t="str">
        <f aca="false">D33&amp;","</f>
        <v>4,</v>
      </c>
      <c r="G33" s="0" t="s">
        <v>461</v>
      </c>
      <c r="H33" s="0" t="s">
        <v>462</v>
      </c>
      <c r="I33" s="0" t="s">
        <v>741</v>
      </c>
      <c r="J33" s="0" t="n">
        <v>7</v>
      </c>
      <c r="L33" s="0" t="str">
        <f aca="false">"'"&amp;G33&amp;"',"</f>
        <v>'ULMFOL-1',</v>
      </c>
      <c r="M33" s="0" t="str">
        <f aca="false">"'"&amp;I33&amp;"',"</f>
        <v>'min',</v>
      </c>
      <c r="N33" s="0" t="str">
        <f aca="false">"'"&amp;H33&amp;"',"</f>
        <v>'U minor 1',</v>
      </c>
    </row>
    <row r="34" customFormat="false" ht="11.65" hidden="false" customHeight="false" outlineLevel="0" collapsed="false">
      <c r="A34" s="0" t="s">
        <v>537</v>
      </c>
      <c r="B34" s="0" t="str">
        <f aca="false">VLOOKUP(A34,'data-whittemore-2018-08-22'!D:E,2,0)</f>
        <v>U pumila unk 2</v>
      </c>
      <c r="C34" s="0" t="s">
        <v>744</v>
      </c>
      <c r="D34" s="0" t="n">
        <v>8</v>
      </c>
      <c r="E34" s="0" t="str">
        <f aca="false">D34&amp;","</f>
        <v>8,</v>
      </c>
      <c r="G34" s="0" t="s">
        <v>468</v>
      </c>
      <c r="H34" s="0" t="s">
        <v>469</v>
      </c>
      <c r="I34" s="0" t="s">
        <v>741</v>
      </c>
      <c r="J34" s="0" t="n">
        <v>7</v>
      </c>
      <c r="L34" s="0" t="str">
        <f aca="false">"'"&amp;G34&amp;"',"</f>
        <v>'ULMFOL-1.5',</v>
      </c>
      <c r="M34" s="0" t="str">
        <f aca="false">"'"&amp;I34&amp;"',"</f>
        <v>'min',</v>
      </c>
      <c r="N34" s="0" t="str">
        <f aca="false">"'"&amp;H34&amp;"',"</f>
        <v>'U minor 2',</v>
      </c>
    </row>
    <row r="35" customFormat="false" ht="11.65" hidden="false" customHeight="false" outlineLevel="0" collapsed="false">
      <c r="A35" s="0" t="s">
        <v>533</v>
      </c>
      <c r="B35" s="0" t="str">
        <f aca="false">VLOOKUP(A35,'data-whittemore-2018-08-22'!D:E,2,0)</f>
        <v>U pumila unk 1</v>
      </c>
      <c r="C35" s="0" t="s">
        <v>744</v>
      </c>
      <c r="D35" s="0" t="n">
        <v>8</v>
      </c>
      <c r="E35" s="0" t="str">
        <f aca="false">D35&amp;","</f>
        <v>8,</v>
      </c>
      <c r="G35" s="0" t="s">
        <v>473</v>
      </c>
      <c r="H35" s="0" t="s">
        <v>474</v>
      </c>
      <c r="I35" s="0" t="s">
        <v>741</v>
      </c>
      <c r="J35" s="0" t="n">
        <v>7</v>
      </c>
      <c r="L35" s="0" t="str">
        <f aca="false">"'"&amp;G35&amp;"',"</f>
        <v>'ULMGLAB-2',</v>
      </c>
      <c r="M35" s="0" t="str">
        <f aca="false">"'"&amp;I35&amp;"',"</f>
        <v>'min',</v>
      </c>
      <c r="N35" s="0" t="str">
        <f aca="false">"'"&amp;H35&amp;"',"</f>
        <v>'U minor 3',</v>
      </c>
    </row>
    <row r="36" customFormat="false" ht="11.65" hidden="false" customHeight="false" outlineLevel="0" collapsed="false">
      <c r="A36" s="0" t="s">
        <v>581</v>
      </c>
      <c r="B36" s="0" t="str">
        <f aca="false">VLOOKUP(A36,'data-whittemore-2018-08-22'!D:E,2,0)</f>
        <v>U szechuanica 1</v>
      </c>
      <c r="C36" s="0" t="s">
        <v>745</v>
      </c>
      <c r="D36" s="0" t="n">
        <v>6</v>
      </c>
      <c r="E36" s="0" t="str">
        <f aca="false">D36&amp;","</f>
        <v>6,</v>
      </c>
      <c r="G36" s="0" t="s">
        <v>497</v>
      </c>
      <c r="H36" s="0" t="s">
        <v>498</v>
      </c>
      <c r="I36" s="0" t="s">
        <v>741</v>
      </c>
      <c r="J36" s="0" t="n">
        <v>7</v>
      </c>
      <c r="L36" s="0" t="str">
        <f aca="false">"'"&amp;G36&amp;"',"</f>
        <v>'ULMCAN-1',</v>
      </c>
      <c r="M36" s="0" t="str">
        <f aca="false">"'"&amp;I36&amp;"',"</f>
        <v>'min',</v>
      </c>
      <c r="N36" s="0" t="str">
        <f aca="false">"'"&amp;H36&amp;"',"</f>
        <v>'U minor ssp canescens 2',</v>
      </c>
    </row>
    <row r="37" customFormat="false" ht="11.65" hidden="false" customHeight="false" outlineLevel="0" collapsed="false">
      <c r="A37" s="0" t="s">
        <v>588</v>
      </c>
      <c r="B37" s="0" t="str">
        <f aca="false">VLOOKUP(A37,'data-whittemore-2018-08-22'!D:E,2,0)</f>
        <v>U szechuanica 2</v>
      </c>
      <c r="C37" s="0" t="s">
        <v>745</v>
      </c>
      <c r="D37" s="0" t="n">
        <v>6</v>
      </c>
      <c r="E37" s="0" t="str">
        <f aca="false">D37&amp;","</f>
        <v>6,</v>
      </c>
      <c r="G37" s="0" t="s">
        <v>351</v>
      </c>
      <c r="H37" s="0" t="s">
        <v>352</v>
      </c>
      <c r="I37" s="0" t="s">
        <v>744</v>
      </c>
      <c r="J37" s="0" t="n">
        <v>8</v>
      </c>
      <c r="L37" s="0" t="str">
        <f aca="false">"'"&amp;G37&amp;"',"</f>
        <v>'ULMLAC-1',</v>
      </c>
      <c r="M37" s="0" t="str">
        <f aca="false">"'"&amp;I37&amp;"',"</f>
        <v>'pum',</v>
      </c>
      <c r="N37" s="0" t="str">
        <f aca="false">"'"&amp;H37&amp;"',"</f>
        <v>'U laciniata x pumila',</v>
      </c>
    </row>
    <row r="38" customFormat="false" ht="11.65" hidden="false" customHeight="false" outlineLevel="0" collapsed="false">
      <c r="A38" s="0" t="s">
        <v>252</v>
      </c>
      <c r="B38" s="0" t="str">
        <f aca="false">VLOOKUP(A38,'data-whittemore-2018-08-22'!D:E,2,0)</f>
        <v>U davidiana var japonica 2</v>
      </c>
      <c r="C38" s="0" t="s">
        <v>742</v>
      </c>
      <c r="D38" s="0" t="n">
        <v>4</v>
      </c>
      <c r="E38" s="0" t="str">
        <f aca="false">D38&amp;","</f>
        <v>4,</v>
      </c>
      <c r="G38" s="0" t="s">
        <v>533</v>
      </c>
      <c r="H38" s="0" t="s">
        <v>534</v>
      </c>
      <c r="I38" s="0" t="s">
        <v>744</v>
      </c>
      <c r="J38" s="0" t="n">
        <v>8</v>
      </c>
      <c r="L38" s="0" t="str">
        <f aca="false">"'"&amp;G38&amp;"',"</f>
        <v>'ULMPUM-2',</v>
      </c>
      <c r="M38" s="0" t="str">
        <f aca="false">"'"&amp;I38&amp;"',"</f>
        <v>'pum',</v>
      </c>
      <c r="N38" s="0" t="str">
        <f aca="false">"'"&amp;H38&amp;"',"</f>
        <v>'U pumila unk 1',</v>
      </c>
    </row>
    <row r="39" customFormat="false" ht="11.65" hidden="false" customHeight="false" outlineLevel="0" collapsed="false">
      <c r="A39" s="0" t="s">
        <v>258</v>
      </c>
      <c r="B39" s="0" t="str">
        <f aca="false">VLOOKUP(A39,'data-whittemore-2018-08-22'!D:E,2,0)</f>
        <v>U davidiana var japonica 3</v>
      </c>
      <c r="C39" s="0" t="s">
        <v>742</v>
      </c>
      <c r="D39" s="0" t="n">
        <v>4</v>
      </c>
      <c r="E39" s="0" t="str">
        <f aca="false">D39&amp;"]"</f>
        <v>4]</v>
      </c>
      <c r="G39" s="0" t="s">
        <v>537</v>
      </c>
      <c r="H39" s="0" t="s">
        <v>538</v>
      </c>
      <c r="I39" s="0" t="s">
        <v>744</v>
      </c>
      <c r="J39" s="0" t="n">
        <v>8</v>
      </c>
      <c r="L39" s="0" t="str">
        <f aca="false">"'"&amp;G39&amp;"']"</f>
        <v>'ULMPUM-1']</v>
      </c>
      <c r="M39" s="0" t="str">
        <f aca="false">"'"&amp;I39&amp;"']"</f>
        <v>'pum']</v>
      </c>
      <c r="N39" s="0" t="str">
        <f aca="false">"'"&amp;H39&amp;"']"</f>
        <v>'U pumila unk 2']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6:F17 A1"/>
    </sheetView>
  </sheetViews>
  <sheetFormatPr defaultRowHeight="11.65"/>
  <cols>
    <col collapsed="false" hidden="false" max="1" min="1" style="0" width="40.0149253731343"/>
    <col collapsed="false" hidden="false" max="2" min="2" style="0" width="24.3532338308458"/>
    <col collapsed="false" hidden="false" max="4" min="3" style="0" width="13.6915422885572"/>
    <col collapsed="false" hidden="false" max="5" min="5" style="0" width="39.3582089552239"/>
    <col collapsed="false" hidden="false" max="10" min="6" style="0" width="13.6915422885572"/>
    <col collapsed="false" hidden="false" max="11" min="11" style="0" width="24.3532338308458"/>
    <col collapsed="false" hidden="false" max="1025" min="12" style="0" width="13.6915422885572"/>
  </cols>
  <sheetData>
    <row r="1" customFormat="false" ht="11.65" hidden="false" customHeight="false" outlineLevel="0" collapsed="false">
      <c r="A1" s="0" t="s">
        <v>746</v>
      </c>
      <c r="B1" s="0" t="s">
        <v>747</v>
      </c>
      <c r="C1" s="0" t="s">
        <v>748</v>
      </c>
      <c r="D1" s="0" t="s">
        <v>749</v>
      </c>
      <c r="E1" s="0" t="s">
        <v>750</v>
      </c>
      <c r="F1" s="0" t="s">
        <v>751</v>
      </c>
      <c r="K1" s="0" t="s">
        <v>752</v>
      </c>
      <c r="L1" s="0" t="s">
        <v>733</v>
      </c>
      <c r="M1" s="0" t="s">
        <v>735</v>
      </c>
      <c r="N1" s="0" t="s">
        <v>736</v>
      </c>
      <c r="O1" s="0" t="s">
        <v>753</v>
      </c>
    </row>
    <row r="2" customFormat="false" ht="11.65" hidden="false" customHeight="false" outlineLevel="0" collapsed="false">
      <c r="A2" s="0" t="s">
        <v>490</v>
      </c>
      <c r="B2" s="0" t="s">
        <v>754</v>
      </c>
      <c r="C2" s="0" t="s">
        <v>428</v>
      </c>
      <c r="D2" s="0" t="n">
        <v>1</v>
      </c>
      <c r="E2" s="0" t="str">
        <f aca="false">VLOOKUP(A2,'data-whittemore-2018-08-22'!D1:E106,2,0)</f>
        <v>U minor ssp canescens 1</v>
      </c>
      <c r="F2" s="0" t="s">
        <v>491</v>
      </c>
      <c r="K2" s="0" t="s">
        <v>754</v>
      </c>
      <c r="L2" s="0" t="str">
        <f aca="false">"    "&amp;VLOOKUP(K2,B:D,3,0)&amp;","</f>
        <v>1,</v>
      </c>
      <c r="M2" s="0" t="str">
        <f aca="false">"    '"&amp;B2&amp;"',"</f>
        <v>'ELM-MOR-109B',</v>
      </c>
      <c r="N2" s="0" t="str">
        <f aca="false">"    '"&amp;C2&amp;"',"</f>
        <v>'minor',</v>
      </c>
      <c r="O2" s="0" t="str">
        <f aca="false">"    '"&amp;F2&amp;"',"</f>
        <v>'U minor ssp canescens 1',</v>
      </c>
      <c r="X2" s="0" t="n">
        <v>14912</v>
      </c>
    </row>
    <row r="3" customFormat="false" ht="11.65" hidden="false" customHeight="false" outlineLevel="0" collapsed="false">
      <c r="A3" s="0" t="s">
        <v>461</v>
      </c>
      <c r="B3" s="0" t="s">
        <v>461</v>
      </c>
      <c r="C3" s="0" t="s">
        <v>428</v>
      </c>
      <c r="D3" s="0" t="n">
        <v>1</v>
      </c>
      <c r="E3" s="0" t="str">
        <f aca="false">VLOOKUP(A3,'data-whittemore-2018-08-22'!D2:E107,2,0)</f>
        <v>U minor 1</v>
      </c>
      <c r="F3" s="0" t="s">
        <v>462</v>
      </c>
      <c r="K3" s="0" t="s">
        <v>755</v>
      </c>
      <c r="L3" s="0" t="str">
        <f aca="false">"    "&amp;VLOOKUP(K3,B:D,3,0)&amp;","</f>
        <v>6,</v>
      </c>
      <c r="M3" s="0" t="str">
        <f aca="false">"    '"&amp;B3&amp;"',"</f>
        <v>'ULMFOL-1',</v>
      </c>
      <c r="N3" s="0" t="str">
        <f aca="false">"    '"&amp;C3&amp;"',"</f>
        <v>'minor',</v>
      </c>
      <c r="O3" s="0" t="str">
        <f aca="false">"    '"&amp;F3&amp;"',"</f>
        <v>'U minor 1',</v>
      </c>
      <c r="Z3" s="0" t="n">
        <v>7276</v>
      </c>
    </row>
    <row r="4" customFormat="false" ht="11.65" hidden="false" customHeight="false" outlineLevel="0" collapsed="false">
      <c r="A4" s="0" t="s">
        <v>468</v>
      </c>
      <c r="B4" s="0" t="s">
        <v>468</v>
      </c>
      <c r="C4" s="0" t="s">
        <v>428</v>
      </c>
      <c r="D4" s="0" t="n">
        <v>1</v>
      </c>
      <c r="E4" s="0" t="str">
        <f aca="false">VLOOKUP(A4,'data-whittemore-2018-08-22'!D3:E108,2,0)</f>
        <v>U minor 2</v>
      </c>
      <c r="F4" s="0" t="s">
        <v>469</v>
      </c>
      <c r="K4" s="0" t="s">
        <v>756</v>
      </c>
      <c r="L4" s="0" t="str">
        <f aca="false">"    "&amp;VLOOKUP(K4,B:D,3,0)&amp;","</f>
        <v>2,</v>
      </c>
      <c r="M4" s="0" t="str">
        <f aca="false">"    '"&amp;B4&amp;"',"</f>
        <v>'ULMFOL-1.5',</v>
      </c>
      <c r="N4" s="0" t="str">
        <f aca="false">"    '"&amp;C4&amp;"',"</f>
        <v>'minor',</v>
      </c>
      <c r="O4" s="0" t="str">
        <f aca="false">"    '"&amp;F4&amp;"',"</f>
        <v>'U minor 2',</v>
      </c>
      <c r="Y4" s="0" t="n">
        <v>10212</v>
      </c>
    </row>
    <row r="5" customFormat="false" ht="11.65" hidden="false" customHeight="false" outlineLevel="0" collapsed="false">
      <c r="A5" s="0" t="s">
        <v>444</v>
      </c>
      <c r="B5" s="0" t="s">
        <v>444</v>
      </c>
      <c r="C5" s="0" t="s">
        <v>428</v>
      </c>
      <c r="D5" s="0" t="n">
        <v>1</v>
      </c>
      <c r="E5" s="0" t="str">
        <f aca="false">VLOOKUP(A5,'data-whittemore-2018-08-22'!D4:E109,2,0)</f>
        <v>U minor (procera) 1</v>
      </c>
      <c r="F5" s="0" t="s">
        <v>445</v>
      </c>
      <c r="K5" s="0" t="s">
        <v>757</v>
      </c>
      <c r="L5" s="0" t="str">
        <f aca="false">"    "&amp;VLOOKUP(K5,B:D,3,0)&amp;","</f>
        <v>2,</v>
      </c>
      <c r="M5" s="0" t="str">
        <f aca="false">"    '"&amp;B5&amp;"',"</f>
        <v>'ULMPROC-2',</v>
      </c>
      <c r="N5" s="0" t="str">
        <f aca="false">"    '"&amp;C5&amp;"',"</f>
        <v>'minor',</v>
      </c>
      <c r="O5" s="0" t="str">
        <f aca="false">"    '"&amp;F5&amp;"',"</f>
        <v>'U minor (procera) 1',</v>
      </c>
      <c r="Y5" s="0" t="n">
        <v>16299</v>
      </c>
    </row>
    <row r="6" customFormat="false" ht="11.65" hidden="false" customHeight="false" outlineLevel="0" collapsed="false">
      <c r="A6" s="0" t="s">
        <v>432</v>
      </c>
      <c r="B6" s="0" t="s">
        <v>758</v>
      </c>
      <c r="C6" s="0" t="s">
        <v>428</v>
      </c>
      <c r="D6" s="0" t="n">
        <v>1</v>
      </c>
      <c r="E6" s="0" t="str">
        <f aca="false">VLOOKUP(A6,'data-whittemore-2018-08-22'!D5:E110,2,0)</f>
        <v>U minor (goodyeri)</v>
      </c>
      <c r="F6" s="0" t="s">
        <v>433</v>
      </c>
      <c r="K6" s="0" t="s">
        <v>758</v>
      </c>
      <c r="L6" s="0" t="str">
        <f aca="false">"    "&amp;VLOOKUP(K6,B:D,3,0)&amp;","</f>
        <v>1,</v>
      </c>
      <c r="M6" s="0" t="str">
        <f aca="false">"    '"&amp;B6&amp;"',"</f>
        <v>'ELM-MOR-78A',</v>
      </c>
      <c r="N6" s="0" t="str">
        <f aca="false">"    '"&amp;C6&amp;"',"</f>
        <v>'minor',</v>
      </c>
      <c r="O6" s="0" t="str">
        <f aca="false">"    '"&amp;F6&amp;"',"</f>
        <v>'U minor (goodyeri)',</v>
      </c>
      <c r="Z6" s="0" t="n">
        <v>8116</v>
      </c>
    </row>
    <row r="7" customFormat="false" ht="11.65" hidden="false" customHeight="false" outlineLevel="0" collapsed="false">
      <c r="A7" s="0" t="s">
        <v>473</v>
      </c>
      <c r="B7" s="0" t="s">
        <v>473</v>
      </c>
      <c r="C7" s="0" t="s">
        <v>428</v>
      </c>
      <c r="D7" s="0" t="n">
        <v>1</v>
      </c>
      <c r="E7" s="0" t="str">
        <f aca="false">VLOOKUP(A7,'data-whittemore-2018-08-22'!D6:E111,2,0)</f>
        <v>U minor 3</v>
      </c>
      <c r="F7" s="0" t="s">
        <v>474</v>
      </c>
      <c r="K7" s="0" t="s">
        <v>759</v>
      </c>
      <c r="L7" s="0" t="str">
        <f aca="false">"    "&amp;VLOOKUP(K7,B:D,3,0)&amp;","</f>
        <v>1,</v>
      </c>
      <c r="M7" s="0" t="str">
        <f aca="false">"    '"&amp;B7&amp;"',"</f>
        <v>'ULMGLAB-2',</v>
      </c>
      <c r="N7" s="0" t="str">
        <f aca="false">"    '"&amp;C7&amp;"',"</f>
        <v>'minor',</v>
      </c>
      <c r="O7" s="0" t="str">
        <f aca="false">"    '"&amp;F7&amp;"',"</f>
        <v>'U minor 3',</v>
      </c>
      <c r="Y7" s="0" t="n">
        <v>17583</v>
      </c>
    </row>
    <row r="8" customFormat="false" ht="11.65" hidden="false" customHeight="false" outlineLevel="0" collapsed="false">
      <c r="A8" s="0" t="s">
        <v>480</v>
      </c>
      <c r="B8" s="0" t="s">
        <v>760</v>
      </c>
      <c r="C8" s="0" t="s">
        <v>428</v>
      </c>
      <c r="D8" s="0" t="n">
        <v>1</v>
      </c>
      <c r="E8" s="0" t="str">
        <f aca="false">VLOOKUP(A8,'data-whittemore-2018-08-22'!D7:E112,2,0)</f>
        <v>U minor 4</v>
      </c>
      <c r="F8" s="0" t="s">
        <v>481</v>
      </c>
      <c r="K8" s="0" t="s">
        <v>761</v>
      </c>
      <c r="L8" s="0" t="str">
        <f aca="false">"    "&amp;VLOOKUP(K8,B:D,3,0)&amp;","</f>
        <v>1,</v>
      </c>
      <c r="M8" s="0" t="str">
        <f aca="false">"    '"&amp;B8&amp;"',"</f>
        <v>'ELM-MOR-86B',</v>
      </c>
      <c r="N8" s="0" t="str">
        <f aca="false">"    '"&amp;C8&amp;"',"</f>
        <v>'minor',</v>
      </c>
      <c r="O8" s="0" t="str">
        <f aca="false">"    '"&amp;F8&amp;"',"</f>
        <v>'U minor 4',</v>
      </c>
      <c r="Y8" s="0" t="n">
        <v>17140</v>
      </c>
    </row>
    <row r="9" customFormat="false" ht="11.65" hidden="false" customHeight="false" outlineLevel="0" collapsed="false">
      <c r="A9" s="0" t="s">
        <v>438</v>
      </c>
      <c r="B9" s="0" t="s">
        <v>762</v>
      </c>
      <c r="C9" s="0" t="s">
        <v>428</v>
      </c>
      <c r="D9" s="0" t="n">
        <v>1</v>
      </c>
      <c r="E9" s="0" t="str">
        <f aca="false">VLOOKUP(A9,'data-whittemore-2018-08-22'!D8:E113,2,0)</f>
        <v>U minor (plotii)</v>
      </c>
      <c r="F9" s="0" t="s">
        <v>439</v>
      </c>
      <c r="K9" s="0" t="s">
        <v>762</v>
      </c>
      <c r="L9" s="0" t="str">
        <f aca="false">"    "&amp;VLOOKUP(K9,B:D,3,0)&amp;","</f>
        <v>1,</v>
      </c>
      <c r="M9" s="0" t="str">
        <f aca="false">"    '"&amp;B9&amp;"',"</f>
        <v>'ELM-MOR-85B',</v>
      </c>
      <c r="N9" s="0" t="str">
        <f aca="false">"    '"&amp;C9&amp;"',"</f>
        <v>'minor',</v>
      </c>
      <c r="O9" s="0" t="str">
        <f aca="false">"    '"&amp;F9&amp;"',"</f>
        <v>'U minor (plotii)',</v>
      </c>
      <c r="Y9" s="0" t="n">
        <v>12539</v>
      </c>
    </row>
    <row r="10" customFormat="false" ht="11.65" hidden="false" customHeight="false" outlineLevel="0" collapsed="false">
      <c r="A10" s="0" t="s">
        <v>485</v>
      </c>
      <c r="B10" s="0" t="s">
        <v>763</v>
      </c>
      <c r="C10" s="0" t="s">
        <v>428</v>
      </c>
      <c r="D10" s="0" t="n">
        <v>1</v>
      </c>
      <c r="E10" s="0" t="str">
        <f aca="false">VLOOKUP(A10,'data-whittemore-2018-08-22'!D9:E114,2,0)</f>
        <v>U minor 5</v>
      </c>
      <c r="F10" s="0" t="s">
        <v>486</v>
      </c>
      <c r="K10" s="0" t="s">
        <v>760</v>
      </c>
      <c r="L10" s="0" t="str">
        <f aca="false">"    "&amp;VLOOKUP(K10,B:D,3,0)&amp;","</f>
        <v>1,</v>
      </c>
      <c r="M10" s="0" t="str">
        <f aca="false">"    '"&amp;B10&amp;"',"</f>
        <v>'ELM-MOR-88A',</v>
      </c>
      <c r="N10" s="0" t="str">
        <f aca="false">"    '"&amp;C10&amp;"',"</f>
        <v>'minor',</v>
      </c>
      <c r="O10" s="0" t="str">
        <f aca="false">"    '"&amp;F10&amp;"',"</f>
        <v>'U minor 5',</v>
      </c>
      <c r="Y10" s="0" t="n">
        <v>17910</v>
      </c>
    </row>
    <row r="11" customFormat="false" ht="11.65" hidden="false" customHeight="false" outlineLevel="0" collapsed="false">
      <c r="A11" s="0" t="s">
        <v>425</v>
      </c>
      <c r="B11" s="0" t="s">
        <v>759</v>
      </c>
      <c r="C11" s="0" t="s">
        <v>428</v>
      </c>
      <c r="D11" s="0" t="n">
        <v>1</v>
      </c>
      <c r="E11" s="0" t="str">
        <f aca="false">VLOOKUP(A11,'data-whittemore-2018-08-22'!D10:E115,2,0)</f>
        <v>U minor (angustifolia)</v>
      </c>
      <c r="F11" s="0" t="s">
        <v>426</v>
      </c>
      <c r="K11" s="0" t="s">
        <v>763</v>
      </c>
      <c r="L11" s="0" t="str">
        <f aca="false">"    "&amp;VLOOKUP(K11,B:D,3,0)&amp;","</f>
        <v>1,</v>
      </c>
      <c r="M11" s="0" t="str">
        <f aca="false">"    '"&amp;B11&amp;"',"</f>
        <v>'ELM-MOR-83B',</v>
      </c>
      <c r="N11" s="0" t="str">
        <f aca="false">"    '"&amp;C11&amp;"',"</f>
        <v>'minor',</v>
      </c>
      <c r="O11" s="0" t="str">
        <f aca="false">"    '"&amp;F11&amp;"',"</f>
        <v>'U minor (angustifolia)',</v>
      </c>
      <c r="Y11" s="0" t="n">
        <v>16322</v>
      </c>
    </row>
    <row r="12" customFormat="false" ht="11.65" hidden="false" customHeight="false" outlineLevel="0" collapsed="false">
      <c r="A12" s="0" t="s">
        <v>455</v>
      </c>
      <c r="B12" s="0" t="s">
        <v>761</v>
      </c>
      <c r="C12" s="0" t="s">
        <v>428</v>
      </c>
      <c r="D12" s="0" t="n">
        <v>1</v>
      </c>
      <c r="E12" s="0" t="str">
        <f aca="false">VLOOKUP(A12,'data-whittemore-2018-08-22'!D11:E116,2,0)</f>
        <v>U minor (sarniensis)</v>
      </c>
      <c r="F12" s="0" t="s">
        <v>456</v>
      </c>
      <c r="K12" s="0" t="s">
        <v>764</v>
      </c>
      <c r="L12" s="0" t="str">
        <f aca="false">"    "&amp;VLOOKUP(K12,B:D,3,0)&amp;","</f>
        <v>2,</v>
      </c>
      <c r="M12" s="0" t="str">
        <f aca="false">"    '"&amp;B12&amp;"',"</f>
        <v>'ELM-MOR-84B',</v>
      </c>
      <c r="N12" s="0" t="str">
        <f aca="false">"    '"&amp;C12&amp;"',"</f>
        <v>'minor',</v>
      </c>
      <c r="O12" s="0" t="str">
        <f aca="false">"    '"&amp;F12&amp;"',"</f>
        <v>'U minor (sarniensis)',</v>
      </c>
      <c r="Y12" s="0" t="n">
        <v>16681</v>
      </c>
    </row>
    <row r="13" customFormat="false" ht="11.65" hidden="false" customHeight="false" outlineLevel="0" collapsed="false">
      <c r="A13" s="0" t="s">
        <v>497</v>
      </c>
      <c r="B13" s="0" t="s">
        <v>497</v>
      </c>
      <c r="C13" s="0" t="s">
        <v>428</v>
      </c>
      <c r="D13" s="0" t="n">
        <v>1</v>
      </c>
      <c r="E13" s="0" t="str">
        <f aca="false">VLOOKUP(A13,'data-whittemore-2018-08-22'!D12:E117,2,0)</f>
        <v>U minor ssp canescens 2</v>
      </c>
      <c r="F13" s="0" t="s">
        <v>498</v>
      </c>
      <c r="K13" s="0" t="s">
        <v>155</v>
      </c>
      <c r="L13" s="0" t="str">
        <f aca="false">"    "&amp;VLOOKUP(K13,B:D,3,0)&amp;","</f>
        <v>5,</v>
      </c>
      <c r="M13" s="0" t="str">
        <f aca="false">"    '"&amp;B13&amp;"',"</f>
        <v>'ULMCAN-1',</v>
      </c>
      <c r="N13" s="0" t="str">
        <f aca="false">"    '"&amp;C13&amp;"',"</f>
        <v>'minor',</v>
      </c>
      <c r="O13" s="0" t="str">
        <f aca="false">"    '"&amp;F13&amp;"',"</f>
        <v>'U minor ssp canescens 2',</v>
      </c>
      <c r="AB13" s="0" t="n">
        <v>15720</v>
      </c>
    </row>
    <row r="14" customFormat="false" ht="11.65" hidden="false" customHeight="false" outlineLevel="0" collapsed="false">
      <c r="A14" s="0" t="s">
        <v>449</v>
      </c>
      <c r="B14" s="0" t="s">
        <v>449</v>
      </c>
      <c r="C14" s="0" t="s">
        <v>428</v>
      </c>
      <c r="D14" s="0" t="n">
        <v>1</v>
      </c>
      <c r="E14" s="0" t="str">
        <f aca="false">VLOOKUP(A14,'data-whittemore-2018-08-22'!D13:E118,2,0)</f>
        <v>U minor (procera) 2</v>
      </c>
      <c r="F14" s="0" t="s">
        <v>450</v>
      </c>
      <c r="K14" s="0" t="s">
        <v>151</v>
      </c>
      <c r="L14" s="0" t="str">
        <f aca="false">"    "&amp;VLOOKUP(K14,B:D,3,0)&amp;","</f>
        <v>5,</v>
      </c>
      <c r="M14" s="0" t="str">
        <f aca="false">"    '"&amp;B14&amp;"',"</f>
        <v>'ULMPROC-1',</v>
      </c>
      <c r="N14" s="0" t="str">
        <f aca="false">"    '"&amp;C14&amp;"',"</f>
        <v>'minor',</v>
      </c>
      <c r="O14" s="0" t="str">
        <f aca="false">"    '"&amp;F14&amp;"',"</f>
        <v>'U minor (procera) 2',</v>
      </c>
      <c r="AB14" s="0" t="n">
        <v>16154</v>
      </c>
    </row>
    <row r="15" customFormat="false" ht="11.65" hidden="false" customHeight="false" outlineLevel="0" collapsed="false">
      <c r="A15" s="0" t="s">
        <v>533</v>
      </c>
      <c r="B15" s="0" t="s">
        <v>533</v>
      </c>
      <c r="C15" s="0" t="s">
        <v>529</v>
      </c>
      <c r="D15" s="0" t="n">
        <v>2</v>
      </c>
      <c r="E15" s="0" t="str">
        <f aca="false">VLOOKUP(A15,'data-whittemore-2018-08-22'!D16:E121,2,0)</f>
        <v>U pumila unk 1</v>
      </c>
      <c r="F15" s="0" t="s">
        <v>534</v>
      </c>
      <c r="K15" s="0" t="s">
        <v>136</v>
      </c>
      <c r="L15" s="0" t="str">
        <f aca="false">"    "&amp;VLOOKUP(K15,B:D,3,0)&amp;","</f>
        <v>5,</v>
      </c>
      <c r="M15" s="0" t="str">
        <f aca="false">"    '"&amp;B15&amp;"',"</f>
        <v>'ULMPUM-2',</v>
      </c>
      <c r="N15" s="0" t="str">
        <f aca="false">"    '"&amp;C15&amp;"',"</f>
        <v>'pumila',</v>
      </c>
      <c r="O15" s="0" t="str">
        <f aca="false">"    '"&amp;F15&amp;"',"</f>
        <v>'U pumila unk 1',</v>
      </c>
      <c r="X15" s="0" t="n">
        <v>16964</v>
      </c>
    </row>
    <row r="16" customFormat="false" ht="11.65" hidden="false" customHeight="false" outlineLevel="0" collapsed="false">
      <c r="A16" s="0" t="s">
        <v>351</v>
      </c>
      <c r="B16" s="0" t="s">
        <v>351</v>
      </c>
      <c r="C16" s="0" t="s">
        <v>529</v>
      </c>
      <c r="D16" s="0" t="n">
        <v>2</v>
      </c>
      <c r="E16" s="0" t="str">
        <f aca="false">VLOOKUP(A16,'data-whittemore-2018-08-22'!D17:E122,2,0)</f>
        <v>U laciniata x pumila</v>
      </c>
      <c r="F16" s="0" t="s">
        <v>352</v>
      </c>
      <c r="K16" s="0" t="s">
        <v>497</v>
      </c>
      <c r="L16" s="0" t="str">
        <f aca="false">"    "&amp;VLOOKUP(K16,B:D,3,0)&amp;","</f>
        <v>1,</v>
      </c>
      <c r="M16" s="0" t="str">
        <f aca="false">"    '"&amp;B16&amp;"',"</f>
        <v>'ULMLAC-1',</v>
      </c>
      <c r="N16" s="0" t="str">
        <f aca="false">"    '"&amp;C16&amp;"',"</f>
        <v>'pumila',</v>
      </c>
      <c r="O16" s="0" t="str">
        <f aca="false">"    '"&amp;F16&amp;"',"</f>
        <v>'U laciniata x pumila',</v>
      </c>
      <c r="AB16" s="0" t="n">
        <v>15926</v>
      </c>
    </row>
    <row r="17" customFormat="false" ht="11.65" hidden="false" customHeight="false" outlineLevel="0" collapsed="false">
      <c r="A17" s="0" t="s">
        <v>537</v>
      </c>
      <c r="B17" s="0" t="s">
        <v>537</v>
      </c>
      <c r="C17" s="0" t="s">
        <v>529</v>
      </c>
      <c r="D17" s="0" t="n">
        <v>2</v>
      </c>
      <c r="E17" s="0" t="str">
        <f aca="false">VLOOKUP(A17,'data-whittemore-2018-08-22'!D18:E123,2,0)</f>
        <v>U pumila unk 2</v>
      </c>
      <c r="F17" s="0" t="s">
        <v>538</v>
      </c>
      <c r="K17" s="0" t="s">
        <v>284</v>
      </c>
      <c r="L17" s="0" t="str">
        <f aca="false">"    "&amp;VLOOKUP(K17,B:D,3,0)&amp;","</f>
        <v>3,</v>
      </c>
      <c r="M17" s="0" t="str">
        <f aca="false">"    '"&amp;B17&amp;"',"</f>
        <v>'ULMPUM-1',</v>
      </c>
      <c r="N17" s="0" t="str">
        <f aca="false">"    '"&amp;C17&amp;"',"</f>
        <v>'pumila',</v>
      </c>
      <c r="O17" s="0" t="str">
        <f aca="false">"    '"&amp;F17&amp;"',"</f>
        <v>'U pumila unk 2',</v>
      </c>
      <c r="X17" s="0" t="n">
        <v>16643</v>
      </c>
    </row>
    <row r="18" customFormat="false" ht="11.65" hidden="false" customHeight="false" outlineLevel="0" collapsed="false">
      <c r="A18" s="0" t="s">
        <v>542</v>
      </c>
      <c r="B18" s="0" t="s">
        <v>756</v>
      </c>
      <c r="C18" s="0" t="s">
        <v>529</v>
      </c>
      <c r="D18" s="0" t="n">
        <v>2</v>
      </c>
      <c r="E18" s="0" t="str">
        <f aca="false">VLOOKUP(A18,'data-whittemore-2018-08-22'!D19:E124,2,0)</f>
        <v>U pumila unk 3</v>
      </c>
      <c r="F18" s="0" t="s">
        <v>543</v>
      </c>
      <c r="K18" s="0" t="s">
        <v>144</v>
      </c>
      <c r="L18" s="0" t="str">
        <f aca="false">"    "&amp;VLOOKUP(K18,B:D,3,0)&amp;","</f>
        <v>5,</v>
      </c>
      <c r="M18" s="0" t="str">
        <f aca="false">"    '"&amp;B18&amp;"',"</f>
        <v>'ELM-MOR-73B',</v>
      </c>
      <c r="N18" s="0" t="str">
        <f aca="false">"    '"&amp;C18&amp;"',"</f>
        <v>'pumila',</v>
      </c>
      <c r="O18" s="0" t="str">
        <f aca="false">"    '"&amp;F18&amp;"',"</f>
        <v>'U pumila unk 3',</v>
      </c>
      <c r="AB18" s="0" t="n">
        <v>16680</v>
      </c>
    </row>
    <row r="19" customFormat="false" ht="11.65" hidden="false" customHeight="false" outlineLevel="0" collapsed="false">
      <c r="A19" s="2" t="s">
        <v>546</v>
      </c>
      <c r="B19" s="0" t="s">
        <v>757</v>
      </c>
      <c r="C19" s="0" t="s">
        <v>529</v>
      </c>
      <c r="D19" s="0" t="n">
        <v>2</v>
      </c>
      <c r="E19" s="0" t="str">
        <f aca="false">VLOOKUP(A19,'data-whittemore-2018-08-22'!D20:E125,2,0)</f>
        <v>U pumila unk 4</v>
      </c>
      <c r="F19" s="0" t="s">
        <v>547</v>
      </c>
      <c r="K19" s="0" t="s">
        <v>262</v>
      </c>
      <c r="L19" s="0" t="str">
        <f aca="false">"    "&amp;VLOOKUP(K19,B:D,3,0)&amp;","</f>
        <v>3,</v>
      </c>
      <c r="M19" s="0" t="str">
        <f aca="false">"    '"&amp;B19&amp;"',"</f>
        <v>'ELM-MOR-75A',</v>
      </c>
      <c r="N19" s="0" t="str">
        <f aca="false">"    '"&amp;C19&amp;"',"</f>
        <v>'pumila',</v>
      </c>
      <c r="O19" s="0" t="str">
        <f aca="false">"    '"&amp;F19&amp;"',"</f>
        <v>'U pumila unk 4',</v>
      </c>
      <c r="AB19" s="0" t="n">
        <v>17396</v>
      </c>
    </row>
    <row r="20" customFormat="false" ht="11.65" hidden="false" customHeight="false" outlineLevel="0" collapsed="false">
      <c r="A20" s="0" t="s">
        <v>526</v>
      </c>
      <c r="B20" s="0" t="s">
        <v>764</v>
      </c>
      <c r="C20" s="0" t="s">
        <v>529</v>
      </c>
      <c r="D20" s="0" t="n">
        <v>2</v>
      </c>
      <c r="E20" s="0" t="str">
        <f aca="false">VLOOKUP(A20,'data-whittemore-2018-08-22'!D21:E126,2,0)</f>
        <v>U pumila OK</v>
      </c>
      <c r="F20" s="0" t="s">
        <v>527</v>
      </c>
      <c r="K20" s="0" t="s">
        <v>214</v>
      </c>
      <c r="L20" s="0" t="str">
        <f aca="false">"    "&amp;VLOOKUP(K20,B:D,3,0)&amp;","</f>
        <v>3,</v>
      </c>
      <c r="M20" s="0" t="str">
        <f aca="false">"    '"&amp;B20&amp;"',"</f>
        <v>'ELM-MOR-89B',</v>
      </c>
      <c r="N20" s="0" t="str">
        <f aca="false">"    '"&amp;C20&amp;"',"</f>
        <v>'pumila',</v>
      </c>
      <c r="O20" s="0" t="str">
        <f aca="false">"    '"&amp;F20&amp;"',"</f>
        <v>'U pumila OK',</v>
      </c>
      <c r="X20" s="0" t="n">
        <v>15253</v>
      </c>
    </row>
    <row r="21" customFormat="false" ht="11.65" hidden="false" customHeight="false" outlineLevel="0" collapsed="false">
      <c r="A21" s="0" t="s">
        <v>221</v>
      </c>
      <c r="B21" s="0" t="s">
        <v>221</v>
      </c>
      <c r="C21" s="0" t="s">
        <v>23</v>
      </c>
      <c r="D21" s="0" t="n">
        <v>3</v>
      </c>
      <c r="E21" s="0" t="str">
        <f aca="false">VLOOKUP(A21,'data-whittemore-2018-08-22'!D24:E129,2,0)</f>
        <v>U davidiana var japonica 1</v>
      </c>
      <c r="F21" s="0" t="s">
        <v>765</v>
      </c>
      <c r="K21" s="0" t="s">
        <v>210</v>
      </c>
      <c r="L21" s="0" t="str">
        <f aca="false">"    "&amp;VLOOKUP(K21,B:D,3,0)&amp;","</f>
        <v>3,</v>
      </c>
      <c r="M21" s="0" t="str">
        <f aca="false">"    '"&amp;B21&amp;"',"</f>
        <v>'ULMGLAU-2',</v>
      </c>
      <c r="N21" s="0" t="str">
        <f aca="false">"    '"&amp;C21&amp;"',"</f>
        <v>'davidiana',</v>
      </c>
      <c r="O21" s="0" t="str">
        <f aca="false">"    '"&amp;F21&amp;"',"</f>
        <v>'U dav. var. japonica 1',</v>
      </c>
      <c r="X21" s="0" t="n">
        <v>14113</v>
      </c>
    </row>
    <row r="22" customFormat="false" ht="11.65" hidden="false" customHeight="false" outlineLevel="0" collapsed="false">
      <c r="A22" s="0" t="s">
        <v>252</v>
      </c>
      <c r="B22" s="0" t="s">
        <v>252</v>
      </c>
      <c r="C22" s="0" t="s">
        <v>23</v>
      </c>
      <c r="D22" s="0" t="n">
        <v>3</v>
      </c>
      <c r="E22" s="0" t="str">
        <f aca="false">VLOOKUP(A22,'data-whittemore-2018-08-22'!D25:E130,2,0)</f>
        <v>U davidiana var japonica 2</v>
      </c>
      <c r="F22" s="0" t="s">
        <v>766</v>
      </c>
      <c r="K22" s="0" t="s">
        <v>461</v>
      </c>
      <c r="L22" s="0" t="str">
        <f aca="false">"    "&amp;VLOOKUP(K22,B:D,3,0)&amp;","</f>
        <v>1,</v>
      </c>
      <c r="M22" s="0" t="str">
        <f aca="false">"    '"&amp;B22&amp;"',"</f>
        <v>'ULMWIL-2',</v>
      </c>
      <c r="N22" s="0" t="str">
        <f aca="false">"    '"&amp;C22&amp;"',"</f>
        <v>'davidiana',</v>
      </c>
      <c r="O22" s="0" t="str">
        <f aca="false">"    '"&amp;F22&amp;"',"</f>
        <v>'U dav. var. japonica 2',</v>
      </c>
      <c r="AB22" s="0" t="n">
        <v>13913</v>
      </c>
    </row>
    <row r="23" customFormat="false" ht="11.65" hidden="false" customHeight="false" outlineLevel="0" collapsed="false">
      <c r="A23" s="0" t="s">
        <v>258</v>
      </c>
      <c r="B23" s="0" t="s">
        <v>258</v>
      </c>
      <c r="C23" s="0" t="s">
        <v>23</v>
      </c>
      <c r="D23" s="0" t="n">
        <v>3</v>
      </c>
      <c r="E23" s="0" t="str">
        <f aca="false">VLOOKUP(A23,'data-whittemore-2018-08-22'!D26:E131,2,0)</f>
        <v>U davidiana var japonica 3</v>
      </c>
      <c r="F23" s="0" t="s">
        <v>767</v>
      </c>
      <c r="K23" s="0" t="s">
        <v>468</v>
      </c>
      <c r="L23" s="0" t="str">
        <f aca="false">"    "&amp;VLOOKUP(K23,B:D,3,0)&amp;","</f>
        <v>1,</v>
      </c>
      <c r="M23" s="0" t="str">
        <f aca="false">"    '"&amp;B23&amp;"',"</f>
        <v>'ULMWIL-3',</v>
      </c>
      <c r="N23" s="0" t="str">
        <f aca="false">"    '"&amp;C23&amp;"',"</f>
        <v>'davidiana',</v>
      </c>
      <c r="O23" s="0" t="str">
        <f aca="false">"    '"&amp;F23&amp;"',"</f>
        <v>'U dav. var. japonica 3',</v>
      </c>
      <c r="Z23" s="0" t="n">
        <v>14701</v>
      </c>
    </row>
    <row r="24" customFormat="false" ht="11.65" hidden="false" customHeight="false" outlineLevel="0" collapsed="false">
      <c r="A24" s="0" t="s">
        <v>197</v>
      </c>
      <c r="B24" s="0" t="s">
        <v>197</v>
      </c>
      <c r="C24" s="0" t="s">
        <v>23</v>
      </c>
      <c r="D24" s="0" t="n">
        <v>3</v>
      </c>
      <c r="E24" s="0" t="str">
        <f aca="false">VLOOKUP(A24,'data-whittemore-2018-08-22'!D27:E132,2,0)</f>
        <v>U davidiana var davidiana 1</v>
      </c>
      <c r="F24" s="0" t="s">
        <v>768</v>
      </c>
      <c r="K24" s="0" t="s">
        <v>129</v>
      </c>
      <c r="L24" s="0" t="str">
        <f aca="false">"    "&amp;VLOOKUP(K24,B:D,3,0)&amp;","</f>
        <v>5,</v>
      </c>
      <c r="M24" s="0" t="str">
        <f aca="false">"    '"&amp;B24&amp;"',"</f>
        <v>'ULMPROPvSUB-1',</v>
      </c>
      <c r="N24" s="0" t="str">
        <f aca="false">"    '"&amp;C24&amp;"',"</f>
        <v>'davidiana',</v>
      </c>
      <c r="O24" s="0" t="str">
        <f aca="false">"    '"&amp;F24&amp;"',"</f>
        <v>'U dav. var. dav. 1',</v>
      </c>
      <c r="AB24" s="0" t="n">
        <v>15848</v>
      </c>
    </row>
    <row r="25" customFormat="false" ht="11.65" hidden="false" customHeight="false" outlineLevel="0" collapsed="false">
      <c r="A25" s="0" t="s">
        <v>262</v>
      </c>
      <c r="B25" s="0" t="s">
        <v>262</v>
      </c>
      <c r="C25" s="0" t="s">
        <v>23</v>
      </c>
      <c r="D25" s="0" t="n">
        <v>3</v>
      </c>
      <c r="E25" s="0" t="str">
        <f aca="false">VLOOKUP(A25,'data-whittemore-2018-08-22'!D28:E133,2,0)</f>
        <v>U davidiana var japonica 4</v>
      </c>
      <c r="F25" s="0" t="s">
        <v>769</v>
      </c>
      <c r="K25" s="0" t="s">
        <v>123</v>
      </c>
      <c r="L25" s="0" t="str">
        <f aca="false">"    "&amp;VLOOKUP(K25,B:D,3,0)&amp;","</f>
        <v>5,</v>
      </c>
      <c r="M25" s="0" t="str">
        <f aca="false">"    '"&amp;B25&amp;"',"</f>
        <v>'ULMCHE-2',</v>
      </c>
      <c r="N25" s="0" t="str">
        <f aca="false">"    '"&amp;C25&amp;"',"</f>
        <v>'davidiana',</v>
      </c>
      <c r="O25" s="0" t="str">
        <f aca="false">"    '"&amp;F25&amp;"',"</f>
        <v>'U dav. var. japonica 4',</v>
      </c>
      <c r="AB25" s="0" t="n">
        <v>13727</v>
      </c>
    </row>
    <row r="26" customFormat="false" ht="11.65" hidden="false" customHeight="false" outlineLevel="0" collapsed="false">
      <c r="A26" s="0" t="s">
        <v>269</v>
      </c>
      <c r="B26" s="0" t="s">
        <v>269</v>
      </c>
      <c r="C26" s="0" t="s">
        <v>23</v>
      </c>
      <c r="D26" s="0" t="n">
        <v>3</v>
      </c>
      <c r="E26" s="0" t="str">
        <f aca="false">VLOOKUP(A26,'data-whittemore-2018-08-22'!D29:E134,2,0)</f>
        <v>U davidiana var japonica 5</v>
      </c>
      <c r="F26" s="0" t="s">
        <v>770</v>
      </c>
      <c r="K26" s="0" t="s">
        <v>473</v>
      </c>
      <c r="L26" s="0" t="str">
        <f aca="false">"    "&amp;VLOOKUP(K26,B:D,3,0)&amp;","</f>
        <v>1,</v>
      </c>
      <c r="M26" s="0" t="str">
        <f aca="false">"    '"&amp;B26&amp;"',"</f>
        <v>'ULMPROP-1',</v>
      </c>
      <c r="N26" s="0" t="str">
        <f aca="false">"    '"&amp;C26&amp;"',"</f>
        <v>'davidiana',</v>
      </c>
      <c r="O26" s="0" t="str">
        <f aca="false">"    '"&amp;F26&amp;"',"</f>
        <v>'U dav. var. japonica 5',</v>
      </c>
      <c r="AA26" s="0" t="n">
        <v>14230</v>
      </c>
    </row>
    <row r="27" customFormat="false" ht="11.65" hidden="false" customHeight="false" outlineLevel="0" collapsed="false">
      <c r="A27" s="0" t="s">
        <v>273</v>
      </c>
      <c r="B27" s="0" t="s">
        <v>273</v>
      </c>
      <c r="C27" s="0" t="s">
        <v>23</v>
      </c>
      <c r="D27" s="0" t="n">
        <v>3</v>
      </c>
      <c r="E27" s="0" t="str">
        <f aca="false">VLOOKUP(A27,'data-whittemore-2018-08-22'!D30:E135,2,0)</f>
        <v>U davidiana var japonica 6</v>
      </c>
      <c r="F27" s="0" t="s">
        <v>771</v>
      </c>
      <c r="K27" s="0" t="s">
        <v>160</v>
      </c>
      <c r="L27" s="0" t="str">
        <f aca="false">"    "&amp;VLOOKUP(K27,B:D,3,0)&amp;","</f>
        <v>5,</v>
      </c>
      <c r="M27" s="0" t="str">
        <f aca="false">"    '"&amp;B27&amp;"',"</f>
        <v>'ULMPROP-2',</v>
      </c>
      <c r="N27" s="0" t="str">
        <f aca="false">"    '"&amp;C27&amp;"',"</f>
        <v>'davidiana',</v>
      </c>
      <c r="O27" s="0" t="str">
        <f aca="false">"    '"&amp;F27&amp;"',"</f>
        <v>'U dav. var. japonica 6',</v>
      </c>
      <c r="AA27" s="0" t="n">
        <v>16829</v>
      </c>
    </row>
    <row r="28" customFormat="false" ht="11.65" hidden="false" customHeight="false" outlineLevel="0" collapsed="false">
      <c r="A28" s="0" t="s">
        <v>206</v>
      </c>
      <c r="B28" s="0" t="s">
        <v>206</v>
      </c>
      <c r="C28" s="0" t="s">
        <v>23</v>
      </c>
      <c r="D28" s="0" t="n">
        <v>3</v>
      </c>
      <c r="E28" s="0" t="str">
        <f aca="false">VLOOKUP(A28,'data-whittemore-2018-08-22'!D31:E136,2,0)</f>
        <v>U davidiana var davidiana 2</v>
      </c>
      <c r="F28" s="0" t="s">
        <v>772</v>
      </c>
      <c r="K28" s="0" t="s">
        <v>221</v>
      </c>
      <c r="L28" s="0" t="str">
        <f aca="false">"    "&amp;VLOOKUP(K28,B:D,3,0)&amp;","</f>
        <v>3,</v>
      </c>
      <c r="M28" s="0" t="str">
        <f aca="false">"    '"&amp;B28&amp;"',"</f>
        <v>'ULMPROPvSUB-2',</v>
      </c>
      <c r="N28" s="0" t="str">
        <f aca="false">"    '"&amp;C28&amp;"',"</f>
        <v>'davidiana',</v>
      </c>
      <c r="O28" s="0" t="str">
        <f aca="false">"    '"&amp;F28&amp;"',"</f>
        <v>'U dav. var. dav. 2',</v>
      </c>
      <c r="AA28" s="0" t="n">
        <v>15102</v>
      </c>
    </row>
    <row r="29" customFormat="false" ht="11.65" hidden="false" customHeight="false" outlineLevel="0" collapsed="false">
      <c r="A29" s="0" t="s">
        <v>276</v>
      </c>
      <c r="B29" s="0" t="s">
        <v>276</v>
      </c>
      <c r="C29" s="0" t="s">
        <v>23</v>
      </c>
      <c r="D29" s="0" t="n">
        <v>3</v>
      </c>
      <c r="E29" s="0" t="str">
        <f aca="false">VLOOKUP(A29,'data-whittemore-2018-08-22'!D32:E137,2,0)</f>
        <v>U davidiana var japonica 7</v>
      </c>
      <c r="F29" s="0" t="s">
        <v>773</v>
      </c>
      <c r="K29" s="0" t="s">
        <v>276</v>
      </c>
      <c r="L29" s="0" t="str">
        <f aca="false">"    "&amp;VLOOKUP(K29,B:D,3,0)&amp;","</f>
        <v>3,</v>
      </c>
      <c r="M29" s="0" t="str">
        <f aca="false">"    '"&amp;B29&amp;"',"</f>
        <v>'ULMJAP-1',</v>
      </c>
      <c r="N29" s="0" t="str">
        <f aca="false">"    '"&amp;C29&amp;"',"</f>
        <v>'davidiana',</v>
      </c>
      <c r="O29" s="0" t="str">
        <f aca="false">"    '"&amp;F29&amp;"',"</f>
        <v>'U dav. var. japonica 7',</v>
      </c>
      <c r="AB29" s="0" t="n">
        <v>13180</v>
      </c>
    </row>
    <row r="30" customFormat="false" ht="11.65" hidden="false" customHeight="false" outlineLevel="0" collapsed="false">
      <c r="A30" s="0" t="s">
        <v>280</v>
      </c>
      <c r="B30" s="0" t="s">
        <v>280</v>
      </c>
      <c r="C30" s="0" t="s">
        <v>23</v>
      </c>
      <c r="D30" s="0" t="n">
        <v>3</v>
      </c>
      <c r="E30" s="0" t="str">
        <f aca="false">VLOOKUP(A30,'data-whittemore-2018-08-22'!D33:E138,2,0)</f>
        <v>U davidiana var japonica 8</v>
      </c>
      <c r="F30" s="0" t="s">
        <v>774</v>
      </c>
      <c r="K30" s="0" t="s">
        <v>280</v>
      </c>
      <c r="L30" s="0" t="str">
        <f aca="false">"    "&amp;VLOOKUP(K30,B:D,3,0)&amp;","</f>
        <v>3,</v>
      </c>
      <c r="M30" s="0" t="str">
        <f aca="false">"    '"&amp;B30&amp;"',"</f>
        <v>'ULMJAP-2',</v>
      </c>
      <c r="N30" s="0" t="str">
        <f aca="false">"    '"&amp;C30&amp;"',"</f>
        <v>'davidiana',</v>
      </c>
      <c r="O30" s="0" t="str">
        <f aca="false">"    '"&amp;F30&amp;"',"</f>
        <v>'U dav. var. japonica 8',</v>
      </c>
      <c r="AB30" s="0" t="n">
        <v>16402</v>
      </c>
    </row>
    <row r="31" customFormat="false" ht="11.65" hidden="false" customHeight="false" outlineLevel="0" collapsed="false">
      <c r="A31" s="0" t="s">
        <v>284</v>
      </c>
      <c r="B31" s="0" t="s">
        <v>284</v>
      </c>
      <c r="C31" s="0" t="s">
        <v>23</v>
      </c>
      <c r="D31" s="0" t="n">
        <v>3</v>
      </c>
      <c r="E31" s="0" t="str">
        <f aca="false">VLOOKUP(A31,'data-whittemore-2018-08-22'!D34:E139,2,0)</f>
        <v>U davidiana var japonica 9</v>
      </c>
      <c r="F31" s="0" t="s">
        <v>775</v>
      </c>
      <c r="K31" s="0" t="s">
        <v>234</v>
      </c>
      <c r="L31" s="0" t="str">
        <f aca="false">"    "&amp;VLOOKUP(K31,B:D,3,0)&amp;","</f>
        <v>3,</v>
      </c>
      <c r="M31" s="0" t="str">
        <f aca="false">"    '"&amp;B31&amp;"',"</f>
        <v>'ULMCARxJAP-1',</v>
      </c>
      <c r="N31" s="0" t="str">
        <f aca="false">"    '"&amp;C31&amp;"',"</f>
        <v>'davidiana',</v>
      </c>
      <c r="O31" s="0" t="str">
        <f aca="false">"    '"&amp;F31&amp;"',"</f>
        <v>'U dav. var. japonica 9',</v>
      </c>
      <c r="X31" s="0" t="n">
        <v>15690</v>
      </c>
    </row>
    <row r="32" customFormat="false" ht="11.65" hidden="false" customHeight="false" outlineLevel="0" collapsed="false">
      <c r="A32" s="0" t="s">
        <v>210</v>
      </c>
      <c r="B32" s="0" t="s">
        <v>210</v>
      </c>
      <c r="C32" s="0" t="s">
        <v>23</v>
      </c>
      <c r="D32" s="0" t="n">
        <v>3</v>
      </c>
      <c r="E32" s="0" t="e">
        <f aca="false">VLOOKUP(A32,'data-whittemore-2018-08-22'!D35:E140,2,0)</f>
        <v>#N/A</v>
      </c>
      <c r="F32" s="0" t="s">
        <v>776</v>
      </c>
      <c r="K32" s="0" t="s">
        <v>226</v>
      </c>
      <c r="L32" s="0" t="str">
        <f aca="false">"    "&amp;VLOOKUP(K32,B:D,3,0)&amp;","</f>
        <v>3,</v>
      </c>
      <c r="M32" s="0" t="str">
        <f aca="false">"    '"&amp;B32&amp;"',"</f>
        <v>'ULMDAVvMAN-2',</v>
      </c>
      <c r="N32" s="0" t="str">
        <f aca="false">"    '"&amp;C32&amp;"',"</f>
        <v>'davidiana',</v>
      </c>
      <c r="O32" s="0" t="str">
        <f aca="false">"    '"&amp;F32&amp;"',"</f>
        <v>'U dav. var. dav. 3',</v>
      </c>
      <c r="X32" s="0" t="n">
        <v>15451</v>
      </c>
    </row>
    <row r="33" customFormat="false" ht="11.65" hidden="false" customHeight="false" outlineLevel="0" collapsed="false">
      <c r="A33" s="0" t="s">
        <v>214</v>
      </c>
      <c r="B33" s="0" t="s">
        <v>214</v>
      </c>
      <c r="C33" s="0" t="s">
        <v>23</v>
      </c>
      <c r="D33" s="0" t="n">
        <v>3</v>
      </c>
      <c r="E33" s="0" t="e">
        <f aca="false">VLOOKUP(A33,'data-whittemore-2018-08-22'!D36:E141,2,0)</f>
        <v>#N/A</v>
      </c>
      <c r="F33" s="0" t="s">
        <v>777</v>
      </c>
      <c r="K33" s="0" t="s">
        <v>351</v>
      </c>
      <c r="L33" s="0" t="str">
        <f aca="false">"    "&amp;VLOOKUP(K33,B:D,3,0)&amp;","</f>
        <v>2,</v>
      </c>
      <c r="M33" s="0" t="str">
        <f aca="false">"    '"&amp;B33&amp;"',"</f>
        <v>'ULMDAVvMAN-1',</v>
      </c>
      <c r="N33" s="0" t="str">
        <f aca="false">"    '"&amp;C33&amp;"',"</f>
        <v>'davidiana',</v>
      </c>
      <c r="O33" s="0" t="str">
        <f aca="false">"    '"&amp;F33&amp;"',"</f>
        <v>'U dav. var. dav. 4',</v>
      </c>
      <c r="AB33" s="0" t="n">
        <v>14232</v>
      </c>
    </row>
    <row r="34" customFormat="false" ht="11.65" hidden="false" customHeight="false" outlineLevel="0" collapsed="false">
      <c r="A34" s="0" t="s">
        <v>226</v>
      </c>
      <c r="B34" s="0" t="s">
        <v>226</v>
      </c>
      <c r="C34" s="0" t="s">
        <v>23</v>
      </c>
      <c r="D34" s="0" t="n">
        <v>3</v>
      </c>
      <c r="E34" s="0" t="str">
        <f aca="false">VLOOKUP(A34,'data-whittemore-2018-08-22'!D37:E142,2,0)</f>
        <v>U davidiana var japonica 10</v>
      </c>
      <c r="F34" s="0" t="s">
        <v>778</v>
      </c>
      <c r="K34" s="0" t="s">
        <v>421</v>
      </c>
      <c r="L34" s="0" t="str">
        <f aca="false">"    "&amp;VLOOKUP(K34,B:D,3,0)&amp;","</f>
        <v>6,</v>
      </c>
      <c r="M34" s="0" t="str">
        <f aca="false">"    '"&amp;B34&amp;"',"</f>
        <v>'ULMJAPxWIL-2',</v>
      </c>
      <c r="N34" s="0" t="str">
        <f aca="false">"    '"&amp;C34&amp;"',"</f>
        <v>'davidiana',</v>
      </c>
      <c r="O34" s="0" t="str">
        <f aca="false">"    '"&amp;F34&amp;"',"</f>
        <v>'U dav. var. japonica 10',</v>
      </c>
      <c r="AB34" s="0" t="n">
        <v>18068</v>
      </c>
    </row>
    <row r="35" customFormat="false" ht="11.65" hidden="false" customHeight="false" outlineLevel="0" collapsed="false">
      <c r="A35" s="0" t="s">
        <v>234</v>
      </c>
      <c r="B35" s="0" t="s">
        <v>234</v>
      </c>
      <c r="C35" s="0" t="s">
        <v>23</v>
      </c>
      <c r="D35" s="0" t="n">
        <v>3</v>
      </c>
      <c r="E35" s="0" t="str">
        <f aca="false">VLOOKUP(A35,'data-whittemore-2018-08-22'!D38:E143,2,0)</f>
        <v>U davidiana var japonica 11</v>
      </c>
      <c r="F35" s="0" t="s">
        <v>779</v>
      </c>
      <c r="K35" s="0" t="s">
        <v>247</v>
      </c>
      <c r="L35" s="0" t="str">
        <f aca="false">"    "&amp;VLOOKUP(K35,B:D,3,0)&amp;","</f>
        <v>3,</v>
      </c>
      <c r="M35" s="0" t="str">
        <f aca="false">"    '"&amp;B35&amp;"',"</f>
        <v>'ULMJAPxWIL-1',</v>
      </c>
      <c r="N35" s="0" t="str">
        <f aca="false">"    '"&amp;C35&amp;"',"</f>
        <v>'davidiana',</v>
      </c>
      <c r="O35" s="0" t="str">
        <f aca="false">"    '"&amp;F35&amp;"',"</f>
        <v>'U dav. var. japonica 11',</v>
      </c>
      <c r="AB35" s="0" t="n">
        <v>16245</v>
      </c>
    </row>
    <row r="36" customFormat="false" ht="11.65" hidden="false" customHeight="false" outlineLevel="0" collapsed="false">
      <c r="A36" s="0" t="s">
        <v>239</v>
      </c>
      <c r="B36" s="0" t="s">
        <v>239</v>
      </c>
      <c r="C36" s="0" t="s">
        <v>23</v>
      </c>
      <c r="D36" s="0" t="n">
        <v>3</v>
      </c>
      <c r="E36" s="0" t="str">
        <f aca="false">VLOOKUP(A36,'data-whittemore-2018-08-22'!D39:E144,2,0)</f>
        <v>U davidiana var japonica 12</v>
      </c>
      <c r="F36" s="0" t="s">
        <v>780</v>
      </c>
      <c r="K36" s="0" t="s">
        <v>239</v>
      </c>
      <c r="L36" s="0" t="str">
        <f aca="false">"    "&amp;VLOOKUP(K36,B:D,3,0)&amp;","</f>
        <v>3,</v>
      </c>
      <c r="M36" s="0" t="str">
        <f aca="false">"    '"&amp;B36&amp;"',"</f>
        <v>'ULMMOR-4',</v>
      </c>
      <c r="N36" s="0" t="str">
        <f aca="false">"    '"&amp;C36&amp;"',"</f>
        <v>'davidiana',</v>
      </c>
      <c r="O36" s="0" t="str">
        <f aca="false">"    '"&amp;F36&amp;"',"</f>
        <v>'U dav. var. japonica 12',</v>
      </c>
      <c r="AB36" s="0" t="n">
        <v>14422</v>
      </c>
    </row>
    <row r="37" customFormat="false" ht="11.65" hidden="false" customHeight="false" outlineLevel="0" collapsed="false">
      <c r="A37" s="0" t="s">
        <v>247</v>
      </c>
      <c r="B37" s="0" t="s">
        <v>247</v>
      </c>
      <c r="C37" s="0" t="s">
        <v>23</v>
      </c>
      <c r="D37" s="0" t="n">
        <v>3</v>
      </c>
      <c r="E37" s="0" t="str">
        <f aca="false">VLOOKUP(A37,'data-whittemore-2018-08-22'!D40:E145,2,0)</f>
        <v>U davidiana var japonica 13</v>
      </c>
      <c r="F37" s="0" t="s">
        <v>781</v>
      </c>
      <c r="K37" s="0" t="s">
        <v>164</v>
      </c>
      <c r="L37" s="0" t="str">
        <f aca="false">"    "&amp;VLOOKUP(K37,B:D,3,0)&amp;","</f>
        <v>5,</v>
      </c>
      <c r="M37" s="0" t="str">
        <f aca="false">"    '"&amp;B37&amp;"',"</f>
        <v>'ULMMOR-2',</v>
      </c>
      <c r="N37" s="0" t="str">
        <f aca="false">"    '"&amp;C37&amp;"',"</f>
        <v>'davidiana',</v>
      </c>
      <c r="O37" s="0" t="str">
        <f aca="false">"    '"&amp;F37&amp;"',"</f>
        <v>'U dav. var. japonica 13',</v>
      </c>
      <c r="AB37" s="0" t="n">
        <v>16814</v>
      </c>
    </row>
    <row r="38" customFormat="false" ht="11.65" hidden="false" customHeight="false" outlineLevel="0" collapsed="false">
      <c r="A38" s="0" t="s">
        <v>581</v>
      </c>
      <c r="B38" s="0" t="s">
        <v>581</v>
      </c>
      <c r="C38" s="0" t="s">
        <v>584</v>
      </c>
      <c r="D38" s="0" t="n">
        <v>4</v>
      </c>
      <c r="E38" s="0" t="str">
        <f aca="false">VLOOKUP(A38,'data-whittemore-2018-08-22'!D43:E148,2,0)</f>
        <v>U szechuanica 1</v>
      </c>
      <c r="F38" s="0" t="s">
        <v>582</v>
      </c>
      <c r="K38" s="0" t="s">
        <v>449</v>
      </c>
      <c r="L38" s="0" t="str">
        <f aca="false">"    "&amp;VLOOKUP(K38,B:D,3,0)&amp;","</f>
        <v>1,</v>
      </c>
      <c r="M38" s="0" t="str">
        <f aca="false">"    '"&amp;B38&amp;"',"</f>
        <v>'ULMSZE-1',</v>
      </c>
      <c r="N38" s="0" t="str">
        <f aca="false">"    '"&amp;C38&amp;"',"</f>
        <v>'szechuanica',</v>
      </c>
      <c r="O38" s="0" t="str">
        <f aca="false">"    '"&amp;F38&amp;"',"</f>
        <v>'U szechuanica 1',</v>
      </c>
      <c r="AA38" s="0" t="n">
        <v>15887</v>
      </c>
    </row>
    <row r="39" customFormat="false" ht="11.65" hidden="false" customHeight="false" outlineLevel="0" collapsed="false">
      <c r="A39" s="0" t="s">
        <v>588</v>
      </c>
      <c r="B39" s="0" t="s">
        <v>588</v>
      </c>
      <c r="C39" s="0" t="s">
        <v>584</v>
      </c>
      <c r="D39" s="0" t="n">
        <v>4</v>
      </c>
      <c r="E39" s="0" t="str">
        <f aca="false">VLOOKUP(A39,'data-whittemore-2018-08-22'!D44:E149,2,0)</f>
        <v>U szechuanica 2</v>
      </c>
      <c r="F39" s="0" t="s">
        <v>589</v>
      </c>
      <c r="K39" s="0" t="s">
        <v>444</v>
      </c>
      <c r="L39" s="0" t="str">
        <f aca="false">"    "&amp;VLOOKUP(K39,B:D,3,0)&amp;","</f>
        <v>1,</v>
      </c>
      <c r="M39" s="0" t="str">
        <f aca="false">"    '"&amp;B39&amp;"',"</f>
        <v>'ULMSZE-2',</v>
      </c>
      <c r="N39" s="0" t="str">
        <f aca="false">"    '"&amp;C39&amp;"',"</f>
        <v>'szechuanica',</v>
      </c>
      <c r="O39" s="0" t="str">
        <f aca="false">"    '"&amp;F39&amp;"',"</f>
        <v>'U szechuanica 2',</v>
      </c>
      <c r="AA39" s="0" t="n">
        <v>18555</v>
      </c>
    </row>
    <row r="40" customFormat="false" ht="11.65" hidden="false" customHeight="false" outlineLevel="0" collapsed="false">
      <c r="A40" s="0" t="s">
        <v>123</v>
      </c>
      <c r="B40" s="0" t="s">
        <v>123</v>
      </c>
      <c r="C40" s="0" t="s">
        <v>126</v>
      </c>
      <c r="D40" s="0" t="n">
        <v>5</v>
      </c>
      <c r="E40" s="0" t="e">
        <f aca="false">VLOOKUP(A40,'data-whittemore-2018-08-22'!D47:E152,2,0)</f>
        <v>#N/A</v>
      </c>
      <c r="F40" s="0" t="s">
        <v>124</v>
      </c>
      <c r="K40" s="0" t="s">
        <v>269</v>
      </c>
      <c r="L40" s="0" t="str">
        <f aca="false">"    "&amp;VLOOKUP(K40,B:D,3,0)&amp;","</f>
        <v>3,</v>
      </c>
      <c r="M40" s="0" t="str">
        <f aca="false">"    '"&amp;B40&amp;"',"</f>
        <v>'ULMGAU-2',</v>
      </c>
      <c r="N40" s="0" t="str">
        <f aca="false">"    '"&amp;C40&amp;"',"</f>
        <v>'castaneifolia',</v>
      </c>
      <c r="O40" s="0" t="str">
        <f aca="false">"    '"&amp;F40&amp;"',"</f>
        <v>'U castaneifolia 1',</v>
      </c>
      <c r="AA40" s="0" t="n">
        <v>17545</v>
      </c>
    </row>
    <row r="41" customFormat="false" ht="11.65" hidden="false" customHeight="false" outlineLevel="0" collapsed="false">
      <c r="A41" s="0" t="s">
        <v>129</v>
      </c>
      <c r="B41" s="0" t="s">
        <v>129</v>
      </c>
      <c r="C41" s="0" t="s">
        <v>126</v>
      </c>
      <c r="D41" s="0" t="n">
        <v>5</v>
      </c>
      <c r="E41" s="0" t="e">
        <f aca="false">VLOOKUP(A41,'data-whittemore-2018-08-22'!D48:E153,2,0)</f>
        <v>#N/A</v>
      </c>
      <c r="F41" s="0" t="s">
        <v>130</v>
      </c>
      <c r="K41" s="0" t="s">
        <v>273</v>
      </c>
      <c r="L41" s="0" t="str">
        <f aca="false">"    "&amp;VLOOKUP(K41,B:D,3,0)&amp;","</f>
        <v>3,</v>
      </c>
      <c r="M41" s="0" t="str">
        <f aca="false">"    '"&amp;B41&amp;"',"</f>
        <v>'ULMGAU-1',</v>
      </c>
      <c r="N41" s="0" t="str">
        <f aca="false">"    '"&amp;C41&amp;"',"</f>
        <v>'castaneifolia',</v>
      </c>
      <c r="O41" s="0" t="str">
        <f aca="false">"    '"&amp;F41&amp;"',"</f>
        <v>'U castaneifolia 2',</v>
      </c>
      <c r="AA41" s="0" t="n">
        <v>17396</v>
      </c>
    </row>
    <row r="42" customFormat="false" ht="11.65" hidden="false" customHeight="false" outlineLevel="0" collapsed="false">
      <c r="A42" s="0" t="s">
        <v>136</v>
      </c>
      <c r="B42" s="0" t="s">
        <v>136</v>
      </c>
      <c r="C42" s="0" t="s">
        <v>126</v>
      </c>
      <c r="D42" s="0" t="n">
        <v>5</v>
      </c>
      <c r="E42" s="0" t="e">
        <f aca="false">VLOOKUP(A42,'data-whittemore-2018-08-22'!D49:E154,2,0)</f>
        <v>#N/A</v>
      </c>
      <c r="F42" s="0" t="s">
        <v>137</v>
      </c>
      <c r="K42" s="0" t="s">
        <v>197</v>
      </c>
      <c r="L42" s="0" t="str">
        <f aca="false">"    "&amp;VLOOKUP(K42,B:D,3,0)&amp;","</f>
        <v>3,</v>
      </c>
      <c r="M42" s="0" t="str">
        <f aca="false">"    '"&amp;B42&amp;"',"</f>
        <v>'ULMBERvLAS-1',</v>
      </c>
      <c r="N42" s="0" t="str">
        <f aca="false">"    '"&amp;C42&amp;"',"</f>
        <v>'castaneifolia',</v>
      </c>
      <c r="O42" s="0" t="str">
        <f aca="false">"    '"&amp;F42&amp;"',"</f>
        <v>'U castaneifolia 3',</v>
      </c>
      <c r="W42" s="0" t="n">
        <v>18856</v>
      </c>
    </row>
    <row r="43" customFormat="false" ht="11.65" hidden="false" customHeight="false" outlineLevel="0" collapsed="false">
      <c r="A43" s="0" t="s">
        <v>144</v>
      </c>
      <c r="B43" s="0" t="s">
        <v>144</v>
      </c>
      <c r="C43" s="0" t="s">
        <v>126</v>
      </c>
      <c r="D43" s="0" t="n">
        <v>5</v>
      </c>
      <c r="E43" s="0" t="e">
        <f aca="false">VLOOKUP(A43,'data-whittemore-2018-08-22'!D50:E155,2,0)</f>
        <v>#N/A</v>
      </c>
      <c r="F43" s="0" t="s">
        <v>145</v>
      </c>
      <c r="K43" s="0" t="s">
        <v>206</v>
      </c>
      <c r="L43" s="0" t="str">
        <f aca="false">"    "&amp;VLOOKUP(K43,B:D,3,0)&amp;","</f>
        <v>3,</v>
      </c>
      <c r="M43" s="0" t="str">
        <f aca="false">"    '"&amp;B43&amp;"',"</f>
        <v>'ULMCAS-1',</v>
      </c>
      <c r="N43" s="0" t="str">
        <f aca="false">"    '"&amp;C43&amp;"',"</f>
        <v>'castaneifolia',</v>
      </c>
      <c r="O43" s="0" t="str">
        <f aca="false">"    '"&amp;F43&amp;"',"</f>
        <v>'U castaneifolia 4',</v>
      </c>
      <c r="W43" s="0" t="n">
        <v>16184</v>
      </c>
    </row>
    <row r="44" customFormat="false" ht="11.65" hidden="false" customHeight="false" outlineLevel="0" collapsed="false">
      <c r="A44" s="0" t="s">
        <v>151</v>
      </c>
      <c r="B44" s="0" t="s">
        <v>151</v>
      </c>
      <c r="C44" s="0" t="s">
        <v>126</v>
      </c>
      <c r="D44" s="0" t="n">
        <v>5</v>
      </c>
      <c r="E44" s="0" t="e">
        <f aca="false">VLOOKUP(A44,'data-whittemore-2018-08-22'!D51:E156,2,0)</f>
        <v>#N/A</v>
      </c>
      <c r="F44" s="0" t="s">
        <v>152</v>
      </c>
      <c r="K44" s="0" t="s">
        <v>537</v>
      </c>
      <c r="L44" s="0" t="str">
        <f aca="false">"    "&amp;VLOOKUP(K44,B:D,3,0)&amp;","</f>
        <v>2,</v>
      </c>
      <c r="M44" s="0" t="str">
        <f aca="false">"    '"&amp;B44&amp;"',"</f>
        <v>'ULMBER-2',</v>
      </c>
      <c r="N44" s="0" t="str">
        <f aca="false">"    '"&amp;C44&amp;"',"</f>
        <v>'castaneifolia',</v>
      </c>
      <c r="O44" s="0" t="str">
        <f aca="false">"    '"&amp;F44&amp;"',"</f>
        <v>'U castaneifolia 5',</v>
      </c>
      <c r="AB44" s="0" t="n">
        <v>13832</v>
      </c>
    </row>
    <row r="45" customFormat="false" ht="11.65" hidden="false" customHeight="false" outlineLevel="0" collapsed="false">
      <c r="A45" s="0" t="s">
        <v>155</v>
      </c>
      <c r="B45" s="0" t="s">
        <v>155</v>
      </c>
      <c r="C45" s="0" t="s">
        <v>126</v>
      </c>
      <c r="D45" s="0" t="n">
        <v>5</v>
      </c>
      <c r="E45" s="0" t="e">
        <f aca="false">VLOOKUP(A45,'data-whittemore-2018-08-22'!D52:E157,2,0)</f>
        <v>#N/A</v>
      </c>
      <c r="F45" s="0" t="s">
        <v>156</v>
      </c>
      <c r="K45" s="0" t="s">
        <v>533</v>
      </c>
      <c r="L45" s="0" t="str">
        <f aca="false">"    "&amp;VLOOKUP(K45,B:D,3,0)&amp;","</f>
        <v>2,</v>
      </c>
      <c r="M45" s="0" t="str">
        <f aca="false">"    '"&amp;B45&amp;"',"</f>
        <v>'ULMBER-1',</v>
      </c>
      <c r="N45" s="0" t="str">
        <f aca="false">"    '"&amp;C45&amp;"',"</f>
        <v>'castaneifolia',</v>
      </c>
      <c r="O45" s="0" t="str">
        <f aca="false">"    '"&amp;F45&amp;"',"</f>
        <v>'U castaneifolia 6',</v>
      </c>
      <c r="AB45" s="0" t="n">
        <v>14831</v>
      </c>
    </row>
    <row r="46" customFormat="false" ht="11.65" hidden="false" customHeight="false" outlineLevel="0" collapsed="false">
      <c r="A46" s="0" t="s">
        <v>160</v>
      </c>
      <c r="B46" s="0" t="s">
        <v>160</v>
      </c>
      <c r="C46" s="0" t="s">
        <v>126</v>
      </c>
      <c r="D46" s="0" t="n">
        <v>5</v>
      </c>
      <c r="E46" s="0" t="e">
        <f aca="false">VLOOKUP(A46,'data-whittemore-2018-08-22'!D53:E158,2,0)</f>
        <v>#N/A</v>
      </c>
      <c r="F46" s="0" t="s">
        <v>161</v>
      </c>
      <c r="K46" s="0" t="s">
        <v>581</v>
      </c>
      <c r="L46" s="0" t="str">
        <f aca="false">"    "&amp;VLOOKUP(K46,B:D,3,0)&amp;","</f>
        <v>4,</v>
      </c>
      <c r="M46" s="0" t="str">
        <f aca="false">"    '"&amp;B46&amp;"',"</f>
        <v>'ULMGLAU-1',</v>
      </c>
      <c r="N46" s="0" t="str">
        <f aca="false">"    '"&amp;C46&amp;"',"</f>
        <v>'castaneifolia',</v>
      </c>
      <c r="O46" s="0" t="str">
        <f aca="false">"    '"&amp;F46&amp;"',"</f>
        <v>'U castaneifolia 7',</v>
      </c>
      <c r="AB46" s="0" t="n">
        <v>16907</v>
      </c>
    </row>
    <row r="47" customFormat="false" ht="11.65" hidden="false" customHeight="false" outlineLevel="0" collapsed="false">
      <c r="A47" s="0" t="s">
        <v>164</v>
      </c>
      <c r="B47" s="0" t="s">
        <v>164</v>
      </c>
      <c r="C47" s="0" t="s">
        <v>126</v>
      </c>
      <c r="D47" s="0" t="n">
        <v>5</v>
      </c>
      <c r="E47" s="0" t="e">
        <f aca="false">VLOOKUP(A47,'data-whittemore-2018-08-22'!D54:E159,2,0)</f>
        <v>#N/A</v>
      </c>
      <c r="F47" s="0" t="s">
        <v>165</v>
      </c>
      <c r="K47" s="0" t="s">
        <v>588</v>
      </c>
      <c r="L47" s="0" t="str">
        <f aca="false">"    "&amp;VLOOKUP(K47,B:D,3,0)&amp;","</f>
        <v>4,</v>
      </c>
      <c r="M47" s="0" t="str">
        <f aca="false">"    '"&amp;B47&amp;"',"</f>
        <v>'ULMMUL-1',</v>
      </c>
      <c r="N47" s="0" t="str">
        <f aca="false">"    '"&amp;C47&amp;"',"</f>
        <v>'castaneifolia',</v>
      </c>
      <c r="O47" s="0" t="str">
        <f aca="false">"    '"&amp;F47&amp;"',"</f>
        <v>'U castaneifolia 8',</v>
      </c>
      <c r="AB47" s="0" t="n">
        <v>16913</v>
      </c>
    </row>
    <row r="48" customFormat="false" ht="11.65" hidden="false" customHeight="false" outlineLevel="0" collapsed="false">
      <c r="A48" s="0" t="s">
        <v>414</v>
      </c>
      <c r="B48" s="0" t="s">
        <v>755</v>
      </c>
      <c r="C48" s="0" t="s">
        <v>417</v>
      </c>
      <c r="D48" s="0" t="n">
        <v>6</v>
      </c>
      <c r="E48" s="0" t="str">
        <f aca="false">VLOOKUP(A48,'data-whittemore-2018-08-22'!D57:E162,2,0)</f>
        <v>U microcarpa 1</v>
      </c>
      <c r="F48" s="0" t="s">
        <v>415</v>
      </c>
      <c r="K48" s="0" t="s">
        <v>252</v>
      </c>
      <c r="L48" s="0" t="str">
        <f aca="false">"    "&amp;VLOOKUP(K48,B:D,3,0)&amp;","</f>
        <v>3,</v>
      </c>
      <c r="M48" s="0" t="str">
        <f aca="false">"    '"&amp;B48&amp;"',"</f>
        <v>'ELM-MOR-72B',</v>
      </c>
      <c r="N48" s="0" t="str">
        <f aca="false">"    '"&amp;C48&amp;"',"</f>
        <v>'microcarpa',</v>
      </c>
      <c r="O48" s="0" t="str">
        <f aca="false">"    '"&amp;F48&amp;"',"</f>
        <v>'U microcarpa 1',</v>
      </c>
      <c r="AB48" s="0" t="n">
        <v>17382</v>
      </c>
    </row>
    <row r="49" customFormat="false" ht="11.65" hidden="false" customHeight="false" outlineLevel="0" collapsed="false">
      <c r="A49" s="0" t="s">
        <v>421</v>
      </c>
      <c r="B49" s="0" t="s">
        <v>421</v>
      </c>
      <c r="C49" s="0" t="s">
        <v>417</v>
      </c>
      <c r="D49" s="0" t="n">
        <v>6</v>
      </c>
      <c r="E49" s="0" t="str">
        <f aca="false">VLOOKUP(A49,'data-whittemore-2018-08-22'!D58:E163,2,0)</f>
        <v>U microcarpa 2</v>
      </c>
      <c r="F49" s="0" t="s">
        <v>422</v>
      </c>
      <c r="K49" s="0" t="s">
        <v>258</v>
      </c>
      <c r="L49" s="0" t="str">
        <f aca="false">"    "&amp;VLOOKUP(K49,B:D,3,0)&amp;"]"</f>
        <v>3]</v>
      </c>
      <c r="M49" s="0" t="str">
        <f aca="false">"    '"&amp;B49&amp;"']"</f>
        <v>'ULMMIC-1']</v>
      </c>
      <c r="N49" s="0" t="str">
        <f aca="false">"    '"&amp;C49&amp;"']"</f>
        <v>'microcarpa']</v>
      </c>
      <c r="O49" s="0" t="str">
        <f aca="false">"    '"&amp;F49&amp;"']"</f>
        <v>'U microcarpa 2']</v>
      </c>
      <c r="AB49" s="0" t="n">
        <v>13204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F16:F17 B4"/>
    </sheetView>
  </sheetViews>
  <sheetFormatPr defaultRowHeight="11.65"/>
  <cols>
    <col collapsed="false" hidden="false" max="1" min="1" style="0" width="84.6417910447761"/>
    <col collapsed="false" hidden="false" max="2" min="2" style="0" width="16.3233830845771"/>
    <col collapsed="false" hidden="false" max="3" min="3" style="0" width="3.55223880597015"/>
    <col collapsed="false" hidden="false" max="4" min="4" style="0" width="8.4228855721393"/>
    <col collapsed="false" hidden="false" max="1025" min="5" style="0" width="13.6915422885572"/>
  </cols>
  <sheetData>
    <row r="1" customFormat="false" ht="11.65" hidden="false" customHeight="false" outlineLevel="0" collapsed="false">
      <c r="A1" s="0" t="s">
        <v>782</v>
      </c>
    </row>
    <row r="2" customFormat="false" ht="11.65" hidden="false" customHeight="false" outlineLevel="0" collapsed="false">
      <c r="A2" s="0" t="s">
        <v>783</v>
      </c>
    </row>
    <row r="4" customFormat="false" ht="11.65" hidden="false" customHeight="false" outlineLevel="0" collapsed="false">
      <c r="A4" s="0" t="s">
        <v>784</v>
      </c>
      <c r="B4" s="0" t="s">
        <v>785</v>
      </c>
    </row>
    <row r="5" customFormat="false" ht="11.65" hidden="false" customHeight="false" outlineLevel="0" collapsed="false">
      <c r="A5" s="0" t="s">
        <v>786</v>
      </c>
      <c r="B5" s="0" t="s">
        <v>787</v>
      </c>
    </row>
    <row r="6" customFormat="false" ht="11.65" hidden="false" customHeight="false" outlineLevel="0" collapsed="false">
      <c r="A6" s="0" t="s">
        <v>788</v>
      </c>
      <c r="B6" s="0" t="s">
        <v>789</v>
      </c>
    </row>
    <row r="7" customFormat="false" ht="11.65" hidden="false" customHeight="false" outlineLevel="0" collapsed="false">
      <c r="A7" s="0" t="s">
        <v>790</v>
      </c>
      <c r="B7" s="0" t="s">
        <v>791</v>
      </c>
    </row>
    <row r="8" customFormat="false" ht="11.65" hidden="false" customHeight="false" outlineLevel="0" collapsed="false">
      <c r="A8" s="0" t="s">
        <v>792</v>
      </c>
      <c r="B8" s="0" t="s">
        <v>793</v>
      </c>
    </row>
    <row r="9" customFormat="false" ht="11.65" hidden="false" customHeight="false" outlineLevel="0" collapsed="false">
      <c r="A9" s="0" t="s">
        <v>794</v>
      </c>
      <c r="B9" s="0" t="s">
        <v>795</v>
      </c>
    </row>
    <row r="10" customFormat="false" ht="11.65" hidden="false" customHeight="false" outlineLevel="0" collapsed="false">
      <c r="A10" s="0" t="s">
        <v>796</v>
      </c>
      <c r="B10" s="0" t="s">
        <v>797</v>
      </c>
    </row>
    <row r="11" customFormat="false" ht="11.65" hidden="false" customHeight="false" outlineLevel="0" collapsed="false">
      <c r="A11" s="0" t="s">
        <v>798</v>
      </c>
      <c r="B11" s="0" t="s">
        <v>799</v>
      </c>
    </row>
    <row r="12" customFormat="false" ht="11.65" hidden="false" customHeight="false" outlineLevel="0" collapsed="false">
      <c r="A12" s="0" t="s">
        <v>800</v>
      </c>
      <c r="B12" s="0" t="s">
        <v>801</v>
      </c>
    </row>
    <row r="13" customFormat="false" ht="11.65" hidden="false" customHeight="false" outlineLevel="0" collapsed="false">
      <c r="A13" s="0" t="s">
        <v>802</v>
      </c>
      <c r="B13" s="0" t="s">
        <v>803</v>
      </c>
    </row>
    <row r="45" customFormat="false" ht="11.65" hidden="false" customHeight="false" outlineLevel="0" collapsed="false">
      <c r="C45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2018-09-05T12:32:35Z</dcterms:created>
  <dc:creator>Andrew Hipp</dc:creator>
  <dc:description/>
  <dc:language>en-US</dc:language>
  <cp:lastModifiedBy/>
  <dcterms:modified xsi:type="dcterms:W3CDTF">2019-04-30T12:04:21Z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