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Loeber\Documents\Python Projects\Hit Stats\"/>
    </mc:Choice>
  </mc:AlternateContent>
  <xr:revisionPtr revIDLastSave="0" documentId="13_ncr:1_{7D736960-B3BD-4879-9287-0C7CB61F6AF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608070_data" sheetId="1" r:id="rId1"/>
    <sheet name="JoseRamirez Batted Ball Data" sheetId="2" r:id="rId2"/>
    <sheet name="Sheet2" sheetId="3" r:id="rId3"/>
    <sheet name="Hit Prob Model (SqE)" sheetId="4" r:id="rId4"/>
    <sheet name="SqE Models" sheetId="8" r:id="rId5"/>
    <sheet name="Hit Prob Model (CE)" sheetId="9" r:id="rId6"/>
  </sheets>
  <definedNames>
    <definedName name="_xlnm._FilterDatabase" localSheetId="0" hidden="1">'608070_data'!$A$1:$CN$189</definedName>
    <definedName name="_xlnm._FilterDatabase" localSheetId="1" hidden="1">'JoseRamirez Batted Ball Data'!$A$1:$N$189</definedName>
    <definedName name="solver_adj" localSheetId="5" hidden="1">'Hit Prob Model (CE)'!$AL$2:$AL$17</definedName>
    <definedName name="solver_adj" localSheetId="3" hidden="1">'Hit Prob Model (SqE)'!$AL$2:$AL$17</definedName>
    <definedName name="solver_cvg" localSheetId="5" hidden="1">0.00000001</definedName>
    <definedName name="solver_cvg" localSheetId="3" hidden="1">0.00005</definedName>
    <definedName name="solver_drv" localSheetId="5" hidden="1">2</definedName>
    <definedName name="solver_drv" localSheetId="3" hidden="1">1</definedName>
    <definedName name="solver_eng" localSheetId="5" hidden="1">1</definedName>
    <definedName name="solver_eng" localSheetId="3" hidden="1">1</definedName>
    <definedName name="solver_est" localSheetId="5" hidden="1">1</definedName>
    <definedName name="solver_est" localSheetId="3" hidden="1">1</definedName>
    <definedName name="solver_itr" localSheetId="5" hidden="1">2147483647</definedName>
    <definedName name="solver_itr" localSheetId="3" hidden="1">2147483647</definedName>
    <definedName name="solver_lhs1" localSheetId="5" hidden="1">'Hit Prob Model (CE)'!$AL$29:$AL$32</definedName>
    <definedName name="solver_lhs1" localSheetId="3" hidden="1">'Hit Prob Model (SqE)'!$AL$21:$AL$24</definedName>
    <definedName name="solver_lhs2" localSheetId="5" hidden="1">'Hit Prob Model (CE)'!$AL$2:$AL$17</definedName>
    <definedName name="solver_lhs2" localSheetId="3" hidden="1">'Hit Prob Model (SqE)'!$AL$25:$AL$28</definedName>
    <definedName name="solver_lhs3" localSheetId="5" hidden="1">'Hit Prob Model (CE)'!$AL$2:$AL$17</definedName>
    <definedName name="solver_lhs3" localSheetId="3" hidden="1">'Hit Prob Model (SqE)'!$AL$2:$AL$17</definedName>
    <definedName name="solver_lhs4" localSheetId="5" hidden="1">'Hit Prob Model (CE)'!$AL$32</definedName>
    <definedName name="solver_lhs4" localSheetId="3" hidden="1">'Hit Prob Model (SqE)'!$AL$2:$AL$17</definedName>
    <definedName name="solver_lhs5" localSheetId="5" hidden="1">'Hit Prob Model (CE)'!$AL$2:$AL$17</definedName>
    <definedName name="solver_lhs5" localSheetId="3" hidden="1">'Hit Prob Model (SqE)'!$AL$2:$AL$17</definedName>
    <definedName name="solver_lhs6" localSheetId="5" hidden="1">'Hit Prob Model (CE)'!$AL$2:$AL$17</definedName>
    <definedName name="solver_lhs6" localSheetId="3" hidden="1">'Hit Prob Model (SqE)'!$AL$2:$AL$17</definedName>
    <definedName name="solver_mip" localSheetId="5" hidden="1">2147483647</definedName>
    <definedName name="solver_mip" localSheetId="3" hidden="1">2147483647</definedName>
    <definedName name="solver_mni" localSheetId="5" hidden="1">45</definedName>
    <definedName name="solver_mni" localSheetId="3" hidden="1">45</definedName>
    <definedName name="solver_mrt" localSheetId="5" hidden="1">0.4</definedName>
    <definedName name="solver_mrt" localSheetId="3" hidden="1">0.1</definedName>
    <definedName name="solver_msl" localSheetId="5" hidden="1">1</definedName>
    <definedName name="solver_msl" localSheetId="3" hidden="1">1</definedName>
    <definedName name="solver_neg" localSheetId="5" hidden="1">2</definedName>
    <definedName name="solver_neg" localSheetId="3" hidden="1">2</definedName>
    <definedName name="solver_nod" localSheetId="5" hidden="1">2147483647</definedName>
    <definedName name="solver_nod" localSheetId="3" hidden="1">2147483647</definedName>
    <definedName name="solver_num" localSheetId="5" hidden="1">4</definedName>
    <definedName name="solver_num" localSheetId="3" hidden="1">4</definedName>
    <definedName name="solver_nwt" localSheetId="5" hidden="1">1</definedName>
    <definedName name="solver_nwt" localSheetId="3" hidden="1">1</definedName>
    <definedName name="solver_opt" localSheetId="5" hidden="1">'Hit Prob Model (CE)'!$AM$20</definedName>
    <definedName name="solver_opt" localSheetId="3" hidden="1">'Hit Prob Model (SqE)'!$AL$19</definedName>
    <definedName name="solver_pre" localSheetId="5" hidden="1">0.000001</definedName>
    <definedName name="solver_pre" localSheetId="3" hidden="1">0.000001</definedName>
    <definedName name="solver_rbv" localSheetId="5" hidden="1">1</definedName>
    <definedName name="solver_rbv" localSheetId="3" hidden="1">1</definedName>
    <definedName name="solver_rel1" localSheetId="5" hidden="1">1</definedName>
    <definedName name="solver_rel1" localSheetId="3" hidden="1">3</definedName>
    <definedName name="solver_rel2" localSheetId="5" hidden="1">1</definedName>
    <definedName name="solver_rel2" localSheetId="3" hidden="1">1</definedName>
    <definedName name="solver_rel3" localSheetId="5" hidden="1">3</definedName>
    <definedName name="solver_rel3" localSheetId="3" hidden="1">1</definedName>
    <definedName name="solver_rel4" localSheetId="5" hidden="1">1</definedName>
    <definedName name="solver_rel4" localSheetId="3" hidden="1">3</definedName>
    <definedName name="solver_rel5" localSheetId="5" hidden="1">3</definedName>
    <definedName name="solver_rel5" localSheetId="3" hidden="1">3</definedName>
    <definedName name="solver_rel6" localSheetId="5" hidden="1">3</definedName>
    <definedName name="solver_rel6" localSheetId="3" hidden="1">3</definedName>
    <definedName name="solver_rhs1" localSheetId="5" hidden="1">50</definedName>
    <definedName name="solver_rhs1" localSheetId="3" hidden="1">-50</definedName>
    <definedName name="solver_rhs2" localSheetId="5" hidden="1">50</definedName>
    <definedName name="solver_rhs2" localSheetId="3" hidden="1">50</definedName>
    <definedName name="solver_rhs3" localSheetId="5" hidden="1">-50</definedName>
    <definedName name="solver_rhs3" localSheetId="3" hidden="1">25</definedName>
    <definedName name="solver_rhs4" localSheetId="5" hidden="1">3.5</definedName>
    <definedName name="solver_rhs4" localSheetId="3" hidden="1">-25</definedName>
    <definedName name="solver_rhs5" localSheetId="5" hidden="1">-6</definedName>
    <definedName name="solver_rhs5" localSheetId="3" hidden="1">-6</definedName>
    <definedName name="solver_rhs6" localSheetId="5" hidden="1">-6</definedName>
    <definedName name="solver_rhs6" localSheetId="3" hidden="1">-6</definedName>
    <definedName name="solver_rlx" localSheetId="5" hidden="1">2</definedName>
    <definedName name="solver_rlx" localSheetId="3" hidden="1">2</definedName>
    <definedName name="solver_rsd" localSheetId="5" hidden="1">59</definedName>
    <definedName name="solver_rsd" localSheetId="3" hidden="1">388</definedName>
    <definedName name="solver_scl" localSheetId="5" hidden="1">1</definedName>
    <definedName name="solver_scl" localSheetId="3" hidden="1">1</definedName>
    <definedName name="solver_sho" localSheetId="5" hidden="1">2</definedName>
    <definedName name="solver_sho" localSheetId="3" hidden="1">2</definedName>
    <definedName name="solver_ssz" localSheetId="5" hidden="1">100</definedName>
    <definedName name="solver_ssz" localSheetId="3" hidden="1">50</definedName>
    <definedName name="solver_tim" localSheetId="5" hidden="1">2147483647</definedName>
    <definedName name="solver_tim" localSheetId="3" hidden="1">2147483647</definedName>
    <definedName name="solver_tol" localSheetId="5" hidden="1">0.01</definedName>
    <definedName name="solver_tol" localSheetId="3" hidden="1">0.01</definedName>
    <definedName name="solver_typ" localSheetId="5" hidden="1">2</definedName>
    <definedName name="solver_typ" localSheetId="3" hidden="1">2</definedName>
    <definedName name="solver_val" localSheetId="5" hidden="1">0</definedName>
    <definedName name="solver_val" localSheetId="3" hidden="1">0</definedName>
    <definedName name="solver_ver" localSheetId="5" hidden="1">3</definedName>
    <definedName name="solver_ver" localSheetId="3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5" i="9" l="1"/>
  <c r="AM16" i="9"/>
  <c r="AM17" i="9"/>
  <c r="AM14" i="9"/>
  <c r="AM3" i="9"/>
  <c r="AM4" i="9"/>
  <c r="AM5" i="9"/>
  <c r="AM6" i="9"/>
  <c r="AM7" i="9"/>
  <c r="AM8" i="9"/>
  <c r="AM9" i="9"/>
  <c r="AM10" i="9"/>
  <c r="AM11" i="9"/>
  <c r="AM12" i="9"/>
  <c r="AM13" i="9"/>
  <c r="AM2" i="9"/>
  <c r="AL32" i="9" a="1"/>
  <c r="AL31" i="9" a="1"/>
  <c r="AL30" i="9" a="1"/>
  <c r="AL29" i="9" a="1"/>
  <c r="AN3" i="9"/>
  <c r="AN4" i="9"/>
  <c r="AN6" i="9"/>
  <c r="AN7" i="9"/>
  <c r="AN8" i="9"/>
  <c r="AN10" i="9"/>
  <c r="AN11" i="9"/>
  <c r="AN12" i="9"/>
  <c r="AN14" i="9"/>
  <c r="AN15" i="9"/>
  <c r="AN16" i="9"/>
  <c r="AN2" i="9"/>
  <c r="AB187" i="9"/>
  <c r="AD187" i="9" s="1"/>
  <c r="AE187" i="9" s="1"/>
  <c r="K187" i="9"/>
  <c r="H187" i="9"/>
  <c r="E187" i="9"/>
  <c r="AB186" i="9"/>
  <c r="AD186" i="9" s="1"/>
  <c r="AE186" i="9" s="1"/>
  <c r="K186" i="9"/>
  <c r="H186" i="9"/>
  <c r="E186" i="9"/>
  <c r="AB185" i="9"/>
  <c r="AD185" i="9" s="1"/>
  <c r="AE185" i="9" s="1"/>
  <c r="K185" i="9"/>
  <c r="H185" i="9"/>
  <c r="E185" i="9"/>
  <c r="AB184" i="9"/>
  <c r="AD184" i="9" s="1"/>
  <c r="AE184" i="9" s="1"/>
  <c r="K184" i="9"/>
  <c r="H184" i="9"/>
  <c r="E184" i="9"/>
  <c r="AB183" i="9"/>
  <c r="AD183" i="9" s="1"/>
  <c r="AE183" i="9" s="1"/>
  <c r="AG183" i="9" s="1"/>
  <c r="K183" i="9"/>
  <c r="H183" i="9"/>
  <c r="E183" i="9"/>
  <c r="AB182" i="9"/>
  <c r="AD182" i="9" s="1"/>
  <c r="AE182" i="9" s="1"/>
  <c r="K182" i="9"/>
  <c r="H182" i="9"/>
  <c r="E182" i="9"/>
  <c r="AB181" i="9"/>
  <c r="AD181" i="9" s="1"/>
  <c r="AE181" i="9" s="1"/>
  <c r="K181" i="9"/>
  <c r="H181" i="9"/>
  <c r="E181" i="9"/>
  <c r="AD180" i="9"/>
  <c r="AE180" i="9" s="1"/>
  <c r="AI180" i="9" s="1"/>
  <c r="AB180" i="9"/>
  <c r="K180" i="9"/>
  <c r="H180" i="9"/>
  <c r="E180" i="9"/>
  <c r="AB179" i="9"/>
  <c r="AD179" i="9" s="1"/>
  <c r="AE179" i="9" s="1"/>
  <c r="K179" i="9"/>
  <c r="H179" i="9"/>
  <c r="E179" i="9"/>
  <c r="AB178" i="9"/>
  <c r="AD178" i="9" s="1"/>
  <c r="AE178" i="9" s="1"/>
  <c r="AH178" i="9" s="1"/>
  <c r="K178" i="9"/>
  <c r="H178" i="9"/>
  <c r="E178" i="9"/>
  <c r="AB177" i="9"/>
  <c r="AD177" i="9" s="1"/>
  <c r="AE177" i="9" s="1"/>
  <c r="AH177" i="9" s="1"/>
  <c r="K177" i="9"/>
  <c r="H177" i="9"/>
  <c r="E177" i="9"/>
  <c r="AB176" i="9"/>
  <c r="AD176" i="9" s="1"/>
  <c r="AE176" i="9" s="1"/>
  <c r="K176" i="9"/>
  <c r="H176" i="9"/>
  <c r="E176" i="9"/>
  <c r="AB175" i="9"/>
  <c r="AD175" i="9" s="1"/>
  <c r="AE175" i="9" s="1"/>
  <c r="AG175" i="9" s="1"/>
  <c r="K175" i="9"/>
  <c r="H175" i="9"/>
  <c r="E175" i="9"/>
  <c r="AB174" i="9"/>
  <c r="AD174" i="9" s="1"/>
  <c r="AE174" i="9" s="1"/>
  <c r="K174" i="9"/>
  <c r="H174" i="9"/>
  <c r="E174" i="9"/>
  <c r="AB173" i="9"/>
  <c r="AD173" i="9" s="1"/>
  <c r="AE173" i="9" s="1"/>
  <c r="AH173" i="9" s="1"/>
  <c r="K173" i="9"/>
  <c r="H173" i="9"/>
  <c r="E173" i="9"/>
  <c r="AD172" i="9"/>
  <c r="AE172" i="9" s="1"/>
  <c r="AI172" i="9" s="1"/>
  <c r="AB172" i="9"/>
  <c r="K172" i="9"/>
  <c r="H172" i="9"/>
  <c r="E172" i="9"/>
  <c r="AB171" i="9"/>
  <c r="AD171" i="9" s="1"/>
  <c r="AE171" i="9" s="1"/>
  <c r="K171" i="9"/>
  <c r="H171" i="9"/>
  <c r="E171" i="9"/>
  <c r="AB170" i="9"/>
  <c r="AD170" i="9" s="1"/>
  <c r="AE170" i="9" s="1"/>
  <c r="AH170" i="9" s="1"/>
  <c r="K170" i="9"/>
  <c r="H170" i="9"/>
  <c r="E170" i="9"/>
  <c r="AB169" i="9"/>
  <c r="AD169" i="9" s="1"/>
  <c r="AE169" i="9" s="1"/>
  <c r="AH169" i="9" s="1"/>
  <c r="K169" i="9"/>
  <c r="H169" i="9"/>
  <c r="E169" i="9"/>
  <c r="AE168" i="9"/>
  <c r="AI168" i="9" s="1"/>
  <c r="AB168" i="9"/>
  <c r="AD168" i="9" s="1"/>
  <c r="K168" i="9"/>
  <c r="H168" i="9"/>
  <c r="E168" i="9"/>
  <c r="AD167" i="9"/>
  <c r="AE167" i="9" s="1"/>
  <c r="AG167" i="9" s="1"/>
  <c r="AB167" i="9"/>
  <c r="K167" i="9"/>
  <c r="H167" i="9"/>
  <c r="E167" i="9"/>
  <c r="AD166" i="9"/>
  <c r="AE166" i="9" s="1"/>
  <c r="AB166" i="9"/>
  <c r="K166" i="9"/>
  <c r="H166" i="9"/>
  <c r="E166" i="9"/>
  <c r="AD165" i="9"/>
  <c r="AE165" i="9" s="1"/>
  <c r="AB165" i="9"/>
  <c r="K165" i="9"/>
  <c r="H165" i="9"/>
  <c r="E165" i="9"/>
  <c r="AB164" i="9"/>
  <c r="AD164" i="9" s="1"/>
  <c r="AE164" i="9" s="1"/>
  <c r="K164" i="9"/>
  <c r="H164" i="9"/>
  <c r="E164" i="9"/>
  <c r="AB163" i="9"/>
  <c r="AD163" i="9" s="1"/>
  <c r="AE163" i="9" s="1"/>
  <c r="K163" i="9"/>
  <c r="H163" i="9"/>
  <c r="E163" i="9"/>
  <c r="AB162" i="9"/>
  <c r="AD162" i="9" s="1"/>
  <c r="AE162" i="9" s="1"/>
  <c r="K162" i="9"/>
  <c r="H162" i="9"/>
  <c r="E162" i="9"/>
  <c r="AE161" i="9"/>
  <c r="AB161" i="9"/>
  <c r="AD161" i="9" s="1"/>
  <c r="K161" i="9"/>
  <c r="H161" i="9"/>
  <c r="E161" i="9"/>
  <c r="AB160" i="9"/>
  <c r="AD160" i="9" s="1"/>
  <c r="AE160" i="9" s="1"/>
  <c r="K160" i="9"/>
  <c r="H160" i="9"/>
  <c r="E160" i="9"/>
  <c r="AB159" i="9"/>
  <c r="AD159" i="9" s="1"/>
  <c r="AE159" i="9" s="1"/>
  <c r="AG159" i="9" s="1"/>
  <c r="K159" i="9"/>
  <c r="H159" i="9"/>
  <c r="E159" i="9"/>
  <c r="AB158" i="9"/>
  <c r="AD158" i="9" s="1"/>
  <c r="AE158" i="9" s="1"/>
  <c r="K158" i="9"/>
  <c r="H158" i="9"/>
  <c r="E158" i="9"/>
  <c r="AD157" i="9"/>
  <c r="AE157" i="9" s="1"/>
  <c r="AI157" i="9" s="1"/>
  <c r="AB157" i="9"/>
  <c r="K157" i="9"/>
  <c r="H157" i="9"/>
  <c r="E157" i="9"/>
  <c r="AB156" i="9"/>
  <c r="AD156" i="9" s="1"/>
  <c r="AE156" i="9" s="1"/>
  <c r="K156" i="9"/>
  <c r="H156" i="9"/>
  <c r="E156" i="9"/>
  <c r="AB155" i="9"/>
  <c r="AD155" i="9" s="1"/>
  <c r="AE155" i="9" s="1"/>
  <c r="K155" i="9"/>
  <c r="H155" i="9"/>
  <c r="E155" i="9"/>
  <c r="AB154" i="9"/>
  <c r="AD154" i="9" s="1"/>
  <c r="AE154" i="9" s="1"/>
  <c r="K154" i="9"/>
  <c r="H154" i="9"/>
  <c r="E154" i="9"/>
  <c r="AB153" i="9"/>
  <c r="AD153" i="9" s="1"/>
  <c r="AE153" i="9" s="1"/>
  <c r="K153" i="9"/>
  <c r="H153" i="9"/>
  <c r="E153" i="9"/>
  <c r="AB152" i="9"/>
  <c r="AD152" i="9" s="1"/>
  <c r="AE152" i="9" s="1"/>
  <c r="K152" i="9"/>
  <c r="H152" i="9"/>
  <c r="E152" i="9"/>
  <c r="AD151" i="9"/>
  <c r="AE151" i="9" s="1"/>
  <c r="AG151" i="9" s="1"/>
  <c r="AB151" i="9"/>
  <c r="K151" i="9"/>
  <c r="H151" i="9"/>
  <c r="E151" i="9"/>
  <c r="AB150" i="9"/>
  <c r="AD150" i="9" s="1"/>
  <c r="AE150" i="9" s="1"/>
  <c r="AH150" i="9" s="1"/>
  <c r="K150" i="9"/>
  <c r="H150" i="9"/>
  <c r="E150" i="9"/>
  <c r="AB149" i="9"/>
  <c r="AD149" i="9" s="1"/>
  <c r="AE149" i="9" s="1"/>
  <c r="AI149" i="9" s="1"/>
  <c r="K149" i="9"/>
  <c r="H149" i="9"/>
  <c r="E149" i="9"/>
  <c r="AB148" i="9"/>
  <c r="AD148" i="9" s="1"/>
  <c r="AE148" i="9" s="1"/>
  <c r="K148" i="9"/>
  <c r="H148" i="9"/>
  <c r="E148" i="9"/>
  <c r="AI147" i="9"/>
  <c r="AD147" i="9"/>
  <c r="AE147" i="9" s="1"/>
  <c r="AG147" i="9" s="1"/>
  <c r="AB147" i="9"/>
  <c r="K147" i="9"/>
  <c r="H147" i="9"/>
  <c r="E147" i="9"/>
  <c r="AB146" i="9"/>
  <c r="AD146" i="9" s="1"/>
  <c r="AE146" i="9" s="1"/>
  <c r="K146" i="9"/>
  <c r="H146" i="9"/>
  <c r="E146" i="9"/>
  <c r="AB145" i="9"/>
  <c r="AD145" i="9" s="1"/>
  <c r="AE145" i="9" s="1"/>
  <c r="AG145" i="9" s="1"/>
  <c r="K145" i="9"/>
  <c r="H145" i="9"/>
  <c r="E145" i="9"/>
  <c r="AG144" i="9"/>
  <c r="AB144" i="9"/>
  <c r="AD144" i="9" s="1"/>
  <c r="AE144" i="9" s="1"/>
  <c r="AI144" i="9" s="1"/>
  <c r="K144" i="9"/>
  <c r="H144" i="9"/>
  <c r="E144" i="9"/>
  <c r="AB143" i="9"/>
  <c r="AD143" i="9" s="1"/>
  <c r="AE143" i="9" s="1"/>
  <c r="K143" i="9"/>
  <c r="H143" i="9"/>
  <c r="E143" i="9"/>
  <c r="AB142" i="9"/>
  <c r="AD142" i="9" s="1"/>
  <c r="AE142" i="9" s="1"/>
  <c r="K142" i="9"/>
  <c r="H142" i="9"/>
  <c r="E142" i="9"/>
  <c r="AB141" i="9"/>
  <c r="AD141" i="9" s="1"/>
  <c r="AE141" i="9" s="1"/>
  <c r="K141" i="9"/>
  <c r="H141" i="9"/>
  <c r="E141" i="9"/>
  <c r="AB140" i="9"/>
  <c r="AD140" i="9" s="1"/>
  <c r="AE140" i="9" s="1"/>
  <c r="K140" i="9"/>
  <c r="H140" i="9"/>
  <c r="E140" i="9"/>
  <c r="AB139" i="9"/>
  <c r="AD139" i="9" s="1"/>
  <c r="AE139" i="9" s="1"/>
  <c r="AG139" i="9" s="1"/>
  <c r="K139" i="9"/>
  <c r="H139" i="9"/>
  <c r="E139" i="9"/>
  <c r="AB138" i="9"/>
  <c r="AD138" i="9" s="1"/>
  <c r="AE138" i="9" s="1"/>
  <c r="K138" i="9"/>
  <c r="H138" i="9"/>
  <c r="E138" i="9"/>
  <c r="AB137" i="9"/>
  <c r="AD137" i="9" s="1"/>
  <c r="AE137" i="9" s="1"/>
  <c r="K137" i="9"/>
  <c r="H137" i="9"/>
  <c r="E137" i="9"/>
  <c r="AB136" i="9"/>
  <c r="AD136" i="9" s="1"/>
  <c r="AE136" i="9" s="1"/>
  <c r="AI136" i="9" s="1"/>
  <c r="K136" i="9"/>
  <c r="H136" i="9"/>
  <c r="E136" i="9"/>
  <c r="AB135" i="9"/>
  <c r="AD135" i="9" s="1"/>
  <c r="AE135" i="9" s="1"/>
  <c r="AG135" i="9" s="1"/>
  <c r="K135" i="9"/>
  <c r="H135" i="9"/>
  <c r="E135" i="9"/>
  <c r="AE134" i="9"/>
  <c r="AH134" i="9" s="1"/>
  <c r="AB134" i="9"/>
  <c r="AD134" i="9" s="1"/>
  <c r="K134" i="9"/>
  <c r="H134" i="9"/>
  <c r="E134" i="9"/>
  <c r="AB133" i="9"/>
  <c r="AD133" i="9" s="1"/>
  <c r="AE133" i="9" s="1"/>
  <c r="K133" i="9"/>
  <c r="H133" i="9"/>
  <c r="E133" i="9"/>
  <c r="AB132" i="9"/>
  <c r="AD132" i="9" s="1"/>
  <c r="AE132" i="9" s="1"/>
  <c r="K132" i="9"/>
  <c r="H132" i="9"/>
  <c r="E132" i="9"/>
  <c r="AB131" i="9"/>
  <c r="AD131" i="9" s="1"/>
  <c r="AE131" i="9" s="1"/>
  <c r="K131" i="9"/>
  <c r="H131" i="9"/>
  <c r="E131" i="9"/>
  <c r="AB130" i="9"/>
  <c r="AD130" i="9" s="1"/>
  <c r="AE130" i="9" s="1"/>
  <c r="AH130" i="9" s="1"/>
  <c r="K130" i="9"/>
  <c r="H130" i="9"/>
  <c r="E130" i="9"/>
  <c r="AB129" i="9"/>
  <c r="AD129" i="9" s="1"/>
  <c r="AE129" i="9" s="1"/>
  <c r="K129" i="9"/>
  <c r="H129" i="9"/>
  <c r="E129" i="9"/>
  <c r="AB128" i="9"/>
  <c r="AD128" i="9" s="1"/>
  <c r="AE128" i="9" s="1"/>
  <c r="AI128" i="9" s="1"/>
  <c r="K128" i="9"/>
  <c r="H128" i="9"/>
  <c r="E128" i="9"/>
  <c r="AB127" i="9"/>
  <c r="AD127" i="9" s="1"/>
  <c r="AE127" i="9" s="1"/>
  <c r="AG127" i="9" s="1"/>
  <c r="K127" i="9"/>
  <c r="H127" i="9"/>
  <c r="E127" i="9"/>
  <c r="AB126" i="9"/>
  <c r="AD126" i="9" s="1"/>
  <c r="AE126" i="9" s="1"/>
  <c r="K126" i="9"/>
  <c r="H126" i="9"/>
  <c r="E126" i="9"/>
  <c r="AB125" i="9"/>
  <c r="AD125" i="9" s="1"/>
  <c r="AE125" i="9" s="1"/>
  <c r="AH125" i="9" s="1"/>
  <c r="K125" i="9"/>
  <c r="H125" i="9"/>
  <c r="E125" i="9"/>
  <c r="AB124" i="9"/>
  <c r="AD124" i="9" s="1"/>
  <c r="AE124" i="9" s="1"/>
  <c r="K124" i="9"/>
  <c r="H124" i="9"/>
  <c r="E124" i="9"/>
  <c r="AB123" i="9"/>
  <c r="AD123" i="9" s="1"/>
  <c r="AE123" i="9" s="1"/>
  <c r="K123" i="9"/>
  <c r="H123" i="9"/>
  <c r="E123" i="9"/>
  <c r="AB122" i="9"/>
  <c r="AD122" i="9" s="1"/>
  <c r="AE122" i="9" s="1"/>
  <c r="K122" i="9"/>
  <c r="H122" i="9"/>
  <c r="E122" i="9"/>
  <c r="AB121" i="9"/>
  <c r="AD121" i="9" s="1"/>
  <c r="AE121" i="9" s="1"/>
  <c r="K121" i="9"/>
  <c r="H121" i="9"/>
  <c r="E121" i="9"/>
  <c r="AB120" i="9"/>
  <c r="AD120" i="9" s="1"/>
  <c r="AE120" i="9" s="1"/>
  <c r="K120" i="9"/>
  <c r="H120" i="9"/>
  <c r="E120" i="9"/>
  <c r="AB119" i="9"/>
  <c r="AD119" i="9" s="1"/>
  <c r="AE119" i="9" s="1"/>
  <c r="K119" i="9"/>
  <c r="H119" i="9"/>
  <c r="E119" i="9"/>
  <c r="AD118" i="9"/>
  <c r="AE118" i="9" s="1"/>
  <c r="AH118" i="9" s="1"/>
  <c r="AB118" i="9"/>
  <c r="K118" i="9"/>
  <c r="H118" i="9"/>
  <c r="E118" i="9"/>
  <c r="AB117" i="9"/>
  <c r="AD117" i="9" s="1"/>
  <c r="AE117" i="9" s="1"/>
  <c r="K117" i="9"/>
  <c r="H117" i="9"/>
  <c r="E117" i="9"/>
  <c r="AD116" i="9"/>
  <c r="AE116" i="9" s="1"/>
  <c r="AB116" i="9"/>
  <c r="K116" i="9"/>
  <c r="H116" i="9"/>
  <c r="E116" i="9"/>
  <c r="AB115" i="9"/>
  <c r="AD115" i="9" s="1"/>
  <c r="AE115" i="9" s="1"/>
  <c r="AI115" i="9" s="1"/>
  <c r="K115" i="9"/>
  <c r="H115" i="9"/>
  <c r="E115" i="9"/>
  <c r="AB114" i="9"/>
  <c r="AD114" i="9" s="1"/>
  <c r="AE114" i="9" s="1"/>
  <c r="K114" i="9"/>
  <c r="H114" i="9"/>
  <c r="E114" i="9"/>
  <c r="AD113" i="9"/>
  <c r="AE113" i="9" s="1"/>
  <c r="AG113" i="9" s="1"/>
  <c r="AB113" i="9"/>
  <c r="K113" i="9"/>
  <c r="H113" i="9"/>
  <c r="E113" i="9"/>
  <c r="AB112" i="9"/>
  <c r="AD112" i="9" s="1"/>
  <c r="AE112" i="9" s="1"/>
  <c r="K112" i="9"/>
  <c r="H112" i="9"/>
  <c r="E112" i="9"/>
  <c r="AB111" i="9"/>
  <c r="AD111" i="9" s="1"/>
  <c r="AE111" i="9" s="1"/>
  <c r="K111" i="9"/>
  <c r="H111" i="9"/>
  <c r="E111" i="9"/>
  <c r="AG110" i="9"/>
  <c r="AB110" i="9"/>
  <c r="AD110" i="9" s="1"/>
  <c r="AE110" i="9" s="1"/>
  <c r="AI110" i="9" s="1"/>
  <c r="K110" i="9"/>
  <c r="H110" i="9"/>
  <c r="E110" i="9"/>
  <c r="AB109" i="9"/>
  <c r="AD109" i="9" s="1"/>
  <c r="AE109" i="9" s="1"/>
  <c r="K109" i="9"/>
  <c r="H109" i="9"/>
  <c r="E109" i="9"/>
  <c r="AD108" i="9"/>
  <c r="AE108" i="9" s="1"/>
  <c r="AB108" i="9"/>
  <c r="K108" i="9"/>
  <c r="H108" i="9"/>
  <c r="E108" i="9"/>
  <c r="AB107" i="9"/>
  <c r="AD107" i="9" s="1"/>
  <c r="AE107" i="9" s="1"/>
  <c r="K107" i="9"/>
  <c r="H107" i="9"/>
  <c r="E107" i="9"/>
  <c r="AB106" i="9"/>
  <c r="AD106" i="9" s="1"/>
  <c r="AE106" i="9" s="1"/>
  <c r="AG106" i="9" s="1"/>
  <c r="K106" i="9"/>
  <c r="H106" i="9"/>
  <c r="E106" i="9"/>
  <c r="AB105" i="9"/>
  <c r="AD105" i="9" s="1"/>
  <c r="AE105" i="9" s="1"/>
  <c r="K105" i="9"/>
  <c r="H105" i="9"/>
  <c r="E105" i="9"/>
  <c r="AB104" i="9"/>
  <c r="AD104" i="9" s="1"/>
  <c r="AE104" i="9" s="1"/>
  <c r="K104" i="9"/>
  <c r="H104" i="9"/>
  <c r="E104" i="9"/>
  <c r="AB103" i="9"/>
  <c r="AD103" i="9" s="1"/>
  <c r="AE103" i="9" s="1"/>
  <c r="AI103" i="9" s="1"/>
  <c r="K103" i="9"/>
  <c r="H103" i="9"/>
  <c r="E103" i="9"/>
  <c r="AB102" i="9"/>
  <c r="AD102" i="9" s="1"/>
  <c r="AE102" i="9" s="1"/>
  <c r="K102" i="9"/>
  <c r="H102" i="9"/>
  <c r="E102" i="9"/>
  <c r="AD101" i="9"/>
  <c r="AE101" i="9" s="1"/>
  <c r="AB101" i="9"/>
  <c r="K101" i="9"/>
  <c r="H101" i="9"/>
  <c r="E101" i="9"/>
  <c r="AB100" i="9"/>
  <c r="AD100" i="9" s="1"/>
  <c r="AE100" i="9" s="1"/>
  <c r="AG100" i="9" s="1"/>
  <c r="K100" i="9"/>
  <c r="H100" i="9"/>
  <c r="E100" i="9"/>
  <c r="AB99" i="9"/>
  <c r="AD99" i="9" s="1"/>
  <c r="AE99" i="9" s="1"/>
  <c r="K99" i="9"/>
  <c r="H99" i="9"/>
  <c r="E99" i="9"/>
  <c r="AB98" i="9"/>
  <c r="AD98" i="9" s="1"/>
  <c r="AE98" i="9" s="1"/>
  <c r="K98" i="9"/>
  <c r="H98" i="9"/>
  <c r="E98" i="9"/>
  <c r="AB97" i="9"/>
  <c r="AD97" i="9" s="1"/>
  <c r="AE97" i="9" s="1"/>
  <c r="K97" i="9"/>
  <c r="H97" i="9"/>
  <c r="E97" i="9"/>
  <c r="AB96" i="9"/>
  <c r="AD96" i="9" s="1"/>
  <c r="AE96" i="9" s="1"/>
  <c r="K96" i="9"/>
  <c r="H96" i="9"/>
  <c r="E96" i="9"/>
  <c r="AB95" i="9"/>
  <c r="AD95" i="9" s="1"/>
  <c r="AE95" i="9" s="1"/>
  <c r="AG95" i="9" s="1"/>
  <c r="K95" i="9"/>
  <c r="H95" i="9"/>
  <c r="E95" i="9"/>
  <c r="AB94" i="9"/>
  <c r="AD94" i="9" s="1"/>
  <c r="AE94" i="9" s="1"/>
  <c r="K94" i="9"/>
  <c r="H94" i="9"/>
  <c r="E94" i="9"/>
  <c r="AD93" i="9"/>
  <c r="AE93" i="9" s="1"/>
  <c r="AG93" i="9" s="1"/>
  <c r="AB93" i="9"/>
  <c r="K93" i="9"/>
  <c r="H93" i="9"/>
  <c r="E93" i="9"/>
  <c r="AB92" i="9"/>
  <c r="AD92" i="9" s="1"/>
  <c r="AE92" i="9" s="1"/>
  <c r="K92" i="9"/>
  <c r="H92" i="9"/>
  <c r="E92" i="9"/>
  <c r="AB91" i="9"/>
  <c r="AD91" i="9" s="1"/>
  <c r="AE91" i="9" s="1"/>
  <c r="K91" i="9"/>
  <c r="H91" i="9"/>
  <c r="E91" i="9"/>
  <c r="AD90" i="9"/>
  <c r="AE90" i="9" s="1"/>
  <c r="AG90" i="9" s="1"/>
  <c r="AB90" i="9"/>
  <c r="K90" i="9"/>
  <c r="H90" i="9"/>
  <c r="E90" i="9"/>
  <c r="AB89" i="9"/>
  <c r="AD89" i="9" s="1"/>
  <c r="AE89" i="9" s="1"/>
  <c r="AG89" i="9" s="1"/>
  <c r="K89" i="9"/>
  <c r="H89" i="9"/>
  <c r="E89" i="9"/>
  <c r="AB88" i="9"/>
  <c r="AD88" i="9" s="1"/>
  <c r="AE88" i="9" s="1"/>
  <c r="K88" i="9"/>
  <c r="H88" i="9"/>
  <c r="E88" i="9"/>
  <c r="AB87" i="9"/>
  <c r="AD87" i="9" s="1"/>
  <c r="AE87" i="9" s="1"/>
  <c r="AI87" i="9" s="1"/>
  <c r="K87" i="9"/>
  <c r="H87" i="9"/>
  <c r="E87" i="9"/>
  <c r="AB86" i="9"/>
  <c r="AD86" i="9" s="1"/>
  <c r="AE86" i="9" s="1"/>
  <c r="K86" i="9"/>
  <c r="H86" i="9"/>
  <c r="E86" i="9"/>
  <c r="AB85" i="9"/>
  <c r="AD85" i="9" s="1"/>
  <c r="AE85" i="9" s="1"/>
  <c r="AI85" i="9" s="1"/>
  <c r="K85" i="9"/>
  <c r="H85" i="9"/>
  <c r="E85" i="9"/>
  <c r="AB84" i="9"/>
  <c r="AD84" i="9" s="1"/>
  <c r="AE84" i="9" s="1"/>
  <c r="AI84" i="9" s="1"/>
  <c r="K84" i="9"/>
  <c r="H84" i="9"/>
  <c r="E84" i="9"/>
  <c r="AB83" i="9"/>
  <c r="AD83" i="9" s="1"/>
  <c r="AE83" i="9" s="1"/>
  <c r="K83" i="9"/>
  <c r="H83" i="9"/>
  <c r="E83" i="9"/>
  <c r="AB82" i="9"/>
  <c r="AD82" i="9" s="1"/>
  <c r="AE82" i="9" s="1"/>
  <c r="K82" i="9"/>
  <c r="H82" i="9"/>
  <c r="E82" i="9"/>
  <c r="AB81" i="9"/>
  <c r="AD81" i="9" s="1"/>
  <c r="AE81" i="9" s="1"/>
  <c r="K81" i="9"/>
  <c r="H81" i="9"/>
  <c r="E81" i="9"/>
  <c r="AD80" i="9"/>
  <c r="AE80" i="9" s="1"/>
  <c r="AB80" i="9"/>
  <c r="K80" i="9"/>
  <c r="H80" i="9"/>
  <c r="E80" i="9"/>
  <c r="AB79" i="9"/>
  <c r="AD79" i="9" s="1"/>
  <c r="AE79" i="9" s="1"/>
  <c r="K79" i="9"/>
  <c r="H79" i="9"/>
  <c r="E79" i="9"/>
  <c r="AD78" i="9"/>
  <c r="AE78" i="9" s="1"/>
  <c r="AB78" i="9"/>
  <c r="K78" i="9"/>
  <c r="H78" i="9"/>
  <c r="E78" i="9"/>
  <c r="AB77" i="9"/>
  <c r="AD77" i="9" s="1"/>
  <c r="AE77" i="9" s="1"/>
  <c r="K77" i="9"/>
  <c r="H77" i="9"/>
  <c r="E77" i="9"/>
  <c r="AB76" i="9"/>
  <c r="AD76" i="9" s="1"/>
  <c r="AE76" i="9" s="1"/>
  <c r="AI76" i="9" s="1"/>
  <c r="K76" i="9"/>
  <c r="H76" i="9"/>
  <c r="E76" i="9"/>
  <c r="AB75" i="9"/>
  <c r="AD75" i="9" s="1"/>
  <c r="AE75" i="9" s="1"/>
  <c r="K75" i="9"/>
  <c r="H75" i="9"/>
  <c r="E75" i="9"/>
  <c r="AB74" i="9"/>
  <c r="AD74" i="9" s="1"/>
  <c r="AE74" i="9" s="1"/>
  <c r="K74" i="9"/>
  <c r="H74" i="9"/>
  <c r="E74" i="9"/>
  <c r="AB73" i="9"/>
  <c r="AD73" i="9" s="1"/>
  <c r="AE73" i="9" s="1"/>
  <c r="K73" i="9"/>
  <c r="H73" i="9"/>
  <c r="E73" i="9"/>
  <c r="AB72" i="9"/>
  <c r="AD72" i="9" s="1"/>
  <c r="AE72" i="9" s="1"/>
  <c r="K72" i="9"/>
  <c r="H72" i="9"/>
  <c r="E72" i="9"/>
  <c r="AB71" i="9"/>
  <c r="AD71" i="9" s="1"/>
  <c r="AE71" i="9" s="1"/>
  <c r="K71" i="9"/>
  <c r="H71" i="9"/>
  <c r="E71" i="9"/>
  <c r="AB70" i="9"/>
  <c r="AD70" i="9" s="1"/>
  <c r="AE70" i="9" s="1"/>
  <c r="K70" i="9"/>
  <c r="H70" i="9"/>
  <c r="E70" i="9"/>
  <c r="AB69" i="9"/>
  <c r="AD69" i="9" s="1"/>
  <c r="AE69" i="9" s="1"/>
  <c r="K69" i="9"/>
  <c r="H69" i="9"/>
  <c r="E69" i="9"/>
  <c r="AI68" i="9"/>
  <c r="AB68" i="9"/>
  <c r="AD68" i="9" s="1"/>
  <c r="AE68" i="9" s="1"/>
  <c r="K68" i="9"/>
  <c r="H68" i="9"/>
  <c r="E68" i="9"/>
  <c r="AB67" i="9"/>
  <c r="AD67" i="9" s="1"/>
  <c r="AE67" i="9" s="1"/>
  <c r="AG67" i="9" s="1"/>
  <c r="K67" i="9"/>
  <c r="H67" i="9"/>
  <c r="E67" i="9"/>
  <c r="AB66" i="9"/>
  <c r="AD66" i="9" s="1"/>
  <c r="AE66" i="9" s="1"/>
  <c r="K66" i="9"/>
  <c r="H66" i="9"/>
  <c r="E66" i="9"/>
  <c r="AB65" i="9"/>
  <c r="AD65" i="9" s="1"/>
  <c r="AE65" i="9" s="1"/>
  <c r="K65" i="9"/>
  <c r="H65" i="9"/>
  <c r="E65" i="9"/>
  <c r="AD64" i="9"/>
  <c r="AE64" i="9" s="1"/>
  <c r="AI64" i="9" s="1"/>
  <c r="AB64" i="9"/>
  <c r="K64" i="9"/>
  <c r="H64" i="9"/>
  <c r="E64" i="9"/>
  <c r="AB63" i="9"/>
  <c r="AD63" i="9" s="1"/>
  <c r="AE63" i="9" s="1"/>
  <c r="K63" i="9"/>
  <c r="H63" i="9"/>
  <c r="E63" i="9"/>
  <c r="AB62" i="9"/>
  <c r="AD62" i="9" s="1"/>
  <c r="AE62" i="9" s="1"/>
  <c r="K62" i="9"/>
  <c r="H62" i="9"/>
  <c r="E62" i="9"/>
  <c r="AB61" i="9"/>
  <c r="AD61" i="9" s="1"/>
  <c r="AE61" i="9" s="1"/>
  <c r="K61" i="9"/>
  <c r="H61" i="9"/>
  <c r="E61" i="9"/>
  <c r="AB60" i="9"/>
  <c r="AD60" i="9" s="1"/>
  <c r="AE60" i="9" s="1"/>
  <c r="K60" i="9"/>
  <c r="H60" i="9"/>
  <c r="E60" i="9"/>
  <c r="AH59" i="9"/>
  <c r="AB59" i="9"/>
  <c r="AD59" i="9" s="1"/>
  <c r="AE59" i="9" s="1"/>
  <c r="K59" i="9"/>
  <c r="H59" i="9"/>
  <c r="E59" i="9"/>
  <c r="AB58" i="9"/>
  <c r="AD58" i="9" s="1"/>
  <c r="AE58" i="9" s="1"/>
  <c r="K58" i="9"/>
  <c r="H58" i="9"/>
  <c r="E58" i="9"/>
  <c r="AB57" i="9"/>
  <c r="AD57" i="9" s="1"/>
  <c r="AE57" i="9" s="1"/>
  <c r="K57" i="9"/>
  <c r="H57" i="9"/>
  <c r="E57" i="9"/>
  <c r="AB56" i="9"/>
  <c r="AD56" i="9" s="1"/>
  <c r="AE56" i="9" s="1"/>
  <c r="AI56" i="9" s="1"/>
  <c r="K56" i="9"/>
  <c r="H56" i="9"/>
  <c r="E56" i="9"/>
  <c r="AB55" i="9"/>
  <c r="AD55" i="9" s="1"/>
  <c r="AE55" i="9" s="1"/>
  <c r="K55" i="9"/>
  <c r="H55" i="9"/>
  <c r="E55" i="9"/>
  <c r="AB54" i="9"/>
  <c r="AD54" i="9" s="1"/>
  <c r="AE54" i="9" s="1"/>
  <c r="K54" i="9"/>
  <c r="H54" i="9"/>
  <c r="E54" i="9"/>
  <c r="AB53" i="9"/>
  <c r="AD53" i="9" s="1"/>
  <c r="AE53" i="9" s="1"/>
  <c r="K53" i="9"/>
  <c r="H53" i="9"/>
  <c r="E53" i="9"/>
  <c r="AD52" i="9"/>
  <c r="AE52" i="9" s="1"/>
  <c r="AB52" i="9"/>
  <c r="K52" i="9"/>
  <c r="H52" i="9"/>
  <c r="E52" i="9"/>
  <c r="AB51" i="9"/>
  <c r="AD51" i="9" s="1"/>
  <c r="AE51" i="9" s="1"/>
  <c r="K51" i="9"/>
  <c r="H51" i="9"/>
  <c r="E51" i="9"/>
  <c r="AB50" i="9"/>
  <c r="AD50" i="9" s="1"/>
  <c r="AE50" i="9" s="1"/>
  <c r="K50" i="9"/>
  <c r="H50" i="9"/>
  <c r="E50" i="9"/>
  <c r="AB49" i="9"/>
  <c r="AD49" i="9" s="1"/>
  <c r="AE49" i="9" s="1"/>
  <c r="K49" i="9"/>
  <c r="H49" i="9"/>
  <c r="E49" i="9"/>
  <c r="AB48" i="9"/>
  <c r="AD48" i="9" s="1"/>
  <c r="AE48" i="9" s="1"/>
  <c r="AI48" i="9" s="1"/>
  <c r="K48" i="9"/>
  <c r="H48" i="9"/>
  <c r="E48" i="9"/>
  <c r="AB47" i="9"/>
  <c r="AD47" i="9" s="1"/>
  <c r="AE47" i="9" s="1"/>
  <c r="K47" i="9"/>
  <c r="H47" i="9"/>
  <c r="E47" i="9"/>
  <c r="AB46" i="9"/>
  <c r="AD46" i="9" s="1"/>
  <c r="AE46" i="9" s="1"/>
  <c r="K46" i="9"/>
  <c r="H46" i="9"/>
  <c r="E46" i="9"/>
  <c r="AB45" i="9"/>
  <c r="AD45" i="9" s="1"/>
  <c r="AE45" i="9" s="1"/>
  <c r="K45" i="9"/>
  <c r="H45" i="9"/>
  <c r="E45" i="9"/>
  <c r="AB44" i="9"/>
  <c r="AD44" i="9" s="1"/>
  <c r="AE44" i="9" s="1"/>
  <c r="K44" i="9"/>
  <c r="H44" i="9"/>
  <c r="E44" i="9"/>
  <c r="AB43" i="9"/>
  <c r="AD43" i="9" s="1"/>
  <c r="AE43" i="9" s="1"/>
  <c r="K43" i="9"/>
  <c r="H43" i="9"/>
  <c r="E43" i="9"/>
  <c r="AG42" i="9"/>
  <c r="AB42" i="9"/>
  <c r="AD42" i="9" s="1"/>
  <c r="AE42" i="9" s="1"/>
  <c r="K42" i="9"/>
  <c r="H42" i="9"/>
  <c r="E42" i="9"/>
  <c r="AB41" i="9"/>
  <c r="AD41" i="9" s="1"/>
  <c r="AE41" i="9" s="1"/>
  <c r="K41" i="9"/>
  <c r="H41" i="9"/>
  <c r="E41" i="9"/>
  <c r="AD40" i="9"/>
  <c r="AE40" i="9" s="1"/>
  <c r="AI40" i="9" s="1"/>
  <c r="AB40" i="9"/>
  <c r="K40" i="9"/>
  <c r="H40" i="9"/>
  <c r="E40" i="9"/>
  <c r="AB39" i="9"/>
  <c r="AD39" i="9" s="1"/>
  <c r="AE39" i="9" s="1"/>
  <c r="AH39" i="9" s="1"/>
  <c r="K39" i="9"/>
  <c r="H39" i="9"/>
  <c r="E39" i="9"/>
  <c r="AB38" i="9"/>
  <c r="AD38" i="9" s="1"/>
  <c r="AE38" i="9" s="1"/>
  <c r="K38" i="9"/>
  <c r="H38" i="9"/>
  <c r="E38" i="9"/>
  <c r="AB37" i="9"/>
  <c r="AD37" i="9" s="1"/>
  <c r="AE37" i="9" s="1"/>
  <c r="AH37" i="9" s="1"/>
  <c r="K37" i="9"/>
  <c r="H37" i="9"/>
  <c r="E37" i="9"/>
  <c r="AD36" i="9"/>
  <c r="AE36" i="9" s="1"/>
  <c r="AG36" i="9" s="1"/>
  <c r="AB36" i="9"/>
  <c r="K36" i="9"/>
  <c r="H36" i="9"/>
  <c r="E36" i="9"/>
  <c r="AB35" i="9"/>
  <c r="AD35" i="9" s="1"/>
  <c r="AE35" i="9" s="1"/>
  <c r="K35" i="9"/>
  <c r="H35" i="9"/>
  <c r="E35" i="9"/>
  <c r="AB34" i="9"/>
  <c r="AD34" i="9" s="1"/>
  <c r="AE34" i="9" s="1"/>
  <c r="AH34" i="9" s="1"/>
  <c r="K34" i="9"/>
  <c r="H34" i="9"/>
  <c r="E34" i="9"/>
  <c r="AB33" i="9"/>
  <c r="AD33" i="9" s="1"/>
  <c r="AE33" i="9" s="1"/>
  <c r="K33" i="9"/>
  <c r="H33" i="9"/>
  <c r="E33" i="9"/>
  <c r="AB32" i="9"/>
  <c r="AD32" i="9" s="1"/>
  <c r="AE32" i="9" s="1"/>
  <c r="K32" i="9"/>
  <c r="H32" i="9"/>
  <c r="E32" i="9"/>
  <c r="AE31" i="9"/>
  <c r="AD31" i="9"/>
  <c r="AB31" i="9"/>
  <c r="K31" i="9"/>
  <c r="H31" i="9"/>
  <c r="E31" i="9"/>
  <c r="AB30" i="9"/>
  <c r="AD30" i="9" s="1"/>
  <c r="AE30" i="9" s="1"/>
  <c r="AI30" i="9" s="1"/>
  <c r="K30" i="9"/>
  <c r="H30" i="9"/>
  <c r="E30" i="9"/>
  <c r="AB29" i="9"/>
  <c r="AD29" i="9" s="1"/>
  <c r="AE29" i="9" s="1"/>
  <c r="K29" i="9"/>
  <c r="H29" i="9"/>
  <c r="E29" i="9"/>
  <c r="AB28" i="9"/>
  <c r="AD28" i="9" s="1"/>
  <c r="AE28" i="9" s="1"/>
  <c r="K28" i="9"/>
  <c r="H28" i="9"/>
  <c r="E28" i="9"/>
  <c r="AD27" i="9"/>
  <c r="AE27" i="9" s="1"/>
  <c r="AB27" i="9"/>
  <c r="K27" i="9"/>
  <c r="H27" i="9"/>
  <c r="E27" i="9"/>
  <c r="AB26" i="9"/>
  <c r="AD26" i="9" s="1"/>
  <c r="AE26" i="9" s="1"/>
  <c r="K26" i="9"/>
  <c r="H26" i="9"/>
  <c r="E26" i="9"/>
  <c r="AB25" i="9"/>
  <c r="AD25" i="9" s="1"/>
  <c r="AE25" i="9" s="1"/>
  <c r="K25" i="9"/>
  <c r="H25" i="9"/>
  <c r="E25" i="9"/>
  <c r="AD24" i="9"/>
  <c r="AE24" i="9" s="1"/>
  <c r="AI24" i="9" s="1"/>
  <c r="AB24" i="9"/>
  <c r="K24" i="9"/>
  <c r="H24" i="9"/>
  <c r="E24" i="9"/>
  <c r="AD23" i="9"/>
  <c r="AE23" i="9" s="1"/>
  <c r="AB23" i="9"/>
  <c r="K23" i="9"/>
  <c r="H23" i="9"/>
  <c r="E23" i="9"/>
  <c r="AB22" i="9"/>
  <c r="AD22" i="9" s="1"/>
  <c r="AE22" i="9" s="1"/>
  <c r="K22" i="9"/>
  <c r="H22" i="9"/>
  <c r="E22" i="9"/>
  <c r="AB21" i="9"/>
  <c r="AD21" i="9" s="1"/>
  <c r="AE21" i="9" s="1"/>
  <c r="AH21" i="9" s="1"/>
  <c r="K21" i="9"/>
  <c r="H21" i="9"/>
  <c r="E21" i="9"/>
  <c r="AD20" i="9"/>
  <c r="AE20" i="9" s="1"/>
  <c r="AB20" i="9"/>
  <c r="K20" i="9"/>
  <c r="H20" i="9"/>
  <c r="E20" i="9"/>
  <c r="AB19" i="9"/>
  <c r="AD19" i="9" s="1"/>
  <c r="AE19" i="9" s="1"/>
  <c r="K19" i="9"/>
  <c r="H19" i="9"/>
  <c r="E19" i="9"/>
  <c r="AB18" i="9"/>
  <c r="AD18" i="9" s="1"/>
  <c r="AE18" i="9" s="1"/>
  <c r="K18" i="9"/>
  <c r="H18" i="9"/>
  <c r="E18" i="9"/>
  <c r="AB17" i="9"/>
  <c r="AD17" i="9" s="1"/>
  <c r="AE17" i="9" s="1"/>
  <c r="K17" i="9"/>
  <c r="H17" i="9"/>
  <c r="E17" i="9"/>
  <c r="AB16" i="9"/>
  <c r="AD16" i="9" s="1"/>
  <c r="AE16" i="9" s="1"/>
  <c r="K16" i="9"/>
  <c r="H16" i="9"/>
  <c r="E16" i="9"/>
  <c r="AB15" i="9"/>
  <c r="AD15" i="9" s="1"/>
  <c r="AE15" i="9" s="1"/>
  <c r="K15" i="9"/>
  <c r="H15" i="9"/>
  <c r="E15" i="9"/>
  <c r="AB14" i="9"/>
  <c r="AD14" i="9" s="1"/>
  <c r="AE14" i="9" s="1"/>
  <c r="K14" i="9"/>
  <c r="H14" i="9"/>
  <c r="E14" i="9"/>
  <c r="AE13" i="9"/>
  <c r="AI13" i="9" s="1"/>
  <c r="AD13" i="9"/>
  <c r="AB13" i="9"/>
  <c r="K13" i="9"/>
  <c r="H13" i="9"/>
  <c r="E13" i="9"/>
  <c r="AB12" i="9"/>
  <c r="AD12" i="9" s="1"/>
  <c r="AE12" i="9" s="1"/>
  <c r="K12" i="9"/>
  <c r="H12" i="9"/>
  <c r="E12" i="9"/>
  <c r="AB11" i="9"/>
  <c r="AD11" i="9" s="1"/>
  <c r="AE11" i="9" s="1"/>
  <c r="K11" i="9"/>
  <c r="H11" i="9"/>
  <c r="E11" i="9"/>
  <c r="AB10" i="9"/>
  <c r="AD10" i="9" s="1"/>
  <c r="AE10" i="9" s="1"/>
  <c r="K10" i="9"/>
  <c r="H10" i="9"/>
  <c r="E10" i="9"/>
  <c r="AB9" i="9"/>
  <c r="AD9" i="9" s="1"/>
  <c r="AE9" i="9" s="1"/>
  <c r="K9" i="9"/>
  <c r="H9" i="9"/>
  <c r="E9" i="9"/>
  <c r="AB8" i="9"/>
  <c r="AD8" i="9" s="1"/>
  <c r="AE8" i="9" s="1"/>
  <c r="K8" i="9"/>
  <c r="H8" i="9"/>
  <c r="E8" i="9"/>
  <c r="AB7" i="9"/>
  <c r="AD7" i="9" s="1"/>
  <c r="AE7" i="9" s="1"/>
  <c r="AI7" i="9" s="1"/>
  <c r="K7" i="9"/>
  <c r="H7" i="9"/>
  <c r="E7" i="9"/>
  <c r="AB6" i="9"/>
  <c r="AD6" i="9" s="1"/>
  <c r="AE6" i="9" s="1"/>
  <c r="K6" i="9"/>
  <c r="H6" i="9"/>
  <c r="E6" i="9"/>
  <c r="AB5" i="9"/>
  <c r="AD5" i="9" s="1"/>
  <c r="AE5" i="9" s="1"/>
  <c r="K5" i="9"/>
  <c r="H5" i="9"/>
  <c r="E5" i="9"/>
  <c r="AB4" i="9"/>
  <c r="AD4" i="9" s="1"/>
  <c r="AE4" i="9" s="1"/>
  <c r="K4" i="9"/>
  <c r="H4" i="9"/>
  <c r="E4" i="9"/>
  <c r="AB3" i="9"/>
  <c r="AD3" i="9" s="1"/>
  <c r="AE3" i="9" s="1"/>
  <c r="K3" i="9"/>
  <c r="H3" i="9"/>
  <c r="E3" i="9"/>
  <c r="AD2" i="9"/>
  <c r="AE2" i="9" s="1"/>
  <c r="AB2" i="9"/>
  <c r="K2" i="9"/>
  <c r="H2" i="9"/>
  <c r="E2" i="9"/>
  <c r="AB2" i="4"/>
  <c r="CQ2" i="1"/>
  <c r="CP2" i="1"/>
  <c r="CO2" i="1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K2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2" i="4"/>
  <c r="AM19" i="9" l="1"/>
  <c r="AH70" i="9"/>
  <c r="AG70" i="9"/>
  <c r="F11" i="9"/>
  <c r="AH110" i="9"/>
  <c r="AH172" i="9"/>
  <c r="F7" i="9"/>
  <c r="AH64" i="9"/>
  <c r="I2" i="9"/>
  <c r="AI117" i="9"/>
  <c r="AG117" i="9"/>
  <c r="AH117" i="9"/>
  <c r="AG119" i="9"/>
  <c r="AI119" i="9"/>
  <c r="AH101" i="9"/>
  <c r="AI101" i="9"/>
  <c r="AH25" i="9"/>
  <c r="AI25" i="9"/>
  <c r="AH2" i="9"/>
  <c r="AI2" i="9"/>
  <c r="F18" i="9"/>
  <c r="L15" i="9"/>
  <c r="I25" i="9"/>
  <c r="I30" i="9"/>
  <c r="AH147" i="9"/>
  <c r="AI170" i="9"/>
  <c r="AG180" i="9"/>
  <c r="L22" i="9"/>
  <c r="F24" i="9"/>
  <c r="F27" i="9"/>
  <c r="I21" i="9"/>
  <c r="L4" i="9"/>
  <c r="L6" i="9"/>
  <c r="I16" i="9"/>
  <c r="I18" i="9"/>
  <c r="L21" i="9"/>
  <c r="AI70" i="9"/>
  <c r="AH90" i="9"/>
  <c r="AH106" i="9"/>
  <c r="AH157" i="9"/>
  <c r="F4" i="9"/>
  <c r="L14" i="9"/>
  <c r="L16" i="9"/>
  <c r="F23" i="9"/>
  <c r="I29" i="9"/>
  <c r="AI106" i="9"/>
  <c r="I24" i="9"/>
  <c r="F14" i="9"/>
  <c r="F55" i="9"/>
  <c r="I20" i="9"/>
  <c r="L29" i="9"/>
  <c r="F59" i="9"/>
  <c r="I5" i="9"/>
  <c r="I10" i="9"/>
  <c r="L13" i="9"/>
  <c r="AI21" i="9"/>
  <c r="AG134" i="9"/>
  <c r="AH144" i="9"/>
  <c r="AH159" i="9"/>
  <c r="AG178" i="9"/>
  <c r="I9" i="9"/>
  <c r="I37" i="9"/>
  <c r="L3" i="9"/>
  <c r="F12" i="9"/>
  <c r="I15" i="9"/>
  <c r="I17" i="9"/>
  <c r="F19" i="9"/>
  <c r="F22" i="9"/>
  <c r="L26" i="9"/>
  <c r="I28" i="9"/>
  <c r="AI134" i="9"/>
  <c r="AI159" i="9"/>
  <c r="AI20" i="9"/>
  <c r="AH20" i="9"/>
  <c r="AG20" i="9"/>
  <c r="AG23" i="9"/>
  <c r="AI23" i="9"/>
  <c r="AH23" i="9"/>
  <c r="AI3" i="9"/>
  <c r="AH3" i="9"/>
  <c r="AG3" i="9"/>
  <c r="AI5" i="9"/>
  <c r="AH5" i="9"/>
  <c r="AG5" i="9"/>
  <c r="AG8" i="9"/>
  <c r="AH8" i="9"/>
  <c r="AI8" i="9"/>
  <c r="AH26" i="9"/>
  <c r="AG26" i="9"/>
  <c r="AI26" i="9"/>
  <c r="AI10" i="9"/>
  <c r="AH10" i="9"/>
  <c r="AG10" i="9"/>
  <c r="AI15" i="9"/>
  <c r="AH15" i="9"/>
  <c r="AG15" i="9"/>
  <c r="AI17" i="9"/>
  <c r="AH17" i="9"/>
  <c r="AG17" i="9"/>
  <c r="AI28" i="9"/>
  <c r="AH28" i="9"/>
  <c r="AG28" i="9"/>
  <c r="AG33" i="9"/>
  <c r="AI33" i="9"/>
  <c r="AH33" i="9"/>
  <c r="AI35" i="9"/>
  <c r="AH35" i="9"/>
  <c r="AG35" i="9"/>
  <c r="AI12" i="9"/>
  <c r="AH12" i="9"/>
  <c r="AG12" i="9"/>
  <c r="AG19" i="9"/>
  <c r="AH19" i="9"/>
  <c r="AI19" i="9"/>
  <c r="AH22" i="9"/>
  <c r="AI22" i="9"/>
  <c r="AG22" i="9"/>
  <c r="AG4" i="9"/>
  <c r="AI4" i="9"/>
  <c r="AH4" i="9"/>
  <c r="AI6" i="9"/>
  <c r="AH6" i="9"/>
  <c r="AG6" i="9"/>
  <c r="AI9" i="9"/>
  <c r="AH9" i="9"/>
  <c r="AG9" i="9"/>
  <c r="AH14" i="9"/>
  <c r="AG14" i="9"/>
  <c r="AI14" i="9"/>
  <c r="AG16" i="9"/>
  <c r="AI16" i="9"/>
  <c r="AH16" i="9"/>
  <c r="AG27" i="9"/>
  <c r="AI27" i="9"/>
  <c r="AH27" i="9"/>
  <c r="AG11" i="9"/>
  <c r="AH11" i="9"/>
  <c r="AI11" i="9"/>
  <c r="AI18" i="9"/>
  <c r="AH18" i="9"/>
  <c r="AG18" i="9"/>
  <c r="AI29" i="9"/>
  <c r="AH29" i="9"/>
  <c r="AG29" i="9"/>
  <c r="AH32" i="9"/>
  <c r="AG32" i="9"/>
  <c r="AI32" i="9"/>
  <c r="L150" i="9"/>
  <c r="L187" i="9"/>
  <c r="L178" i="9"/>
  <c r="L173" i="9"/>
  <c r="L180" i="9"/>
  <c r="L171" i="9"/>
  <c r="L158" i="9"/>
  <c r="L166" i="9"/>
  <c r="L156" i="9"/>
  <c r="L165" i="9"/>
  <c r="L164" i="9"/>
  <c r="L162" i="9"/>
  <c r="L138" i="9"/>
  <c r="L126" i="9"/>
  <c r="L179" i="9"/>
  <c r="L172" i="9"/>
  <c r="L145" i="9"/>
  <c r="L181" i="9"/>
  <c r="L146" i="9"/>
  <c r="L144" i="9"/>
  <c r="L137" i="9"/>
  <c r="L125" i="9"/>
  <c r="L118" i="9"/>
  <c r="L117" i="9"/>
  <c r="L111" i="9"/>
  <c r="L107" i="9"/>
  <c r="L99" i="9"/>
  <c r="L123" i="9"/>
  <c r="L105" i="9"/>
  <c r="L110" i="9"/>
  <c r="L100" i="9"/>
  <c r="L131" i="9"/>
  <c r="L124" i="9"/>
  <c r="L92" i="9"/>
  <c r="L155" i="9"/>
  <c r="L96" i="9"/>
  <c r="L91" i="9"/>
  <c r="L90" i="9"/>
  <c r="L89" i="9"/>
  <c r="L77" i="9"/>
  <c r="L69" i="9"/>
  <c r="L130" i="9"/>
  <c r="L83" i="9"/>
  <c r="L88" i="9"/>
  <c r="L85" i="9"/>
  <c r="L97" i="9"/>
  <c r="L81" i="9"/>
  <c r="L73" i="9"/>
  <c r="L104" i="9"/>
  <c r="L79" i="9"/>
  <c r="L54" i="9"/>
  <c r="L46" i="9"/>
  <c r="L38" i="9"/>
  <c r="L30" i="9"/>
  <c r="L65" i="9"/>
  <c r="L64" i="9"/>
  <c r="L63" i="9"/>
  <c r="L71" i="9"/>
  <c r="L59" i="9"/>
  <c r="L55" i="9"/>
  <c r="L47" i="9"/>
  <c r="L39" i="9"/>
  <c r="L53" i="9"/>
  <c r="L45" i="9"/>
  <c r="L34" i="9"/>
  <c r="I50" i="9"/>
  <c r="F54" i="9"/>
  <c r="I127" i="9"/>
  <c r="L2" i="9"/>
  <c r="I4" i="9"/>
  <c r="O4" i="9" s="1"/>
  <c r="P4" i="9" s="1"/>
  <c r="AG7" i="9"/>
  <c r="F10" i="9"/>
  <c r="AG13" i="9"/>
  <c r="L23" i="9"/>
  <c r="F25" i="9"/>
  <c r="L28" i="9"/>
  <c r="F35" i="9"/>
  <c r="AG37" i="9"/>
  <c r="AI37" i="9"/>
  <c r="L44" i="9"/>
  <c r="L50" i="9"/>
  <c r="F53" i="9"/>
  <c r="I54" i="9"/>
  <c r="L56" i="9"/>
  <c r="AI58" i="9"/>
  <c r="AH58" i="9"/>
  <c r="AG58" i="9"/>
  <c r="F60" i="9"/>
  <c r="L61" i="9"/>
  <c r="AH62" i="9"/>
  <c r="AI62" i="9"/>
  <c r="AG62" i="9"/>
  <c r="I64" i="9"/>
  <c r="I72" i="9"/>
  <c r="I82" i="9"/>
  <c r="F88" i="9"/>
  <c r="L17" i="9"/>
  <c r="L20" i="9"/>
  <c r="L41" i="9"/>
  <c r="F3" i="9"/>
  <c r="F6" i="9"/>
  <c r="I7" i="9"/>
  <c r="O7" i="9" s="1"/>
  <c r="P7" i="9" s="1"/>
  <c r="AH7" i="9"/>
  <c r="L8" i="9"/>
  <c r="L11" i="9"/>
  <c r="I13" i="9"/>
  <c r="AH13" i="9"/>
  <c r="F15" i="9"/>
  <c r="L19" i="9"/>
  <c r="L31" i="9"/>
  <c r="AI31" i="9"/>
  <c r="AG31" i="9"/>
  <c r="F33" i="9"/>
  <c r="I35" i="9"/>
  <c r="F36" i="9"/>
  <c r="F37" i="9"/>
  <c r="AI38" i="9"/>
  <c r="AH38" i="9"/>
  <c r="AG38" i="9"/>
  <c r="AI41" i="9"/>
  <c r="AH41" i="9"/>
  <c r="AG41" i="9"/>
  <c r="I43" i="9"/>
  <c r="AG45" i="9"/>
  <c r="AI45" i="9"/>
  <c r="AI46" i="9"/>
  <c r="AH46" i="9"/>
  <c r="AG46" i="9"/>
  <c r="AI47" i="9"/>
  <c r="AH47" i="9"/>
  <c r="AG47" i="9"/>
  <c r="AI51" i="9"/>
  <c r="AH51" i="9"/>
  <c r="AG51" i="9"/>
  <c r="F63" i="9"/>
  <c r="AI75" i="9"/>
  <c r="AH75" i="9"/>
  <c r="AG75" i="9"/>
  <c r="AI86" i="9"/>
  <c r="AH86" i="9"/>
  <c r="AG86" i="9"/>
  <c r="I23" i="9"/>
  <c r="M23" i="9" s="1"/>
  <c r="N23" i="9" s="1"/>
  <c r="I44" i="9"/>
  <c r="L51" i="9"/>
  <c r="L24" i="9"/>
  <c r="F26" i="9"/>
  <c r="AG30" i="9"/>
  <c r="AH31" i="9"/>
  <c r="I36" i="9"/>
  <c r="F38" i="9"/>
  <c r="AH45" i="9"/>
  <c r="F48" i="9"/>
  <c r="AI50" i="9"/>
  <c r="AH50" i="9"/>
  <c r="F52" i="9"/>
  <c r="I53" i="9"/>
  <c r="AG57" i="9"/>
  <c r="AI57" i="9"/>
  <c r="AH57" i="9"/>
  <c r="L60" i="9"/>
  <c r="I63" i="9"/>
  <c r="F93" i="9"/>
  <c r="F13" i="9"/>
  <c r="I31" i="9"/>
  <c r="AI52" i="9"/>
  <c r="AH52" i="9"/>
  <c r="AG52" i="9"/>
  <c r="L57" i="9"/>
  <c r="F184" i="9"/>
  <c r="F185" i="9"/>
  <c r="F177" i="9"/>
  <c r="F168" i="9"/>
  <c r="F154" i="9"/>
  <c r="F175" i="9"/>
  <c r="F152" i="9"/>
  <c r="F162" i="9"/>
  <c r="F182" i="9"/>
  <c r="F176" i="9"/>
  <c r="F169" i="9"/>
  <c r="F160" i="9"/>
  <c r="F151" i="9"/>
  <c r="F148" i="9"/>
  <c r="F183" i="9"/>
  <c r="F146" i="9"/>
  <c r="F130" i="9"/>
  <c r="F122" i="9"/>
  <c r="F140" i="9"/>
  <c r="F158" i="9"/>
  <c r="F141" i="9"/>
  <c r="F134" i="9"/>
  <c r="F133" i="9"/>
  <c r="F127" i="9"/>
  <c r="F112" i="9"/>
  <c r="F103" i="9"/>
  <c r="F128" i="9"/>
  <c r="F121" i="9"/>
  <c r="F114" i="9"/>
  <c r="F109" i="9"/>
  <c r="F101" i="9"/>
  <c r="F142" i="9"/>
  <c r="F104" i="9"/>
  <c r="F96" i="9"/>
  <c r="F129" i="9"/>
  <c r="F119" i="9"/>
  <c r="F105" i="9"/>
  <c r="F126" i="9"/>
  <c r="F81" i="9"/>
  <c r="F73" i="9"/>
  <c r="F95" i="9"/>
  <c r="F87" i="9"/>
  <c r="F68" i="9"/>
  <c r="F115" i="9"/>
  <c r="F100" i="9"/>
  <c r="F92" i="9"/>
  <c r="F110" i="9"/>
  <c r="F89" i="9"/>
  <c r="F86" i="9"/>
  <c r="F77" i="9"/>
  <c r="F108" i="9"/>
  <c r="F83" i="9"/>
  <c r="F50" i="9"/>
  <c r="F42" i="9"/>
  <c r="F34" i="9"/>
  <c r="F75" i="9"/>
  <c r="F67" i="9"/>
  <c r="F51" i="9"/>
  <c r="F43" i="9"/>
  <c r="F120" i="9"/>
  <c r="F57" i="9"/>
  <c r="F49" i="9"/>
  <c r="F41" i="9"/>
  <c r="F69" i="9"/>
  <c r="F65" i="9"/>
  <c r="I3" i="9"/>
  <c r="F5" i="9"/>
  <c r="I6" i="9"/>
  <c r="L7" i="9"/>
  <c r="F9" i="9"/>
  <c r="F17" i="9"/>
  <c r="F20" i="9"/>
  <c r="I22" i="9"/>
  <c r="O22" i="9" s="1"/>
  <c r="P22" i="9" s="1"/>
  <c r="I26" i="9"/>
  <c r="AH30" i="9"/>
  <c r="I33" i="9"/>
  <c r="L35" i="9"/>
  <c r="L36" i="9"/>
  <c r="I38" i="9"/>
  <c r="F39" i="9"/>
  <c r="AI39" i="9"/>
  <c r="AG39" i="9"/>
  <c r="AH40" i="9"/>
  <c r="AG40" i="9"/>
  <c r="I42" i="9"/>
  <c r="L43" i="9"/>
  <c r="AI44" i="9"/>
  <c r="AH44" i="9"/>
  <c r="AG44" i="9"/>
  <c r="F46" i="9"/>
  <c r="F47" i="9"/>
  <c r="L49" i="9"/>
  <c r="AG50" i="9"/>
  <c r="I52" i="9"/>
  <c r="AH56" i="9"/>
  <c r="AG56" i="9"/>
  <c r="F58" i="9"/>
  <c r="AI61" i="9"/>
  <c r="AH61" i="9"/>
  <c r="AG61" i="9"/>
  <c r="I68" i="9"/>
  <c r="L84" i="9"/>
  <c r="L5" i="9"/>
  <c r="L9" i="9"/>
  <c r="I11" i="9"/>
  <c r="Q11" i="9" s="1"/>
  <c r="R11" i="9" s="1"/>
  <c r="L40" i="9"/>
  <c r="F2" i="9"/>
  <c r="L10" i="9"/>
  <c r="I12" i="9"/>
  <c r="Q12" i="9" s="1"/>
  <c r="R12" i="9" s="1"/>
  <c r="L18" i="9"/>
  <c r="M18" i="9" s="1"/>
  <c r="N18" i="9" s="1"/>
  <c r="L25" i="9"/>
  <c r="F28" i="9"/>
  <c r="F32" i="9"/>
  <c r="L33" i="9"/>
  <c r="L42" i="9"/>
  <c r="F45" i="9"/>
  <c r="I46" i="9"/>
  <c r="L48" i="9"/>
  <c r="L52" i="9"/>
  <c r="F70" i="9"/>
  <c r="AI91" i="9"/>
  <c r="AH91" i="9"/>
  <c r="AG91" i="9"/>
  <c r="I8" i="9"/>
  <c r="I19" i="9"/>
  <c r="Q19" i="9" s="1"/>
  <c r="R19" i="9" s="1"/>
  <c r="AI36" i="9"/>
  <c r="AH36" i="9"/>
  <c r="AH48" i="9"/>
  <c r="AG48" i="9"/>
  <c r="I168" i="9"/>
  <c r="I181" i="9"/>
  <c r="I175" i="9"/>
  <c r="I152" i="9"/>
  <c r="I182" i="9"/>
  <c r="I160" i="9"/>
  <c r="I150" i="9"/>
  <c r="I183" i="9"/>
  <c r="I173" i="9"/>
  <c r="I159" i="9"/>
  <c r="I146" i="9"/>
  <c r="I158" i="9"/>
  <c r="I149" i="9"/>
  <c r="I128" i="9"/>
  <c r="I120" i="9"/>
  <c r="I148" i="9"/>
  <c r="I174" i="9"/>
  <c r="I167" i="9"/>
  <c r="I166" i="9"/>
  <c r="I156" i="9"/>
  <c r="I138" i="9"/>
  <c r="I157" i="9"/>
  <c r="I151" i="9"/>
  <c r="I147" i="9"/>
  <c r="I132" i="9"/>
  <c r="I139" i="9"/>
  <c r="I154" i="9"/>
  <c r="I144" i="9"/>
  <c r="I114" i="9"/>
  <c r="I109" i="9"/>
  <c r="I101" i="9"/>
  <c r="I125" i="9"/>
  <c r="I118" i="9"/>
  <c r="I117" i="9"/>
  <c r="I111" i="9"/>
  <c r="I107" i="9"/>
  <c r="I99" i="9"/>
  <c r="I119" i="9"/>
  <c r="I102" i="9"/>
  <c r="I94" i="9"/>
  <c r="I126" i="9"/>
  <c r="I140" i="9"/>
  <c r="I103" i="9"/>
  <c r="I93" i="9"/>
  <c r="I79" i="9"/>
  <c r="I71" i="9"/>
  <c r="I66" i="9"/>
  <c r="I112" i="9"/>
  <c r="I98" i="9"/>
  <c r="I83" i="9"/>
  <c r="I75" i="9"/>
  <c r="I106" i="9"/>
  <c r="I85" i="9"/>
  <c r="I73" i="9"/>
  <c r="I61" i="9"/>
  <c r="I58" i="9"/>
  <c r="I56" i="9"/>
  <c r="I48" i="9"/>
  <c r="I40" i="9"/>
  <c r="I32" i="9"/>
  <c r="I67" i="9"/>
  <c r="I124" i="9"/>
  <c r="I57" i="9"/>
  <c r="I49" i="9"/>
  <c r="I41" i="9"/>
  <c r="I65" i="9"/>
  <c r="I81" i="9"/>
  <c r="I59" i="9"/>
  <c r="O59" i="9" s="1"/>
  <c r="P59" i="9" s="1"/>
  <c r="I55" i="9"/>
  <c r="I47" i="9"/>
  <c r="AG2" i="9"/>
  <c r="F8" i="9"/>
  <c r="AG21" i="9"/>
  <c r="AG24" i="9"/>
  <c r="AG25" i="9"/>
  <c r="I27" i="9"/>
  <c r="F31" i="9"/>
  <c r="AG34" i="9"/>
  <c r="L37" i="9"/>
  <c r="I39" i="9"/>
  <c r="F40" i="9"/>
  <c r="AI43" i="9"/>
  <c r="AH43" i="9"/>
  <c r="AG43" i="9"/>
  <c r="AI49" i="9"/>
  <c r="AH49" i="9"/>
  <c r="AG49" i="9"/>
  <c r="I51" i="9"/>
  <c r="AG53" i="9"/>
  <c r="AI53" i="9"/>
  <c r="AI54" i="9"/>
  <c r="AH54" i="9"/>
  <c r="AG54" i="9"/>
  <c r="AI55" i="9"/>
  <c r="AH55" i="9"/>
  <c r="AG55" i="9"/>
  <c r="L58" i="9"/>
  <c r="AH60" i="9"/>
  <c r="AI60" i="9"/>
  <c r="AG60" i="9"/>
  <c r="I62" i="9"/>
  <c r="AI63" i="9"/>
  <c r="AG63" i="9"/>
  <c r="L12" i="9"/>
  <c r="I14" i="9"/>
  <c r="F16" i="9"/>
  <c r="F21" i="9"/>
  <c r="AH24" i="9"/>
  <c r="L27" i="9"/>
  <c r="F29" i="9"/>
  <c r="F30" i="9"/>
  <c r="L32" i="9"/>
  <c r="I34" i="9"/>
  <c r="AI34" i="9"/>
  <c r="AI42" i="9"/>
  <c r="AH42" i="9"/>
  <c r="F44" i="9"/>
  <c r="I45" i="9"/>
  <c r="AH53" i="9"/>
  <c r="F56" i="9"/>
  <c r="AG59" i="9"/>
  <c r="AI59" i="9"/>
  <c r="F61" i="9"/>
  <c r="L62" i="9"/>
  <c r="AH63" i="9"/>
  <c r="F66" i="9"/>
  <c r="L109" i="9"/>
  <c r="F64" i="9"/>
  <c r="L68" i="9"/>
  <c r="I70" i="9"/>
  <c r="F71" i="9"/>
  <c r="L72" i="9"/>
  <c r="I77" i="9"/>
  <c r="AI79" i="9"/>
  <c r="AH79" i="9"/>
  <c r="AG79" i="9"/>
  <c r="L82" i="9"/>
  <c r="AG85" i="9"/>
  <c r="AH85" i="9"/>
  <c r="I105" i="9"/>
  <c r="AI109" i="9"/>
  <c r="AH109" i="9"/>
  <c r="AG109" i="9"/>
  <c r="AG112" i="9"/>
  <c r="AH112" i="9"/>
  <c r="AI112" i="9"/>
  <c r="L66" i="9"/>
  <c r="AI66" i="9"/>
  <c r="AH66" i="9"/>
  <c r="AG66" i="9"/>
  <c r="I69" i="9"/>
  <c r="L70" i="9"/>
  <c r="AG73" i="9"/>
  <c r="AI73" i="9"/>
  <c r="AI74" i="9"/>
  <c r="AH74" i="9"/>
  <c r="AG74" i="9"/>
  <c r="F76" i="9"/>
  <c r="AI78" i="9"/>
  <c r="AH78" i="9"/>
  <c r="F80" i="9"/>
  <c r="I87" i="9"/>
  <c r="L93" i="9"/>
  <c r="AH94" i="9"/>
  <c r="AG94" i="9"/>
  <c r="AI94" i="9"/>
  <c r="AI97" i="9"/>
  <c r="AH97" i="9"/>
  <c r="AG97" i="9"/>
  <c r="L103" i="9"/>
  <c r="AH73" i="9"/>
  <c r="I76" i="9"/>
  <c r="AG78" i="9"/>
  <c r="I80" i="9"/>
  <c r="L87" i="9"/>
  <c r="AH89" i="9"/>
  <c r="AI89" i="9"/>
  <c r="I92" i="9"/>
  <c r="L114" i="9"/>
  <c r="I60" i="9"/>
  <c r="AI72" i="9"/>
  <c r="AH72" i="9"/>
  <c r="AG72" i="9"/>
  <c r="F74" i="9"/>
  <c r="L76" i="9"/>
  <c r="AI77" i="9"/>
  <c r="AH77" i="9"/>
  <c r="AG77" i="9"/>
  <c r="F79" i="9"/>
  <c r="L80" i="9"/>
  <c r="AI83" i="9"/>
  <c r="AH83" i="9"/>
  <c r="I86" i="9"/>
  <c r="AH88" i="9"/>
  <c r="AG88" i="9"/>
  <c r="I95" i="9"/>
  <c r="AI105" i="9"/>
  <c r="AH105" i="9"/>
  <c r="AG105" i="9"/>
  <c r="AI111" i="9"/>
  <c r="AH111" i="9"/>
  <c r="AG111" i="9"/>
  <c r="AG65" i="9"/>
  <c r="AI65" i="9"/>
  <c r="AH67" i="9"/>
  <c r="I74" i="9"/>
  <c r="F78" i="9"/>
  <c r="AG81" i="9"/>
  <c r="AI81" i="9"/>
  <c r="AI82" i="9"/>
  <c r="AH82" i="9"/>
  <c r="AG82" i="9"/>
  <c r="AG83" i="9"/>
  <c r="F85" i="9"/>
  <c r="AI88" i="9"/>
  <c r="I91" i="9"/>
  <c r="L95" i="9"/>
  <c r="F97" i="9"/>
  <c r="AI108" i="9"/>
  <c r="AH108" i="9"/>
  <c r="AG108" i="9"/>
  <c r="I131" i="9"/>
  <c r="AG64" i="9"/>
  <c r="AH65" i="9"/>
  <c r="AI67" i="9"/>
  <c r="AH68" i="9"/>
  <c r="AG68" i="9"/>
  <c r="AI71" i="9"/>
  <c r="AH71" i="9"/>
  <c r="AG71" i="9"/>
  <c r="L74" i="9"/>
  <c r="L75" i="9"/>
  <c r="AH76" i="9"/>
  <c r="AG76" i="9"/>
  <c r="I78" i="9"/>
  <c r="AH81" i="9"/>
  <c r="F84" i="9"/>
  <c r="I90" i="9"/>
  <c r="AI95" i="9"/>
  <c r="AH95" i="9"/>
  <c r="I97" i="9"/>
  <c r="L101" i="9"/>
  <c r="L102" i="9"/>
  <c r="F62" i="9"/>
  <c r="L67" i="9"/>
  <c r="AI69" i="9"/>
  <c r="AH69" i="9"/>
  <c r="AG69" i="9"/>
  <c r="F72" i="9"/>
  <c r="L78" i="9"/>
  <c r="AI80" i="9"/>
  <c r="AH80" i="9"/>
  <c r="AG80" i="9"/>
  <c r="F82" i="9"/>
  <c r="I84" i="9"/>
  <c r="I89" i="9"/>
  <c r="AI92" i="9"/>
  <c r="AH92" i="9"/>
  <c r="AG92" i="9"/>
  <c r="F94" i="9"/>
  <c r="AG98" i="9"/>
  <c r="AI98" i="9"/>
  <c r="AH98" i="9"/>
  <c r="AI102" i="9"/>
  <c r="AH102" i="9"/>
  <c r="AG102" i="9"/>
  <c r="AH129" i="9"/>
  <c r="AI129" i="9"/>
  <c r="AG129" i="9"/>
  <c r="I88" i="9"/>
  <c r="AI90" i="9"/>
  <c r="L94" i="9"/>
  <c r="F98" i="9"/>
  <c r="AI99" i="9"/>
  <c r="AH99" i="9"/>
  <c r="AG99" i="9"/>
  <c r="F107" i="9"/>
  <c r="AI113" i="9"/>
  <c r="AH113" i="9"/>
  <c r="AI114" i="9"/>
  <c r="AH114" i="9"/>
  <c r="AG114" i="9"/>
  <c r="AH115" i="9"/>
  <c r="AG115" i="9"/>
  <c r="F90" i="9"/>
  <c r="F91" i="9"/>
  <c r="AI100" i="9"/>
  <c r="AH100" i="9"/>
  <c r="L106" i="9"/>
  <c r="I108" i="9"/>
  <c r="F111" i="9"/>
  <c r="F113" i="9"/>
  <c r="AI116" i="9"/>
  <c r="AH116" i="9"/>
  <c r="AH121" i="9"/>
  <c r="AI121" i="9"/>
  <c r="AG121" i="9"/>
  <c r="AG84" i="9"/>
  <c r="F99" i="9"/>
  <c r="L108" i="9"/>
  <c r="I110" i="9"/>
  <c r="I113" i="9"/>
  <c r="F116" i="9"/>
  <c r="AG116" i="9"/>
  <c r="AI124" i="9"/>
  <c r="AH124" i="9"/>
  <c r="AH84" i="9"/>
  <c r="AG87" i="9"/>
  <c r="AH93" i="9"/>
  <c r="I96" i="9"/>
  <c r="AI96" i="9"/>
  <c r="AH96" i="9"/>
  <c r="L98" i="9"/>
  <c r="I100" i="9"/>
  <c r="AG103" i="9"/>
  <c r="L112" i="9"/>
  <c r="I115" i="9"/>
  <c r="I116" i="9"/>
  <c r="AH120" i="9"/>
  <c r="AG120" i="9"/>
  <c r="AI120" i="9"/>
  <c r="I122" i="9"/>
  <c r="AG124" i="9"/>
  <c r="L86" i="9"/>
  <c r="AH87" i="9"/>
  <c r="AI93" i="9"/>
  <c r="AG96" i="9"/>
  <c r="AH103" i="9"/>
  <c r="AI104" i="9"/>
  <c r="AH104" i="9"/>
  <c r="AG104" i="9"/>
  <c r="L115" i="9"/>
  <c r="L116" i="9"/>
  <c r="F118" i="9"/>
  <c r="L122" i="9"/>
  <c r="AI123" i="9"/>
  <c r="AH123" i="9"/>
  <c r="AG123" i="9"/>
  <c r="F102" i="9"/>
  <c r="AH122" i="9"/>
  <c r="AI122" i="9"/>
  <c r="AI138" i="9"/>
  <c r="AG138" i="9"/>
  <c r="AH138" i="9"/>
  <c r="AH153" i="9"/>
  <c r="AI153" i="9"/>
  <c r="AG153" i="9"/>
  <c r="I104" i="9"/>
  <c r="F106" i="9"/>
  <c r="AI107" i="9"/>
  <c r="AH107" i="9"/>
  <c r="AG107" i="9"/>
  <c r="AG122" i="9"/>
  <c r="L128" i="9"/>
  <c r="F131" i="9"/>
  <c r="AH135" i="9"/>
  <c r="AI135" i="9"/>
  <c r="AI146" i="9"/>
  <c r="AH146" i="9"/>
  <c r="AG146" i="9"/>
  <c r="F159" i="9"/>
  <c r="L127" i="9"/>
  <c r="AG133" i="9"/>
  <c r="AI133" i="9"/>
  <c r="F139" i="9"/>
  <c r="AH141" i="9"/>
  <c r="AI141" i="9"/>
  <c r="AG141" i="9"/>
  <c r="AI179" i="9"/>
  <c r="AH179" i="9"/>
  <c r="AG179" i="9"/>
  <c r="L184" i="9"/>
  <c r="F117" i="9"/>
  <c r="L120" i="9"/>
  <c r="F123" i="9"/>
  <c r="F125" i="9"/>
  <c r="AH127" i="9"/>
  <c r="I129" i="9"/>
  <c r="AH133" i="9"/>
  <c r="I136" i="9"/>
  <c r="AI137" i="9"/>
  <c r="AH137" i="9"/>
  <c r="AG137" i="9"/>
  <c r="L152" i="9"/>
  <c r="I123" i="9"/>
  <c r="AI126" i="9"/>
  <c r="AG126" i="9"/>
  <c r="AI127" i="9"/>
  <c r="L129" i="9"/>
  <c r="AG132" i="9"/>
  <c r="AH132" i="9"/>
  <c r="F135" i="9"/>
  <c r="L136" i="9"/>
  <c r="F138" i="9"/>
  <c r="AH143" i="9"/>
  <c r="AI143" i="9"/>
  <c r="AG143" i="9"/>
  <c r="AI148" i="9"/>
  <c r="AH148" i="9"/>
  <c r="AG148" i="9"/>
  <c r="F150" i="9"/>
  <c r="AG152" i="9"/>
  <c r="AI152" i="9"/>
  <c r="AH152" i="9"/>
  <c r="AI174" i="9"/>
  <c r="AG174" i="9"/>
  <c r="AH174" i="9"/>
  <c r="L113" i="9"/>
  <c r="L119" i="9"/>
  <c r="AH126" i="9"/>
  <c r="AI132" i="9"/>
  <c r="AI140" i="9"/>
  <c r="AG140" i="9"/>
  <c r="AH140" i="9"/>
  <c r="AI156" i="9"/>
  <c r="AH156" i="9"/>
  <c r="AG156" i="9"/>
  <c r="AI164" i="9"/>
  <c r="AH164" i="9"/>
  <c r="AG164" i="9"/>
  <c r="L170" i="9"/>
  <c r="AG101" i="9"/>
  <c r="AH119" i="9"/>
  <c r="I121" i="9"/>
  <c r="F124" i="9"/>
  <c r="AG125" i="9"/>
  <c r="AI125" i="9"/>
  <c r="I130" i="9"/>
  <c r="AG130" i="9"/>
  <c r="AI131" i="9"/>
  <c r="AH131" i="9"/>
  <c r="AG131" i="9"/>
  <c r="L134" i="9"/>
  <c r="L135" i="9"/>
  <c r="L142" i="9"/>
  <c r="AI118" i="9"/>
  <c r="AG118" i="9"/>
  <c r="L121" i="9"/>
  <c r="AH128" i="9"/>
  <c r="AG128" i="9"/>
  <c r="AI130" i="9"/>
  <c r="F132" i="9"/>
  <c r="I133" i="9"/>
  <c r="AH142" i="9"/>
  <c r="AG142" i="9"/>
  <c r="AI142" i="9"/>
  <c r="L149" i="9"/>
  <c r="L177" i="9"/>
  <c r="L140" i="9"/>
  <c r="I142" i="9"/>
  <c r="F147" i="9"/>
  <c r="AI151" i="9"/>
  <c r="AH151" i="9"/>
  <c r="F153" i="9"/>
  <c r="AI158" i="9"/>
  <c r="AG158" i="9"/>
  <c r="AH158" i="9"/>
  <c r="F180" i="9"/>
  <c r="F136" i="9"/>
  <c r="F145" i="9"/>
  <c r="L154" i="9"/>
  <c r="AH155" i="9"/>
  <c r="AI155" i="9"/>
  <c r="AG155" i="9"/>
  <c r="AG160" i="9"/>
  <c r="AI160" i="9"/>
  <c r="AH161" i="9"/>
  <c r="AI161" i="9"/>
  <c r="AI162" i="9"/>
  <c r="AH162" i="9"/>
  <c r="AH163" i="9"/>
  <c r="AI163" i="9"/>
  <c r="AI165" i="9"/>
  <c r="AH165" i="9"/>
  <c r="AG165" i="9"/>
  <c r="AI166" i="9"/>
  <c r="AG166" i="9"/>
  <c r="AH166" i="9"/>
  <c r="AI171" i="9"/>
  <c r="AH171" i="9"/>
  <c r="AG171" i="9"/>
  <c r="AG177" i="9"/>
  <c r="I180" i="9"/>
  <c r="AI186" i="9"/>
  <c r="AH186" i="9"/>
  <c r="L139" i="9"/>
  <c r="AH139" i="9"/>
  <c r="F143" i="9"/>
  <c r="I145" i="9"/>
  <c r="L153" i="9"/>
  <c r="F156" i="9"/>
  <c r="AH160" i="9"/>
  <c r="AG161" i="9"/>
  <c r="AG162" i="9"/>
  <c r="AG163" i="9"/>
  <c r="F166" i="9"/>
  <c r="F167" i="9"/>
  <c r="F173" i="9"/>
  <c r="F174" i="9"/>
  <c r="L175" i="9"/>
  <c r="AI177" i="9"/>
  <c r="AG186" i="9"/>
  <c r="L132" i="9"/>
  <c r="I134" i="9"/>
  <c r="I135" i="9"/>
  <c r="AG136" i="9"/>
  <c r="AI139" i="9"/>
  <c r="I141" i="9"/>
  <c r="I143" i="9"/>
  <c r="AI145" i="9"/>
  <c r="AH145" i="9"/>
  <c r="L147" i="9"/>
  <c r="AI154" i="9"/>
  <c r="AH154" i="9"/>
  <c r="AG154" i="9"/>
  <c r="L157" i="9"/>
  <c r="F161" i="9"/>
  <c r="F164" i="9"/>
  <c r="I172" i="9"/>
  <c r="I185" i="9"/>
  <c r="L133" i="9"/>
  <c r="AH136" i="9"/>
  <c r="L141" i="9"/>
  <c r="L143" i="9"/>
  <c r="F149" i="9"/>
  <c r="I162" i="9"/>
  <c r="I164" i="9"/>
  <c r="I165" i="9"/>
  <c r="L168" i="9"/>
  <c r="AH176" i="9"/>
  <c r="AG176" i="9"/>
  <c r="AI176" i="9"/>
  <c r="AG181" i="9"/>
  <c r="AI181" i="9"/>
  <c r="AI182" i="9"/>
  <c r="AG182" i="9"/>
  <c r="AH182" i="9"/>
  <c r="L185" i="9"/>
  <c r="F137" i="9"/>
  <c r="F144" i="9"/>
  <c r="AH149" i="9"/>
  <c r="AG149" i="9"/>
  <c r="L160" i="9"/>
  <c r="L163" i="9"/>
  <c r="F171" i="9"/>
  <c r="AH175" i="9"/>
  <c r="AH181" i="9"/>
  <c r="I137" i="9"/>
  <c r="L148" i="9"/>
  <c r="AI150" i="9"/>
  <c r="AG150" i="9"/>
  <c r="AH168" i="9"/>
  <c r="AG168" i="9"/>
  <c r="AI175" i="9"/>
  <c r="I177" i="9"/>
  <c r="L167" i="9"/>
  <c r="I171" i="9"/>
  <c r="L174" i="9"/>
  <c r="F178" i="9"/>
  <c r="F187" i="9"/>
  <c r="I178" i="9"/>
  <c r="AI185" i="9"/>
  <c r="AH185" i="9"/>
  <c r="AG185" i="9"/>
  <c r="I187" i="9"/>
  <c r="AG157" i="9"/>
  <c r="L159" i="9"/>
  <c r="F163" i="9"/>
  <c r="F165" i="9"/>
  <c r="AH167" i="9"/>
  <c r="I169" i="9"/>
  <c r="AG169" i="9"/>
  <c r="F172" i="9"/>
  <c r="AG173" i="9"/>
  <c r="AI173" i="9"/>
  <c r="I176" i="9"/>
  <c r="AI178" i="9"/>
  <c r="AH180" i="9"/>
  <c r="L183" i="9"/>
  <c r="AH183" i="9"/>
  <c r="F186" i="9"/>
  <c r="I161" i="9"/>
  <c r="I163" i="9"/>
  <c r="AI167" i="9"/>
  <c r="L169" i="9"/>
  <c r="AI169" i="9"/>
  <c r="L176" i="9"/>
  <c r="F179" i="9"/>
  <c r="F181" i="9"/>
  <c r="AI183" i="9"/>
  <c r="AH184" i="9"/>
  <c r="AG184" i="9"/>
  <c r="I186" i="9"/>
  <c r="L151" i="9"/>
  <c r="F155" i="9"/>
  <c r="F157" i="9"/>
  <c r="L161" i="9"/>
  <c r="F170" i="9"/>
  <c r="I179" i="9"/>
  <c r="L182" i="9"/>
  <c r="AI184" i="9"/>
  <c r="L186" i="9"/>
  <c r="I153" i="9"/>
  <c r="I155" i="9"/>
  <c r="I170" i="9"/>
  <c r="AG170" i="9"/>
  <c r="AG172" i="9"/>
  <c r="I184" i="9"/>
  <c r="AI187" i="9"/>
  <c r="AH187" i="9"/>
  <c r="AG187" i="9"/>
  <c r="L9" i="4"/>
  <c r="I183" i="4"/>
  <c r="I175" i="4"/>
  <c r="I181" i="4"/>
  <c r="I165" i="4"/>
  <c r="I149" i="4"/>
  <c r="I133" i="4"/>
  <c r="I117" i="4"/>
  <c r="I101" i="4"/>
  <c r="I85" i="4"/>
  <c r="I69" i="4"/>
  <c r="I53" i="4"/>
  <c r="I37" i="4"/>
  <c r="L114" i="4"/>
  <c r="L15" i="4"/>
  <c r="L23" i="4"/>
  <c r="L31" i="4"/>
  <c r="L39" i="4"/>
  <c r="L47" i="4"/>
  <c r="L55" i="4"/>
  <c r="L63" i="4"/>
  <c r="L71" i="4"/>
  <c r="L79" i="4"/>
  <c r="L87" i="4"/>
  <c r="L95" i="4"/>
  <c r="L103" i="4"/>
  <c r="L111" i="4"/>
  <c r="L119" i="4"/>
  <c r="L127" i="4"/>
  <c r="L135" i="4"/>
  <c r="L143" i="4"/>
  <c r="L151" i="4"/>
  <c r="L159" i="4"/>
  <c r="L167" i="4"/>
  <c r="L175" i="4"/>
  <c r="L183" i="4"/>
  <c r="L8" i="4"/>
  <c r="L16" i="4"/>
  <c r="L24" i="4"/>
  <c r="L32" i="4"/>
  <c r="L40" i="4"/>
  <c r="L48" i="4"/>
  <c r="L56" i="4"/>
  <c r="L64" i="4"/>
  <c r="L72" i="4"/>
  <c r="L80" i="4"/>
  <c r="L88" i="4"/>
  <c r="L96" i="4"/>
  <c r="L104" i="4"/>
  <c r="L112" i="4"/>
  <c r="L120" i="4"/>
  <c r="L128" i="4"/>
  <c r="L136" i="4"/>
  <c r="L144" i="4"/>
  <c r="L152" i="4"/>
  <c r="L160" i="4"/>
  <c r="I45" i="4"/>
  <c r="L17" i="4"/>
  <c r="L25" i="4"/>
  <c r="L33" i="4"/>
  <c r="L41" i="4"/>
  <c r="L49" i="4"/>
  <c r="L57" i="4"/>
  <c r="L65" i="4"/>
  <c r="L73" i="4"/>
  <c r="L81" i="4"/>
  <c r="L89" i="4"/>
  <c r="L97" i="4"/>
  <c r="L105" i="4"/>
  <c r="L113" i="4"/>
  <c r="L121" i="4"/>
  <c r="L129" i="4"/>
  <c r="L137" i="4"/>
  <c r="L145" i="4"/>
  <c r="L153" i="4"/>
  <c r="L161" i="4"/>
  <c r="L169" i="4"/>
  <c r="L177" i="4"/>
  <c r="L185" i="4"/>
  <c r="I185" i="4"/>
  <c r="I177" i="4"/>
  <c r="I169" i="4"/>
  <c r="I161" i="4"/>
  <c r="I153" i="4"/>
  <c r="I145" i="4"/>
  <c r="I137" i="4"/>
  <c r="I129" i="4"/>
  <c r="I121" i="4"/>
  <c r="I105" i="4"/>
  <c r="I89" i="4"/>
  <c r="I73" i="4"/>
  <c r="I57" i="4"/>
  <c r="I41" i="4"/>
  <c r="I25" i="4"/>
  <c r="I17" i="4"/>
  <c r="I9" i="4"/>
  <c r="L3" i="4"/>
  <c r="L11" i="4"/>
  <c r="L19" i="4"/>
  <c r="L27" i="4"/>
  <c r="L35" i="4"/>
  <c r="L43" i="4"/>
  <c r="L51" i="4"/>
  <c r="L59" i="4"/>
  <c r="L67" i="4"/>
  <c r="L75" i="4"/>
  <c r="L83" i="4"/>
  <c r="L91" i="4"/>
  <c r="L99" i="4"/>
  <c r="L107" i="4"/>
  <c r="L115" i="4"/>
  <c r="L123" i="4"/>
  <c r="L131" i="4"/>
  <c r="L139" i="4"/>
  <c r="L147" i="4"/>
  <c r="L155" i="4"/>
  <c r="L163" i="4"/>
  <c r="L171" i="4"/>
  <c r="L179" i="4"/>
  <c r="L187" i="4"/>
  <c r="I176" i="4"/>
  <c r="I160" i="4"/>
  <c r="I144" i="4"/>
  <c r="I128" i="4"/>
  <c r="I112" i="4"/>
  <c r="L4" i="4"/>
  <c r="L12" i="4"/>
  <c r="L20" i="4"/>
  <c r="L28" i="4"/>
  <c r="L36" i="4"/>
  <c r="L44" i="4"/>
  <c r="L52" i="4"/>
  <c r="L60" i="4"/>
  <c r="L68" i="4"/>
  <c r="L76" i="4"/>
  <c r="L84" i="4"/>
  <c r="L92" i="4"/>
  <c r="L100" i="4"/>
  <c r="L108" i="4"/>
  <c r="L116" i="4"/>
  <c r="L124" i="4"/>
  <c r="L132" i="4"/>
  <c r="L140" i="4"/>
  <c r="L148" i="4"/>
  <c r="L156" i="4"/>
  <c r="L164" i="4"/>
  <c r="L172" i="4"/>
  <c r="L180" i="4"/>
  <c r="L2" i="4"/>
  <c r="I167" i="4"/>
  <c r="I159" i="4"/>
  <c r="I151" i="4"/>
  <c r="I143" i="4"/>
  <c r="I135" i="4"/>
  <c r="I127" i="4"/>
  <c r="I119" i="4"/>
  <c r="I111" i="4"/>
  <c r="I103" i="4"/>
  <c r="I95" i="4"/>
  <c r="I87" i="4"/>
  <c r="I79" i="4"/>
  <c r="I71" i="4"/>
  <c r="I63" i="4"/>
  <c r="I55" i="4"/>
  <c r="I47" i="4"/>
  <c r="I39" i="4"/>
  <c r="I31" i="4"/>
  <c r="I23" i="4"/>
  <c r="I15" i="4"/>
  <c r="I7" i="4"/>
  <c r="L5" i="4"/>
  <c r="L13" i="4"/>
  <c r="L21" i="4"/>
  <c r="L29" i="4"/>
  <c r="L37" i="4"/>
  <c r="L45" i="4"/>
  <c r="L53" i="4"/>
  <c r="L61" i="4"/>
  <c r="L69" i="4"/>
  <c r="L77" i="4"/>
  <c r="L85" i="4"/>
  <c r="L93" i="4"/>
  <c r="L101" i="4"/>
  <c r="L109" i="4"/>
  <c r="L117" i="4"/>
  <c r="L6" i="4"/>
  <c r="L14" i="4"/>
  <c r="L22" i="4"/>
  <c r="L30" i="4"/>
  <c r="L38" i="4"/>
  <c r="L46" i="4"/>
  <c r="L54" i="4"/>
  <c r="L62" i="4"/>
  <c r="L70" i="4"/>
  <c r="L78" i="4"/>
  <c r="L86" i="4"/>
  <c r="L94" i="4"/>
  <c r="L102" i="4"/>
  <c r="L110" i="4"/>
  <c r="L118" i="4"/>
  <c r="L126" i="4"/>
  <c r="L134" i="4"/>
  <c r="L142" i="4"/>
  <c r="I141" i="4"/>
  <c r="L170" i="4"/>
  <c r="L138" i="4"/>
  <c r="L98" i="4"/>
  <c r="L26" i="4"/>
  <c r="I125" i="4"/>
  <c r="L178" i="4"/>
  <c r="L146" i="4"/>
  <c r="L122" i="4"/>
  <c r="L82" i="4"/>
  <c r="L74" i="4"/>
  <c r="L66" i="4"/>
  <c r="L58" i="4"/>
  <c r="L50" i="4"/>
  <c r="L42" i="4"/>
  <c r="L10" i="4"/>
  <c r="I184" i="4"/>
  <c r="I168" i="4"/>
  <c r="I152" i="4"/>
  <c r="I136" i="4"/>
  <c r="I120" i="4"/>
  <c r="I104" i="4"/>
  <c r="I88" i="4"/>
  <c r="I72" i="4"/>
  <c r="I56" i="4"/>
  <c r="I40" i="4"/>
  <c r="I24" i="4"/>
  <c r="I10" i="4"/>
  <c r="L184" i="4"/>
  <c r="L176" i="4"/>
  <c r="L168" i="4"/>
  <c r="I93" i="4"/>
  <c r="I8" i="4"/>
  <c r="L18" i="4"/>
  <c r="L7" i="4"/>
  <c r="I173" i="4"/>
  <c r="I61" i="4"/>
  <c r="L186" i="4"/>
  <c r="L162" i="4"/>
  <c r="L130" i="4"/>
  <c r="L90" i="4"/>
  <c r="L34" i="4"/>
  <c r="L182" i="4"/>
  <c r="L174" i="4"/>
  <c r="L166" i="4"/>
  <c r="L158" i="4"/>
  <c r="L150" i="4"/>
  <c r="L154" i="4"/>
  <c r="I113" i="4"/>
  <c r="I97" i="4"/>
  <c r="I81" i="4"/>
  <c r="I65" i="4"/>
  <c r="I49" i="4"/>
  <c r="I33" i="4"/>
  <c r="I16" i="4"/>
  <c r="L181" i="4"/>
  <c r="L173" i="4"/>
  <c r="L165" i="4"/>
  <c r="L157" i="4"/>
  <c r="L149" i="4"/>
  <c r="L141" i="4"/>
  <c r="L133" i="4"/>
  <c r="L125" i="4"/>
  <c r="I157" i="4"/>
  <c r="I77" i="4"/>
  <c r="I29" i="4"/>
  <c r="L106" i="4"/>
  <c r="I96" i="4"/>
  <c r="I80" i="4"/>
  <c r="I64" i="4"/>
  <c r="I48" i="4"/>
  <c r="I32" i="4"/>
  <c r="I109" i="4"/>
  <c r="I182" i="4"/>
  <c r="I174" i="4"/>
  <c r="I166" i="4"/>
  <c r="I158" i="4"/>
  <c r="I150" i="4"/>
  <c r="I142" i="4"/>
  <c r="I134" i="4"/>
  <c r="I126" i="4"/>
  <c r="I118" i="4"/>
  <c r="I110" i="4"/>
  <c r="I102" i="4"/>
  <c r="I94" i="4"/>
  <c r="I86" i="4"/>
  <c r="I78" i="4"/>
  <c r="I70" i="4"/>
  <c r="I62" i="4"/>
  <c r="I54" i="4"/>
  <c r="I46" i="4"/>
  <c r="I38" i="4"/>
  <c r="I30" i="4"/>
  <c r="I22" i="4"/>
  <c r="I14" i="4"/>
  <c r="I6" i="4"/>
  <c r="I21" i="4"/>
  <c r="I13" i="4"/>
  <c r="I5" i="4"/>
  <c r="I2" i="4"/>
  <c r="I180" i="4"/>
  <c r="I172" i="4"/>
  <c r="I164" i="4"/>
  <c r="I156" i="4"/>
  <c r="I148" i="4"/>
  <c r="I140" i="4"/>
  <c r="I132" i="4"/>
  <c r="I124" i="4"/>
  <c r="I116" i="4"/>
  <c r="I108" i="4"/>
  <c r="I100" i="4"/>
  <c r="I92" i="4"/>
  <c r="I84" i="4"/>
  <c r="I76" i="4"/>
  <c r="I68" i="4"/>
  <c r="I60" i="4"/>
  <c r="I52" i="4"/>
  <c r="I44" i="4"/>
  <c r="I36" i="4"/>
  <c r="I28" i="4"/>
  <c r="I20" i="4"/>
  <c r="I12" i="4"/>
  <c r="I4" i="4"/>
  <c r="I187" i="4"/>
  <c r="I179" i="4"/>
  <c r="I171" i="4"/>
  <c r="I163" i="4"/>
  <c r="I155" i="4"/>
  <c r="I147" i="4"/>
  <c r="I139" i="4"/>
  <c r="I131" i="4"/>
  <c r="I123" i="4"/>
  <c r="I115" i="4"/>
  <c r="I107" i="4"/>
  <c r="I99" i="4"/>
  <c r="I91" i="4"/>
  <c r="I83" i="4"/>
  <c r="I75" i="4"/>
  <c r="I67" i="4"/>
  <c r="I59" i="4"/>
  <c r="I51" i="4"/>
  <c r="I43" i="4"/>
  <c r="I35" i="4"/>
  <c r="I27" i="4"/>
  <c r="I19" i="4"/>
  <c r="I11" i="4"/>
  <c r="I3" i="4"/>
  <c r="I186" i="4"/>
  <c r="I178" i="4"/>
  <c r="I170" i="4"/>
  <c r="I162" i="4"/>
  <c r="I154" i="4"/>
  <c r="I146" i="4"/>
  <c r="I138" i="4"/>
  <c r="I130" i="4"/>
  <c r="I122" i="4"/>
  <c r="I114" i="4"/>
  <c r="I106" i="4"/>
  <c r="I98" i="4"/>
  <c r="I90" i="4"/>
  <c r="I82" i="4"/>
  <c r="I74" i="4"/>
  <c r="I66" i="4"/>
  <c r="I58" i="4"/>
  <c r="I50" i="4"/>
  <c r="I42" i="4"/>
  <c r="I34" i="4"/>
  <c r="I26" i="4"/>
  <c r="I18" i="4"/>
  <c r="F184" i="4"/>
  <c r="F176" i="4"/>
  <c r="F168" i="4"/>
  <c r="F186" i="4"/>
  <c r="F187" i="4"/>
  <c r="F179" i="4"/>
  <c r="F171" i="4"/>
  <c r="F163" i="4"/>
  <c r="F131" i="4"/>
  <c r="F178" i="4"/>
  <c r="F162" i="4"/>
  <c r="F154" i="4"/>
  <c r="F138" i="4"/>
  <c r="F114" i="4"/>
  <c r="F98" i="4"/>
  <c r="F185" i="4"/>
  <c r="F177" i="4"/>
  <c r="F169" i="4"/>
  <c r="F161" i="4"/>
  <c r="F153" i="4"/>
  <c r="F145" i="4"/>
  <c r="F137" i="4"/>
  <c r="F129" i="4"/>
  <c r="F121" i="4"/>
  <c r="F113" i="4"/>
  <c r="F105" i="4"/>
  <c r="F97" i="4"/>
  <c r="F89" i="4"/>
  <c r="F81" i="4"/>
  <c r="F73" i="4"/>
  <c r="F65" i="4"/>
  <c r="F57" i="4"/>
  <c r="F49" i="4"/>
  <c r="F41" i="4"/>
  <c r="F33" i="4"/>
  <c r="F25" i="4"/>
  <c r="F17" i="4"/>
  <c r="F9" i="4"/>
  <c r="F152" i="4"/>
  <c r="F144" i="4"/>
  <c r="F136" i="4"/>
  <c r="F128" i="4"/>
  <c r="F120" i="4"/>
  <c r="F112" i="4"/>
  <c r="F104" i="4"/>
  <c r="F96" i="4"/>
  <c r="F88" i="4"/>
  <c r="F80" i="4"/>
  <c r="F72" i="4"/>
  <c r="F64" i="4"/>
  <c r="F56" i="4"/>
  <c r="F48" i="4"/>
  <c r="F40" i="4"/>
  <c r="F32" i="4"/>
  <c r="F24" i="4"/>
  <c r="F16" i="4"/>
  <c r="F8" i="4"/>
  <c r="F159" i="4"/>
  <c r="F135" i="4"/>
  <c r="F111" i="4"/>
  <c r="F103" i="4"/>
  <c r="F95" i="4"/>
  <c r="F87" i="4"/>
  <c r="F79" i="4"/>
  <c r="F71" i="4"/>
  <c r="F63" i="4"/>
  <c r="F55" i="4"/>
  <c r="F47" i="4"/>
  <c r="F39" i="4"/>
  <c r="F31" i="4"/>
  <c r="F23" i="4"/>
  <c r="F15" i="4"/>
  <c r="F7" i="4"/>
  <c r="F175" i="4"/>
  <c r="F151" i="4"/>
  <c r="F127" i="4"/>
  <c r="F174" i="4"/>
  <c r="F158" i="4"/>
  <c r="F134" i="4"/>
  <c r="F118" i="4"/>
  <c r="F102" i="4"/>
  <c r="F86" i="4"/>
  <c r="F70" i="4"/>
  <c r="F62" i="4"/>
  <c r="F54" i="4"/>
  <c r="F46" i="4"/>
  <c r="F38" i="4"/>
  <c r="F30" i="4"/>
  <c r="F22" i="4"/>
  <c r="F14" i="4"/>
  <c r="F6" i="4"/>
  <c r="F183" i="4"/>
  <c r="F167" i="4"/>
  <c r="F143" i="4"/>
  <c r="F119" i="4"/>
  <c r="F182" i="4"/>
  <c r="F166" i="4"/>
  <c r="F150" i="4"/>
  <c r="F142" i="4"/>
  <c r="F126" i="4"/>
  <c r="F110" i="4"/>
  <c r="F94" i="4"/>
  <c r="F78" i="4"/>
  <c r="F5" i="4"/>
  <c r="F160" i="4"/>
  <c r="F4" i="4"/>
  <c r="F147" i="4"/>
  <c r="F123" i="4"/>
  <c r="F115" i="4"/>
  <c r="F107" i="4"/>
  <c r="F99" i="4"/>
  <c r="F91" i="4"/>
  <c r="F83" i="4"/>
  <c r="F75" i="4"/>
  <c r="F67" i="4"/>
  <c r="F59" i="4"/>
  <c r="F51" i="4"/>
  <c r="F43" i="4"/>
  <c r="F35" i="4"/>
  <c r="F27" i="4"/>
  <c r="F19" i="4"/>
  <c r="F11" i="4"/>
  <c r="F3" i="4"/>
  <c r="F155" i="4"/>
  <c r="F139" i="4"/>
  <c r="F170" i="4"/>
  <c r="F146" i="4"/>
  <c r="F130" i="4"/>
  <c r="F122" i="4"/>
  <c r="F106" i="4"/>
  <c r="F90" i="4"/>
  <c r="F82" i="4"/>
  <c r="F74" i="4"/>
  <c r="F66" i="4"/>
  <c r="F58" i="4"/>
  <c r="F50" i="4"/>
  <c r="F42" i="4"/>
  <c r="F34" i="4"/>
  <c r="F26" i="4"/>
  <c r="F18" i="4"/>
  <c r="F10" i="4"/>
  <c r="F149" i="4"/>
  <c r="F101" i="4"/>
  <c r="F45" i="4"/>
  <c r="F141" i="4"/>
  <c r="F109" i="4"/>
  <c r="F37" i="4"/>
  <c r="F157" i="4"/>
  <c r="F117" i="4"/>
  <c r="F77" i="4"/>
  <c r="F21" i="4"/>
  <c r="F165" i="4"/>
  <c r="F29" i="4"/>
  <c r="F181" i="4"/>
  <c r="F133" i="4"/>
  <c r="F93" i="4"/>
  <c r="F69" i="4"/>
  <c r="F61" i="4"/>
  <c r="F53" i="4"/>
  <c r="F2" i="4"/>
  <c r="F180" i="4"/>
  <c r="F172" i="4"/>
  <c r="F164" i="4"/>
  <c r="F156" i="4"/>
  <c r="F148" i="4"/>
  <c r="F140" i="4"/>
  <c r="F132" i="4"/>
  <c r="F124" i="4"/>
  <c r="F116" i="4"/>
  <c r="F108" i="4"/>
  <c r="F100" i="4"/>
  <c r="F92" i="4"/>
  <c r="F84" i="4"/>
  <c r="F76" i="4"/>
  <c r="F68" i="4"/>
  <c r="F60" i="4"/>
  <c r="F52" i="4"/>
  <c r="F44" i="4"/>
  <c r="F36" i="4"/>
  <c r="F28" i="4"/>
  <c r="F20" i="4"/>
  <c r="F12" i="4"/>
  <c r="F173" i="4"/>
  <c r="F125" i="4"/>
  <c r="F85" i="4"/>
  <c r="F13" i="4"/>
  <c r="Q14" i="9" l="1"/>
  <c r="R14" i="9" s="1"/>
  <c r="O27" i="9"/>
  <c r="P27" i="9" s="1"/>
  <c r="M7" i="9"/>
  <c r="N7" i="9" s="1"/>
  <c r="AQ6" i="9"/>
  <c r="Q24" i="9"/>
  <c r="R24" i="9" s="1"/>
  <c r="O55" i="9"/>
  <c r="P55" i="9" s="1"/>
  <c r="O144" i="9"/>
  <c r="P144" i="9" s="1"/>
  <c r="M144" i="9"/>
  <c r="N144" i="9" s="1"/>
  <c r="Q144" i="9"/>
  <c r="R144" i="9" s="1"/>
  <c r="O145" i="9"/>
  <c r="P145" i="9" s="1"/>
  <c r="M145" i="9"/>
  <c r="N145" i="9" s="1"/>
  <c r="Q145" i="9"/>
  <c r="R145" i="9" s="1"/>
  <c r="M113" i="9"/>
  <c r="N113" i="9" s="1"/>
  <c r="Q113" i="9"/>
  <c r="R113" i="9" s="1"/>
  <c r="O113" i="9"/>
  <c r="P113" i="9" s="1"/>
  <c r="Q94" i="9"/>
  <c r="R94" i="9" s="1"/>
  <c r="O94" i="9"/>
  <c r="P94" i="9" s="1"/>
  <c r="M94" i="9"/>
  <c r="N94" i="9" s="1"/>
  <c r="Q62" i="9"/>
  <c r="R62" i="9" s="1"/>
  <c r="O62" i="9"/>
  <c r="P62" i="9" s="1"/>
  <c r="M62" i="9"/>
  <c r="N62" i="9" s="1"/>
  <c r="Q9" i="9"/>
  <c r="R9" i="9" s="1"/>
  <c r="O9" i="9"/>
  <c r="P9" i="9" s="1"/>
  <c r="M9" i="9"/>
  <c r="N9" i="9" s="1"/>
  <c r="M49" i="9"/>
  <c r="N49" i="9" s="1"/>
  <c r="Q49" i="9"/>
  <c r="R49" i="9" s="1"/>
  <c r="O49" i="9"/>
  <c r="P49" i="9" s="1"/>
  <c r="O42" i="9"/>
  <c r="P42" i="9" s="1"/>
  <c r="M42" i="9"/>
  <c r="N42" i="9" s="1"/>
  <c r="Q42" i="9"/>
  <c r="R42" i="9" s="1"/>
  <c r="Q92" i="9"/>
  <c r="R92" i="9" s="1"/>
  <c r="O92" i="9"/>
  <c r="P92" i="9" s="1"/>
  <c r="M92" i="9"/>
  <c r="N92" i="9" s="1"/>
  <c r="Q126" i="9"/>
  <c r="R126" i="9" s="1"/>
  <c r="O126" i="9"/>
  <c r="P126" i="9" s="1"/>
  <c r="M126" i="9"/>
  <c r="N126" i="9" s="1"/>
  <c r="Q109" i="9"/>
  <c r="R109" i="9" s="1"/>
  <c r="O109" i="9"/>
  <c r="P109" i="9" s="1"/>
  <c r="M109" i="9"/>
  <c r="N109" i="9" s="1"/>
  <c r="O134" i="9"/>
  <c r="P134" i="9" s="1"/>
  <c r="M134" i="9"/>
  <c r="N134" i="9" s="1"/>
  <c r="Q134" i="9"/>
  <c r="R134" i="9" s="1"/>
  <c r="Q148" i="9"/>
  <c r="R148" i="9" s="1"/>
  <c r="O148" i="9"/>
  <c r="P148" i="9" s="1"/>
  <c r="M148" i="9"/>
  <c r="N148" i="9" s="1"/>
  <c r="O175" i="9"/>
  <c r="P175" i="9" s="1"/>
  <c r="Q175" i="9"/>
  <c r="R175" i="9" s="1"/>
  <c r="M175" i="9"/>
  <c r="N175" i="9" s="1"/>
  <c r="Q38" i="9"/>
  <c r="R38" i="9" s="1"/>
  <c r="O38" i="9"/>
  <c r="P38" i="9" s="1"/>
  <c r="M38" i="9"/>
  <c r="N38" i="9" s="1"/>
  <c r="Q7" i="9"/>
  <c r="R7" i="9" s="1"/>
  <c r="Q22" i="9"/>
  <c r="R22" i="9" s="1"/>
  <c r="M14" i="9"/>
  <c r="N14" i="9" s="1"/>
  <c r="O23" i="9"/>
  <c r="P23" i="9" s="1"/>
  <c r="Q18" i="9"/>
  <c r="R18" i="9" s="1"/>
  <c r="M27" i="9"/>
  <c r="N27" i="9" s="1"/>
  <c r="Q137" i="9"/>
  <c r="R137" i="9" s="1"/>
  <c r="O137" i="9"/>
  <c r="P137" i="9" s="1"/>
  <c r="M137" i="9"/>
  <c r="N137" i="9" s="1"/>
  <c r="Q174" i="9"/>
  <c r="R174" i="9" s="1"/>
  <c r="O174" i="9"/>
  <c r="P174" i="9" s="1"/>
  <c r="M174" i="9"/>
  <c r="N174" i="9" s="1"/>
  <c r="M156" i="9"/>
  <c r="N156" i="9" s="1"/>
  <c r="Q156" i="9"/>
  <c r="R156" i="9" s="1"/>
  <c r="O156" i="9"/>
  <c r="P156" i="9" s="1"/>
  <c r="O136" i="9"/>
  <c r="P136" i="9" s="1"/>
  <c r="M136" i="9"/>
  <c r="N136" i="9" s="1"/>
  <c r="Q136" i="9"/>
  <c r="R136" i="9" s="1"/>
  <c r="Q147" i="9"/>
  <c r="R147" i="9" s="1"/>
  <c r="M147" i="9"/>
  <c r="N147" i="9" s="1"/>
  <c r="O147" i="9"/>
  <c r="P147" i="9" s="1"/>
  <c r="Q131" i="9"/>
  <c r="R131" i="9" s="1"/>
  <c r="O131" i="9"/>
  <c r="P131" i="9" s="1"/>
  <c r="M131" i="9"/>
  <c r="N131" i="9" s="1"/>
  <c r="M102" i="9"/>
  <c r="N102" i="9" s="1"/>
  <c r="Q102" i="9"/>
  <c r="R102" i="9" s="1"/>
  <c r="O102" i="9"/>
  <c r="P102" i="9" s="1"/>
  <c r="Q99" i="9"/>
  <c r="R99" i="9" s="1"/>
  <c r="O99" i="9"/>
  <c r="P99" i="9" s="1"/>
  <c r="M99" i="9"/>
  <c r="N99" i="9" s="1"/>
  <c r="Q111" i="9"/>
  <c r="R111" i="9" s="1"/>
  <c r="O111" i="9"/>
  <c r="P111" i="9" s="1"/>
  <c r="M111" i="9"/>
  <c r="N111" i="9" s="1"/>
  <c r="Q71" i="9"/>
  <c r="R71" i="9" s="1"/>
  <c r="O71" i="9"/>
  <c r="P71" i="9" s="1"/>
  <c r="M71" i="9"/>
  <c r="N71" i="9" s="1"/>
  <c r="M61" i="9"/>
  <c r="N61" i="9" s="1"/>
  <c r="Q61" i="9"/>
  <c r="R61" i="9" s="1"/>
  <c r="O61" i="9"/>
  <c r="P61" i="9" s="1"/>
  <c r="Q21" i="9"/>
  <c r="R21" i="9" s="1"/>
  <c r="O21" i="9"/>
  <c r="P21" i="9" s="1"/>
  <c r="M21" i="9"/>
  <c r="N21" i="9" s="1"/>
  <c r="Q45" i="9"/>
  <c r="R45" i="9" s="1"/>
  <c r="O45" i="9"/>
  <c r="P45" i="9" s="1"/>
  <c r="M45" i="9"/>
  <c r="N45" i="9" s="1"/>
  <c r="Q57" i="9"/>
  <c r="R57" i="9" s="1"/>
  <c r="M57" i="9"/>
  <c r="N57" i="9" s="1"/>
  <c r="O57" i="9"/>
  <c r="P57" i="9" s="1"/>
  <c r="O50" i="9"/>
  <c r="P50" i="9" s="1"/>
  <c r="M50" i="9"/>
  <c r="N50" i="9" s="1"/>
  <c r="Q50" i="9"/>
  <c r="R50" i="9" s="1"/>
  <c r="O100" i="9"/>
  <c r="P100" i="9" s="1"/>
  <c r="M100" i="9"/>
  <c r="N100" i="9" s="1"/>
  <c r="Q100" i="9"/>
  <c r="R100" i="9" s="1"/>
  <c r="M105" i="9"/>
  <c r="N105" i="9" s="1"/>
  <c r="Q105" i="9"/>
  <c r="R105" i="9" s="1"/>
  <c r="O105" i="9"/>
  <c r="P105" i="9" s="1"/>
  <c r="O114" i="9"/>
  <c r="P114" i="9" s="1"/>
  <c r="Q114" i="9"/>
  <c r="R114" i="9" s="1"/>
  <c r="M114" i="9"/>
  <c r="N114" i="9" s="1"/>
  <c r="O141" i="9"/>
  <c r="P141" i="9" s="1"/>
  <c r="M141" i="9"/>
  <c r="N141" i="9" s="1"/>
  <c r="Q141" i="9"/>
  <c r="R141" i="9" s="1"/>
  <c r="M151" i="9"/>
  <c r="N151" i="9" s="1"/>
  <c r="Q151" i="9"/>
  <c r="R151" i="9" s="1"/>
  <c r="O151" i="9"/>
  <c r="P151" i="9" s="1"/>
  <c r="O154" i="9"/>
  <c r="P154" i="9" s="1"/>
  <c r="M154" i="9"/>
  <c r="N154" i="9" s="1"/>
  <c r="Q154" i="9"/>
  <c r="R154" i="9" s="1"/>
  <c r="M6" i="9"/>
  <c r="N6" i="9" s="1"/>
  <c r="Q6" i="9"/>
  <c r="R6" i="9" s="1"/>
  <c r="O6" i="9"/>
  <c r="P6" i="9" s="1"/>
  <c r="Q35" i="9"/>
  <c r="R35" i="9" s="1"/>
  <c r="O35" i="9"/>
  <c r="P35" i="9" s="1"/>
  <c r="M35" i="9"/>
  <c r="N35" i="9" s="1"/>
  <c r="M22" i="9"/>
  <c r="N22" i="9" s="1"/>
  <c r="O14" i="9"/>
  <c r="P14" i="9" s="1"/>
  <c r="Q23" i="9"/>
  <c r="R23" i="9" s="1"/>
  <c r="O18" i="9"/>
  <c r="P18" i="9" s="1"/>
  <c r="Q27" i="9"/>
  <c r="R27" i="9" s="1"/>
  <c r="Q157" i="9"/>
  <c r="R157" i="9" s="1"/>
  <c r="O157" i="9"/>
  <c r="P157" i="9" s="1"/>
  <c r="M157" i="9"/>
  <c r="N157" i="9" s="1"/>
  <c r="Q155" i="9"/>
  <c r="R155" i="9" s="1"/>
  <c r="O155" i="9"/>
  <c r="P155" i="9" s="1"/>
  <c r="M155" i="9"/>
  <c r="N155" i="9" s="1"/>
  <c r="Q173" i="9"/>
  <c r="R173" i="9" s="1"/>
  <c r="O173" i="9"/>
  <c r="P173" i="9" s="1"/>
  <c r="M173" i="9"/>
  <c r="N173" i="9" s="1"/>
  <c r="M180" i="9"/>
  <c r="N180" i="9" s="1"/>
  <c r="Q180" i="9"/>
  <c r="R180" i="9" s="1"/>
  <c r="O180" i="9"/>
  <c r="P180" i="9" s="1"/>
  <c r="Q132" i="9"/>
  <c r="R132" i="9" s="1"/>
  <c r="O132" i="9"/>
  <c r="P132" i="9" s="1"/>
  <c r="M132" i="9"/>
  <c r="N132" i="9" s="1"/>
  <c r="M138" i="9"/>
  <c r="N138" i="9" s="1"/>
  <c r="Q138" i="9"/>
  <c r="R138" i="9" s="1"/>
  <c r="O138" i="9"/>
  <c r="P138" i="9" s="1"/>
  <c r="M97" i="9"/>
  <c r="N97" i="9" s="1"/>
  <c r="Q97" i="9"/>
  <c r="R97" i="9" s="1"/>
  <c r="O97" i="9"/>
  <c r="P97" i="9" s="1"/>
  <c r="O16" i="9"/>
  <c r="P16" i="9" s="1"/>
  <c r="M16" i="9"/>
  <c r="N16" i="9" s="1"/>
  <c r="Q16" i="9"/>
  <c r="R16" i="9" s="1"/>
  <c r="Q120" i="9"/>
  <c r="R120" i="9" s="1"/>
  <c r="O120" i="9"/>
  <c r="P120" i="9" s="1"/>
  <c r="M120" i="9"/>
  <c r="N120" i="9" s="1"/>
  <c r="O83" i="9"/>
  <c r="P83" i="9" s="1"/>
  <c r="M83" i="9"/>
  <c r="N83" i="9" s="1"/>
  <c r="Q83" i="9"/>
  <c r="R83" i="9" s="1"/>
  <c r="O115" i="9"/>
  <c r="P115" i="9" s="1"/>
  <c r="M115" i="9"/>
  <c r="N115" i="9" s="1"/>
  <c r="Q115" i="9"/>
  <c r="R115" i="9" s="1"/>
  <c r="O119" i="9"/>
  <c r="P119" i="9" s="1"/>
  <c r="Q119" i="9"/>
  <c r="R119" i="9" s="1"/>
  <c r="M119" i="9"/>
  <c r="N119" i="9" s="1"/>
  <c r="M121" i="9"/>
  <c r="N121" i="9" s="1"/>
  <c r="O121" i="9"/>
  <c r="P121" i="9" s="1"/>
  <c r="Q121" i="9"/>
  <c r="R121" i="9" s="1"/>
  <c r="Q158" i="9"/>
  <c r="R158" i="9" s="1"/>
  <c r="O158" i="9"/>
  <c r="P158" i="9" s="1"/>
  <c r="M158" i="9"/>
  <c r="N158" i="9" s="1"/>
  <c r="Q160" i="9"/>
  <c r="R160" i="9" s="1"/>
  <c r="O160" i="9"/>
  <c r="P160" i="9" s="1"/>
  <c r="M160" i="9"/>
  <c r="N160" i="9" s="1"/>
  <c r="Q168" i="9"/>
  <c r="R168" i="9" s="1"/>
  <c r="O168" i="9"/>
  <c r="P168" i="9" s="1"/>
  <c r="M168" i="9"/>
  <c r="N168" i="9" s="1"/>
  <c r="Q37" i="9"/>
  <c r="R37" i="9" s="1"/>
  <c r="O37" i="9"/>
  <c r="P37" i="9" s="1"/>
  <c r="M37" i="9"/>
  <c r="N37" i="9" s="1"/>
  <c r="M15" i="9"/>
  <c r="N15" i="9" s="1"/>
  <c r="Q15" i="9"/>
  <c r="R15" i="9" s="1"/>
  <c r="O15" i="9"/>
  <c r="P15" i="9" s="1"/>
  <c r="M3" i="9"/>
  <c r="N3" i="9" s="1"/>
  <c r="Q3" i="9"/>
  <c r="R3" i="9" s="1"/>
  <c r="O3" i="9"/>
  <c r="P3" i="9" s="1"/>
  <c r="AQ7" i="9"/>
  <c r="M19" i="9"/>
  <c r="N19" i="9" s="1"/>
  <c r="M24" i="9"/>
  <c r="N24" i="9" s="1"/>
  <c r="M171" i="9"/>
  <c r="N171" i="9" s="1"/>
  <c r="Q171" i="9"/>
  <c r="R171" i="9" s="1"/>
  <c r="O171" i="9"/>
  <c r="P171" i="9" s="1"/>
  <c r="Q167" i="9"/>
  <c r="R167" i="9" s="1"/>
  <c r="O167" i="9"/>
  <c r="P167" i="9" s="1"/>
  <c r="M167" i="9"/>
  <c r="N167" i="9" s="1"/>
  <c r="M124" i="9"/>
  <c r="N124" i="9" s="1"/>
  <c r="Q124" i="9"/>
  <c r="R124" i="9" s="1"/>
  <c r="O124" i="9"/>
  <c r="P124" i="9" s="1"/>
  <c r="Q150" i="9"/>
  <c r="R150" i="9" s="1"/>
  <c r="M150" i="9"/>
  <c r="N150" i="9" s="1"/>
  <c r="O150" i="9"/>
  <c r="P150" i="9" s="1"/>
  <c r="O159" i="9"/>
  <c r="P159" i="9" s="1"/>
  <c r="M159" i="9"/>
  <c r="N159" i="9" s="1"/>
  <c r="Q159" i="9"/>
  <c r="R159" i="9" s="1"/>
  <c r="Q98" i="9"/>
  <c r="R98" i="9" s="1"/>
  <c r="O98" i="9"/>
  <c r="P98" i="9" s="1"/>
  <c r="M98" i="9"/>
  <c r="N98" i="9" s="1"/>
  <c r="M72" i="9"/>
  <c r="N72" i="9" s="1"/>
  <c r="Q72" i="9"/>
  <c r="R72" i="9" s="1"/>
  <c r="O72" i="9"/>
  <c r="P72" i="9" s="1"/>
  <c r="M80" i="9"/>
  <c r="N80" i="9" s="1"/>
  <c r="Q80" i="9"/>
  <c r="R80" i="9" s="1"/>
  <c r="O80" i="9"/>
  <c r="P80" i="9" s="1"/>
  <c r="Q40" i="9"/>
  <c r="R40" i="9" s="1"/>
  <c r="O40" i="9"/>
  <c r="P40" i="9" s="1"/>
  <c r="M40" i="9"/>
  <c r="N40" i="9" s="1"/>
  <c r="Q2" i="9"/>
  <c r="O2" i="9"/>
  <c r="AQ5" i="9"/>
  <c r="AQ8" i="9" s="1"/>
  <c r="M2" i="9"/>
  <c r="O47" i="9"/>
  <c r="P47" i="9" s="1"/>
  <c r="M47" i="9"/>
  <c r="N47" i="9" s="1"/>
  <c r="Q47" i="9"/>
  <c r="R47" i="9" s="1"/>
  <c r="Q5" i="9"/>
  <c r="R5" i="9" s="1"/>
  <c r="O5" i="9"/>
  <c r="P5" i="9" s="1"/>
  <c r="M5" i="9"/>
  <c r="N5" i="9" s="1"/>
  <c r="Q43" i="9"/>
  <c r="R43" i="9" s="1"/>
  <c r="O43" i="9"/>
  <c r="P43" i="9" s="1"/>
  <c r="M43" i="9"/>
  <c r="N43" i="9" s="1"/>
  <c r="O108" i="9"/>
  <c r="P108" i="9" s="1"/>
  <c r="M108" i="9"/>
  <c r="N108" i="9" s="1"/>
  <c r="Q108" i="9"/>
  <c r="R108" i="9" s="1"/>
  <c r="Q68" i="9"/>
  <c r="R68" i="9" s="1"/>
  <c r="O68" i="9"/>
  <c r="P68" i="9" s="1"/>
  <c r="M68" i="9"/>
  <c r="N68" i="9" s="1"/>
  <c r="M129" i="9"/>
  <c r="N129" i="9" s="1"/>
  <c r="O129" i="9"/>
  <c r="P129" i="9" s="1"/>
  <c r="Q129" i="9"/>
  <c r="R129" i="9" s="1"/>
  <c r="Q128" i="9"/>
  <c r="R128" i="9" s="1"/>
  <c r="O128" i="9"/>
  <c r="P128" i="9" s="1"/>
  <c r="M128" i="9"/>
  <c r="N128" i="9" s="1"/>
  <c r="Q140" i="9"/>
  <c r="R140" i="9" s="1"/>
  <c r="O140" i="9"/>
  <c r="P140" i="9" s="1"/>
  <c r="M140" i="9"/>
  <c r="N140" i="9" s="1"/>
  <c r="M169" i="9"/>
  <c r="N169" i="9" s="1"/>
  <c r="O169" i="9"/>
  <c r="P169" i="9" s="1"/>
  <c r="Q169" i="9"/>
  <c r="R169" i="9" s="1"/>
  <c r="M177" i="9"/>
  <c r="N177" i="9" s="1"/>
  <c r="O177" i="9"/>
  <c r="P177" i="9" s="1"/>
  <c r="Q177" i="9"/>
  <c r="R177" i="9" s="1"/>
  <c r="O13" i="9"/>
  <c r="P13" i="9" s="1"/>
  <c r="M13" i="9"/>
  <c r="N13" i="9" s="1"/>
  <c r="Q13" i="9"/>
  <c r="R13" i="9" s="1"/>
  <c r="M52" i="9"/>
  <c r="N52" i="9" s="1"/>
  <c r="Q52" i="9"/>
  <c r="R52" i="9" s="1"/>
  <c r="O52" i="9"/>
  <c r="P52" i="9" s="1"/>
  <c r="M36" i="9"/>
  <c r="N36" i="9" s="1"/>
  <c r="Q36" i="9"/>
  <c r="R36" i="9" s="1"/>
  <c r="O36" i="9"/>
  <c r="P36" i="9" s="1"/>
  <c r="M25" i="9"/>
  <c r="N25" i="9" s="1"/>
  <c r="O25" i="9"/>
  <c r="P25" i="9" s="1"/>
  <c r="Q25" i="9"/>
  <c r="R25" i="9" s="1"/>
  <c r="O19" i="9"/>
  <c r="P19" i="9" s="1"/>
  <c r="M11" i="9"/>
  <c r="N11" i="9" s="1"/>
  <c r="O24" i="9"/>
  <c r="P24" i="9" s="1"/>
  <c r="M179" i="9"/>
  <c r="N179" i="9" s="1"/>
  <c r="Q179" i="9"/>
  <c r="R179" i="9" s="1"/>
  <c r="O179" i="9"/>
  <c r="P179" i="9" s="1"/>
  <c r="Q163" i="9"/>
  <c r="R163" i="9" s="1"/>
  <c r="O163" i="9"/>
  <c r="P163" i="9" s="1"/>
  <c r="M163" i="9"/>
  <c r="N163" i="9" s="1"/>
  <c r="Q166" i="9"/>
  <c r="R166" i="9" s="1"/>
  <c r="O166" i="9"/>
  <c r="P166" i="9" s="1"/>
  <c r="M166" i="9"/>
  <c r="N166" i="9" s="1"/>
  <c r="M143" i="9"/>
  <c r="N143" i="9" s="1"/>
  <c r="O143" i="9"/>
  <c r="P143" i="9" s="1"/>
  <c r="Q143" i="9"/>
  <c r="R143" i="9" s="1"/>
  <c r="M135" i="9"/>
  <c r="N135" i="9" s="1"/>
  <c r="Q135" i="9"/>
  <c r="R135" i="9" s="1"/>
  <c r="O135" i="9"/>
  <c r="P135" i="9" s="1"/>
  <c r="Q125" i="9"/>
  <c r="R125" i="9" s="1"/>
  <c r="O125" i="9"/>
  <c r="P125" i="9" s="1"/>
  <c r="M125" i="9"/>
  <c r="N125" i="9" s="1"/>
  <c r="Q74" i="9"/>
  <c r="R74" i="9" s="1"/>
  <c r="O74" i="9"/>
  <c r="P74" i="9" s="1"/>
  <c r="M74" i="9"/>
  <c r="N74" i="9" s="1"/>
  <c r="O64" i="9"/>
  <c r="P64" i="9" s="1"/>
  <c r="M64" i="9"/>
  <c r="N64" i="9" s="1"/>
  <c r="Q64" i="9"/>
  <c r="R64" i="9" s="1"/>
  <c r="Q56" i="9"/>
  <c r="R56" i="9" s="1"/>
  <c r="O56" i="9"/>
  <c r="P56" i="9" s="1"/>
  <c r="M56" i="9"/>
  <c r="N56" i="9" s="1"/>
  <c r="Q8" i="9"/>
  <c r="R8" i="9" s="1"/>
  <c r="O8" i="9"/>
  <c r="P8" i="9" s="1"/>
  <c r="M8" i="9"/>
  <c r="N8" i="9" s="1"/>
  <c r="Q32" i="9"/>
  <c r="R32" i="9" s="1"/>
  <c r="M32" i="9"/>
  <c r="N32" i="9" s="1"/>
  <c r="O32" i="9"/>
  <c r="P32" i="9" s="1"/>
  <c r="Q46" i="9"/>
  <c r="R46" i="9" s="1"/>
  <c r="O46" i="9"/>
  <c r="P46" i="9" s="1"/>
  <c r="M46" i="9"/>
  <c r="N46" i="9" s="1"/>
  <c r="Q51" i="9"/>
  <c r="R51" i="9" s="1"/>
  <c r="O51" i="9"/>
  <c r="P51" i="9" s="1"/>
  <c r="M51" i="9"/>
  <c r="N51" i="9" s="1"/>
  <c r="M77" i="9"/>
  <c r="N77" i="9" s="1"/>
  <c r="Q77" i="9"/>
  <c r="R77" i="9" s="1"/>
  <c r="O77" i="9"/>
  <c r="P77" i="9" s="1"/>
  <c r="O87" i="9"/>
  <c r="P87" i="9" s="1"/>
  <c r="Q87" i="9"/>
  <c r="R87" i="9" s="1"/>
  <c r="M87" i="9"/>
  <c r="N87" i="9" s="1"/>
  <c r="O96" i="9"/>
  <c r="P96" i="9" s="1"/>
  <c r="M96" i="9"/>
  <c r="N96" i="9" s="1"/>
  <c r="Q96" i="9"/>
  <c r="R96" i="9" s="1"/>
  <c r="O103" i="9"/>
  <c r="P103" i="9" s="1"/>
  <c r="M103" i="9"/>
  <c r="N103" i="9" s="1"/>
  <c r="Q103" i="9"/>
  <c r="R103" i="9" s="1"/>
  <c r="O122" i="9"/>
  <c r="P122" i="9" s="1"/>
  <c r="M122" i="9"/>
  <c r="N122" i="9" s="1"/>
  <c r="Q122" i="9"/>
  <c r="R122" i="9" s="1"/>
  <c r="Q176" i="9"/>
  <c r="R176" i="9" s="1"/>
  <c r="O176" i="9"/>
  <c r="P176" i="9" s="1"/>
  <c r="M176" i="9"/>
  <c r="N176" i="9" s="1"/>
  <c r="M185" i="9"/>
  <c r="N185" i="9" s="1"/>
  <c r="Q185" i="9"/>
  <c r="R185" i="9" s="1"/>
  <c r="O185" i="9"/>
  <c r="P185" i="9" s="1"/>
  <c r="Q93" i="9"/>
  <c r="R93" i="9" s="1"/>
  <c r="O93" i="9"/>
  <c r="P93" i="9" s="1"/>
  <c r="M93" i="9"/>
  <c r="N93" i="9" s="1"/>
  <c r="O26" i="9"/>
  <c r="P26" i="9" s="1"/>
  <c r="M26" i="9"/>
  <c r="N26" i="9" s="1"/>
  <c r="Q26" i="9"/>
  <c r="R26" i="9" s="1"/>
  <c r="Q53" i="9"/>
  <c r="R53" i="9" s="1"/>
  <c r="O53" i="9"/>
  <c r="P53" i="9" s="1"/>
  <c r="M53" i="9"/>
  <c r="N53" i="9" s="1"/>
  <c r="Q54" i="9"/>
  <c r="R54" i="9" s="1"/>
  <c r="O54" i="9"/>
  <c r="P54" i="9" s="1"/>
  <c r="M54" i="9"/>
  <c r="N54" i="9" s="1"/>
  <c r="Q55" i="9"/>
  <c r="R55" i="9" s="1"/>
  <c r="O11" i="9"/>
  <c r="P11" i="9" s="1"/>
  <c r="Q165" i="9"/>
  <c r="R165" i="9" s="1"/>
  <c r="O165" i="9"/>
  <c r="P165" i="9" s="1"/>
  <c r="M165" i="9"/>
  <c r="N165" i="9" s="1"/>
  <c r="Q187" i="9"/>
  <c r="R187" i="9" s="1"/>
  <c r="O187" i="9"/>
  <c r="P187" i="9" s="1"/>
  <c r="M187" i="9"/>
  <c r="N187" i="9" s="1"/>
  <c r="O178" i="9"/>
  <c r="P178" i="9" s="1"/>
  <c r="M178" i="9"/>
  <c r="N178" i="9" s="1"/>
  <c r="Q178" i="9"/>
  <c r="R178" i="9" s="1"/>
  <c r="M123" i="9"/>
  <c r="N123" i="9" s="1"/>
  <c r="Q123" i="9"/>
  <c r="R123" i="9" s="1"/>
  <c r="O123" i="9"/>
  <c r="P123" i="9" s="1"/>
  <c r="M116" i="9"/>
  <c r="N116" i="9" s="1"/>
  <c r="Q116" i="9"/>
  <c r="R116" i="9" s="1"/>
  <c r="O116" i="9"/>
  <c r="P116" i="9" s="1"/>
  <c r="O78" i="9"/>
  <c r="P78" i="9" s="1"/>
  <c r="M78" i="9"/>
  <c r="N78" i="9" s="1"/>
  <c r="Q78" i="9"/>
  <c r="R78" i="9" s="1"/>
  <c r="Q30" i="9"/>
  <c r="R30" i="9" s="1"/>
  <c r="O30" i="9"/>
  <c r="M30" i="9"/>
  <c r="N30" i="9" s="1"/>
  <c r="O70" i="9"/>
  <c r="P70" i="9" s="1"/>
  <c r="M70" i="9"/>
  <c r="N70" i="9" s="1"/>
  <c r="Q70" i="9"/>
  <c r="R70" i="9" s="1"/>
  <c r="Q28" i="9"/>
  <c r="R28" i="9" s="1"/>
  <c r="O28" i="9"/>
  <c r="P28" i="9" s="1"/>
  <c r="M28" i="9"/>
  <c r="N28" i="9" s="1"/>
  <c r="Q58" i="9"/>
  <c r="R58" i="9" s="1"/>
  <c r="O58" i="9"/>
  <c r="P58" i="9" s="1"/>
  <c r="M58" i="9"/>
  <c r="N58" i="9" s="1"/>
  <c r="Q65" i="9"/>
  <c r="R65" i="9" s="1"/>
  <c r="O65" i="9"/>
  <c r="P65" i="9" s="1"/>
  <c r="M65" i="9"/>
  <c r="N65" i="9" s="1"/>
  <c r="O67" i="9"/>
  <c r="P67" i="9" s="1"/>
  <c r="M67" i="9"/>
  <c r="N67" i="9" s="1"/>
  <c r="Q67" i="9"/>
  <c r="R67" i="9" s="1"/>
  <c r="M86" i="9"/>
  <c r="N86" i="9" s="1"/>
  <c r="Q86" i="9"/>
  <c r="R86" i="9" s="1"/>
  <c r="O86" i="9"/>
  <c r="P86" i="9" s="1"/>
  <c r="O95" i="9"/>
  <c r="P95" i="9" s="1"/>
  <c r="M95" i="9"/>
  <c r="N95" i="9" s="1"/>
  <c r="Q95" i="9"/>
  <c r="R95" i="9" s="1"/>
  <c r="Q104" i="9"/>
  <c r="R104" i="9" s="1"/>
  <c r="O104" i="9"/>
  <c r="P104" i="9" s="1"/>
  <c r="M104" i="9"/>
  <c r="N104" i="9" s="1"/>
  <c r="Q112" i="9"/>
  <c r="R112" i="9" s="1"/>
  <c r="O112" i="9"/>
  <c r="P112" i="9" s="1"/>
  <c r="M112" i="9"/>
  <c r="N112" i="9" s="1"/>
  <c r="O130" i="9"/>
  <c r="P130" i="9" s="1"/>
  <c r="M130" i="9"/>
  <c r="N130" i="9" s="1"/>
  <c r="Q130" i="9"/>
  <c r="R130" i="9" s="1"/>
  <c r="Q182" i="9"/>
  <c r="R182" i="9" s="1"/>
  <c r="M182" i="9"/>
  <c r="N182" i="9" s="1"/>
  <c r="O182" i="9"/>
  <c r="P182" i="9" s="1"/>
  <c r="Q184" i="9"/>
  <c r="R184" i="9" s="1"/>
  <c r="O184" i="9"/>
  <c r="P184" i="9" s="1"/>
  <c r="M184" i="9"/>
  <c r="N184" i="9" s="1"/>
  <c r="M33" i="9"/>
  <c r="N33" i="9" s="1"/>
  <c r="Q33" i="9"/>
  <c r="R33" i="9" s="1"/>
  <c r="O33" i="9"/>
  <c r="P33" i="9" s="1"/>
  <c r="M12" i="9"/>
  <c r="N12" i="9" s="1"/>
  <c r="Q59" i="9"/>
  <c r="R59" i="9" s="1"/>
  <c r="M55" i="9"/>
  <c r="N55" i="9" s="1"/>
  <c r="Q4" i="9"/>
  <c r="R4" i="9" s="1"/>
  <c r="Q153" i="9"/>
  <c r="R153" i="9" s="1"/>
  <c r="O153" i="9"/>
  <c r="P153" i="9" s="1"/>
  <c r="M153" i="9"/>
  <c r="N153" i="9" s="1"/>
  <c r="Q118" i="9"/>
  <c r="R118" i="9" s="1"/>
  <c r="O118" i="9"/>
  <c r="P118" i="9" s="1"/>
  <c r="M118" i="9"/>
  <c r="N118" i="9" s="1"/>
  <c r="M91" i="9"/>
  <c r="N91" i="9" s="1"/>
  <c r="Q91" i="9"/>
  <c r="R91" i="9" s="1"/>
  <c r="O91" i="9"/>
  <c r="P91" i="9" s="1"/>
  <c r="Q82" i="9"/>
  <c r="R82" i="9" s="1"/>
  <c r="O82" i="9"/>
  <c r="P82" i="9" s="1"/>
  <c r="M82" i="9"/>
  <c r="N82" i="9" s="1"/>
  <c r="Q85" i="9"/>
  <c r="R85" i="9" s="1"/>
  <c r="O85" i="9"/>
  <c r="P85" i="9" s="1"/>
  <c r="M85" i="9"/>
  <c r="N85" i="9" s="1"/>
  <c r="Q76" i="9"/>
  <c r="R76" i="9" s="1"/>
  <c r="O76" i="9"/>
  <c r="P76" i="9" s="1"/>
  <c r="M76" i="9"/>
  <c r="N76" i="9" s="1"/>
  <c r="Q66" i="9"/>
  <c r="R66" i="9" s="1"/>
  <c r="O66" i="9"/>
  <c r="P66" i="9" s="1"/>
  <c r="M66" i="9"/>
  <c r="N66" i="9" s="1"/>
  <c r="M29" i="9"/>
  <c r="Q29" i="9"/>
  <c r="R29" i="9" s="1"/>
  <c r="O29" i="9"/>
  <c r="P29" i="9" s="1"/>
  <c r="O39" i="9"/>
  <c r="P39" i="9" s="1"/>
  <c r="M39" i="9"/>
  <c r="N39" i="9" s="1"/>
  <c r="Q39" i="9"/>
  <c r="R39" i="9" s="1"/>
  <c r="Q20" i="9"/>
  <c r="R20" i="9" s="1"/>
  <c r="O20" i="9"/>
  <c r="P20" i="9" s="1"/>
  <c r="M20" i="9"/>
  <c r="N20" i="9" s="1"/>
  <c r="M69" i="9"/>
  <c r="N69" i="9" s="1"/>
  <c r="Q69" i="9"/>
  <c r="R69" i="9" s="1"/>
  <c r="O69" i="9"/>
  <c r="P69" i="9" s="1"/>
  <c r="O75" i="9"/>
  <c r="P75" i="9" s="1"/>
  <c r="M75" i="9"/>
  <c r="N75" i="9" s="1"/>
  <c r="Q75" i="9"/>
  <c r="R75" i="9" s="1"/>
  <c r="M89" i="9"/>
  <c r="N89" i="9" s="1"/>
  <c r="Q89" i="9"/>
  <c r="R89" i="9" s="1"/>
  <c r="O89" i="9"/>
  <c r="P89" i="9" s="1"/>
  <c r="Q73" i="9"/>
  <c r="R73" i="9" s="1"/>
  <c r="O73" i="9"/>
  <c r="P73" i="9" s="1"/>
  <c r="M73" i="9"/>
  <c r="N73" i="9" s="1"/>
  <c r="Q142" i="9"/>
  <c r="R142" i="9" s="1"/>
  <c r="O142" i="9"/>
  <c r="P142" i="9" s="1"/>
  <c r="M142" i="9"/>
  <c r="N142" i="9" s="1"/>
  <c r="O127" i="9"/>
  <c r="P127" i="9" s="1"/>
  <c r="Q127" i="9"/>
  <c r="R127" i="9" s="1"/>
  <c r="M127" i="9"/>
  <c r="N127" i="9" s="1"/>
  <c r="M146" i="9"/>
  <c r="N146" i="9" s="1"/>
  <c r="Q146" i="9"/>
  <c r="R146" i="9" s="1"/>
  <c r="O146" i="9"/>
  <c r="P146" i="9" s="1"/>
  <c r="O162" i="9"/>
  <c r="P162" i="9" s="1"/>
  <c r="M162" i="9"/>
  <c r="N162" i="9" s="1"/>
  <c r="Q162" i="9"/>
  <c r="R162" i="9" s="1"/>
  <c r="Q48" i="9"/>
  <c r="R48" i="9" s="1"/>
  <c r="O48" i="9"/>
  <c r="P48" i="9" s="1"/>
  <c r="M48" i="9"/>
  <c r="N48" i="9" s="1"/>
  <c r="O88" i="9"/>
  <c r="P88" i="9" s="1"/>
  <c r="M88" i="9"/>
  <c r="N88" i="9" s="1"/>
  <c r="Q88" i="9"/>
  <c r="R88" i="9" s="1"/>
  <c r="M60" i="9"/>
  <c r="N60" i="9" s="1"/>
  <c r="Q60" i="9"/>
  <c r="R60" i="9" s="1"/>
  <c r="O60" i="9"/>
  <c r="P60" i="9" s="1"/>
  <c r="M10" i="9"/>
  <c r="N10" i="9" s="1"/>
  <c r="O10" i="9"/>
  <c r="P10" i="9" s="1"/>
  <c r="Q10" i="9"/>
  <c r="R10" i="9" s="1"/>
  <c r="O12" i="9"/>
  <c r="P12" i="9" s="1"/>
  <c r="M59" i="9"/>
  <c r="N59" i="9" s="1"/>
  <c r="M4" i="9"/>
  <c r="N4" i="9" s="1"/>
  <c r="O170" i="9"/>
  <c r="P170" i="9" s="1"/>
  <c r="M170" i="9"/>
  <c r="N170" i="9" s="1"/>
  <c r="Q170" i="9"/>
  <c r="R170" i="9" s="1"/>
  <c r="M164" i="9"/>
  <c r="N164" i="9" s="1"/>
  <c r="Q164" i="9"/>
  <c r="R164" i="9" s="1"/>
  <c r="O164" i="9"/>
  <c r="P164" i="9" s="1"/>
  <c r="Q181" i="9"/>
  <c r="R181" i="9" s="1"/>
  <c r="O181" i="9"/>
  <c r="P181" i="9" s="1"/>
  <c r="M181" i="9"/>
  <c r="N181" i="9" s="1"/>
  <c r="O186" i="9"/>
  <c r="P186" i="9" s="1"/>
  <c r="M186" i="9"/>
  <c r="N186" i="9" s="1"/>
  <c r="Q186" i="9"/>
  <c r="R186" i="9" s="1"/>
  <c r="M172" i="9"/>
  <c r="N172" i="9" s="1"/>
  <c r="Q172" i="9"/>
  <c r="R172" i="9" s="1"/>
  <c r="O172" i="9"/>
  <c r="P172" i="9" s="1"/>
  <c r="Q149" i="9"/>
  <c r="R149" i="9" s="1"/>
  <c r="O149" i="9"/>
  <c r="P149" i="9" s="1"/>
  <c r="M149" i="9"/>
  <c r="N149" i="9" s="1"/>
  <c r="M161" i="9"/>
  <c r="N161" i="9" s="1"/>
  <c r="Q161" i="9"/>
  <c r="R161" i="9" s="1"/>
  <c r="O161" i="9"/>
  <c r="P161" i="9" s="1"/>
  <c r="Q117" i="9"/>
  <c r="R117" i="9" s="1"/>
  <c r="M117" i="9"/>
  <c r="N117" i="9" s="1"/>
  <c r="O117" i="9"/>
  <c r="P117" i="9" s="1"/>
  <c r="Q139" i="9"/>
  <c r="R139" i="9" s="1"/>
  <c r="O139" i="9"/>
  <c r="P139" i="9" s="1"/>
  <c r="M139" i="9"/>
  <c r="N139" i="9" s="1"/>
  <c r="Q106" i="9"/>
  <c r="R106" i="9" s="1"/>
  <c r="O106" i="9"/>
  <c r="P106" i="9" s="1"/>
  <c r="M106" i="9"/>
  <c r="N106" i="9" s="1"/>
  <c r="M90" i="9"/>
  <c r="N90" i="9" s="1"/>
  <c r="Q90" i="9"/>
  <c r="R90" i="9" s="1"/>
  <c r="O90" i="9"/>
  <c r="P90" i="9" s="1"/>
  <c r="Q107" i="9"/>
  <c r="R107" i="9" s="1"/>
  <c r="O107" i="9"/>
  <c r="P107" i="9" s="1"/>
  <c r="M107" i="9"/>
  <c r="N107" i="9" s="1"/>
  <c r="Q84" i="9"/>
  <c r="R84" i="9" s="1"/>
  <c r="O84" i="9"/>
  <c r="P84" i="9" s="1"/>
  <c r="M84" i="9"/>
  <c r="N84" i="9" s="1"/>
  <c r="Q79" i="9"/>
  <c r="R79" i="9" s="1"/>
  <c r="O79" i="9"/>
  <c r="P79" i="9" s="1"/>
  <c r="M79" i="9"/>
  <c r="N79" i="9" s="1"/>
  <c r="M44" i="9"/>
  <c r="N44" i="9" s="1"/>
  <c r="Q44" i="9"/>
  <c r="R44" i="9" s="1"/>
  <c r="O44" i="9"/>
  <c r="P44" i="9" s="1"/>
  <c r="O31" i="9"/>
  <c r="P31" i="9" s="1"/>
  <c r="Q31" i="9"/>
  <c r="M31" i="9"/>
  <c r="N31" i="9" s="1"/>
  <c r="Q17" i="9"/>
  <c r="R17" i="9" s="1"/>
  <c r="O17" i="9"/>
  <c r="P17" i="9" s="1"/>
  <c r="M17" i="9"/>
  <c r="N17" i="9" s="1"/>
  <c r="M41" i="9"/>
  <c r="N41" i="9" s="1"/>
  <c r="Q41" i="9"/>
  <c r="R41" i="9" s="1"/>
  <c r="O41" i="9"/>
  <c r="P41" i="9" s="1"/>
  <c r="O34" i="9"/>
  <c r="P34" i="9" s="1"/>
  <c r="Q34" i="9"/>
  <c r="R34" i="9" s="1"/>
  <c r="M34" i="9"/>
  <c r="N34" i="9" s="1"/>
  <c r="O110" i="9"/>
  <c r="P110" i="9" s="1"/>
  <c r="M110" i="9"/>
  <c r="N110" i="9" s="1"/>
  <c r="Q110" i="9"/>
  <c r="R110" i="9" s="1"/>
  <c r="Q81" i="9"/>
  <c r="R81" i="9" s="1"/>
  <c r="O81" i="9"/>
  <c r="P81" i="9" s="1"/>
  <c r="M81" i="9"/>
  <c r="N81" i="9" s="1"/>
  <c r="Q101" i="9"/>
  <c r="R101" i="9" s="1"/>
  <c r="O101" i="9"/>
  <c r="P101" i="9" s="1"/>
  <c r="M101" i="9"/>
  <c r="N101" i="9" s="1"/>
  <c r="O133" i="9"/>
  <c r="P133" i="9" s="1"/>
  <c r="M133" i="9"/>
  <c r="N133" i="9" s="1"/>
  <c r="Q133" i="9"/>
  <c r="R133" i="9" s="1"/>
  <c r="O183" i="9"/>
  <c r="P183" i="9" s="1"/>
  <c r="Q183" i="9"/>
  <c r="R183" i="9" s="1"/>
  <c r="M183" i="9"/>
  <c r="N183" i="9" s="1"/>
  <c r="Q152" i="9"/>
  <c r="R152" i="9" s="1"/>
  <c r="O152" i="9"/>
  <c r="P152" i="9" s="1"/>
  <c r="M152" i="9"/>
  <c r="N152" i="9" s="1"/>
  <c r="M63" i="9"/>
  <c r="N63" i="9" s="1"/>
  <c r="O63" i="9"/>
  <c r="P63" i="9" s="1"/>
  <c r="Q63" i="9"/>
  <c r="R63" i="9" s="1"/>
  <c r="Q2" i="4"/>
  <c r="O2" i="4"/>
  <c r="Q69" i="4"/>
  <c r="O69" i="4"/>
  <c r="M69" i="4"/>
  <c r="Q51" i="4"/>
  <c r="O51" i="4"/>
  <c r="M51" i="4"/>
  <c r="Q174" i="4"/>
  <c r="O174" i="4"/>
  <c r="M174" i="4"/>
  <c r="O81" i="4"/>
  <c r="M81" i="4"/>
  <c r="Q81" i="4"/>
  <c r="Q156" i="4"/>
  <c r="O156" i="4"/>
  <c r="M156" i="4"/>
  <c r="O18" i="4"/>
  <c r="M18" i="4"/>
  <c r="Q18" i="4"/>
  <c r="Q59" i="4"/>
  <c r="O59" i="4"/>
  <c r="M59" i="4"/>
  <c r="M183" i="4"/>
  <c r="Q183" i="4"/>
  <c r="O183" i="4"/>
  <c r="M111" i="4"/>
  <c r="Q111" i="4"/>
  <c r="O111" i="4"/>
  <c r="O25" i="4"/>
  <c r="M25" i="4"/>
  <c r="Q25" i="4"/>
  <c r="O153" i="4"/>
  <c r="M153" i="4"/>
  <c r="Q153" i="4"/>
  <c r="Q36" i="4"/>
  <c r="O36" i="4"/>
  <c r="M36" i="4"/>
  <c r="Q100" i="4"/>
  <c r="O100" i="4"/>
  <c r="M100" i="4"/>
  <c r="Q164" i="4"/>
  <c r="O164" i="4"/>
  <c r="M164" i="4"/>
  <c r="Q133" i="4"/>
  <c r="O133" i="4"/>
  <c r="M133" i="4"/>
  <c r="Q37" i="4"/>
  <c r="O37" i="4"/>
  <c r="M37" i="4"/>
  <c r="O26" i="4"/>
  <c r="M26" i="4"/>
  <c r="Q26" i="4"/>
  <c r="O90" i="4"/>
  <c r="M90" i="4"/>
  <c r="Q90" i="4"/>
  <c r="Q3" i="4"/>
  <c r="O3" i="4"/>
  <c r="M3" i="4"/>
  <c r="Q67" i="4"/>
  <c r="O67" i="4"/>
  <c r="M67" i="4"/>
  <c r="Q147" i="4"/>
  <c r="O147" i="4"/>
  <c r="M147" i="4"/>
  <c r="Q142" i="4"/>
  <c r="O142" i="4"/>
  <c r="M142" i="4"/>
  <c r="Q6" i="4"/>
  <c r="O6" i="4"/>
  <c r="M6" i="4"/>
  <c r="Q70" i="4"/>
  <c r="O70" i="4"/>
  <c r="M70" i="4"/>
  <c r="M151" i="4"/>
  <c r="Q151" i="4"/>
  <c r="O151" i="4"/>
  <c r="M55" i="4"/>
  <c r="Q55" i="4"/>
  <c r="O55" i="4"/>
  <c r="M135" i="4"/>
  <c r="Q135" i="4"/>
  <c r="O135" i="4"/>
  <c r="M56" i="4"/>
  <c r="Q56" i="4"/>
  <c r="O56" i="4"/>
  <c r="M120" i="4"/>
  <c r="Q120" i="4"/>
  <c r="O120" i="4"/>
  <c r="O33" i="4"/>
  <c r="M33" i="4"/>
  <c r="Q33" i="4"/>
  <c r="O97" i="4"/>
  <c r="M97" i="4"/>
  <c r="Q97" i="4"/>
  <c r="O161" i="4"/>
  <c r="M161" i="4"/>
  <c r="Q161" i="4"/>
  <c r="O162" i="4"/>
  <c r="M162" i="4"/>
  <c r="Q162" i="4"/>
  <c r="M168" i="4"/>
  <c r="Q168" i="4"/>
  <c r="O168" i="4"/>
  <c r="O10" i="4"/>
  <c r="M10" i="4"/>
  <c r="Q10" i="4"/>
  <c r="M167" i="4"/>
  <c r="Q167" i="4"/>
  <c r="O167" i="4"/>
  <c r="M40" i="4"/>
  <c r="Q40" i="4"/>
  <c r="O40" i="4"/>
  <c r="O138" i="4"/>
  <c r="M138" i="4"/>
  <c r="Q138" i="4"/>
  <c r="Q92" i="4"/>
  <c r="O92" i="4"/>
  <c r="M92" i="4"/>
  <c r="Q157" i="4"/>
  <c r="O157" i="4"/>
  <c r="M157" i="4"/>
  <c r="Q155" i="4"/>
  <c r="O155" i="4"/>
  <c r="M155" i="4"/>
  <c r="Q126" i="4"/>
  <c r="O126" i="4"/>
  <c r="M126" i="4"/>
  <c r="M47" i="4"/>
  <c r="Q47" i="4"/>
  <c r="O47" i="4"/>
  <c r="M112" i="4"/>
  <c r="Q112" i="4"/>
  <c r="O112" i="4"/>
  <c r="O154" i="4"/>
  <c r="M154" i="4"/>
  <c r="Q154" i="4"/>
  <c r="Q44" i="4"/>
  <c r="O44" i="4"/>
  <c r="M44" i="4"/>
  <c r="Q172" i="4"/>
  <c r="O172" i="4"/>
  <c r="M172" i="4"/>
  <c r="Q109" i="4"/>
  <c r="O109" i="4"/>
  <c r="M109" i="4"/>
  <c r="O34" i="4"/>
  <c r="M34" i="4"/>
  <c r="Q34" i="4"/>
  <c r="O106" i="4"/>
  <c r="M106" i="4"/>
  <c r="Q106" i="4"/>
  <c r="Q11" i="4"/>
  <c r="O11" i="4"/>
  <c r="M11" i="4"/>
  <c r="Q75" i="4"/>
  <c r="O75" i="4"/>
  <c r="M75" i="4"/>
  <c r="Q4" i="4"/>
  <c r="O4" i="4"/>
  <c r="M4" i="4"/>
  <c r="Q150" i="4"/>
  <c r="O150" i="4"/>
  <c r="M150" i="4"/>
  <c r="Q14" i="4"/>
  <c r="O14" i="4"/>
  <c r="M14" i="4"/>
  <c r="Q86" i="4"/>
  <c r="O86" i="4"/>
  <c r="M86" i="4"/>
  <c r="M175" i="4"/>
  <c r="Q175" i="4"/>
  <c r="O175" i="4"/>
  <c r="M63" i="4"/>
  <c r="Q63" i="4"/>
  <c r="O63" i="4"/>
  <c r="M159" i="4"/>
  <c r="Q159" i="4"/>
  <c r="O159" i="4"/>
  <c r="M64" i="4"/>
  <c r="Q64" i="4"/>
  <c r="O64" i="4"/>
  <c r="M128" i="4"/>
  <c r="Q128" i="4"/>
  <c r="O128" i="4"/>
  <c r="O41" i="4"/>
  <c r="M41" i="4"/>
  <c r="Q41" i="4"/>
  <c r="O105" i="4"/>
  <c r="M105" i="4"/>
  <c r="Q105" i="4"/>
  <c r="O169" i="4"/>
  <c r="M169" i="4"/>
  <c r="Q169" i="4"/>
  <c r="O178" i="4"/>
  <c r="M178" i="4"/>
  <c r="Q178" i="4"/>
  <c r="M176" i="4"/>
  <c r="Q176" i="4"/>
  <c r="O176" i="4"/>
  <c r="Q20" i="4"/>
  <c r="O20" i="4"/>
  <c r="M20" i="4"/>
  <c r="Q117" i="4"/>
  <c r="O117" i="4"/>
  <c r="M117" i="4"/>
  <c r="Q115" i="4"/>
  <c r="O115" i="4"/>
  <c r="M115" i="4"/>
  <c r="M39" i="4"/>
  <c r="Q39" i="4"/>
  <c r="O39" i="4"/>
  <c r="O17" i="4"/>
  <c r="M17" i="4"/>
  <c r="Q17" i="4"/>
  <c r="Q28" i="4"/>
  <c r="O28" i="4"/>
  <c r="M28" i="4"/>
  <c r="Q93" i="4"/>
  <c r="O93" i="4"/>
  <c r="M93" i="4"/>
  <c r="O82" i="4"/>
  <c r="M82" i="4"/>
  <c r="Q82" i="4"/>
  <c r="Q123" i="4"/>
  <c r="O123" i="4"/>
  <c r="M123" i="4"/>
  <c r="Q62" i="4"/>
  <c r="O62" i="4"/>
  <c r="M62" i="4"/>
  <c r="M127" i="4"/>
  <c r="Q127" i="4"/>
  <c r="O127" i="4"/>
  <c r="M48" i="4"/>
  <c r="Q48" i="4"/>
  <c r="O48" i="4"/>
  <c r="O89" i="4"/>
  <c r="M89" i="4"/>
  <c r="Q89" i="4"/>
  <c r="O186" i="4"/>
  <c r="M186" i="4"/>
  <c r="Q186" i="4"/>
  <c r="Q13" i="4"/>
  <c r="O13" i="4"/>
  <c r="M13" i="4"/>
  <c r="Q108" i="4"/>
  <c r="O108" i="4"/>
  <c r="M108" i="4"/>
  <c r="Q181" i="4"/>
  <c r="O181" i="4"/>
  <c r="M181" i="4"/>
  <c r="Q85" i="4"/>
  <c r="O85" i="4"/>
  <c r="M85" i="4"/>
  <c r="Q52" i="4"/>
  <c r="O52" i="4"/>
  <c r="M52" i="4"/>
  <c r="Q116" i="4"/>
  <c r="O116" i="4"/>
  <c r="M116" i="4"/>
  <c r="Q180" i="4"/>
  <c r="O180" i="4"/>
  <c r="M180" i="4"/>
  <c r="Q29" i="4"/>
  <c r="O29" i="4"/>
  <c r="M29" i="4"/>
  <c r="Q141" i="4"/>
  <c r="O141" i="4"/>
  <c r="M141" i="4"/>
  <c r="O42" i="4"/>
  <c r="M42" i="4"/>
  <c r="Q42" i="4"/>
  <c r="O122" i="4"/>
  <c r="M122" i="4"/>
  <c r="Q122" i="4"/>
  <c r="Q19" i="4"/>
  <c r="O19" i="4"/>
  <c r="M19" i="4"/>
  <c r="Q83" i="4"/>
  <c r="O83" i="4"/>
  <c r="M83" i="4"/>
  <c r="M160" i="4"/>
  <c r="Q160" i="4"/>
  <c r="O160" i="4"/>
  <c r="Q166" i="4"/>
  <c r="O166" i="4"/>
  <c r="M166" i="4"/>
  <c r="Q22" i="4"/>
  <c r="O22" i="4"/>
  <c r="M22" i="4"/>
  <c r="Q102" i="4"/>
  <c r="O102" i="4"/>
  <c r="M102" i="4"/>
  <c r="M7" i="4"/>
  <c r="Q7" i="4"/>
  <c r="O7" i="4"/>
  <c r="M71" i="4"/>
  <c r="Q71" i="4"/>
  <c r="O71" i="4"/>
  <c r="M8" i="4"/>
  <c r="Q8" i="4"/>
  <c r="O8" i="4"/>
  <c r="M72" i="4"/>
  <c r="Q72" i="4"/>
  <c r="O72" i="4"/>
  <c r="M136" i="4"/>
  <c r="Q136" i="4"/>
  <c r="O136" i="4"/>
  <c r="O49" i="4"/>
  <c r="M49" i="4"/>
  <c r="Q49" i="4"/>
  <c r="O113" i="4"/>
  <c r="M113" i="4"/>
  <c r="Q113" i="4"/>
  <c r="O177" i="4"/>
  <c r="M177" i="4"/>
  <c r="Q177" i="4"/>
  <c r="Q131" i="4"/>
  <c r="O131" i="4"/>
  <c r="M131" i="4"/>
  <c r="M184" i="4"/>
  <c r="Q184" i="4"/>
  <c r="O184" i="4"/>
  <c r="Q84" i="4"/>
  <c r="O84" i="4"/>
  <c r="M84" i="4"/>
  <c r="O74" i="4"/>
  <c r="M74" i="4"/>
  <c r="Q74" i="4"/>
  <c r="Q110" i="4"/>
  <c r="O110" i="4"/>
  <c r="M110" i="4"/>
  <c r="M103" i="4"/>
  <c r="Q103" i="4"/>
  <c r="O103" i="4"/>
  <c r="O145" i="4"/>
  <c r="M145" i="4"/>
  <c r="Q145" i="4"/>
  <c r="Q125" i="4"/>
  <c r="O125" i="4"/>
  <c r="M125" i="4"/>
  <c r="Q60" i="4"/>
  <c r="O60" i="4"/>
  <c r="M60" i="4"/>
  <c r="M2" i="4"/>
  <c r="Q45" i="4"/>
  <c r="O45" i="4"/>
  <c r="M45" i="4"/>
  <c r="O130" i="4"/>
  <c r="M130" i="4"/>
  <c r="Q130" i="4"/>
  <c r="Q91" i="4"/>
  <c r="O91" i="4"/>
  <c r="M91" i="4"/>
  <c r="Q182" i="4"/>
  <c r="O182" i="4"/>
  <c r="M182" i="4"/>
  <c r="Q118" i="4"/>
  <c r="O118" i="4"/>
  <c r="M118" i="4"/>
  <c r="M79" i="4"/>
  <c r="Q79" i="4"/>
  <c r="O79" i="4"/>
  <c r="M80" i="4"/>
  <c r="Q80" i="4"/>
  <c r="O80" i="4"/>
  <c r="O57" i="4"/>
  <c r="M57" i="4"/>
  <c r="Q57" i="4"/>
  <c r="O185" i="4"/>
  <c r="M185" i="4"/>
  <c r="Q185" i="4"/>
  <c r="Q173" i="4"/>
  <c r="O173" i="4"/>
  <c r="M173" i="4"/>
  <c r="Q68" i="4"/>
  <c r="O68" i="4"/>
  <c r="M68" i="4"/>
  <c r="Q132" i="4"/>
  <c r="O132" i="4"/>
  <c r="M132" i="4"/>
  <c r="Q53" i="4"/>
  <c r="O53" i="4"/>
  <c r="M53" i="4"/>
  <c r="Q21" i="4"/>
  <c r="O21" i="4"/>
  <c r="M21" i="4"/>
  <c r="Q101" i="4"/>
  <c r="O101" i="4"/>
  <c r="M101" i="4"/>
  <c r="O58" i="4"/>
  <c r="M58" i="4"/>
  <c r="Q58" i="4"/>
  <c r="O146" i="4"/>
  <c r="M146" i="4"/>
  <c r="Q146" i="4"/>
  <c r="Q35" i="4"/>
  <c r="O35" i="4"/>
  <c r="M35" i="4"/>
  <c r="Q99" i="4"/>
  <c r="O99" i="4"/>
  <c r="M99" i="4"/>
  <c r="Q78" i="4"/>
  <c r="O78" i="4"/>
  <c r="M78" i="4"/>
  <c r="M119" i="4"/>
  <c r="Q119" i="4"/>
  <c r="O119" i="4"/>
  <c r="Q38" i="4"/>
  <c r="O38" i="4"/>
  <c r="M38" i="4"/>
  <c r="Q134" i="4"/>
  <c r="O134" i="4"/>
  <c r="M134" i="4"/>
  <c r="M23" i="4"/>
  <c r="Q23" i="4"/>
  <c r="O23" i="4"/>
  <c r="M87" i="4"/>
  <c r="Q87" i="4"/>
  <c r="O87" i="4"/>
  <c r="M24" i="4"/>
  <c r="Q24" i="4"/>
  <c r="O24" i="4"/>
  <c r="M88" i="4"/>
  <c r="Q88" i="4"/>
  <c r="O88" i="4"/>
  <c r="M152" i="4"/>
  <c r="Q152" i="4"/>
  <c r="O152" i="4"/>
  <c r="O65" i="4"/>
  <c r="M65" i="4"/>
  <c r="Q65" i="4"/>
  <c r="O129" i="4"/>
  <c r="M129" i="4"/>
  <c r="Q129" i="4"/>
  <c r="O98" i="4"/>
  <c r="M98" i="4"/>
  <c r="Q98" i="4"/>
  <c r="Q171" i="4"/>
  <c r="O171" i="4"/>
  <c r="M171" i="4"/>
  <c r="Q148" i="4"/>
  <c r="O148" i="4"/>
  <c r="M148" i="4"/>
  <c r="Q139" i="4"/>
  <c r="O139" i="4"/>
  <c r="M139" i="4"/>
  <c r="Q54" i="4"/>
  <c r="O54" i="4"/>
  <c r="M54" i="4"/>
  <c r="M104" i="4"/>
  <c r="Q104" i="4"/>
  <c r="O104" i="4"/>
  <c r="Q187" i="4"/>
  <c r="O187" i="4"/>
  <c r="M187" i="4"/>
  <c r="Q124" i="4"/>
  <c r="O124" i="4"/>
  <c r="M124" i="4"/>
  <c r="Q165" i="4"/>
  <c r="O165" i="4"/>
  <c r="M165" i="4"/>
  <c r="O50" i="4"/>
  <c r="M50" i="4"/>
  <c r="Q50" i="4"/>
  <c r="Q27" i="4"/>
  <c r="O27" i="4"/>
  <c r="M27" i="4"/>
  <c r="Q5" i="4"/>
  <c r="O5" i="4"/>
  <c r="M5" i="4"/>
  <c r="Q30" i="4"/>
  <c r="O30" i="4"/>
  <c r="M30" i="4"/>
  <c r="M15" i="4"/>
  <c r="Q15" i="4"/>
  <c r="O15" i="4"/>
  <c r="M16" i="4"/>
  <c r="Q16" i="4"/>
  <c r="O16" i="4"/>
  <c r="M144" i="4"/>
  <c r="Q144" i="4"/>
  <c r="O144" i="4"/>
  <c r="O121" i="4"/>
  <c r="M121" i="4"/>
  <c r="Q121" i="4"/>
  <c r="Q163" i="4"/>
  <c r="O163" i="4"/>
  <c r="M163" i="4"/>
  <c r="Q12" i="4"/>
  <c r="O12" i="4"/>
  <c r="M12" i="4"/>
  <c r="Q76" i="4"/>
  <c r="O76" i="4"/>
  <c r="M76" i="4"/>
  <c r="Q140" i="4"/>
  <c r="O140" i="4"/>
  <c r="M140" i="4"/>
  <c r="Q61" i="4"/>
  <c r="O61" i="4"/>
  <c r="M61" i="4"/>
  <c r="Q77" i="4"/>
  <c r="O77" i="4"/>
  <c r="M77" i="4"/>
  <c r="Q149" i="4"/>
  <c r="O149" i="4"/>
  <c r="M149" i="4"/>
  <c r="O66" i="4"/>
  <c r="M66" i="4"/>
  <c r="Q66" i="4"/>
  <c r="O170" i="4"/>
  <c r="M170" i="4"/>
  <c r="Q170" i="4"/>
  <c r="Q43" i="4"/>
  <c r="O43" i="4"/>
  <c r="M43" i="4"/>
  <c r="Q107" i="4"/>
  <c r="O107" i="4"/>
  <c r="M107" i="4"/>
  <c r="Q94" i="4"/>
  <c r="O94" i="4"/>
  <c r="M94" i="4"/>
  <c r="M143" i="4"/>
  <c r="Q143" i="4"/>
  <c r="O143" i="4"/>
  <c r="Q46" i="4"/>
  <c r="O46" i="4"/>
  <c r="M46" i="4"/>
  <c r="Q158" i="4"/>
  <c r="O158" i="4"/>
  <c r="M158" i="4"/>
  <c r="M31" i="4"/>
  <c r="Q31" i="4"/>
  <c r="O31" i="4"/>
  <c r="M95" i="4"/>
  <c r="Q95" i="4"/>
  <c r="O95" i="4"/>
  <c r="M32" i="4"/>
  <c r="Q32" i="4"/>
  <c r="O32" i="4"/>
  <c r="M96" i="4"/>
  <c r="Q96" i="4"/>
  <c r="O96" i="4"/>
  <c r="O9" i="4"/>
  <c r="M9" i="4"/>
  <c r="Q9" i="4"/>
  <c r="O73" i="4"/>
  <c r="M73" i="4"/>
  <c r="Q73" i="4"/>
  <c r="O137" i="4"/>
  <c r="M137" i="4"/>
  <c r="Q137" i="4"/>
  <c r="O114" i="4"/>
  <c r="M114" i="4"/>
  <c r="Q114" i="4"/>
  <c r="Q179" i="4"/>
  <c r="O179" i="4"/>
  <c r="M179" i="4"/>
  <c r="AO7" i="4"/>
  <c r="AO5" i="4"/>
  <c r="AO6" i="4"/>
  <c r="AL29" i="9" l="1"/>
  <c r="AL30" i="9"/>
  <c r="AL31" i="9"/>
  <c r="N29" i="9"/>
  <c r="S29" i="9" s="1"/>
  <c r="T29" i="9" s="1"/>
  <c r="V29" i="9" s="1"/>
  <c r="R31" i="9"/>
  <c r="S31" i="9" s="1"/>
  <c r="T31" i="9" s="1"/>
  <c r="V31" i="9" s="1"/>
  <c r="P30" i="9"/>
  <c r="S30" i="9" s="1"/>
  <c r="T30" i="9" s="1"/>
  <c r="V30" i="9" s="1"/>
  <c r="S7" i="9"/>
  <c r="T7" i="9" s="1"/>
  <c r="V7" i="9" s="1"/>
  <c r="S55" i="9"/>
  <c r="T55" i="9" s="1"/>
  <c r="V55" i="9" s="1"/>
  <c r="S18" i="9"/>
  <c r="T18" i="9" s="1"/>
  <c r="V18" i="9" s="1"/>
  <c r="S44" i="9"/>
  <c r="T44" i="9" s="1"/>
  <c r="V44" i="9" s="1"/>
  <c r="S161" i="9"/>
  <c r="T161" i="9" s="1"/>
  <c r="V161" i="9" s="1"/>
  <c r="S185" i="9"/>
  <c r="T185" i="9" s="1"/>
  <c r="V185" i="9" s="1"/>
  <c r="S80" i="9"/>
  <c r="T80" i="9" s="1"/>
  <c r="V80" i="9" s="1"/>
  <c r="S110" i="9"/>
  <c r="T110" i="9" s="1"/>
  <c r="V110" i="9" s="1"/>
  <c r="S92" i="9"/>
  <c r="T92" i="9" s="1"/>
  <c r="V92" i="9" s="1"/>
  <c r="S10" i="9"/>
  <c r="T10" i="9" s="1"/>
  <c r="V10" i="9" s="1"/>
  <c r="S143" i="9"/>
  <c r="T143" i="9" s="1"/>
  <c r="V143" i="9" s="1"/>
  <c r="S99" i="9"/>
  <c r="T99" i="9" s="1"/>
  <c r="V99" i="9" s="1"/>
  <c r="S186" i="9"/>
  <c r="T186" i="9" s="1"/>
  <c r="V186" i="9" s="1"/>
  <c r="S178" i="9"/>
  <c r="T178" i="9" s="1"/>
  <c r="V178" i="9" s="1"/>
  <c r="S103" i="9"/>
  <c r="T103" i="9" s="1"/>
  <c r="V103" i="9" s="1"/>
  <c r="S81" i="9"/>
  <c r="T81" i="9" s="1"/>
  <c r="V81" i="9" s="1"/>
  <c r="S84" i="9"/>
  <c r="T84" i="9" s="1"/>
  <c r="V84" i="9" s="1"/>
  <c r="S82" i="9"/>
  <c r="T82" i="9" s="1"/>
  <c r="V82" i="9" s="1"/>
  <c r="S117" i="9"/>
  <c r="T117" i="9" s="1"/>
  <c r="V117" i="9" s="1"/>
  <c r="S8" i="9"/>
  <c r="T8" i="9" s="1"/>
  <c r="V8" i="9" s="1"/>
  <c r="S163" i="9"/>
  <c r="T163" i="9" s="1"/>
  <c r="V163" i="9" s="1"/>
  <c r="S108" i="9"/>
  <c r="T108" i="9" s="1"/>
  <c r="V108" i="9" s="1"/>
  <c r="S98" i="9"/>
  <c r="T98" i="9" s="1"/>
  <c r="V98" i="9" s="1"/>
  <c r="S16" i="9"/>
  <c r="T16" i="9" s="1"/>
  <c r="V16" i="9" s="1"/>
  <c r="S132" i="9"/>
  <c r="T132" i="9" s="1"/>
  <c r="V132" i="9" s="1"/>
  <c r="S94" i="9"/>
  <c r="T94" i="9" s="1"/>
  <c r="V94" i="9" s="1"/>
  <c r="S159" i="9"/>
  <c r="T159" i="9" s="1"/>
  <c r="V159" i="9" s="1"/>
  <c r="S34" i="9"/>
  <c r="T34" i="9" s="1"/>
  <c r="V34" i="9" s="1"/>
  <c r="S32" i="9"/>
  <c r="S115" i="9"/>
  <c r="T115" i="9" s="1"/>
  <c r="V115" i="9" s="1"/>
  <c r="S58" i="9"/>
  <c r="T58" i="9" s="1"/>
  <c r="V58" i="9" s="1"/>
  <c r="S187" i="9"/>
  <c r="T187" i="9" s="1"/>
  <c r="V187" i="9" s="1"/>
  <c r="S128" i="9"/>
  <c r="T128" i="9" s="1"/>
  <c r="V128" i="9" s="1"/>
  <c r="S168" i="9"/>
  <c r="T168" i="9" s="1"/>
  <c r="V168" i="9" s="1"/>
  <c r="S173" i="9"/>
  <c r="T173" i="9" s="1"/>
  <c r="V173" i="9" s="1"/>
  <c r="S111" i="9"/>
  <c r="T111" i="9" s="1"/>
  <c r="V111" i="9" s="1"/>
  <c r="S137" i="9"/>
  <c r="T137" i="9" s="1"/>
  <c r="V137" i="9" s="1"/>
  <c r="S126" i="9"/>
  <c r="T126" i="9" s="1"/>
  <c r="V126" i="9" s="1"/>
  <c r="S181" i="9"/>
  <c r="T181" i="9" s="1"/>
  <c r="V181" i="9" s="1"/>
  <c r="S118" i="9"/>
  <c r="T118" i="9" s="1"/>
  <c r="V118" i="9" s="1"/>
  <c r="S54" i="9"/>
  <c r="T54" i="9" s="1"/>
  <c r="V54" i="9" s="1"/>
  <c r="S136" i="9"/>
  <c r="T136" i="9" s="1"/>
  <c r="V136" i="9" s="1"/>
  <c r="S20" i="9"/>
  <c r="T20" i="9" s="1"/>
  <c r="V20" i="9" s="1"/>
  <c r="S77" i="9"/>
  <c r="T77" i="9" s="1"/>
  <c r="V77" i="9" s="1"/>
  <c r="S36" i="9"/>
  <c r="T36" i="9" s="1"/>
  <c r="V36" i="9" s="1"/>
  <c r="S102" i="9"/>
  <c r="T102" i="9" s="1"/>
  <c r="V102" i="9" s="1"/>
  <c r="S131" i="9"/>
  <c r="T131" i="9" s="1"/>
  <c r="V131" i="9" s="1"/>
  <c r="S38" i="9"/>
  <c r="T38" i="9" s="1"/>
  <c r="V38" i="9" s="1"/>
  <c r="S175" i="9"/>
  <c r="T175" i="9" s="1"/>
  <c r="V175" i="9" s="1"/>
  <c r="S9" i="9"/>
  <c r="T9" i="9" s="1"/>
  <c r="V9" i="9" s="1"/>
  <c r="S63" i="9"/>
  <c r="T63" i="9" s="1"/>
  <c r="V63" i="9" s="1"/>
  <c r="S41" i="9"/>
  <c r="T41" i="9" s="1"/>
  <c r="V41" i="9" s="1"/>
  <c r="S164" i="9"/>
  <c r="T164" i="9" s="1"/>
  <c r="V164" i="9" s="1"/>
  <c r="S146" i="9"/>
  <c r="T146" i="9" s="1"/>
  <c r="V146" i="9" s="1"/>
  <c r="S25" i="9"/>
  <c r="T25" i="9" s="1"/>
  <c r="V25" i="9" s="1"/>
  <c r="S129" i="9"/>
  <c r="T129" i="9" s="1"/>
  <c r="V129" i="9" s="1"/>
  <c r="S124" i="9"/>
  <c r="T124" i="9" s="1"/>
  <c r="V124" i="9" s="1"/>
  <c r="S37" i="9"/>
  <c r="T37" i="9" s="1"/>
  <c r="V37" i="9" s="1"/>
  <c r="S120" i="9"/>
  <c r="T120" i="9" s="1"/>
  <c r="V120" i="9" s="1"/>
  <c r="S22" i="9"/>
  <c r="T22" i="9" s="1"/>
  <c r="V22" i="9" s="1"/>
  <c r="S154" i="9"/>
  <c r="T154" i="9" s="1"/>
  <c r="V154" i="9" s="1"/>
  <c r="S114" i="9"/>
  <c r="T114" i="9" s="1"/>
  <c r="V114" i="9" s="1"/>
  <c r="S71" i="9"/>
  <c r="T71" i="9" s="1"/>
  <c r="V71" i="9" s="1"/>
  <c r="S174" i="9"/>
  <c r="T174" i="9" s="1"/>
  <c r="V174" i="9" s="1"/>
  <c r="S23" i="9"/>
  <c r="T23" i="9" s="1"/>
  <c r="V23" i="9" s="1"/>
  <c r="S109" i="9"/>
  <c r="T109" i="9" s="1"/>
  <c r="V109" i="9" s="1"/>
  <c r="S183" i="9"/>
  <c r="T183" i="9" s="1"/>
  <c r="V183" i="9" s="1"/>
  <c r="S4" i="9"/>
  <c r="T4" i="9" s="1"/>
  <c r="V4" i="9" s="1"/>
  <c r="S60" i="9"/>
  <c r="T60" i="9" s="1"/>
  <c r="V60" i="9" s="1"/>
  <c r="S162" i="9"/>
  <c r="T162" i="9" s="1"/>
  <c r="V162" i="9" s="1"/>
  <c r="S142" i="9"/>
  <c r="T142" i="9" s="1"/>
  <c r="V142" i="9" s="1"/>
  <c r="S89" i="9"/>
  <c r="T89" i="9" s="1"/>
  <c r="V89" i="9" s="1"/>
  <c r="S66" i="9"/>
  <c r="T66" i="9" s="1"/>
  <c r="V66" i="9" s="1"/>
  <c r="S12" i="9"/>
  <c r="T12" i="9" s="1"/>
  <c r="V12" i="9" s="1"/>
  <c r="S182" i="9"/>
  <c r="T182" i="9" s="1"/>
  <c r="V182" i="9" s="1"/>
  <c r="S104" i="9"/>
  <c r="T104" i="9" s="1"/>
  <c r="V104" i="9" s="1"/>
  <c r="S86" i="9"/>
  <c r="T86" i="9" s="1"/>
  <c r="V86" i="9" s="1"/>
  <c r="S116" i="9"/>
  <c r="T116" i="9" s="1"/>
  <c r="V116" i="9" s="1"/>
  <c r="S93" i="9"/>
  <c r="T93" i="9" s="1"/>
  <c r="V93" i="9" s="1"/>
  <c r="S96" i="9"/>
  <c r="T96" i="9" s="1"/>
  <c r="V96" i="9" s="1"/>
  <c r="S51" i="9"/>
  <c r="T51" i="9" s="1"/>
  <c r="V51" i="9" s="1"/>
  <c r="S64" i="9"/>
  <c r="T64" i="9" s="1"/>
  <c r="V64" i="9" s="1"/>
  <c r="S11" i="9"/>
  <c r="T11" i="9" s="1"/>
  <c r="V11" i="9" s="1"/>
  <c r="S177" i="9"/>
  <c r="T177" i="9" s="1"/>
  <c r="V177" i="9" s="1"/>
  <c r="S40" i="9"/>
  <c r="T40" i="9" s="1"/>
  <c r="V40" i="9" s="1"/>
  <c r="S72" i="9"/>
  <c r="T72" i="9" s="1"/>
  <c r="V72" i="9" s="1"/>
  <c r="S150" i="9"/>
  <c r="T150" i="9" s="1"/>
  <c r="V150" i="9" s="1"/>
  <c r="S3" i="9"/>
  <c r="T3" i="9" s="1"/>
  <c r="V3" i="9" s="1"/>
  <c r="S138" i="9"/>
  <c r="T138" i="9" s="1"/>
  <c r="V138" i="9" s="1"/>
  <c r="S151" i="9"/>
  <c r="T151" i="9" s="1"/>
  <c r="V151" i="9" s="1"/>
  <c r="S145" i="9"/>
  <c r="T145" i="9" s="1"/>
  <c r="V145" i="9" s="1"/>
  <c r="S90" i="9"/>
  <c r="T90" i="9" s="1"/>
  <c r="V90" i="9" s="1"/>
  <c r="S59" i="9"/>
  <c r="T59" i="9" s="1"/>
  <c r="V59" i="9" s="1"/>
  <c r="S105" i="9"/>
  <c r="T105" i="9" s="1"/>
  <c r="V105" i="9" s="1"/>
  <c r="S57" i="9"/>
  <c r="T57" i="9" s="1"/>
  <c r="V57" i="9" s="1"/>
  <c r="S106" i="9"/>
  <c r="T106" i="9" s="1"/>
  <c r="V106" i="9" s="1"/>
  <c r="S88" i="9"/>
  <c r="T88" i="9" s="1"/>
  <c r="V88" i="9" s="1"/>
  <c r="S75" i="9"/>
  <c r="T75" i="9" s="1"/>
  <c r="V75" i="9" s="1"/>
  <c r="S153" i="9"/>
  <c r="T153" i="9" s="1"/>
  <c r="V153" i="9" s="1"/>
  <c r="S67" i="9"/>
  <c r="T67" i="9" s="1"/>
  <c r="V67" i="9" s="1"/>
  <c r="S28" i="9"/>
  <c r="T28" i="9" s="1"/>
  <c r="V28" i="9" s="1"/>
  <c r="S165" i="9"/>
  <c r="T165" i="9" s="1"/>
  <c r="V165" i="9" s="1"/>
  <c r="S53" i="9"/>
  <c r="T53" i="9" s="1"/>
  <c r="V53" i="9" s="1"/>
  <c r="S122" i="9"/>
  <c r="T122" i="9" s="1"/>
  <c r="V122" i="9" s="1"/>
  <c r="S87" i="9"/>
  <c r="T87" i="9" s="1"/>
  <c r="V87" i="9" s="1"/>
  <c r="S74" i="9"/>
  <c r="T74" i="9" s="1"/>
  <c r="V74" i="9" s="1"/>
  <c r="S135" i="9"/>
  <c r="T135" i="9" s="1"/>
  <c r="V135" i="9" s="1"/>
  <c r="S52" i="9"/>
  <c r="T52" i="9" s="1"/>
  <c r="V52" i="9" s="1"/>
  <c r="S47" i="9"/>
  <c r="T47" i="9" s="1"/>
  <c r="V47" i="9" s="1"/>
  <c r="S171" i="9"/>
  <c r="T171" i="9" s="1"/>
  <c r="V171" i="9" s="1"/>
  <c r="S160" i="9"/>
  <c r="T160" i="9" s="1"/>
  <c r="V160" i="9" s="1"/>
  <c r="S121" i="9"/>
  <c r="T121" i="9" s="1"/>
  <c r="V121" i="9" s="1"/>
  <c r="S83" i="9"/>
  <c r="T83" i="9" s="1"/>
  <c r="V83" i="9" s="1"/>
  <c r="S155" i="9"/>
  <c r="T155" i="9" s="1"/>
  <c r="V155" i="9" s="1"/>
  <c r="S6" i="9"/>
  <c r="T6" i="9" s="1"/>
  <c r="V6" i="9" s="1"/>
  <c r="S141" i="9"/>
  <c r="T141" i="9" s="1"/>
  <c r="V141" i="9" s="1"/>
  <c r="S27" i="9"/>
  <c r="T27" i="9" s="1"/>
  <c r="V27" i="9" s="1"/>
  <c r="S134" i="9"/>
  <c r="T134" i="9" s="1"/>
  <c r="V134" i="9" s="1"/>
  <c r="S49" i="9"/>
  <c r="T49" i="9" s="1"/>
  <c r="V49" i="9" s="1"/>
  <c r="AL27" i="9"/>
  <c r="AL23" i="9"/>
  <c r="R2" i="9"/>
  <c r="S172" i="9"/>
  <c r="T172" i="9" s="1"/>
  <c r="V172" i="9" s="1"/>
  <c r="S73" i="9"/>
  <c r="T73" i="9" s="1"/>
  <c r="V73" i="9" s="1"/>
  <c r="S39" i="9"/>
  <c r="T39" i="9" s="1"/>
  <c r="V39" i="9" s="1"/>
  <c r="S76" i="9"/>
  <c r="T76" i="9" s="1"/>
  <c r="V76" i="9" s="1"/>
  <c r="S33" i="9"/>
  <c r="T33" i="9" s="1"/>
  <c r="V33" i="9" s="1"/>
  <c r="S130" i="9"/>
  <c r="T130" i="9" s="1"/>
  <c r="V130" i="9" s="1"/>
  <c r="S123" i="9"/>
  <c r="T123" i="9" s="1"/>
  <c r="V123" i="9" s="1"/>
  <c r="S46" i="9"/>
  <c r="T46" i="9" s="1"/>
  <c r="V46" i="9" s="1"/>
  <c r="S169" i="9"/>
  <c r="T169" i="9" s="1"/>
  <c r="V169" i="9" s="1"/>
  <c r="S43" i="9"/>
  <c r="T43" i="9" s="1"/>
  <c r="V43" i="9" s="1"/>
  <c r="S24" i="9"/>
  <c r="T24" i="9" s="1"/>
  <c r="V24" i="9" s="1"/>
  <c r="S15" i="9"/>
  <c r="T15" i="9" s="1"/>
  <c r="V15" i="9" s="1"/>
  <c r="S119" i="9"/>
  <c r="T119" i="9" s="1"/>
  <c r="V119" i="9" s="1"/>
  <c r="S100" i="9"/>
  <c r="T100" i="9" s="1"/>
  <c r="V100" i="9" s="1"/>
  <c r="S45" i="9"/>
  <c r="T45" i="9" s="1"/>
  <c r="V45" i="9" s="1"/>
  <c r="S61" i="9"/>
  <c r="T61" i="9" s="1"/>
  <c r="V61" i="9" s="1"/>
  <c r="S156" i="9"/>
  <c r="T156" i="9" s="1"/>
  <c r="V156" i="9" s="1"/>
  <c r="S144" i="9"/>
  <c r="T144" i="9" s="1"/>
  <c r="V144" i="9" s="1"/>
  <c r="S133" i="9"/>
  <c r="T133" i="9" s="1"/>
  <c r="V133" i="9" s="1"/>
  <c r="S107" i="9"/>
  <c r="T107" i="9" s="1"/>
  <c r="V107" i="9" s="1"/>
  <c r="S48" i="9"/>
  <c r="T48" i="9" s="1"/>
  <c r="V48" i="9" s="1"/>
  <c r="S184" i="9"/>
  <c r="T184" i="9" s="1"/>
  <c r="V184" i="9" s="1"/>
  <c r="S95" i="9"/>
  <c r="T95" i="9" s="1"/>
  <c r="V95" i="9" s="1"/>
  <c r="S65" i="9"/>
  <c r="T65" i="9" s="1"/>
  <c r="V65" i="9" s="1"/>
  <c r="S78" i="9"/>
  <c r="T78" i="9" s="1"/>
  <c r="V78" i="9" s="1"/>
  <c r="S56" i="9"/>
  <c r="T56" i="9" s="1"/>
  <c r="V56" i="9" s="1"/>
  <c r="S13" i="9"/>
  <c r="T13" i="9" s="1"/>
  <c r="V13" i="9" s="1"/>
  <c r="S140" i="9"/>
  <c r="T140" i="9" s="1"/>
  <c r="V140" i="9" s="1"/>
  <c r="N2" i="9"/>
  <c r="AL25" i="9"/>
  <c r="AL21" i="9"/>
  <c r="S19" i="9"/>
  <c r="T19" i="9" s="1"/>
  <c r="V19" i="9" s="1"/>
  <c r="S147" i="9"/>
  <c r="T147" i="9" s="1"/>
  <c r="V147" i="9" s="1"/>
  <c r="S152" i="9"/>
  <c r="T152" i="9" s="1"/>
  <c r="V152" i="9" s="1"/>
  <c r="S112" i="9"/>
  <c r="T112" i="9" s="1"/>
  <c r="V112" i="9" s="1"/>
  <c r="S125" i="9"/>
  <c r="T125" i="9" s="1"/>
  <c r="V125" i="9" s="1"/>
  <c r="S68" i="9"/>
  <c r="T68" i="9" s="1"/>
  <c r="V68" i="9" s="1"/>
  <c r="S167" i="9"/>
  <c r="T167" i="9" s="1"/>
  <c r="V167" i="9" s="1"/>
  <c r="S158" i="9"/>
  <c r="T158" i="9" s="1"/>
  <c r="V158" i="9" s="1"/>
  <c r="S97" i="9"/>
  <c r="T97" i="9" s="1"/>
  <c r="V97" i="9" s="1"/>
  <c r="S157" i="9"/>
  <c r="T157" i="9" s="1"/>
  <c r="V157" i="9" s="1"/>
  <c r="S35" i="9"/>
  <c r="T35" i="9" s="1"/>
  <c r="V35" i="9" s="1"/>
  <c r="S14" i="9"/>
  <c r="T14" i="9" s="1"/>
  <c r="V14" i="9" s="1"/>
  <c r="S17" i="9"/>
  <c r="T17" i="9" s="1"/>
  <c r="V17" i="9" s="1"/>
  <c r="S139" i="9"/>
  <c r="T139" i="9" s="1"/>
  <c r="V139" i="9" s="1"/>
  <c r="S127" i="9"/>
  <c r="T127" i="9" s="1"/>
  <c r="V127" i="9" s="1"/>
  <c r="S101" i="9"/>
  <c r="T101" i="9" s="1"/>
  <c r="V101" i="9" s="1"/>
  <c r="S79" i="9"/>
  <c r="T79" i="9" s="1"/>
  <c r="V79" i="9" s="1"/>
  <c r="S149" i="9"/>
  <c r="T149" i="9" s="1"/>
  <c r="V149" i="9" s="1"/>
  <c r="S170" i="9"/>
  <c r="T170" i="9" s="1"/>
  <c r="V170" i="9" s="1"/>
  <c r="S69" i="9"/>
  <c r="T69" i="9" s="1"/>
  <c r="V69" i="9" s="1"/>
  <c r="S85" i="9"/>
  <c r="T85" i="9" s="1"/>
  <c r="V85" i="9" s="1"/>
  <c r="S91" i="9"/>
  <c r="T91" i="9" s="1"/>
  <c r="V91" i="9" s="1"/>
  <c r="S70" i="9"/>
  <c r="T70" i="9" s="1"/>
  <c r="V70" i="9" s="1"/>
  <c r="S26" i="9"/>
  <c r="T26" i="9" s="1"/>
  <c r="V26" i="9" s="1"/>
  <c r="S176" i="9"/>
  <c r="T176" i="9" s="1"/>
  <c r="V176" i="9" s="1"/>
  <c r="S166" i="9"/>
  <c r="T166" i="9" s="1"/>
  <c r="V166" i="9" s="1"/>
  <c r="S179" i="9"/>
  <c r="T179" i="9" s="1"/>
  <c r="V179" i="9" s="1"/>
  <c r="S5" i="9"/>
  <c r="T5" i="9" s="1"/>
  <c r="V5" i="9" s="1"/>
  <c r="P2" i="9"/>
  <c r="AL22" i="9"/>
  <c r="AL26" i="9"/>
  <c r="S180" i="9"/>
  <c r="T180" i="9" s="1"/>
  <c r="V180" i="9" s="1"/>
  <c r="S50" i="9"/>
  <c r="T50" i="9" s="1"/>
  <c r="V50" i="9" s="1"/>
  <c r="S21" i="9"/>
  <c r="T21" i="9" s="1"/>
  <c r="V21" i="9" s="1"/>
  <c r="S148" i="9"/>
  <c r="T148" i="9" s="1"/>
  <c r="V148" i="9" s="1"/>
  <c r="S42" i="9"/>
  <c r="T42" i="9" s="1"/>
  <c r="V42" i="9" s="1"/>
  <c r="S62" i="9"/>
  <c r="T62" i="9" s="1"/>
  <c r="V62" i="9" s="1"/>
  <c r="S113" i="9"/>
  <c r="T113" i="9" s="1"/>
  <c r="V113" i="9" s="1"/>
  <c r="AL22" i="4"/>
  <c r="AL26" i="4"/>
  <c r="AL25" i="4"/>
  <c r="AL21" i="4"/>
  <c r="AL23" i="4"/>
  <c r="AL27" i="4"/>
  <c r="AO8" i="4"/>
  <c r="AD3" i="4"/>
  <c r="AE3" i="4" s="1"/>
  <c r="AD4" i="4"/>
  <c r="AE4" i="4" s="1"/>
  <c r="AD5" i="4"/>
  <c r="AE5" i="4" s="1"/>
  <c r="AD6" i="4"/>
  <c r="AE6" i="4" s="1"/>
  <c r="AD7" i="4"/>
  <c r="AE7" i="4" s="1"/>
  <c r="AD8" i="4"/>
  <c r="AE8" i="4" s="1"/>
  <c r="AD9" i="4"/>
  <c r="AE9" i="4" s="1"/>
  <c r="AD10" i="4"/>
  <c r="AE10" i="4" s="1"/>
  <c r="AD11" i="4"/>
  <c r="AE11" i="4" s="1"/>
  <c r="AD12" i="4"/>
  <c r="AE12" i="4" s="1"/>
  <c r="AD13" i="4"/>
  <c r="AE13" i="4" s="1"/>
  <c r="AD14" i="4"/>
  <c r="AE14" i="4" s="1"/>
  <c r="AD15" i="4"/>
  <c r="AE15" i="4" s="1"/>
  <c r="AD16" i="4"/>
  <c r="AE16" i="4" s="1"/>
  <c r="AD17" i="4"/>
  <c r="AE17" i="4" s="1"/>
  <c r="AD18" i="4"/>
  <c r="AE18" i="4" s="1"/>
  <c r="AD19" i="4"/>
  <c r="AE19" i="4" s="1"/>
  <c r="AD20" i="4"/>
  <c r="AE20" i="4" s="1"/>
  <c r="AD21" i="4"/>
  <c r="AE21" i="4" s="1"/>
  <c r="AD22" i="4"/>
  <c r="AE22" i="4" s="1"/>
  <c r="AD23" i="4"/>
  <c r="AE23" i="4" s="1"/>
  <c r="AD24" i="4"/>
  <c r="AE24" i="4" s="1"/>
  <c r="AD25" i="4"/>
  <c r="AE25" i="4" s="1"/>
  <c r="AD26" i="4"/>
  <c r="AE26" i="4" s="1"/>
  <c r="AD27" i="4"/>
  <c r="AE27" i="4" s="1"/>
  <c r="AD28" i="4"/>
  <c r="AE28" i="4" s="1"/>
  <c r="AD29" i="4"/>
  <c r="AE29" i="4" s="1"/>
  <c r="AD30" i="4"/>
  <c r="AE30" i="4" s="1"/>
  <c r="AD31" i="4"/>
  <c r="AE31" i="4" s="1"/>
  <c r="AD32" i="4"/>
  <c r="AE32" i="4" s="1"/>
  <c r="AD33" i="4"/>
  <c r="AE33" i="4" s="1"/>
  <c r="AD34" i="4"/>
  <c r="AE34" i="4" s="1"/>
  <c r="AD35" i="4"/>
  <c r="AE35" i="4" s="1"/>
  <c r="AD36" i="4"/>
  <c r="AE36" i="4" s="1"/>
  <c r="AD37" i="4"/>
  <c r="AE37" i="4" s="1"/>
  <c r="AD38" i="4"/>
  <c r="AE38" i="4" s="1"/>
  <c r="AD39" i="4"/>
  <c r="AE39" i="4" s="1"/>
  <c r="AD40" i="4"/>
  <c r="AE40" i="4" s="1"/>
  <c r="AD41" i="4"/>
  <c r="AE41" i="4" s="1"/>
  <c r="AD42" i="4"/>
  <c r="AE42" i="4" s="1"/>
  <c r="AD43" i="4"/>
  <c r="AE43" i="4" s="1"/>
  <c r="AD44" i="4"/>
  <c r="AE44" i="4" s="1"/>
  <c r="AD45" i="4"/>
  <c r="AE45" i="4" s="1"/>
  <c r="AD46" i="4"/>
  <c r="AE46" i="4" s="1"/>
  <c r="AD47" i="4"/>
  <c r="AE47" i="4" s="1"/>
  <c r="AD48" i="4"/>
  <c r="AE48" i="4" s="1"/>
  <c r="AD49" i="4"/>
  <c r="AE49" i="4" s="1"/>
  <c r="AD50" i="4"/>
  <c r="AE50" i="4" s="1"/>
  <c r="AD51" i="4"/>
  <c r="AE51" i="4" s="1"/>
  <c r="AD52" i="4"/>
  <c r="AE52" i="4" s="1"/>
  <c r="AD53" i="4"/>
  <c r="AE53" i="4" s="1"/>
  <c r="AD54" i="4"/>
  <c r="AE54" i="4" s="1"/>
  <c r="AD55" i="4"/>
  <c r="AE55" i="4" s="1"/>
  <c r="AD56" i="4"/>
  <c r="AE56" i="4" s="1"/>
  <c r="AD57" i="4"/>
  <c r="AE57" i="4" s="1"/>
  <c r="AD58" i="4"/>
  <c r="AE58" i="4" s="1"/>
  <c r="AD59" i="4"/>
  <c r="AE59" i="4" s="1"/>
  <c r="AD60" i="4"/>
  <c r="AE60" i="4" s="1"/>
  <c r="AD61" i="4"/>
  <c r="AE61" i="4" s="1"/>
  <c r="AD62" i="4"/>
  <c r="AE62" i="4" s="1"/>
  <c r="AD63" i="4"/>
  <c r="AE63" i="4" s="1"/>
  <c r="AD64" i="4"/>
  <c r="AE64" i="4" s="1"/>
  <c r="AD65" i="4"/>
  <c r="AE65" i="4" s="1"/>
  <c r="AD66" i="4"/>
  <c r="AE66" i="4" s="1"/>
  <c r="AD67" i="4"/>
  <c r="AE67" i="4" s="1"/>
  <c r="AD68" i="4"/>
  <c r="AE68" i="4" s="1"/>
  <c r="AD69" i="4"/>
  <c r="AE69" i="4" s="1"/>
  <c r="AD70" i="4"/>
  <c r="AE70" i="4" s="1"/>
  <c r="AD71" i="4"/>
  <c r="AE71" i="4" s="1"/>
  <c r="AD72" i="4"/>
  <c r="AE72" i="4" s="1"/>
  <c r="AD73" i="4"/>
  <c r="AE73" i="4" s="1"/>
  <c r="AD74" i="4"/>
  <c r="AE74" i="4" s="1"/>
  <c r="AD75" i="4"/>
  <c r="AE75" i="4" s="1"/>
  <c r="AD76" i="4"/>
  <c r="AE76" i="4" s="1"/>
  <c r="AD77" i="4"/>
  <c r="AE77" i="4" s="1"/>
  <c r="AD78" i="4"/>
  <c r="AE78" i="4" s="1"/>
  <c r="AD79" i="4"/>
  <c r="AE79" i="4" s="1"/>
  <c r="AD80" i="4"/>
  <c r="AE80" i="4" s="1"/>
  <c r="AD81" i="4"/>
  <c r="AE81" i="4" s="1"/>
  <c r="AD82" i="4"/>
  <c r="AE82" i="4" s="1"/>
  <c r="AD83" i="4"/>
  <c r="AE83" i="4" s="1"/>
  <c r="AD84" i="4"/>
  <c r="AE84" i="4" s="1"/>
  <c r="AD85" i="4"/>
  <c r="AE85" i="4" s="1"/>
  <c r="AD86" i="4"/>
  <c r="AE86" i="4" s="1"/>
  <c r="AD87" i="4"/>
  <c r="AE87" i="4" s="1"/>
  <c r="AD88" i="4"/>
  <c r="AE88" i="4" s="1"/>
  <c r="AD89" i="4"/>
  <c r="AE89" i="4" s="1"/>
  <c r="AD90" i="4"/>
  <c r="AE90" i="4" s="1"/>
  <c r="AD91" i="4"/>
  <c r="AE91" i="4" s="1"/>
  <c r="AD92" i="4"/>
  <c r="AE92" i="4" s="1"/>
  <c r="AD93" i="4"/>
  <c r="AE93" i="4" s="1"/>
  <c r="AD94" i="4"/>
  <c r="AE94" i="4" s="1"/>
  <c r="AD95" i="4"/>
  <c r="AE95" i="4" s="1"/>
  <c r="AD96" i="4"/>
  <c r="AE96" i="4" s="1"/>
  <c r="AD97" i="4"/>
  <c r="AE97" i="4" s="1"/>
  <c r="AD98" i="4"/>
  <c r="AE98" i="4" s="1"/>
  <c r="AD99" i="4"/>
  <c r="AE99" i="4" s="1"/>
  <c r="AD100" i="4"/>
  <c r="AE100" i="4" s="1"/>
  <c r="AD101" i="4"/>
  <c r="AE101" i="4" s="1"/>
  <c r="AD102" i="4"/>
  <c r="AE102" i="4" s="1"/>
  <c r="AD103" i="4"/>
  <c r="AE103" i="4" s="1"/>
  <c r="AD104" i="4"/>
  <c r="AE104" i="4" s="1"/>
  <c r="AD105" i="4"/>
  <c r="AE105" i="4" s="1"/>
  <c r="AD106" i="4"/>
  <c r="AE106" i="4" s="1"/>
  <c r="AD107" i="4"/>
  <c r="AE107" i="4" s="1"/>
  <c r="AD108" i="4"/>
  <c r="AE108" i="4" s="1"/>
  <c r="AD109" i="4"/>
  <c r="AE109" i="4" s="1"/>
  <c r="AD110" i="4"/>
  <c r="AE110" i="4" s="1"/>
  <c r="AD111" i="4"/>
  <c r="AE111" i="4" s="1"/>
  <c r="AD112" i="4"/>
  <c r="AE112" i="4" s="1"/>
  <c r="AD113" i="4"/>
  <c r="AE113" i="4" s="1"/>
  <c r="AD114" i="4"/>
  <c r="AE114" i="4" s="1"/>
  <c r="AD115" i="4"/>
  <c r="AE115" i="4" s="1"/>
  <c r="AD116" i="4"/>
  <c r="AE116" i="4" s="1"/>
  <c r="AD117" i="4"/>
  <c r="AE117" i="4" s="1"/>
  <c r="AD118" i="4"/>
  <c r="AE118" i="4" s="1"/>
  <c r="AD119" i="4"/>
  <c r="AE119" i="4" s="1"/>
  <c r="AD120" i="4"/>
  <c r="AE120" i="4" s="1"/>
  <c r="AD121" i="4"/>
  <c r="AE121" i="4" s="1"/>
  <c r="AD122" i="4"/>
  <c r="AE122" i="4" s="1"/>
  <c r="AD123" i="4"/>
  <c r="AE123" i="4" s="1"/>
  <c r="AD124" i="4"/>
  <c r="AE124" i="4" s="1"/>
  <c r="AD125" i="4"/>
  <c r="AE125" i="4" s="1"/>
  <c r="AD126" i="4"/>
  <c r="AE126" i="4" s="1"/>
  <c r="AD127" i="4"/>
  <c r="AE127" i="4" s="1"/>
  <c r="AD128" i="4"/>
  <c r="AE128" i="4" s="1"/>
  <c r="AD129" i="4"/>
  <c r="AE129" i="4" s="1"/>
  <c r="AD130" i="4"/>
  <c r="AE130" i="4" s="1"/>
  <c r="AD131" i="4"/>
  <c r="AE131" i="4" s="1"/>
  <c r="AD132" i="4"/>
  <c r="AE132" i="4" s="1"/>
  <c r="AD133" i="4"/>
  <c r="AE133" i="4" s="1"/>
  <c r="AD134" i="4"/>
  <c r="AE134" i="4" s="1"/>
  <c r="AD135" i="4"/>
  <c r="AE135" i="4" s="1"/>
  <c r="AD136" i="4"/>
  <c r="AE136" i="4" s="1"/>
  <c r="AD137" i="4"/>
  <c r="AE137" i="4" s="1"/>
  <c r="AD138" i="4"/>
  <c r="AE138" i="4" s="1"/>
  <c r="AD139" i="4"/>
  <c r="AE139" i="4" s="1"/>
  <c r="AD140" i="4"/>
  <c r="AE140" i="4" s="1"/>
  <c r="AD141" i="4"/>
  <c r="AE141" i="4" s="1"/>
  <c r="AD142" i="4"/>
  <c r="AE142" i="4" s="1"/>
  <c r="AD143" i="4"/>
  <c r="AE143" i="4" s="1"/>
  <c r="AD144" i="4"/>
  <c r="AE144" i="4" s="1"/>
  <c r="AD145" i="4"/>
  <c r="AE145" i="4" s="1"/>
  <c r="AD146" i="4"/>
  <c r="AE146" i="4" s="1"/>
  <c r="AD147" i="4"/>
  <c r="AE147" i="4" s="1"/>
  <c r="AD148" i="4"/>
  <c r="AE148" i="4" s="1"/>
  <c r="AD149" i="4"/>
  <c r="AE149" i="4" s="1"/>
  <c r="AD150" i="4"/>
  <c r="AE150" i="4" s="1"/>
  <c r="AD151" i="4"/>
  <c r="AE151" i="4" s="1"/>
  <c r="AD152" i="4"/>
  <c r="AE152" i="4" s="1"/>
  <c r="AD153" i="4"/>
  <c r="AE153" i="4" s="1"/>
  <c r="AD154" i="4"/>
  <c r="AE154" i="4" s="1"/>
  <c r="AD155" i="4"/>
  <c r="AE155" i="4" s="1"/>
  <c r="AD156" i="4"/>
  <c r="AE156" i="4" s="1"/>
  <c r="AD157" i="4"/>
  <c r="AE157" i="4" s="1"/>
  <c r="AD158" i="4"/>
  <c r="AE158" i="4" s="1"/>
  <c r="AD159" i="4"/>
  <c r="AE159" i="4" s="1"/>
  <c r="AD160" i="4"/>
  <c r="AE160" i="4" s="1"/>
  <c r="AD161" i="4"/>
  <c r="AE161" i="4" s="1"/>
  <c r="AD162" i="4"/>
  <c r="AE162" i="4" s="1"/>
  <c r="AD163" i="4"/>
  <c r="AE163" i="4" s="1"/>
  <c r="AD164" i="4"/>
  <c r="AE164" i="4" s="1"/>
  <c r="AD165" i="4"/>
  <c r="AE165" i="4" s="1"/>
  <c r="AD166" i="4"/>
  <c r="AE166" i="4" s="1"/>
  <c r="AD167" i="4"/>
  <c r="AE167" i="4" s="1"/>
  <c r="AD168" i="4"/>
  <c r="AE168" i="4" s="1"/>
  <c r="AD169" i="4"/>
  <c r="AE169" i="4" s="1"/>
  <c r="AD170" i="4"/>
  <c r="AE170" i="4" s="1"/>
  <c r="AD171" i="4"/>
  <c r="AE171" i="4" s="1"/>
  <c r="AD172" i="4"/>
  <c r="AE172" i="4" s="1"/>
  <c r="AD173" i="4"/>
  <c r="AE173" i="4" s="1"/>
  <c r="AD174" i="4"/>
  <c r="AE174" i="4" s="1"/>
  <c r="AD175" i="4"/>
  <c r="AE175" i="4" s="1"/>
  <c r="AD176" i="4"/>
  <c r="AE176" i="4" s="1"/>
  <c r="AD177" i="4"/>
  <c r="AE177" i="4" s="1"/>
  <c r="AD178" i="4"/>
  <c r="AE178" i="4" s="1"/>
  <c r="AD179" i="4"/>
  <c r="AE179" i="4" s="1"/>
  <c r="AD180" i="4"/>
  <c r="AE180" i="4" s="1"/>
  <c r="AD181" i="4"/>
  <c r="AE181" i="4" s="1"/>
  <c r="AD182" i="4"/>
  <c r="AE182" i="4" s="1"/>
  <c r="AD183" i="4"/>
  <c r="AE183" i="4" s="1"/>
  <c r="AD184" i="4"/>
  <c r="AE184" i="4" s="1"/>
  <c r="AD185" i="4"/>
  <c r="AE185" i="4" s="1"/>
  <c r="AD186" i="4"/>
  <c r="AE186" i="4" s="1"/>
  <c r="AD187" i="4"/>
  <c r="AE187" i="4" s="1"/>
  <c r="AD2" i="4"/>
  <c r="AE2" i="4" s="1"/>
  <c r="P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P4" i="4"/>
  <c r="P3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B7" i="2"/>
  <c r="B8" i="2"/>
  <c r="B9" i="2"/>
  <c r="B10" i="2"/>
  <c r="B11" i="2"/>
  <c r="B12" i="2"/>
  <c r="B142" i="2"/>
  <c r="B14" i="2"/>
  <c r="B15" i="2"/>
  <c r="B16" i="2"/>
  <c r="B17" i="2"/>
  <c r="B18" i="2"/>
  <c r="B177" i="2"/>
  <c r="B20" i="2"/>
  <c r="B13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53" i="2"/>
  <c r="B36" i="2"/>
  <c r="B37" i="2"/>
  <c r="B178" i="2"/>
  <c r="B39" i="2"/>
  <c r="B40" i="2"/>
  <c r="B41" i="2"/>
  <c r="B21" i="2"/>
  <c r="B43" i="2"/>
  <c r="B44" i="2"/>
  <c r="B45" i="2"/>
  <c r="B46" i="2"/>
  <c r="B47" i="2"/>
  <c r="B48" i="2"/>
  <c r="B49" i="2"/>
  <c r="B50" i="2"/>
  <c r="B51" i="2"/>
  <c r="B52" i="2"/>
  <c r="B7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82" i="2"/>
  <c r="B74" i="2"/>
  <c r="B75" i="2"/>
  <c r="B76" i="2"/>
  <c r="B77" i="2"/>
  <c r="B78" i="2"/>
  <c r="B79" i="2"/>
  <c r="B80" i="2"/>
  <c r="B81" i="2"/>
  <c r="B185" i="2"/>
  <c r="B83" i="2"/>
  <c r="B84" i="2"/>
  <c r="B85" i="2"/>
  <c r="B86" i="2"/>
  <c r="B127" i="2"/>
  <c r="B88" i="2"/>
  <c r="B19" i="2"/>
  <c r="B90" i="2"/>
  <c r="B91" i="2"/>
  <c r="B92" i="2"/>
  <c r="B117" i="2"/>
  <c r="B94" i="2"/>
  <c r="B95" i="2"/>
  <c r="B96" i="2"/>
  <c r="B97" i="2"/>
  <c r="B98" i="2"/>
  <c r="B99" i="2"/>
  <c r="B42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31" i="2"/>
  <c r="B114" i="2"/>
  <c r="B115" i="2"/>
  <c r="B116" i="2"/>
  <c r="B154" i="2"/>
  <c r="B118" i="2"/>
  <c r="B119" i="2"/>
  <c r="B120" i="2"/>
  <c r="B121" i="2"/>
  <c r="B122" i="2"/>
  <c r="B123" i="2"/>
  <c r="B124" i="2"/>
  <c r="B125" i="2"/>
  <c r="B126" i="2"/>
  <c r="B89" i="2"/>
  <c r="B128" i="2"/>
  <c r="B129" i="2"/>
  <c r="B130" i="2"/>
  <c r="B167" i="2"/>
  <c r="B132" i="2"/>
  <c r="B133" i="2"/>
  <c r="B134" i="2"/>
  <c r="B135" i="2"/>
  <c r="B136" i="2"/>
  <c r="B137" i="2"/>
  <c r="B138" i="2"/>
  <c r="B139" i="2"/>
  <c r="B140" i="2"/>
  <c r="B141" i="2"/>
  <c r="B156" i="2"/>
  <c r="B100" i="2"/>
  <c r="B144" i="2"/>
  <c r="B145" i="2"/>
  <c r="B146" i="2"/>
  <c r="B147" i="2"/>
  <c r="B148" i="2"/>
  <c r="B149" i="2"/>
  <c r="B150" i="2"/>
  <c r="B151" i="2"/>
  <c r="B152" i="2"/>
  <c r="B153" i="2"/>
  <c r="B113" i="2"/>
  <c r="B155" i="2"/>
  <c r="B93" i="2"/>
  <c r="B157" i="2"/>
  <c r="B158" i="2"/>
  <c r="B159" i="2"/>
  <c r="B160" i="2"/>
  <c r="B161" i="2"/>
  <c r="B162" i="2"/>
  <c r="B163" i="2"/>
  <c r="B164" i="2"/>
  <c r="B165" i="2"/>
  <c r="B166" i="2"/>
  <c r="B87" i="2"/>
  <c r="B168" i="2"/>
  <c r="B169" i="2"/>
  <c r="B170" i="2"/>
  <c r="B171" i="2"/>
  <c r="B172" i="2"/>
  <c r="B173" i="2"/>
  <c r="B174" i="2"/>
  <c r="B175" i="2"/>
  <c r="B176" i="2"/>
  <c r="B143" i="2"/>
  <c r="B35" i="2"/>
  <c r="B179" i="2"/>
  <c r="B180" i="2"/>
  <c r="B181" i="2"/>
  <c r="B182" i="2"/>
  <c r="B183" i="2"/>
  <c r="B184" i="2"/>
  <c r="B38" i="2"/>
  <c r="B186" i="2"/>
  <c r="B187" i="2"/>
  <c r="B188" i="2"/>
  <c r="B189" i="2"/>
  <c r="B3" i="2"/>
  <c r="B4" i="2"/>
  <c r="B5" i="2"/>
  <c r="B6" i="2"/>
  <c r="B2" i="2"/>
  <c r="CP3" i="1"/>
  <c r="CP4" i="1"/>
  <c r="CP5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P120" i="1"/>
  <c r="CP121" i="1"/>
  <c r="CP122" i="1"/>
  <c r="CP123" i="1"/>
  <c r="CP124" i="1"/>
  <c r="CP125" i="1"/>
  <c r="CP126" i="1"/>
  <c r="CP127" i="1"/>
  <c r="CP128" i="1"/>
  <c r="CP129" i="1"/>
  <c r="CP130" i="1"/>
  <c r="CP131" i="1"/>
  <c r="CP132" i="1"/>
  <c r="CP133" i="1"/>
  <c r="CP134" i="1"/>
  <c r="CP135" i="1"/>
  <c r="CP136" i="1"/>
  <c r="CP137" i="1"/>
  <c r="CP138" i="1"/>
  <c r="CP139" i="1"/>
  <c r="CP140" i="1"/>
  <c r="CP141" i="1"/>
  <c r="CP142" i="1"/>
  <c r="CP143" i="1"/>
  <c r="CP144" i="1"/>
  <c r="CP145" i="1"/>
  <c r="CP146" i="1"/>
  <c r="CP147" i="1"/>
  <c r="CP148" i="1"/>
  <c r="CP149" i="1"/>
  <c r="CP150" i="1"/>
  <c r="CP151" i="1"/>
  <c r="CP152" i="1"/>
  <c r="CP153" i="1"/>
  <c r="CP154" i="1"/>
  <c r="CP155" i="1"/>
  <c r="CP156" i="1"/>
  <c r="CP157" i="1"/>
  <c r="CP158" i="1"/>
  <c r="CP159" i="1"/>
  <c r="CP160" i="1"/>
  <c r="CP161" i="1"/>
  <c r="CP162" i="1"/>
  <c r="CP163" i="1"/>
  <c r="CP164" i="1"/>
  <c r="CP165" i="1"/>
  <c r="CP166" i="1"/>
  <c r="CP167" i="1"/>
  <c r="CP168" i="1"/>
  <c r="CP169" i="1"/>
  <c r="CP170" i="1"/>
  <c r="CP171" i="1"/>
  <c r="CP172" i="1"/>
  <c r="CP173" i="1"/>
  <c r="CP174" i="1"/>
  <c r="CP175" i="1"/>
  <c r="CP176" i="1"/>
  <c r="CP177" i="1"/>
  <c r="CP178" i="1"/>
  <c r="CP179" i="1"/>
  <c r="CP180" i="1"/>
  <c r="CP181" i="1"/>
  <c r="CP182" i="1"/>
  <c r="CP183" i="1"/>
  <c r="CP184" i="1"/>
  <c r="CP185" i="1"/>
  <c r="CP186" i="1"/>
  <c r="CP187" i="1"/>
  <c r="CP188" i="1"/>
  <c r="CP189" i="1"/>
  <c r="CO3" i="1"/>
  <c r="CO4" i="1"/>
  <c r="CO5" i="1"/>
  <c r="CO6" i="1"/>
  <c r="CO7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O145" i="1"/>
  <c r="CO146" i="1"/>
  <c r="CO147" i="1"/>
  <c r="CO148" i="1"/>
  <c r="CO149" i="1"/>
  <c r="CO150" i="1"/>
  <c r="CO151" i="1"/>
  <c r="CO152" i="1"/>
  <c r="CO153" i="1"/>
  <c r="CO154" i="1"/>
  <c r="CO155" i="1"/>
  <c r="CO156" i="1"/>
  <c r="CO157" i="1"/>
  <c r="CO158" i="1"/>
  <c r="CO159" i="1"/>
  <c r="CO160" i="1"/>
  <c r="CO161" i="1"/>
  <c r="CO162" i="1"/>
  <c r="CO163" i="1"/>
  <c r="CO164" i="1"/>
  <c r="CO165" i="1"/>
  <c r="CO166" i="1"/>
  <c r="CO167" i="1"/>
  <c r="CO168" i="1"/>
  <c r="CO169" i="1"/>
  <c r="CO170" i="1"/>
  <c r="CO171" i="1"/>
  <c r="CO172" i="1"/>
  <c r="CO173" i="1"/>
  <c r="CO174" i="1"/>
  <c r="CO175" i="1"/>
  <c r="CO176" i="1"/>
  <c r="CO177" i="1"/>
  <c r="CO178" i="1"/>
  <c r="CO179" i="1"/>
  <c r="CO180" i="1"/>
  <c r="CO181" i="1"/>
  <c r="CO182" i="1"/>
  <c r="CO183" i="1"/>
  <c r="CO184" i="1"/>
  <c r="CO185" i="1"/>
  <c r="CO186" i="1"/>
  <c r="CO187" i="1"/>
  <c r="CO188" i="1"/>
  <c r="CO189" i="1"/>
  <c r="CQ3" i="1"/>
  <c r="CQ4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Q145" i="1"/>
  <c r="CQ146" i="1"/>
  <c r="CQ147" i="1"/>
  <c r="CQ148" i="1"/>
  <c r="CQ149" i="1"/>
  <c r="CQ150" i="1"/>
  <c r="CQ151" i="1"/>
  <c r="CQ152" i="1"/>
  <c r="CQ153" i="1"/>
  <c r="CQ154" i="1"/>
  <c r="CQ155" i="1"/>
  <c r="CQ156" i="1"/>
  <c r="CQ157" i="1"/>
  <c r="CQ158" i="1"/>
  <c r="CQ159" i="1"/>
  <c r="CQ160" i="1"/>
  <c r="CQ161" i="1"/>
  <c r="CQ162" i="1"/>
  <c r="CQ163" i="1"/>
  <c r="CQ164" i="1"/>
  <c r="CQ165" i="1"/>
  <c r="CQ166" i="1"/>
  <c r="CQ167" i="1"/>
  <c r="CQ168" i="1"/>
  <c r="CQ169" i="1"/>
  <c r="CQ170" i="1"/>
  <c r="CQ171" i="1"/>
  <c r="CQ172" i="1"/>
  <c r="CQ173" i="1"/>
  <c r="CQ174" i="1"/>
  <c r="CQ175" i="1"/>
  <c r="CQ176" i="1"/>
  <c r="CQ177" i="1"/>
  <c r="CQ178" i="1"/>
  <c r="CQ179" i="1"/>
  <c r="CQ180" i="1"/>
  <c r="CQ181" i="1"/>
  <c r="CQ182" i="1"/>
  <c r="CQ183" i="1"/>
  <c r="CQ184" i="1"/>
  <c r="CQ185" i="1"/>
  <c r="CQ186" i="1"/>
  <c r="CQ187" i="1"/>
  <c r="CQ188" i="1"/>
  <c r="CQ189" i="1"/>
  <c r="T32" i="9" l="1"/>
  <c r="V32" i="9" s="1"/>
  <c r="S2" i="9"/>
  <c r="AL32" i="9" s="1"/>
  <c r="AI81" i="4"/>
  <c r="AH81" i="4"/>
  <c r="AH176" i="4"/>
  <c r="AI176" i="4"/>
  <c r="AH160" i="4"/>
  <c r="AI160" i="4"/>
  <c r="AH144" i="4"/>
  <c r="AI144" i="4"/>
  <c r="AH136" i="4"/>
  <c r="AI136" i="4"/>
  <c r="AH128" i="4"/>
  <c r="AI128" i="4"/>
  <c r="AH120" i="4"/>
  <c r="AI120" i="4"/>
  <c r="AH104" i="4"/>
  <c r="AI104" i="4"/>
  <c r="AH96" i="4"/>
  <c r="AI96" i="4"/>
  <c r="AH88" i="4"/>
  <c r="AI88" i="4"/>
  <c r="AH80" i="4"/>
  <c r="AI80" i="4"/>
  <c r="AH72" i="4"/>
  <c r="AI72" i="4"/>
  <c r="AH64" i="4"/>
  <c r="AI64" i="4"/>
  <c r="AH56" i="4"/>
  <c r="AI56" i="4"/>
  <c r="AH48" i="4"/>
  <c r="AI48" i="4"/>
  <c r="AH40" i="4"/>
  <c r="AI40" i="4"/>
  <c r="AH32" i="4"/>
  <c r="AI32" i="4"/>
  <c r="AH24" i="4"/>
  <c r="AI24" i="4"/>
  <c r="AH16" i="4"/>
  <c r="AI16" i="4"/>
  <c r="AH8" i="4"/>
  <c r="AI8" i="4"/>
  <c r="AI169" i="4"/>
  <c r="AH169" i="4"/>
  <c r="AI145" i="4"/>
  <c r="AH145" i="4"/>
  <c r="AI129" i="4"/>
  <c r="AH129" i="4"/>
  <c r="AI105" i="4"/>
  <c r="AH105" i="4"/>
  <c r="AI89" i="4"/>
  <c r="AH89" i="4"/>
  <c r="AI65" i="4"/>
  <c r="AH65" i="4"/>
  <c r="AI57" i="4"/>
  <c r="AH57" i="4"/>
  <c r="AI49" i="4"/>
  <c r="AH49" i="4"/>
  <c r="AI41" i="4"/>
  <c r="AH41" i="4"/>
  <c r="AI25" i="4"/>
  <c r="AH25" i="4"/>
  <c r="AI9" i="4"/>
  <c r="AH9" i="4"/>
  <c r="AH184" i="4"/>
  <c r="AI184" i="4"/>
  <c r="AH168" i="4"/>
  <c r="AI168" i="4"/>
  <c r="AH152" i="4"/>
  <c r="AI152" i="4"/>
  <c r="AH112" i="4"/>
  <c r="AI112" i="4"/>
  <c r="AH183" i="4"/>
  <c r="AI183" i="4"/>
  <c r="AH175" i="4"/>
  <c r="AI175" i="4"/>
  <c r="AH167" i="4"/>
  <c r="AI167" i="4"/>
  <c r="AH159" i="4"/>
  <c r="AI159" i="4"/>
  <c r="AH151" i="4"/>
  <c r="AI151" i="4"/>
  <c r="AH143" i="4"/>
  <c r="AI143" i="4"/>
  <c r="AH135" i="4"/>
  <c r="AI135" i="4"/>
  <c r="AH127" i="4"/>
  <c r="AI127" i="4"/>
  <c r="AH119" i="4"/>
  <c r="AI119" i="4"/>
  <c r="AH111" i="4"/>
  <c r="AI111" i="4"/>
  <c r="AH103" i="4"/>
  <c r="AI103" i="4"/>
  <c r="AH95" i="4"/>
  <c r="AI95" i="4"/>
  <c r="AH87" i="4"/>
  <c r="AI87" i="4"/>
  <c r="AH79" i="4"/>
  <c r="AI79" i="4"/>
  <c r="AH71" i="4"/>
  <c r="AI71" i="4"/>
  <c r="AH63" i="4"/>
  <c r="AI63" i="4"/>
  <c r="AH55" i="4"/>
  <c r="AI55" i="4"/>
  <c r="AH47" i="4"/>
  <c r="AI47" i="4"/>
  <c r="AH39" i="4"/>
  <c r="AI39" i="4"/>
  <c r="AH31" i="4"/>
  <c r="AI31" i="4"/>
  <c r="AH23" i="4"/>
  <c r="AI23" i="4"/>
  <c r="AH15" i="4"/>
  <c r="AI15" i="4"/>
  <c r="AH7" i="4"/>
  <c r="AI7" i="4"/>
  <c r="AH182" i="4"/>
  <c r="AI182" i="4"/>
  <c r="AH174" i="4"/>
  <c r="AI174" i="4"/>
  <c r="AH166" i="4"/>
  <c r="AI166" i="4"/>
  <c r="AH158" i="4"/>
  <c r="AI158" i="4"/>
  <c r="AH150" i="4"/>
  <c r="AI150" i="4"/>
  <c r="AH142" i="4"/>
  <c r="AI142" i="4"/>
  <c r="AH134" i="4"/>
  <c r="AI134" i="4"/>
  <c r="AH126" i="4"/>
  <c r="AI126" i="4"/>
  <c r="AH118" i="4"/>
  <c r="AI118" i="4"/>
  <c r="AH110" i="4"/>
  <c r="AI110" i="4"/>
  <c r="AH102" i="4"/>
  <c r="AI102" i="4"/>
  <c r="AH94" i="4"/>
  <c r="AI94" i="4"/>
  <c r="AH86" i="4"/>
  <c r="AI86" i="4"/>
  <c r="AH78" i="4"/>
  <c r="AI78" i="4"/>
  <c r="AH70" i="4"/>
  <c r="AI70" i="4"/>
  <c r="AH62" i="4"/>
  <c r="AI62" i="4"/>
  <c r="AH54" i="4"/>
  <c r="AI54" i="4"/>
  <c r="AH46" i="4"/>
  <c r="AI46" i="4"/>
  <c r="AH38" i="4"/>
  <c r="AI38" i="4"/>
  <c r="AH30" i="4"/>
  <c r="AI30" i="4"/>
  <c r="AH22" i="4"/>
  <c r="AI22" i="4"/>
  <c r="AH14" i="4"/>
  <c r="AI14" i="4"/>
  <c r="AH6" i="4"/>
  <c r="AI6" i="4"/>
  <c r="AH165" i="4"/>
  <c r="AI165" i="4"/>
  <c r="AH133" i="4"/>
  <c r="AI133" i="4"/>
  <c r="AH109" i="4"/>
  <c r="AI109" i="4"/>
  <c r="AH85" i="4"/>
  <c r="AI85" i="4"/>
  <c r="AH69" i="4"/>
  <c r="AI69" i="4"/>
  <c r="AH61" i="4"/>
  <c r="AI61" i="4"/>
  <c r="AH53" i="4"/>
  <c r="AI53" i="4"/>
  <c r="AH37" i="4"/>
  <c r="AI37" i="4"/>
  <c r="AH29" i="4"/>
  <c r="AI29" i="4"/>
  <c r="AH21" i="4"/>
  <c r="AI21" i="4"/>
  <c r="AH13" i="4"/>
  <c r="AI13" i="4"/>
  <c r="AH5" i="4"/>
  <c r="AI5" i="4"/>
  <c r="AI185" i="4"/>
  <c r="AH185" i="4"/>
  <c r="AI153" i="4"/>
  <c r="AH153" i="4"/>
  <c r="AI121" i="4"/>
  <c r="AH121" i="4"/>
  <c r="AI33" i="4"/>
  <c r="AH33" i="4"/>
  <c r="AH181" i="4"/>
  <c r="AI181" i="4"/>
  <c r="AH157" i="4"/>
  <c r="AI157" i="4"/>
  <c r="AH141" i="4"/>
  <c r="AI141" i="4"/>
  <c r="AH125" i="4"/>
  <c r="AI125" i="4"/>
  <c r="AH117" i="4"/>
  <c r="AI117" i="4"/>
  <c r="AH101" i="4"/>
  <c r="AI101" i="4"/>
  <c r="AH77" i="4"/>
  <c r="AI77" i="4"/>
  <c r="AH45" i="4"/>
  <c r="AI45" i="4"/>
  <c r="AH2" i="4"/>
  <c r="AI2" i="4"/>
  <c r="AG2" i="4"/>
  <c r="AH180" i="4"/>
  <c r="AI180" i="4"/>
  <c r="AH172" i="4"/>
  <c r="AI172" i="4"/>
  <c r="AH164" i="4"/>
  <c r="AI164" i="4"/>
  <c r="AH156" i="4"/>
  <c r="AI156" i="4"/>
  <c r="AH148" i="4"/>
  <c r="AI148" i="4"/>
  <c r="AH140" i="4"/>
  <c r="AI140" i="4"/>
  <c r="AH132" i="4"/>
  <c r="AI132" i="4"/>
  <c r="AH124" i="4"/>
  <c r="AI124" i="4"/>
  <c r="AH116" i="4"/>
  <c r="AI116" i="4"/>
  <c r="AH108" i="4"/>
  <c r="AI108" i="4"/>
  <c r="AH100" i="4"/>
  <c r="AI100" i="4"/>
  <c r="AH92" i="4"/>
  <c r="AI92" i="4"/>
  <c r="AH84" i="4"/>
  <c r="AI84" i="4"/>
  <c r="AH76" i="4"/>
  <c r="AI76" i="4"/>
  <c r="AH68" i="4"/>
  <c r="AI68" i="4"/>
  <c r="AH60" i="4"/>
  <c r="AI60" i="4"/>
  <c r="AH52" i="4"/>
  <c r="AI52" i="4"/>
  <c r="AH44" i="4"/>
  <c r="AI44" i="4"/>
  <c r="AH36" i="4"/>
  <c r="AI36" i="4"/>
  <c r="AH28" i="4"/>
  <c r="AI28" i="4"/>
  <c r="AH20" i="4"/>
  <c r="AI20" i="4"/>
  <c r="AH12" i="4"/>
  <c r="AI12" i="4"/>
  <c r="AH4" i="4"/>
  <c r="AI4" i="4"/>
  <c r="AI177" i="4"/>
  <c r="AH177" i="4"/>
  <c r="AI161" i="4"/>
  <c r="AH161" i="4"/>
  <c r="AI137" i="4"/>
  <c r="AH137" i="4"/>
  <c r="AI113" i="4"/>
  <c r="AH113" i="4"/>
  <c r="AI97" i="4"/>
  <c r="AH97" i="4"/>
  <c r="AI73" i="4"/>
  <c r="AH73" i="4"/>
  <c r="AI17" i="4"/>
  <c r="AH17" i="4"/>
  <c r="AH173" i="4"/>
  <c r="AI173" i="4"/>
  <c r="AH149" i="4"/>
  <c r="AI149" i="4"/>
  <c r="AH93" i="4"/>
  <c r="AI93" i="4"/>
  <c r="AH187" i="4"/>
  <c r="AI187" i="4"/>
  <c r="AH179" i="4"/>
  <c r="AI179" i="4"/>
  <c r="AH171" i="4"/>
  <c r="AI171" i="4"/>
  <c r="AH163" i="4"/>
  <c r="AI163" i="4"/>
  <c r="AH155" i="4"/>
  <c r="AI155" i="4"/>
  <c r="AH147" i="4"/>
  <c r="AI147" i="4"/>
  <c r="AH139" i="4"/>
  <c r="AI139" i="4"/>
  <c r="AH131" i="4"/>
  <c r="AI131" i="4"/>
  <c r="AH123" i="4"/>
  <c r="AI123" i="4"/>
  <c r="AH115" i="4"/>
  <c r="AI115" i="4"/>
  <c r="AH107" i="4"/>
  <c r="AI107" i="4"/>
  <c r="AH99" i="4"/>
  <c r="AI99" i="4"/>
  <c r="AH91" i="4"/>
  <c r="AI91" i="4"/>
  <c r="AH83" i="4"/>
  <c r="AI83" i="4"/>
  <c r="AH75" i="4"/>
  <c r="AI75" i="4"/>
  <c r="AH67" i="4"/>
  <c r="AI67" i="4"/>
  <c r="AH59" i="4"/>
  <c r="AI59" i="4"/>
  <c r="AH51" i="4"/>
  <c r="AI51" i="4"/>
  <c r="AH43" i="4"/>
  <c r="AI43" i="4"/>
  <c r="AH35" i="4"/>
  <c r="AI35" i="4"/>
  <c r="AH27" i="4"/>
  <c r="AI27" i="4"/>
  <c r="AH19" i="4"/>
  <c r="AI19" i="4"/>
  <c r="AH11" i="4"/>
  <c r="AI11" i="4"/>
  <c r="AH3" i="4"/>
  <c r="AI3" i="4"/>
  <c r="AI186" i="4"/>
  <c r="AH186" i="4"/>
  <c r="AI178" i="4"/>
  <c r="AH178" i="4"/>
  <c r="AI170" i="4"/>
  <c r="AH170" i="4"/>
  <c r="AI162" i="4"/>
  <c r="AH162" i="4"/>
  <c r="AI154" i="4"/>
  <c r="AH154" i="4"/>
  <c r="AI146" i="4"/>
  <c r="AH146" i="4"/>
  <c r="AI138" i="4"/>
  <c r="AH138" i="4"/>
  <c r="AI130" i="4"/>
  <c r="AH130" i="4"/>
  <c r="AI122" i="4"/>
  <c r="AH122" i="4"/>
  <c r="AI114" i="4"/>
  <c r="AH114" i="4"/>
  <c r="AI106" i="4"/>
  <c r="AH106" i="4"/>
  <c r="AI98" i="4"/>
  <c r="AH98" i="4"/>
  <c r="AI90" i="4"/>
  <c r="AH90" i="4"/>
  <c r="AI82" i="4"/>
  <c r="AH82" i="4"/>
  <c r="AI74" i="4"/>
  <c r="AH74" i="4"/>
  <c r="AI66" i="4"/>
  <c r="AH66" i="4"/>
  <c r="AI58" i="4"/>
  <c r="AH58" i="4"/>
  <c r="AI50" i="4"/>
  <c r="AH50" i="4"/>
  <c r="AI42" i="4"/>
  <c r="AH42" i="4"/>
  <c r="AI34" i="4"/>
  <c r="AH34" i="4"/>
  <c r="AI26" i="4"/>
  <c r="AH26" i="4"/>
  <c r="AI18" i="4"/>
  <c r="AH18" i="4"/>
  <c r="AI10" i="4"/>
  <c r="AH10" i="4"/>
  <c r="AG9" i="4"/>
  <c r="AG161" i="4"/>
  <c r="AG121" i="4"/>
  <c r="AG81" i="4"/>
  <c r="AG65" i="4"/>
  <c r="AG33" i="4"/>
  <c r="AG184" i="4"/>
  <c r="AG176" i="4"/>
  <c r="AG168" i="4"/>
  <c r="AG160" i="4"/>
  <c r="AG152" i="4"/>
  <c r="AG144" i="4"/>
  <c r="AG136" i="4"/>
  <c r="AG128" i="4"/>
  <c r="AG120" i="4"/>
  <c r="AG112" i="4"/>
  <c r="AG104" i="4"/>
  <c r="AG96" i="4"/>
  <c r="AG88" i="4"/>
  <c r="AG80" i="4"/>
  <c r="AG72" i="4"/>
  <c r="AG64" i="4"/>
  <c r="AG56" i="4"/>
  <c r="AG48" i="4"/>
  <c r="AG40" i="4"/>
  <c r="AG32" i="4"/>
  <c r="AG24" i="4"/>
  <c r="AG16" i="4"/>
  <c r="AG8" i="4"/>
  <c r="AG129" i="4"/>
  <c r="AG17" i="4"/>
  <c r="AG183" i="4"/>
  <c r="AG175" i="4"/>
  <c r="AG167" i="4"/>
  <c r="AG159" i="4"/>
  <c r="AG151" i="4"/>
  <c r="AG135" i="4"/>
  <c r="AG127" i="4"/>
  <c r="AG119" i="4"/>
  <c r="AG111" i="4"/>
  <c r="AG103" i="4"/>
  <c r="AG95" i="4"/>
  <c r="AG87" i="4"/>
  <c r="AG79" i="4"/>
  <c r="AG71" i="4"/>
  <c r="AG63" i="4"/>
  <c r="AG55" i="4"/>
  <c r="AG47" i="4"/>
  <c r="AG39" i="4"/>
  <c r="AG31" i="4"/>
  <c r="AG23" i="4"/>
  <c r="AG15" i="4"/>
  <c r="AG7" i="4"/>
  <c r="AG177" i="4"/>
  <c r="AG137" i="4"/>
  <c r="AG89" i="4"/>
  <c r="AG73" i="4"/>
  <c r="AG41" i="4"/>
  <c r="AG143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AG85" i="4"/>
  <c r="AG77" i="4"/>
  <c r="AG69" i="4"/>
  <c r="AG61" i="4"/>
  <c r="AG53" i="4"/>
  <c r="AG45" i="4"/>
  <c r="AG37" i="4"/>
  <c r="AG29" i="4"/>
  <c r="AG21" i="4"/>
  <c r="AG13" i="4"/>
  <c r="AG5" i="4"/>
  <c r="AG185" i="4"/>
  <c r="AG153" i="4"/>
  <c r="AG97" i="4"/>
  <c r="AG49" i="4"/>
  <c r="AG181" i="4"/>
  <c r="AG157" i="4"/>
  <c r="AG141" i="4"/>
  <c r="AG125" i="4"/>
  <c r="AG101" i="4"/>
  <c r="AG180" i="4"/>
  <c r="AG172" i="4"/>
  <c r="AG164" i="4"/>
  <c r="AG156" i="4"/>
  <c r="AG148" i="4"/>
  <c r="AG140" i="4"/>
  <c r="AG132" i="4"/>
  <c r="AG124" i="4"/>
  <c r="AG116" i="4"/>
  <c r="AG108" i="4"/>
  <c r="AG100" i="4"/>
  <c r="AG92" i="4"/>
  <c r="AG84" i="4"/>
  <c r="AG76" i="4"/>
  <c r="AG68" i="4"/>
  <c r="AG60" i="4"/>
  <c r="AG52" i="4"/>
  <c r="AG44" i="4"/>
  <c r="AG36" i="4"/>
  <c r="AG28" i="4"/>
  <c r="AG20" i="4"/>
  <c r="AG12" i="4"/>
  <c r="AG4" i="4"/>
  <c r="AG169" i="4"/>
  <c r="AG113" i="4"/>
  <c r="AG25" i="4"/>
  <c r="AG165" i="4"/>
  <c r="AG93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27" i="4"/>
  <c r="AG19" i="4"/>
  <c r="AG11" i="4"/>
  <c r="AG3" i="4"/>
  <c r="AG145" i="4"/>
  <c r="AG105" i="4"/>
  <c r="AG57" i="4"/>
  <c r="AG173" i="4"/>
  <c r="AG149" i="4"/>
  <c r="AG133" i="4"/>
  <c r="AG117" i="4"/>
  <c r="AG109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S3" i="4"/>
  <c r="S4" i="4"/>
  <c r="T4" i="4" s="1"/>
  <c r="V4" i="4" s="1"/>
  <c r="R2" i="4"/>
  <c r="N2" i="4"/>
  <c r="S131" i="4"/>
  <c r="T131" i="4" s="1"/>
  <c r="V131" i="4" s="1"/>
  <c r="S55" i="4"/>
  <c r="T55" i="4" s="1"/>
  <c r="V55" i="4" s="1"/>
  <c r="S164" i="4"/>
  <c r="T164" i="4" s="1"/>
  <c r="V164" i="4" s="1"/>
  <c r="S125" i="4"/>
  <c r="T125" i="4" s="1"/>
  <c r="V125" i="4" s="1"/>
  <c r="S93" i="4"/>
  <c r="S141" i="4"/>
  <c r="T141" i="4" s="1"/>
  <c r="V141" i="4" s="1"/>
  <c r="S71" i="4"/>
  <c r="T71" i="4" s="1"/>
  <c r="V71" i="4" s="1"/>
  <c r="S148" i="4"/>
  <c r="T148" i="4" s="1"/>
  <c r="V148" i="4" s="1"/>
  <c r="S156" i="4"/>
  <c r="T156" i="4" s="1"/>
  <c r="V156" i="4" s="1"/>
  <c r="S77" i="4"/>
  <c r="T77" i="4" s="1"/>
  <c r="V77" i="4" s="1"/>
  <c r="S69" i="4"/>
  <c r="T69" i="4" s="1"/>
  <c r="V69" i="4" s="1"/>
  <c r="S133" i="4"/>
  <c r="S147" i="4"/>
  <c r="T147" i="4" s="1"/>
  <c r="V147" i="4" s="1"/>
  <c r="S127" i="4"/>
  <c r="T127" i="4" s="1"/>
  <c r="V127" i="4" s="1"/>
  <c r="S171" i="4"/>
  <c r="T171" i="4" s="1"/>
  <c r="V171" i="4" s="1"/>
  <c r="S31" i="4"/>
  <c r="T31" i="4" s="1"/>
  <c r="V31" i="4" s="1"/>
  <c r="S150" i="4"/>
  <c r="S119" i="4"/>
  <c r="T119" i="4" s="1"/>
  <c r="V119" i="4" s="1"/>
  <c r="S181" i="4"/>
  <c r="T181" i="4" s="1"/>
  <c r="V181" i="4" s="1"/>
  <c r="S166" i="4"/>
  <c r="T166" i="4" s="1"/>
  <c r="V166" i="4" s="1"/>
  <c r="S143" i="4"/>
  <c r="S103" i="4"/>
  <c r="T103" i="4" s="1"/>
  <c r="V103" i="4" s="1"/>
  <c r="S158" i="4"/>
  <c r="T158" i="4" s="1"/>
  <c r="V158" i="4" s="1"/>
  <c r="S95" i="4"/>
  <c r="T95" i="4" s="1"/>
  <c r="V95" i="4" s="1"/>
  <c r="S23" i="4"/>
  <c r="S179" i="4"/>
  <c r="S163" i="4"/>
  <c r="T163" i="4" s="1"/>
  <c r="V163" i="4" s="1"/>
  <c r="S28" i="4"/>
  <c r="T28" i="4" s="1"/>
  <c r="V28" i="4" s="1"/>
  <c r="S12" i="4"/>
  <c r="S63" i="4"/>
  <c r="T63" i="4" s="1"/>
  <c r="V63" i="4" s="1"/>
  <c r="S178" i="4"/>
  <c r="T178" i="4" s="1"/>
  <c r="V178" i="4" s="1"/>
  <c r="S60" i="4"/>
  <c r="T60" i="4" s="1"/>
  <c r="V60" i="4" s="1"/>
  <c r="S17" i="4"/>
  <c r="S92" i="4"/>
  <c r="T92" i="4" s="1"/>
  <c r="V92" i="4" s="1"/>
  <c r="S117" i="4"/>
  <c r="T117" i="4" s="1"/>
  <c r="V117" i="4" s="1"/>
  <c r="S53" i="4"/>
  <c r="T53" i="4" s="1"/>
  <c r="V53" i="4" s="1"/>
  <c r="S155" i="4"/>
  <c r="T155" i="4" s="1"/>
  <c r="V155" i="4" s="1"/>
  <c r="S124" i="4"/>
  <c r="T124" i="4" s="1"/>
  <c r="V124" i="4" s="1"/>
  <c r="S5" i="4"/>
  <c r="S140" i="4"/>
  <c r="S132" i="4"/>
  <c r="T132" i="4" s="1"/>
  <c r="V132" i="4" s="1"/>
  <c r="S100" i="4"/>
  <c r="T100" i="4" s="1"/>
  <c r="V100" i="4" s="1"/>
  <c r="S68" i="4"/>
  <c r="S36" i="4"/>
  <c r="T36" i="4" s="1"/>
  <c r="V36" i="4" s="1"/>
  <c r="S186" i="4"/>
  <c r="T186" i="4" s="1"/>
  <c r="V186" i="4" s="1"/>
  <c r="S87" i="4"/>
  <c r="S52" i="4"/>
  <c r="T52" i="4" s="1"/>
  <c r="V52" i="4" s="1"/>
  <c r="S45" i="4"/>
  <c r="T45" i="4" s="1"/>
  <c r="V45" i="4" s="1"/>
  <c r="S170" i="4"/>
  <c r="S116" i="4"/>
  <c r="T116" i="4" s="1"/>
  <c r="V116" i="4" s="1"/>
  <c r="S185" i="4"/>
  <c r="S135" i="4"/>
  <c r="T135" i="4" s="1"/>
  <c r="V135" i="4" s="1"/>
  <c r="S9" i="4"/>
  <c r="T9" i="4" s="1"/>
  <c r="V9" i="4" s="1"/>
  <c r="S101" i="4"/>
  <c r="T101" i="4" s="1"/>
  <c r="V101" i="4" s="1"/>
  <c r="S84" i="4"/>
  <c r="T84" i="4" s="1"/>
  <c r="V84" i="4" s="1"/>
  <c r="S37" i="4"/>
  <c r="T37" i="4" s="1"/>
  <c r="V37" i="4" s="1"/>
  <c r="S20" i="4"/>
  <c r="T20" i="4" s="1"/>
  <c r="V20" i="4" s="1"/>
  <c r="S146" i="4"/>
  <c r="T146" i="4" s="1"/>
  <c r="V146" i="4" s="1"/>
  <c r="S85" i="4"/>
  <c r="S21" i="4"/>
  <c r="S109" i="4"/>
  <c r="T109" i="4" s="1"/>
  <c r="V109" i="4" s="1"/>
  <c r="S177" i="4"/>
  <c r="S162" i="4"/>
  <c r="T162" i="4" s="1"/>
  <c r="V162" i="4" s="1"/>
  <c r="S115" i="4"/>
  <c r="S107" i="4"/>
  <c r="S83" i="4"/>
  <c r="T83" i="4" s="1"/>
  <c r="V83" i="4" s="1"/>
  <c r="S75" i="4"/>
  <c r="S51" i="4"/>
  <c r="T51" i="4" s="1"/>
  <c r="V51" i="4" s="1"/>
  <c r="S43" i="4"/>
  <c r="T43" i="4" s="1"/>
  <c r="V43" i="4" s="1"/>
  <c r="S11" i="4"/>
  <c r="T11" i="4" s="1"/>
  <c r="V11" i="4" s="1"/>
  <c r="S61" i="4"/>
  <c r="S29" i="4"/>
  <c r="T29" i="4" s="1"/>
  <c r="V29" i="4" s="1"/>
  <c r="S187" i="4"/>
  <c r="T187" i="4" s="1"/>
  <c r="V187" i="4" s="1"/>
  <c r="S173" i="4"/>
  <c r="T173" i="4" s="1"/>
  <c r="V173" i="4" s="1"/>
  <c r="S139" i="4"/>
  <c r="S108" i="4"/>
  <c r="T108" i="4" s="1"/>
  <c r="V108" i="4" s="1"/>
  <c r="S76" i="4"/>
  <c r="S44" i="4"/>
  <c r="T44" i="4" s="1"/>
  <c r="V44" i="4" s="1"/>
  <c r="S13" i="4"/>
  <c r="S154" i="4"/>
  <c r="T154" i="4" s="1"/>
  <c r="V154" i="4" s="1"/>
  <c r="S123" i="4"/>
  <c r="T123" i="4" s="1"/>
  <c r="V123" i="4" s="1"/>
  <c r="S91" i="4"/>
  <c r="T91" i="4" s="1"/>
  <c r="V91" i="4" s="1"/>
  <c r="S59" i="4"/>
  <c r="S27" i="4"/>
  <c r="T27" i="4" s="1"/>
  <c r="V27" i="4" s="1"/>
  <c r="S19" i="4"/>
  <c r="T19" i="4" s="1"/>
  <c r="V19" i="4" s="1"/>
  <c r="S39" i="4"/>
  <c r="T39" i="4" s="1"/>
  <c r="V39" i="4" s="1"/>
  <c r="S7" i="4"/>
  <c r="S111" i="4"/>
  <c r="T111" i="4" s="1"/>
  <c r="V111" i="4" s="1"/>
  <c r="S79" i="4"/>
  <c r="S47" i="4"/>
  <c r="S15" i="4"/>
  <c r="S99" i="4"/>
  <c r="T99" i="4" s="1"/>
  <c r="V99" i="4" s="1"/>
  <c r="S67" i="4"/>
  <c r="T67" i="4" s="1"/>
  <c r="V67" i="4" s="1"/>
  <c r="S35" i="4"/>
  <c r="T35" i="4" s="1"/>
  <c r="V35" i="4" s="1"/>
  <c r="S183" i="4"/>
  <c r="T183" i="4" s="1"/>
  <c r="V183" i="4" s="1"/>
  <c r="S175" i="4"/>
  <c r="T175" i="4" s="1"/>
  <c r="V175" i="4" s="1"/>
  <c r="S168" i="4"/>
  <c r="S160" i="4"/>
  <c r="S152" i="4"/>
  <c r="T152" i="4" s="1"/>
  <c r="V152" i="4" s="1"/>
  <c r="S145" i="4"/>
  <c r="T145" i="4" s="1"/>
  <c r="V145" i="4" s="1"/>
  <c r="S137" i="4"/>
  <c r="T137" i="4" s="1"/>
  <c r="V137" i="4" s="1"/>
  <c r="S129" i="4"/>
  <c r="T129" i="4" s="1"/>
  <c r="V129" i="4" s="1"/>
  <c r="S121" i="4"/>
  <c r="T121" i="4" s="1"/>
  <c r="V121" i="4" s="1"/>
  <c r="S113" i="4"/>
  <c r="S105" i="4"/>
  <c r="S97" i="4"/>
  <c r="S89" i="4"/>
  <c r="T89" i="4" s="1"/>
  <c r="V89" i="4" s="1"/>
  <c r="S81" i="4"/>
  <c r="T81" i="4" s="1"/>
  <c r="V81" i="4" s="1"/>
  <c r="S73" i="4"/>
  <c r="T73" i="4" s="1"/>
  <c r="V73" i="4" s="1"/>
  <c r="S65" i="4"/>
  <c r="T65" i="4" s="1"/>
  <c r="V65" i="4" s="1"/>
  <c r="S57" i="4"/>
  <c r="T57" i="4" s="1"/>
  <c r="V57" i="4" s="1"/>
  <c r="S49" i="4"/>
  <c r="S41" i="4"/>
  <c r="S33" i="4"/>
  <c r="S25" i="4"/>
  <c r="T25" i="4" s="1"/>
  <c r="V25" i="4" s="1"/>
  <c r="S128" i="4"/>
  <c r="T128" i="4" s="1"/>
  <c r="V128" i="4" s="1"/>
  <c r="S120" i="4"/>
  <c r="T120" i="4" s="1"/>
  <c r="V120" i="4" s="1"/>
  <c r="S112" i="4"/>
  <c r="T112" i="4" s="1"/>
  <c r="V112" i="4" s="1"/>
  <c r="S104" i="4"/>
  <c r="S96" i="4"/>
  <c r="S88" i="4"/>
  <c r="S80" i="4"/>
  <c r="S72" i="4"/>
  <c r="T72" i="4" s="1"/>
  <c r="V72" i="4" s="1"/>
  <c r="S64" i="4"/>
  <c r="T64" i="4" s="1"/>
  <c r="V64" i="4" s="1"/>
  <c r="S56" i="4"/>
  <c r="T56" i="4" s="1"/>
  <c r="V56" i="4" s="1"/>
  <c r="S48" i="4"/>
  <c r="T48" i="4" s="1"/>
  <c r="V48" i="4" s="1"/>
  <c r="S40" i="4"/>
  <c r="S32" i="4"/>
  <c r="S24" i="4"/>
  <c r="S16" i="4"/>
  <c r="S8" i="4"/>
  <c r="T8" i="4" s="1"/>
  <c r="V8" i="4" s="1"/>
  <c r="S22" i="4"/>
  <c r="T22" i="4" s="1"/>
  <c r="V22" i="4" s="1"/>
  <c r="S6" i="4"/>
  <c r="S138" i="4"/>
  <c r="T138" i="4" s="1"/>
  <c r="V138" i="4" s="1"/>
  <c r="S74" i="4"/>
  <c r="T74" i="4" s="1"/>
  <c r="V74" i="4" s="1"/>
  <c r="S10" i="4"/>
  <c r="T10" i="4" s="1"/>
  <c r="V10" i="4" s="1"/>
  <c r="AL28" i="9" l="1"/>
  <c r="AL24" i="9"/>
  <c r="T2" i="9"/>
  <c r="V2" i="9" s="1"/>
  <c r="AL19" i="9" s="1"/>
  <c r="AM20" i="9" s="1"/>
  <c r="S2" i="4"/>
  <c r="T32" i="4"/>
  <c r="V32" i="4" s="1"/>
  <c r="T49" i="4"/>
  <c r="V49" i="4" s="1"/>
  <c r="T79" i="4"/>
  <c r="V79" i="4" s="1"/>
  <c r="T107" i="4"/>
  <c r="V107" i="4" s="1"/>
  <c r="T170" i="4"/>
  <c r="V170" i="4" s="1"/>
  <c r="T24" i="4"/>
  <c r="V24" i="4" s="1"/>
  <c r="T96" i="4"/>
  <c r="V96" i="4" s="1"/>
  <c r="T113" i="4"/>
  <c r="V113" i="4" s="1"/>
  <c r="T40" i="4"/>
  <c r="V40" i="4" s="1"/>
  <c r="T104" i="4"/>
  <c r="V104" i="4" s="1"/>
  <c r="T115" i="4"/>
  <c r="V115" i="4" s="1"/>
  <c r="T17" i="4"/>
  <c r="V17" i="4" s="1"/>
  <c r="T179" i="4"/>
  <c r="V179" i="4" s="1"/>
  <c r="T7" i="4"/>
  <c r="V7" i="4" s="1"/>
  <c r="T13" i="4"/>
  <c r="V13" i="4" s="1"/>
  <c r="T140" i="4"/>
  <c r="V140" i="4" s="1"/>
  <c r="T23" i="4"/>
  <c r="V23" i="4" s="1"/>
  <c r="T6" i="4"/>
  <c r="V6" i="4" s="1"/>
  <c r="T177" i="4"/>
  <c r="V177" i="4" s="1"/>
  <c r="T87" i="4"/>
  <c r="V87" i="4" s="1"/>
  <c r="T5" i="4"/>
  <c r="V5" i="4" s="1"/>
  <c r="T76" i="4"/>
  <c r="V76" i="4" s="1"/>
  <c r="T3" i="4"/>
  <c r="V3" i="4" s="1"/>
  <c r="T61" i="4"/>
  <c r="V61" i="4" s="1"/>
  <c r="T150" i="4"/>
  <c r="V150" i="4" s="1"/>
  <c r="T21" i="4"/>
  <c r="V21" i="4" s="1"/>
  <c r="T16" i="4"/>
  <c r="V16" i="4" s="1"/>
  <c r="T80" i="4"/>
  <c r="V80" i="4" s="1"/>
  <c r="T33" i="4"/>
  <c r="V33" i="4" s="1"/>
  <c r="T97" i="4"/>
  <c r="V97" i="4" s="1"/>
  <c r="T160" i="4"/>
  <c r="V160" i="4" s="1"/>
  <c r="T15" i="4"/>
  <c r="V15" i="4" s="1"/>
  <c r="T59" i="4"/>
  <c r="V59" i="4" s="1"/>
  <c r="T139" i="4"/>
  <c r="V139" i="4" s="1"/>
  <c r="T75" i="4"/>
  <c r="V75" i="4" s="1"/>
  <c r="T85" i="4"/>
  <c r="V85" i="4" s="1"/>
  <c r="T185" i="4"/>
  <c r="V185" i="4" s="1"/>
  <c r="T12" i="4"/>
  <c r="V12" i="4" s="1"/>
  <c r="T143" i="4"/>
  <c r="V143" i="4" s="1"/>
  <c r="T93" i="4"/>
  <c r="V93" i="4" s="1"/>
  <c r="T88" i="4"/>
  <c r="V88" i="4" s="1"/>
  <c r="T41" i="4"/>
  <c r="V41" i="4" s="1"/>
  <c r="T105" i="4"/>
  <c r="V105" i="4" s="1"/>
  <c r="T168" i="4"/>
  <c r="V168" i="4" s="1"/>
  <c r="T47" i="4"/>
  <c r="V47" i="4" s="1"/>
  <c r="T68" i="4"/>
  <c r="V68" i="4" s="1"/>
  <c r="T133" i="4"/>
  <c r="V133" i="4" s="1"/>
  <c r="S62" i="4"/>
  <c r="S126" i="4"/>
  <c r="S136" i="4"/>
  <c r="S102" i="4"/>
  <c r="S82" i="4"/>
  <c r="S38" i="4"/>
  <c r="S165" i="4"/>
  <c r="S70" i="4"/>
  <c r="S134" i="4"/>
  <c r="S130" i="4"/>
  <c r="S66" i="4"/>
  <c r="S14" i="4"/>
  <c r="S149" i="4"/>
  <c r="S18" i="4"/>
  <c r="S86" i="4"/>
  <c r="S174" i="4"/>
  <c r="S58" i="4"/>
  <c r="S122" i="4"/>
  <c r="S184" i="4"/>
  <c r="S78" i="4"/>
  <c r="S142" i="4"/>
  <c r="S151" i="4"/>
  <c r="S42" i="4"/>
  <c r="S106" i="4"/>
  <c r="S169" i="4"/>
  <c r="S46" i="4"/>
  <c r="S110" i="4"/>
  <c r="S172" i="4"/>
  <c r="S182" i="4"/>
  <c r="S144" i="4"/>
  <c r="S159" i="4"/>
  <c r="S34" i="4"/>
  <c r="S98" i="4"/>
  <c r="S161" i="4"/>
  <c r="S50" i="4"/>
  <c r="S114" i="4"/>
  <c r="S176" i="4"/>
  <c r="S54" i="4"/>
  <c r="S118" i="4"/>
  <c r="S180" i="4"/>
  <c r="S26" i="4"/>
  <c r="S90" i="4"/>
  <c r="S153" i="4"/>
  <c r="S30" i="4"/>
  <c r="S94" i="4"/>
  <c r="S157" i="4"/>
  <c r="S167" i="4"/>
  <c r="T2" i="4" l="1"/>
  <c r="AL28" i="4"/>
  <c r="AL24" i="4"/>
  <c r="T50" i="4"/>
  <c r="V50" i="4" s="1"/>
  <c r="T90" i="4"/>
  <c r="V90" i="4" s="1"/>
  <c r="T161" i="4"/>
  <c r="V161" i="4" s="1"/>
  <c r="T46" i="4"/>
  <c r="V46" i="4" s="1"/>
  <c r="T122" i="4"/>
  <c r="V122" i="4" s="1"/>
  <c r="T66" i="4"/>
  <c r="V66" i="4" s="1"/>
  <c r="T136" i="4"/>
  <c r="V136" i="4" s="1"/>
  <c r="T153" i="4"/>
  <c r="V153" i="4" s="1"/>
  <c r="T102" i="4"/>
  <c r="V102" i="4" s="1"/>
  <c r="T98" i="4"/>
  <c r="V98" i="4" s="1"/>
  <c r="T169" i="4"/>
  <c r="V169" i="4" s="1"/>
  <c r="T58" i="4"/>
  <c r="V58" i="4" s="1"/>
  <c r="T130" i="4"/>
  <c r="V130" i="4" s="1"/>
  <c r="T126" i="4"/>
  <c r="V126" i="4" s="1"/>
  <c r="T184" i="4"/>
  <c r="V184" i="4" s="1"/>
  <c r="T26" i="4"/>
  <c r="V26" i="4" s="1"/>
  <c r="T180" i="4"/>
  <c r="V180" i="4" s="1"/>
  <c r="T34" i="4"/>
  <c r="V34" i="4" s="1"/>
  <c r="T106" i="4"/>
  <c r="V106" i="4" s="1"/>
  <c r="T174" i="4"/>
  <c r="V174" i="4" s="1"/>
  <c r="T134" i="4"/>
  <c r="V134" i="4" s="1"/>
  <c r="T62" i="4"/>
  <c r="V62" i="4" s="1"/>
  <c r="T110" i="4"/>
  <c r="V110" i="4" s="1"/>
  <c r="T159" i="4"/>
  <c r="V159" i="4" s="1"/>
  <c r="T167" i="4"/>
  <c r="V167" i="4" s="1"/>
  <c r="T86" i="4"/>
  <c r="V86" i="4" s="1"/>
  <c r="T157" i="4"/>
  <c r="V157" i="4" s="1"/>
  <c r="T54" i="4"/>
  <c r="V54" i="4" s="1"/>
  <c r="T144" i="4"/>
  <c r="V144" i="4" s="1"/>
  <c r="T151" i="4"/>
  <c r="V151" i="4" s="1"/>
  <c r="T165" i="4"/>
  <c r="V165" i="4" s="1"/>
  <c r="T118" i="4"/>
  <c r="V118" i="4" s="1"/>
  <c r="T70" i="4"/>
  <c r="V70" i="4" s="1"/>
  <c r="T94" i="4"/>
  <c r="V94" i="4" s="1"/>
  <c r="T182" i="4"/>
  <c r="V182" i="4" s="1"/>
  <c r="T142" i="4"/>
  <c r="V142" i="4" s="1"/>
  <c r="T18" i="4"/>
  <c r="V18" i="4" s="1"/>
  <c r="T38" i="4"/>
  <c r="V38" i="4" s="1"/>
  <c r="T14" i="4"/>
  <c r="V14" i="4" s="1"/>
  <c r="T42" i="4"/>
  <c r="V42" i="4" s="1"/>
  <c r="T176" i="4"/>
  <c r="V176" i="4" s="1"/>
  <c r="T30" i="4"/>
  <c r="V30" i="4" s="1"/>
  <c r="T114" i="4"/>
  <c r="V114" i="4" s="1"/>
  <c r="T172" i="4"/>
  <c r="V172" i="4" s="1"/>
  <c r="T78" i="4"/>
  <c r="V78" i="4" s="1"/>
  <c r="T149" i="4"/>
  <c r="V149" i="4" s="1"/>
  <c r="T82" i="4"/>
  <c r="V82" i="4" s="1"/>
  <c r="V2" i="4" l="1"/>
  <c r="AL19" i="4" l="1"/>
</calcChain>
</file>

<file path=xl/sharedStrings.xml><?xml version="1.0" encoding="utf-8"?>
<sst xmlns="http://schemas.openxmlformats.org/spreadsheetml/2006/main" count="4594" uniqueCount="399">
  <si>
    <t>pitch_type</t>
  </si>
  <si>
    <t>game_date</t>
  </si>
  <si>
    <t>release_speed</t>
  </si>
  <si>
    <t>release_pos_x</t>
  </si>
  <si>
    <t>release_pos_z</t>
  </si>
  <si>
    <t>player_name</t>
  </si>
  <si>
    <t>batter</t>
  </si>
  <si>
    <t>pitcher</t>
  </si>
  <si>
    <t>events</t>
  </si>
  <si>
    <t>description</t>
  </si>
  <si>
    <t>spin_dir</t>
  </si>
  <si>
    <t>spin_rate_deprecated</t>
  </si>
  <si>
    <t>break_angle_deprecated</t>
  </si>
  <si>
    <t>break_length_deprecated</t>
  </si>
  <si>
    <t>zone</t>
  </si>
  <si>
    <t>des</t>
  </si>
  <si>
    <t>game_type</t>
  </si>
  <si>
    <t>stand</t>
  </si>
  <si>
    <t>p_throws</t>
  </si>
  <si>
    <t>home_team</t>
  </si>
  <si>
    <t>away_team</t>
  </si>
  <si>
    <t>type</t>
  </si>
  <si>
    <t>hit_location</t>
  </si>
  <si>
    <t>bb_type</t>
  </si>
  <si>
    <t>balls</t>
  </si>
  <si>
    <t>strikes</t>
  </si>
  <si>
    <t>game_year</t>
  </si>
  <si>
    <t>pfx_x</t>
  </si>
  <si>
    <t>pfx_z</t>
  </si>
  <si>
    <t>plate_x</t>
  </si>
  <si>
    <t>plate_z</t>
  </si>
  <si>
    <t>on_3b</t>
  </si>
  <si>
    <t>on_2b</t>
  </si>
  <si>
    <t>on_1b</t>
  </si>
  <si>
    <t>outs_when_up</t>
  </si>
  <si>
    <t>inning</t>
  </si>
  <si>
    <t>inning_topbot</t>
  </si>
  <si>
    <t>hc_x</t>
  </si>
  <si>
    <t>hc_y</t>
  </si>
  <si>
    <t>tfs_deprecated</t>
  </si>
  <si>
    <t>tfs_zulu_deprecated</t>
  </si>
  <si>
    <t>fielder_2</t>
  </si>
  <si>
    <t>umpire</t>
  </si>
  <si>
    <t>sv_id</t>
  </si>
  <si>
    <t>vx0</t>
  </si>
  <si>
    <t>vy0</t>
  </si>
  <si>
    <t>vz0</t>
  </si>
  <si>
    <t>ax</t>
  </si>
  <si>
    <t>ay</t>
  </si>
  <si>
    <t>az</t>
  </si>
  <si>
    <t>sz_top</t>
  </si>
  <si>
    <t>sz_bot</t>
  </si>
  <si>
    <t>hit_distance_sc</t>
  </si>
  <si>
    <t>launch_speed</t>
  </si>
  <si>
    <t>launch_angle</t>
  </si>
  <si>
    <t>effective_speed</t>
  </si>
  <si>
    <t>release_spin_rate</t>
  </si>
  <si>
    <t>release_extension</t>
  </si>
  <si>
    <t>game_pk</t>
  </si>
  <si>
    <t>fielder_3</t>
  </si>
  <si>
    <t>fielder_4</t>
  </si>
  <si>
    <t>fielder_5</t>
  </si>
  <si>
    <t>fielder_6</t>
  </si>
  <si>
    <t>fielder_7</t>
  </si>
  <si>
    <t>fielder_8</t>
  </si>
  <si>
    <t>fielder_9</t>
  </si>
  <si>
    <t>release_pos_y</t>
  </si>
  <si>
    <t>estimated_ba_using_speedangle</t>
  </si>
  <si>
    <t>estimated_woba_using_speedangle</t>
  </si>
  <si>
    <t>woba_value</t>
  </si>
  <si>
    <t>woba_denom</t>
  </si>
  <si>
    <t>babip_value</t>
  </si>
  <si>
    <t>iso_value</t>
  </si>
  <si>
    <t>launch_speed_angle</t>
  </si>
  <si>
    <t>at_bat_number</t>
  </si>
  <si>
    <t>pitch_number</t>
  </si>
  <si>
    <t>pitch_name</t>
  </si>
  <si>
    <t>home_score</t>
  </si>
  <si>
    <t>away_score</t>
  </si>
  <si>
    <t>bat_score</t>
  </si>
  <si>
    <t>fld_score</t>
  </si>
  <si>
    <t>post_away_score</t>
  </si>
  <si>
    <t>post_home_score</t>
  </si>
  <si>
    <t>post_bat_score</t>
  </si>
  <si>
    <t>post_fld_score</t>
  </si>
  <si>
    <t>if_fielding_alignment</t>
  </si>
  <si>
    <t>of_fielding_alignment</t>
  </si>
  <si>
    <t>spin_axis</t>
  </si>
  <si>
    <t>delta_home_win_exp</t>
  </si>
  <si>
    <t>delta_run_exp</t>
  </si>
  <si>
    <t>CH</t>
  </si>
  <si>
    <t>Ramírez, José</t>
  </si>
  <si>
    <t>fielders_choice</t>
  </si>
  <si>
    <t>hit_into_play</t>
  </si>
  <si>
    <t>Jose Ramirez reaches on a fielder's choice, fielded by first baseman Miguel Sano.   Amed Rosario to 3rd.  Amed Rosario advances to 3rd, on a fielding error by first baseman Miguel Sano.</t>
  </si>
  <si>
    <t>R</t>
  </si>
  <si>
    <t>L</t>
  </si>
  <si>
    <t>MIN</t>
  </si>
  <si>
    <t>CLE</t>
  </si>
  <si>
    <t>X</t>
  </si>
  <si>
    <t>ground_ball</t>
  </si>
  <si>
    <t>Top</t>
  </si>
  <si>
    <t>Changeup</t>
  </si>
  <si>
    <t>Infield shift</t>
  </si>
  <si>
    <t>Strategic</t>
  </si>
  <si>
    <t>FF</t>
  </si>
  <si>
    <t>field_out</t>
  </si>
  <si>
    <t>Jose Ramirez lines out sharply to right fielder Max Kepler.</t>
  </si>
  <si>
    <t>line_drive</t>
  </si>
  <si>
    <t>4-Seam Fastball</t>
  </si>
  <si>
    <t>SL</t>
  </si>
  <si>
    <t>single</t>
  </si>
  <si>
    <t>Jose Ramirez singles on a ground ball to right fielder Max Kepler.   Amed Rosario scores.</t>
  </si>
  <si>
    <t>Slider</t>
  </si>
  <si>
    <t>Jose Ramirez reaches on a fielder's choice, fielded by second baseman Jorge Polanco.   Amed Rosario to 3rd.  Amed Rosario advances to 3rd, on a fielding error by second baseman Jorge Polanco.</t>
  </si>
  <si>
    <t>Standard</t>
  </si>
  <si>
    <t>home_run</t>
  </si>
  <si>
    <t>Jose Ramirez homers (26) on a line drive to right field.    Austin Hedges scores.</t>
  </si>
  <si>
    <t>DET</t>
  </si>
  <si>
    <t>triple</t>
  </si>
  <si>
    <t>Jose Ramirez triples (4) on a sharp line drive to center fielder Victor Reyes.   Myles Straw scores.</t>
  </si>
  <si>
    <t>FC</t>
  </si>
  <si>
    <t>Jose Ramirez grounds out, shortstop Harold Castro to first baseman Renato Nunez.</t>
  </si>
  <si>
    <t>Cutter</t>
  </si>
  <si>
    <t>SI</t>
  </si>
  <si>
    <t>Jose Ramirez pops out to catcher Sean Murphy in foul territory.</t>
  </si>
  <si>
    <t>OAK</t>
  </si>
  <si>
    <t>popup</t>
  </si>
  <si>
    <t>Bot</t>
  </si>
  <si>
    <t>Sinker</t>
  </si>
  <si>
    <t>Jose Ramirez grounds out to first baseman Matt Olson.</t>
  </si>
  <si>
    <t>Jose Ramirez pops out to third baseman Matt Chapman in foul territory.</t>
  </si>
  <si>
    <t>Jose Ramirez grounds out sharply, third baseman Matt Chapman to first baseman Matt Olson.</t>
  </si>
  <si>
    <t>Jose Ramirez homers (25) on a fly ball to right field.    Amed Rosario scores.</t>
  </si>
  <si>
    <t>CIN</t>
  </si>
  <si>
    <t>fly_ball</t>
  </si>
  <si>
    <t>Jose Ramirez singles on a ground ball to second baseman Willi Castro.</t>
  </si>
  <si>
    <t>Jose Ramirez grounds out, shortstop Zack Short to first baseman Jonathan Schoop.</t>
  </si>
  <si>
    <t>Jose Ramirez grounds out to first baseman Jonathan Schoop.</t>
  </si>
  <si>
    <t>double</t>
  </si>
  <si>
    <t>Jose Ramirez doubles (20) on a line drive to right fielder Victor Reyes.   Amed Rosario to 3rd.</t>
  </si>
  <si>
    <t>Jose Ramirez lines out to first baseman Jonathan Schoop.</t>
  </si>
  <si>
    <t>Jose Ramirez pops out to shortstop Bo Bichette.</t>
  </si>
  <si>
    <t>TOR</t>
  </si>
  <si>
    <t>Jose Ramirez homers (24) on a fly ball to right center field.</t>
  </si>
  <si>
    <t>Jose Ramirez singles on a ground ball to third baseman Breyvic Valera.</t>
  </si>
  <si>
    <t>Jose Ramirez grounds out, second baseman Marcus Semien to first baseman Vladimir Guerrero.</t>
  </si>
  <si>
    <t>Jose Ramirez pops out to shortstop Marcus Semien.</t>
  </si>
  <si>
    <t>Jose Ramirez singles on a ground ball to third baseman Santiago Espinal.</t>
  </si>
  <si>
    <t>Jose Ramirez homers (23) on a fly ball to left field.   Amed Rosario scores.</t>
  </si>
  <si>
    <t>Jose Ramirez grounds out, third baseman Yoan Moncada to first baseman Jose Abreu.</t>
  </si>
  <si>
    <t>CWS</t>
  </si>
  <si>
    <t>Jose Ramirez singles on a ground ball to second baseman Cesar Hernandez.   Amed Rosario to 3rd.</t>
  </si>
  <si>
    <t>Jose Ramirez hits a ground-rule double (19) on a line drive down the right-field line.   Myles Straw scores.</t>
  </si>
  <si>
    <t>Jose Ramirez singles on a sharp line drive to right fielder Brian Goodwin.   Bradley Zimmer scores.</t>
  </si>
  <si>
    <t>Jose Ramirez pops out to first baseman Jose Abreu.</t>
  </si>
  <si>
    <t>Jose Ramirez homers (22) on a line drive to left field.</t>
  </si>
  <si>
    <t>STL</t>
  </si>
  <si>
    <t>Jose Ramirez homers (21) on a fly ball to right center field.    Amed Rosario scores.</t>
  </si>
  <si>
    <t>Jose Ramirez lines out to second baseman Tommy Edman.</t>
  </si>
  <si>
    <t>Jose Ramirez grounds out, second baseman Brandon Lowe to first baseman Ji-Man Choi.</t>
  </si>
  <si>
    <t>TB</t>
  </si>
  <si>
    <t>Jose Ramirez grounds out to first baseman Ji-Man Choi.   Bradley Zimmer scores.    Cesar Hernandez to 3rd.</t>
  </si>
  <si>
    <t>Jose Ramirez homers (20) on a line drive to left field.   Cesar Hernandez scores.    Amed Rosario scores.</t>
  </si>
  <si>
    <t>Jose Ramirez triples (2) on a line drive to right fielder Randy Arozarena.   Cesar Hernandez scores.</t>
  </si>
  <si>
    <t>Jose Ramirez pops out to second baseman Joey Wendle.</t>
  </si>
  <si>
    <t>Jose Ramirez flies out to right fielder Brett Phillips.   Amed Rosario to 3rd.</t>
  </si>
  <si>
    <t>force_out</t>
  </si>
  <si>
    <t>Jose Ramirez grounds into a force out, first baseman Yuli Gurriel to shortstop Carlos Correa.   Cesar Hernandez to 3rd.    Amed Rosario out at 2nd.    Jose Ramirez to 1st.</t>
  </si>
  <si>
    <t>HOU</t>
  </si>
  <si>
    <t>grounded_into_double_play</t>
  </si>
  <si>
    <t>Jose Ramirez grounds into a double play, first baseman Yuli Gurriel to shortstop Carlos Correa to pitcher Zack Greinke.   Amed Rosario out at 2nd.    Jose Ramirez out at 1st.</t>
  </si>
  <si>
    <t>FS</t>
  </si>
  <si>
    <t>Jose Ramirez singles on a ground ball.  Daniel Johnson out at 2nd, hit by batted ball, first baseman Matt Olson unassisted.</t>
  </si>
  <si>
    <t>Split-Finger</t>
  </si>
  <si>
    <t>Jose Ramirez grounds out, third baseman Matt Chapman to first baseman Matt Olson.</t>
  </si>
  <si>
    <t>Jose Ramirez grounds into a double play, third baseman Hunter Dozier to second baseman Whit Merrifield to first baseman Carlos Santana.   Cesar Hernandez out at 2nd.    Jose Ramirez out at 1st.</t>
  </si>
  <si>
    <t>KC</t>
  </si>
  <si>
    <t>Jose Ramirez homers (19) on a line drive to right field.</t>
  </si>
  <si>
    <t>Jose Ramirez grounds out sharply, second baseman Whit Merrifield to first baseman Carlos Santana.</t>
  </si>
  <si>
    <t>Jose Ramirez flies out to left fielder Andrew Benintendi.</t>
  </si>
  <si>
    <t>Jose Ramirez pops out to second baseman Vidal Brujan in foul territory.</t>
  </si>
  <si>
    <t>Jose Ramirez grounds out, third baseman Wander Franco to first baseman Yandy Diaz.</t>
  </si>
  <si>
    <t>CU</t>
  </si>
  <si>
    <t>Jose Ramirez flies out to right fielder Vidal Brujan.</t>
  </si>
  <si>
    <t>Curveball</t>
  </si>
  <si>
    <t>Jose Ramirez grounds out to first baseman Yandy Diaz.</t>
  </si>
  <si>
    <t>Jose Ramirez singles on a ground ball to right fielder Manuel Margot.   Cesar Hernandez scores.</t>
  </si>
  <si>
    <t>Jose Ramirez singles on a ground ball to right fielder Manuel Margot.   Cesar Hernandez to 3rd.</t>
  </si>
  <si>
    <t>Jose Ramirez flies out to left fielder Randy Arozarena.</t>
  </si>
  <si>
    <t>Jose Ramirez doubles (18) on a line drive to left fielder Yordan Alvarez.</t>
  </si>
  <si>
    <t>Astros challenged (play at 1st), call on the field was upheld: Jose Ramirez grounds into a force out, first baseman Yuli Gurriel to shortstop Robel Garcia.   Amed Rosario out at 2nd.    Jose Ramirez to 1st.</t>
  </si>
  <si>
    <t>Jose Ramirez homers (18) on a fly ball to right field.</t>
  </si>
  <si>
    <t>Jose Ramirez homers (17) on a fly ball to right field.    Cesar Hernandez scores.    Amed Rosario scores.</t>
  </si>
  <si>
    <t>Jose Ramirez doubles (17) on a line drive to right fielder Daz Cameron.</t>
  </si>
  <si>
    <t>Jose Ramirez grounds out sharply, second baseman Willi Castro to first baseman Jonathan Schoop.   Cesar Hernandez scores.    Amed Rosario to 3rd.</t>
  </si>
  <si>
    <t>Jose Ramirez doubles (16) on a sharp ground ball to left fielder Luis Arraez.</t>
  </si>
  <si>
    <t>Jose Ramirez flies out to center fielder Gilberto Celestino.</t>
  </si>
  <si>
    <t>Jose Ramirez flies out sharply to left fielder Luis Arraez.</t>
  </si>
  <si>
    <t>Jose Ramirez flies out to right fielder Max Kepler.</t>
  </si>
  <si>
    <t>Jose Ramirez pops out to first baseman Alex Kirilloff.</t>
  </si>
  <si>
    <t>Jose Ramirez singles on a line drive to center fielder Max Kepler.</t>
  </si>
  <si>
    <t>Jose Ramirez flies out to center fielder Max Kepler.</t>
  </si>
  <si>
    <t>Jose Ramirez grounds into a force out, second baseman Sergio Alcantara to shortstop Javier Baez.   Cesar Hernandez out at 2nd.    Jose Ramirez to 1st.</t>
  </si>
  <si>
    <t>CHC</t>
  </si>
  <si>
    <t>Jose Ramirez lines out sharply to right fielder Jason Heyward.</t>
  </si>
  <si>
    <t>Jose Ramirez lines out to right fielder Jason Heyward.</t>
  </si>
  <si>
    <t>Jose Ramirez grounds out, second baseman Eric Sogard to first baseman Anthony Rizzo.</t>
  </si>
  <si>
    <t>Jose Ramirez lines out to first baseman Anthony Rizzo.</t>
  </si>
  <si>
    <t>Jose Ramirez grounds out sharply, second baseman Eric Sogard to first baseman Anthony Rizzo.</t>
  </si>
  <si>
    <t>Jose Ramirez pops out to shortstop Kevin Newman.</t>
  </si>
  <si>
    <t>PIT</t>
  </si>
  <si>
    <t>Jose Ramirez grounds out, second baseman Adam Frazier to first baseman Colin Moran.</t>
  </si>
  <si>
    <t>Jose Ramirez grounds into a force out, first baseman Trey Mancini to third baseman Maikel Franco.   Ernie Clement scores.    Bradley Zimmer out at 2nd.    Jose Ramirez to 1st.</t>
  </si>
  <si>
    <t>BAL</t>
  </si>
  <si>
    <t>Jose Ramirez pops out to second baseman Pat Valaika.</t>
  </si>
  <si>
    <t>Jose Ramirez homers (16) on a fly ball to right center field.    Amed Rosario scores.</t>
  </si>
  <si>
    <t>Jose Ramirez lines out to second baseman Stevie Wilkerson.</t>
  </si>
  <si>
    <t>Jose Ramirez homers (15) on a line drive to left field.</t>
  </si>
  <si>
    <t>Jose Ramirez pops out to first baseman Trey Mancini in foul territory.</t>
  </si>
  <si>
    <t>Jose Ramirez grounds out to first baseman Trey Mancini.   Cesar Hernandez to 2nd.</t>
  </si>
  <si>
    <t>Jose Ramirez doubles (15) on a sharp line drive to right fielder Anthony Santander.   Cesar Hernandez scores.</t>
  </si>
  <si>
    <t>Jose Ramirez grounds into a double play, first baseman Jake Bauers to shortstop J.  P. Crawford.   Amed Rosario out at 2nd.    Jose Ramirez out at 1st.</t>
  </si>
  <si>
    <t>SEA</t>
  </si>
  <si>
    <t>Jose Ramirez grounds out, second baseman Dylan Moore to first baseman Ty France.</t>
  </si>
  <si>
    <t>Jose Ramirez flies out to right fielder Jake Fraley.</t>
  </si>
  <si>
    <t>Jose Ramirez singles on a sharp ground ball to shortstop J.  P. Crawford.   Cesar Hernandez to 2nd.</t>
  </si>
  <si>
    <t>Jose Ramirez grounds into a double play, third baseman Kyle Seager to second baseman Dylan Moore to first baseman Jake Bauers.   Cesar Hernandez out at 2nd.    Jose Ramirez out at 1st.</t>
  </si>
  <si>
    <t>Jose Ramirez singles on a line drive to right fielder Jake Bauers.   Bradley Zimmer scores.    Amed Rosario to 2nd.</t>
  </si>
  <si>
    <t>Jose Ramirez flies out to center fielder Dylan Carlson.</t>
  </si>
  <si>
    <t>Jose Ramirez grounds out sharply, second baseman Matt Carpenter to first baseman Paul Goldschmidt.</t>
  </si>
  <si>
    <t>Jose Ramirez lines out to right fielder Tommy Edman.   Cesar Hernandez to 3rd.</t>
  </si>
  <si>
    <t>Jose Ramirez homers (14) on a fly ball to right field.    Cesar Hernandez scores.    Amed Rosario scores.</t>
  </si>
  <si>
    <t>Jose Ramirez grounds out to first baseman Paul Goldschmidt.   Amed Rosario scores.</t>
  </si>
  <si>
    <t>Jose Ramirez doubles (13) on a sharp line drive to right fielder Tommy Edman.   Amed Rosario to 3rd.</t>
  </si>
  <si>
    <t>Jose Ramirez singles on a sharp ground ball to left fielder Tyler O'Neill.</t>
  </si>
  <si>
    <t>Jose Ramirez grounds out, second baseman Stevie Wilkerson to first baseman Trey Mancini.</t>
  </si>
  <si>
    <t>Jose Ramirez singles on a fly ball to shortstop Freddy Galvis.   Cesar Hernandez to 2nd.</t>
  </si>
  <si>
    <t>Jose Ramirez doubles (11) on a sharp line drive to center fielder Billy Hamilton.</t>
  </si>
  <si>
    <t>Jose Ramirez lines out to left fielder Andrew Vaughn.</t>
  </si>
  <si>
    <t>Jose Ramirez homers (13) on a fly ball to right center field.    Amed Rosario scores.</t>
  </si>
  <si>
    <t>Jose Ramirez grounds out, shortstop Tim Anderson to first baseman Jose Abreu.</t>
  </si>
  <si>
    <t>Jose Ramirez grounds into a double play, first baseman Jose Abreu to shortstop Tim Anderson.   Amed Rosario out at 2nd.    Jose Ramirez out at 1st.</t>
  </si>
  <si>
    <t>Jose Ramirez grounds out, third baseman Santiago Espinal to first baseman Vladimir Guerrero Jr.</t>
  </si>
  <si>
    <t>Jose Ramirez flies out to right fielder Teoscar Hernandez.</t>
  </si>
  <si>
    <t>sac_fly</t>
  </si>
  <si>
    <t>Jose Ramirez out on a sacrifice fly to right fielder Randal Grichuk.   Bradley Zimmer scores.</t>
  </si>
  <si>
    <t>Jose Ramirez singles on a sharp ground ball to left fielder Lourdes Gurriel Jr.  Cesar Hernandez to 2nd.</t>
  </si>
  <si>
    <t>Jose Ramirez doubles (10) on a line drive to left fielder Robbie Grossman.</t>
  </si>
  <si>
    <t>Jose Ramirez lines out to left fielder Robbie Grossman.</t>
  </si>
  <si>
    <t>Jose Ramirez flies out to left fielder Robbie Grossman.</t>
  </si>
  <si>
    <t>Knuckle Curve</t>
  </si>
  <si>
    <t>Jose Ramirez flies out to right fielder Nomar Mazara.</t>
  </si>
  <si>
    <t>Jose Ramirez singles on a sharp line drive to left fielder Robbie Grossman.</t>
  </si>
  <si>
    <t>Jose Ramirez grounds into a force out, first baseman Miguel Cabrera to shortstop Harold Castro.   Amed Rosario out at 2nd.    Jose Ramirez to 1st.</t>
  </si>
  <si>
    <t>Jose Ramirez flies out to left fielder Trevor Larnach.</t>
  </si>
  <si>
    <t>Jose Ramirez doubles (9) on a sharp fly ball to left fielder Trevor Larnach.   Cesar Hernandez scores.    Jose Ramirez to 3rd.</t>
  </si>
  <si>
    <t>Jose Ramirez grounds into a force out, shortstop Andrelton Simmons to second baseman Luis Arraez.   Eddie Rosario out at 2nd.</t>
  </si>
  <si>
    <t>Jose Ramirez grounds out sharply, second baseman Luis Arraez to first baseman Miguel Sano.</t>
  </si>
  <si>
    <t>Jose Ramirez homers (12) on a fly ball to left center field.   Amed Rosario scores.</t>
  </si>
  <si>
    <t>LAA</t>
  </si>
  <si>
    <t>Jose Ramirez singles on a sharp ground ball to left fielder Jose Rojas.   Cesar Hernandez scores.</t>
  </si>
  <si>
    <t>Jose Ramirez flies out to center fielder Juan Lagares.</t>
  </si>
  <si>
    <t>Jose Ramirez lines out sharply to left fielder Juan Lagares.</t>
  </si>
  <si>
    <t>Jose Ramirez doubles (8) on a sharp ground ball to right fielder Mitch Haniger.   Eddie Rosario to 3rd.</t>
  </si>
  <si>
    <t>Jose Ramirez doubles (7) on a sharp line drive to left fielder Jarred Kelenic.   Jordan Luplow to 3rd.</t>
  </si>
  <si>
    <t>Jose Ramirez doubles (6) on a line drive to left fielder Jarred Kelenic.</t>
  </si>
  <si>
    <t>Jose Ramirez lines out to second baseman Dylan Moore.</t>
  </si>
  <si>
    <t>Jose Ramirez homers (11) on a fly ball to right field.    Amed Rosario scores.</t>
  </si>
  <si>
    <t>Jose Ramirez pops out to second baseman Dylan Moore in foul territory.</t>
  </si>
  <si>
    <t>Jose Ramirez flies out to second baseman Dylan Moore.</t>
  </si>
  <si>
    <t>Jose Ramirez grounds out sharply, second baseman Eric Sogard to first baseman Anthony Rizzo.   Amed Rosario to 3rd.</t>
  </si>
  <si>
    <t>Jose Ramirez grounds into a double play, first baseman Anthony Rizzo to shortstop Javier Baez to first baseman Anthony Rizzo.   Amed Rosario out at 2nd.    Jose Ramirez out at 1st.</t>
  </si>
  <si>
    <t>Jose Ramirez homers (10) on a fly ball to right field.</t>
  </si>
  <si>
    <t>Jose Ramirez doubles (4) on a sharp line drive to right fielder Nick Castellanos.   Cesar Hernandez scores.    Amed Rosario scores.</t>
  </si>
  <si>
    <t>Jose Ramirez grounds out, third baseman Eugenio Suarez to first baseman Mike Moustakas.</t>
  </si>
  <si>
    <t>Jose Ramirez pops out to third baseman Eugenio Suarez.</t>
  </si>
  <si>
    <t>Jose Ramirez pops out to third baseman Hunter Dozier.</t>
  </si>
  <si>
    <t>Jose Ramirez homers (9) on a fly ball to right field.</t>
  </si>
  <si>
    <t>Indians challenged (play at 1st), call on the field was overturned: Jose Ramirez singles on a ground ball to third baseman Hanser Alberto.   Cesar Hernandez to 3rd.    Jordan Luplow to 2nd.</t>
  </si>
  <si>
    <t>Jose Ramirez pops out to catcher Salvador Perez in foul territory.</t>
  </si>
  <si>
    <t>Jose Ramirez flies out to center fielder Michael A.   Taylor.</t>
  </si>
  <si>
    <t>Jose Ramirez singles on a line drive to left fielder Andrew Benintendi.   Amed Rosario to 2nd.</t>
  </si>
  <si>
    <t>Jose Ramirez doubles (4) on a sharp line drive to right fielder Leury Garcia.</t>
  </si>
  <si>
    <t>Jose Ramirez homers (8) on a fly ball to right field.    Cesar Hernandez scores.</t>
  </si>
  <si>
    <t>Jose Ramirez flies out to right fielder Adam Eaton.</t>
  </si>
  <si>
    <t>Jose Ramirez grounds out to first baseman Jose Abreu.</t>
  </si>
  <si>
    <t>Jose Ramirez lines out sharply to shortstop Tim Anderson.</t>
  </si>
  <si>
    <t>Jose Ramirez homers (7) on a fly ball to right field.</t>
  </si>
  <si>
    <t>Jose Ramirez grounds out, first baseman Willians Astudillo to pitcher Kenta Maeda.</t>
  </si>
  <si>
    <t>Jose Ramirez homers (6) on a line drive to right field.</t>
  </si>
  <si>
    <t>Jose Ramirez lines out to first baseman Alex Kirilloff.</t>
  </si>
  <si>
    <t>Jose Ramirez grounds out sharply, second baseman Jorge Polanco to first baseman Alex Kirilloff.</t>
  </si>
  <si>
    <t>Jose Ramirez lines out to right fielder Brent Rooker.</t>
  </si>
  <si>
    <t>Jose Ramirez homers (5) on a line drive to right field.</t>
  </si>
  <si>
    <t>Jose Ramirez singles on a line drive to right fielder Aaron Judge.   Cesar Hernandez to 2nd.</t>
  </si>
  <si>
    <t>NYY</t>
  </si>
  <si>
    <t>Jose Ramirez grounds out sharply, second baseman Rougned Odor to first baseman DJ LeMahieu.</t>
  </si>
  <si>
    <t>Umpire reviewed (home run), call on the field was upheld: Jose Ramirez triples (1) on a sharp fly ball to right fielder Aaron Judge.</t>
  </si>
  <si>
    <t>Jose Ramirez lines out sharply, second baseman Rougned Odor to first baseman DJ LeMahieu.</t>
  </si>
  <si>
    <t>Jose Ramirez grounds out, second baseman Rougned Odor to first baseman Mike Ford.</t>
  </si>
  <si>
    <t>Jose Ramirez grounds into a force out, second baseman Rougned Odor to shortstop Gleyber Torres.   Cesar Hernandez out at 2nd.    Jose Ramirez to 1st.</t>
  </si>
  <si>
    <t>Jose Ramirez doubles (2) on a line drive to right fielder Clint Frazier.   Cesar Hernandez to 3rd.</t>
  </si>
  <si>
    <t>Jose Ramirez lines out to third baseman Yoan Moncada.</t>
  </si>
  <si>
    <t>Jose Ramirez lines out to first baseman Andrew Vaughn.</t>
  </si>
  <si>
    <t>Jose Ramirez homers (4) on a fly ball to left center field.</t>
  </si>
  <si>
    <t>Jose Ramirez flies out to left fielder Jesse Winker.</t>
  </si>
  <si>
    <t>Jose Ramirez singles on a line drive to right fielder Nick Castellanos.</t>
  </si>
  <si>
    <t>Jose Ramirez grounds out, third baseman Kyle Farmer to first baseman Alex Blandino.</t>
  </si>
  <si>
    <t>Jose Ramirez homers (3) on a fly ball to right center field.    Andres Gimenez scores.</t>
  </si>
  <si>
    <t>field_error</t>
  </si>
  <si>
    <t>Jose Ramirez reaches on a fielding error by first baseman Jose Abreu.   Cesar Hernandez scores.    Jose Ramirez to 2nd.  Throwing error by first baseman Jose Abreu.</t>
  </si>
  <si>
    <t>Jose Ramirez lines out sharply to left fielder Andrew Vaughn.</t>
  </si>
  <si>
    <t>Jose Ramirez flies out to left fielder Andrew Vaughn.</t>
  </si>
  <si>
    <t>Jose Ramirez pops out to catcher Zack Collins in foul territory.</t>
  </si>
  <si>
    <t>Jose Ramirez grounds out sharply to first baseman Jose Abreu.</t>
  </si>
  <si>
    <t>Jose Ramirez flies out to left fielder Akil Baddoo.</t>
  </si>
  <si>
    <t>Jose Ramirez grounds out, shortstop Willi Castro to first baseman Miguel Cabrera.</t>
  </si>
  <si>
    <t>Jose Ramirez grounds out, first baseman Miguel Cabrera to pitcher Alex Lange.</t>
  </si>
  <si>
    <t>Jose Ramirez singles on a ground ball to first baseman Jonathan Schoop.</t>
  </si>
  <si>
    <t>Jose Ramirez homers (1) on a fly ball to right field.    Cesar Hernandez scores.</t>
  </si>
  <si>
    <t>Jose Ramirez homers (2) on a line drive to right field.    Ben Gamel scores.</t>
  </si>
  <si>
    <t>Jose Ramirez singles on a line drive to right fielder Jarrod Dyson.   Cesar Hernandez to 2nd.</t>
  </si>
  <si>
    <t>Jose Ramirez doubles (1) on a ground ball to left fielder Akil Baddoo.   Cesar Hernandez to 3rd.</t>
  </si>
  <si>
    <t>Jose Ramirez grounds out, shortstop Willi Castro to first baseman Harold Castro.</t>
  </si>
  <si>
    <t>Jose Ramirez singles on a sharp line drive to left fielder Akil Baddoo.</t>
  </si>
  <si>
    <t>Jose Ramirez grounds out, second baseman Niko Goodrum to first baseman Jonathan Schoop.</t>
  </si>
  <si>
    <t>Jose Ramirez singles on a ground ball to third baseman Jeimer Candelario.</t>
  </si>
  <si>
    <t>Jose Ramirez pops out to shortstop Willi Castro.</t>
  </si>
  <si>
    <t>spray_angle</t>
  </si>
  <si>
    <t>adj_hc_x</t>
  </si>
  <si>
    <t>adj_hc_y</t>
  </si>
  <si>
    <t>Hit Or Out?</t>
  </si>
  <si>
    <t>Hit or Out?</t>
  </si>
  <si>
    <t>N/A</t>
  </si>
  <si>
    <t>n1 raw</t>
  </si>
  <si>
    <t>n1 output</t>
  </si>
  <si>
    <t>n1 bias</t>
  </si>
  <si>
    <t>n2 bias</t>
  </si>
  <si>
    <t>n3 bias</t>
  </si>
  <si>
    <t>n1 wt - ls</t>
  </si>
  <si>
    <t>n1 wt - la</t>
  </si>
  <si>
    <t>n1 wt - sa</t>
  </si>
  <si>
    <t>n2 wt - la</t>
  </si>
  <si>
    <t>n3 wt - sa</t>
  </si>
  <si>
    <t>n2o wt</t>
  </si>
  <si>
    <t>n3o wt</t>
  </si>
  <si>
    <t>n2 wt - ls</t>
  </si>
  <si>
    <t>n2 wt - sa</t>
  </si>
  <si>
    <t>n3 wt - ls</t>
  </si>
  <si>
    <t>n3 wt - la</t>
  </si>
  <si>
    <t>n1o wt</t>
  </si>
  <si>
    <t>o bias</t>
  </si>
  <si>
    <t>n2 raw</t>
  </si>
  <si>
    <t>n2 output</t>
  </si>
  <si>
    <t>n3 raw</t>
  </si>
  <si>
    <t>n3 output</t>
  </si>
  <si>
    <t>o raw</t>
  </si>
  <si>
    <t>o output</t>
  </si>
  <si>
    <t>error</t>
  </si>
  <si>
    <t>Sum abs error</t>
  </si>
  <si>
    <t>min n1 raw</t>
  </si>
  <si>
    <t>min n2 raw</t>
  </si>
  <si>
    <t>min n3 raw</t>
  </si>
  <si>
    <t>min o raw</t>
  </si>
  <si>
    <t>model 1</t>
  </si>
  <si>
    <t>model 2</t>
  </si>
  <si>
    <t>model 3</t>
  </si>
  <si>
    <t>Exp BA</t>
  </si>
  <si>
    <t>Statcast Exp BA</t>
  </si>
  <si>
    <t>ls_adj</t>
  </si>
  <si>
    <t>ls_adj_coef</t>
  </si>
  <si>
    <t>la_adj_coef</t>
  </si>
  <si>
    <t>sa_adj_coef</t>
  </si>
  <si>
    <t>ls_normed</t>
  </si>
  <si>
    <t>skew ls normed</t>
  </si>
  <si>
    <t>skew la normed</t>
  </si>
  <si>
    <t>skew sa normed</t>
  </si>
  <si>
    <t>la_adj</t>
  </si>
  <si>
    <t>la_normed</t>
  </si>
  <si>
    <t>sa_adj</t>
  </si>
  <si>
    <t>sa_normed</t>
  </si>
  <si>
    <t>is_hit</t>
  </si>
  <si>
    <t>Model Diff</t>
  </si>
  <si>
    <t>Agreement Group</t>
  </si>
  <si>
    <t>Same</t>
  </si>
  <si>
    <t>Different</t>
  </si>
  <si>
    <t>Very Different</t>
  </si>
  <si>
    <t>model 4</t>
  </si>
  <si>
    <t>max n1 raw</t>
  </si>
  <si>
    <t>max n2 raw</t>
  </si>
  <si>
    <t>max n3 raw</t>
  </si>
  <si>
    <t>max o raw</t>
  </si>
  <si>
    <t>model 5</t>
  </si>
  <si>
    <t>Sum CE</t>
  </si>
  <si>
    <t>abs n1 raw</t>
  </si>
  <si>
    <t>abs n2 raw</t>
  </si>
  <si>
    <t>abs n3 raw</t>
  </si>
  <si>
    <t>abs o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</si>
</sst>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0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'608070_data'!$CP$1</c:f>
              <c:strCache>
                <c:ptCount val="1"/>
                <c:pt idx="0">
                  <c:v>adj_hc_y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'608070_data'!$CO$2:$CO$189</c:f>
              <c:numCache>
                <c:formatCode>General</c:formatCode>
                <c:ptCount val="186"/>
                <c:pt idx="0">
                  <c:v>22.899999999999991</c:v>
                </c:pt>
                <c:pt idx="1">
                  <c:v>60.86999999999999</c:v>
                </c:pt>
                <c:pt idx="2">
                  <c:v>63.269999999999996</c:v>
                </c:pt>
                <c:pt idx="3">
                  <c:v>20.86999999999999</c:v>
                </c:pt>
                <c:pt idx="4">
                  <c:v>86.339999999999989</c:v>
                </c:pt>
                <c:pt idx="5">
                  <c:v>48.63000000000001</c:v>
                </c:pt>
                <c:pt idx="6">
                  <c:v>-12.739999999999995</c:v>
                </c:pt>
                <c:pt idx="7">
                  <c:v>-6.269999999999996</c:v>
                </c:pt>
                <c:pt idx="8">
                  <c:v>33.469999999999985</c:v>
                </c:pt>
                <c:pt idx="9">
                  <c:v>-32.510000000000005</c:v>
                </c:pt>
                <c:pt idx="10">
                  <c:v>-41.11</c:v>
                </c:pt>
                <c:pt idx="11">
                  <c:v>98.86999999999999</c:v>
                </c:pt>
                <c:pt idx="12">
                  <c:v>35.440000000000012</c:v>
                </c:pt>
                <c:pt idx="13">
                  <c:v>-29.730000000000004</c:v>
                </c:pt>
                <c:pt idx="14">
                  <c:v>31.469999999999985</c:v>
                </c:pt>
                <c:pt idx="15">
                  <c:v>75.83</c:v>
                </c:pt>
                <c:pt idx="16">
                  <c:v>37.11999999999999</c:v>
                </c:pt>
                <c:pt idx="17">
                  <c:v>-28.42</c:v>
                </c:pt>
                <c:pt idx="18">
                  <c:v>76.89</c:v>
                </c:pt>
                <c:pt idx="19">
                  <c:v>-16.480000000000004</c:v>
                </c:pt>
                <c:pt idx="20">
                  <c:v>21.410000000000011</c:v>
                </c:pt>
                <c:pt idx="21">
                  <c:v>-21.67</c:v>
                </c:pt>
                <c:pt idx="22">
                  <c:v>-35.150000000000006</c:v>
                </c:pt>
                <c:pt idx="23">
                  <c:v>-108.47</c:v>
                </c:pt>
                <c:pt idx="24">
                  <c:v>-25.540000000000006</c:v>
                </c:pt>
                <c:pt idx="25">
                  <c:v>45.11</c:v>
                </c:pt>
                <c:pt idx="26">
                  <c:v>93.79</c:v>
                </c:pt>
                <c:pt idx="27">
                  <c:v>31.679999999999993</c:v>
                </c:pt>
                <c:pt idx="28">
                  <c:v>38.969999999999985</c:v>
                </c:pt>
                <c:pt idx="29">
                  <c:v>-96.6</c:v>
                </c:pt>
                <c:pt idx="30">
                  <c:v>79.11</c:v>
                </c:pt>
                <c:pt idx="31">
                  <c:v>25.86</c:v>
                </c:pt>
                <c:pt idx="32">
                  <c:v>35.350000000000009</c:v>
                </c:pt>
                <c:pt idx="33">
                  <c:v>40.010000000000005</c:v>
                </c:pt>
                <c:pt idx="34">
                  <c:v>-101.64</c:v>
                </c:pt>
                <c:pt idx="35">
                  <c:v>81.14</c:v>
                </c:pt>
                <c:pt idx="36">
                  <c:v>25.64</c:v>
                </c:pt>
                <c:pt idx="37">
                  <c:v>70.749999999999986</c:v>
                </c:pt>
                <c:pt idx="38">
                  <c:v>37.469999999999985</c:v>
                </c:pt>
                <c:pt idx="39">
                  <c:v>30.219999999999985</c:v>
                </c:pt>
                <c:pt idx="40">
                  <c:v>23.029999999999987</c:v>
                </c:pt>
                <c:pt idx="41">
                  <c:v>-30.070000000000007</c:v>
                </c:pt>
                <c:pt idx="42">
                  <c:v>-24.060000000000002</c:v>
                </c:pt>
                <c:pt idx="43">
                  <c:v>-19.820000000000007</c:v>
                </c:pt>
                <c:pt idx="44">
                  <c:v>98.999999999999986</c:v>
                </c:pt>
                <c:pt idx="45">
                  <c:v>35.230000000000004</c:v>
                </c:pt>
                <c:pt idx="46">
                  <c:v>-53.600000000000009</c:v>
                </c:pt>
                <c:pt idx="47">
                  <c:v>61.92</c:v>
                </c:pt>
                <c:pt idx="48">
                  <c:v>-38.620000000000005</c:v>
                </c:pt>
                <c:pt idx="49">
                  <c:v>50.499999999999986</c:v>
                </c:pt>
                <c:pt idx="50">
                  <c:v>38.459999999999994</c:v>
                </c:pt>
                <c:pt idx="51">
                  <c:v>37.36</c:v>
                </c:pt>
                <c:pt idx="52">
                  <c:v>43.660000000000011</c:v>
                </c:pt>
                <c:pt idx="53">
                  <c:v>-38.790000000000006</c:v>
                </c:pt>
                <c:pt idx="54">
                  <c:v>-80.03</c:v>
                </c:pt>
                <c:pt idx="55">
                  <c:v>2.1700000000000017</c:v>
                </c:pt>
                <c:pt idx="56">
                  <c:v>92.05</c:v>
                </c:pt>
                <c:pt idx="57">
                  <c:v>118.63000000000001</c:v>
                </c:pt>
                <c:pt idx="58">
                  <c:v>93.83</c:v>
                </c:pt>
                <c:pt idx="59">
                  <c:v>36.11999999999999</c:v>
                </c:pt>
                <c:pt idx="60">
                  <c:v>-51.180000000000007</c:v>
                </c:pt>
                <c:pt idx="61">
                  <c:v>-38.489999999999995</c:v>
                </c:pt>
                <c:pt idx="62">
                  <c:v>-95.01</c:v>
                </c:pt>
                <c:pt idx="63">
                  <c:v>49.38000000000001</c:v>
                </c:pt>
                <c:pt idx="64">
                  <c:v>40.160000000000011</c:v>
                </c:pt>
                <c:pt idx="65">
                  <c:v>30.67</c:v>
                </c:pt>
                <c:pt idx="66">
                  <c:v>41.339999999999989</c:v>
                </c:pt>
                <c:pt idx="67">
                  <c:v>30.790000000000006</c:v>
                </c:pt>
                <c:pt idx="68">
                  <c:v>80.290000000000006</c:v>
                </c:pt>
                <c:pt idx="69">
                  <c:v>56.149999999999991</c:v>
                </c:pt>
                <c:pt idx="70">
                  <c:v>30.190000000000012</c:v>
                </c:pt>
                <c:pt idx="71">
                  <c:v>38.299999999999997</c:v>
                </c:pt>
                <c:pt idx="72">
                  <c:v>44.11999999999999</c:v>
                </c:pt>
                <c:pt idx="73">
                  <c:v>-10.820000000000007</c:v>
                </c:pt>
                <c:pt idx="74">
                  <c:v>17.929999999999993</c:v>
                </c:pt>
                <c:pt idx="75">
                  <c:v>20.399999999999991</c:v>
                </c:pt>
                <c:pt idx="76">
                  <c:v>44.709999999999994</c:v>
                </c:pt>
                <c:pt idx="77">
                  <c:v>72.440000000000012</c:v>
                </c:pt>
                <c:pt idx="78">
                  <c:v>36.709999999999994</c:v>
                </c:pt>
                <c:pt idx="79">
                  <c:v>-106.27000000000001</c:v>
                </c:pt>
                <c:pt idx="80">
                  <c:v>1.2800000000000011</c:v>
                </c:pt>
                <c:pt idx="81">
                  <c:v>31.779999999999987</c:v>
                </c:pt>
                <c:pt idx="82">
                  <c:v>79.709999999999994</c:v>
                </c:pt>
                <c:pt idx="83">
                  <c:v>19.749999999999986</c:v>
                </c:pt>
                <c:pt idx="84">
                  <c:v>-125.42</c:v>
                </c:pt>
                <c:pt idx="85">
                  <c:v>75.92</c:v>
                </c:pt>
                <c:pt idx="86">
                  <c:v>-36.409999999999997</c:v>
                </c:pt>
                <c:pt idx="87">
                  <c:v>-39.299999999999997</c:v>
                </c:pt>
                <c:pt idx="88">
                  <c:v>57.790000000000006</c:v>
                </c:pt>
                <c:pt idx="89">
                  <c:v>42.33</c:v>
                </c:pt>
                <c:pt idx="90">
                  <c:v>25.739999999999995</c:v>
                </c:pt>
                <c:pt idx="91">
                  <c:v>86.42</c:v>
                </c:pt>
                <c:pt idx="92">
                  <c:v>103.58</c:v>
                </c:pt>
                <c:pt idx="93">
                  <c:v>20.239999999999995</c:v>
                </c:pt>
                <c:pt idx="94">
                  <c:v>64.42</c:v>
                </c:pt>
                <c:pt idx="95">
                  <c:v>-57.17</c:v>
                </c:pt>
                <c:pt idx="96">
                  <c:v>27.61999999999999</c:v>
                </c:pt>
                <c:pt idx="97">
                  <c:v>39.070000000000007</c:v>
                </c:pt>
                <c:pt idx="98">
                  <c:v>27.040000000000006</c:v>
                </c:pt>
                <c:pt idx="99">
                  <c:v>-43.17</c:v>
                </c:pt>
                <c:pt idx="100">
                  <c:v>50.589999999999989</c:v>
                </c:pt>
                <c:pt idx="101">
                  <c:v>-62.59</c:v>
                </c:pt>
                <c:pt idx="102">
                  <c:v>66.790000000000006</c:v>
                </c:pt>
                <c:pt idx="103">
                  <c:v>-29.489999999999995</c:v>
                </c:pt>
                <c:pt idx="104">
                  <c:v>33.910000000000011</c:v>
                </c:pt>
                <c:pt idx="105">
                  <c:v>-30.97</c:v>
                </c:pt>
                <c:pt idx="106">
                  <c:v>41.910000000000011</c:v>
                </c:pt>
                <c:pt idx="107">
                  <c:v>56.39</c:v>
                </c:pt>
                <c:pt idx="108">
                  <c:v>-45.960000000000008</c:v>
                </c:pt>
                <c:pt idx="109">
                  <c:v>-103.66</c:v>
                </c:pt>
                <c:pt idx="110">
                  <c:v>-79.23</c:v>
                </c:pt>
                <c:pt idx="111">
                  <c:v>-97.05</c:v>
                </c:pt>
                <c:pt idx="112">
                  <c:v>53.739999999999995</c:v>
                </c:pt>
                <c:pt idx="113">
                  <c:v>-53.260000000000005</c:v>
                </c:pt>
                <c:pt idx="114">
                  <c:v>31.940000000000012</c:v>
                </c:pt>
                <c:pt idx="115">
                  <c:v>-60.22</c:v>
                </c:pt>
                <c:pt idx="116">
                  <c:v>-78.66</c:v>
                </c:pt>
                <c:pt idx="117">
                  <c:v>-15.739999999999995</c:v>
                </c:pt>
                <c:pt idx="118">
                  <c:v>30.450000000000003</c:v>
                </c:pt>
                <c:pt idx="119">
                  <c:v>-72.98</c:v>
                </c:pt>
                <c:pt idx="120">
                  <c:v>-50.650000000000006</c:v>
                </c:pt>
                <c:pt idx="121">
                  <c:v>-6.269999999999996</c:v>
                </c:pt>
                <c:pt idx="122">
                  <c:v>-70.7</c:v>
                </c:pt>
                <c:pt idx="123">
                  <c:v>69.429999999999993</c:v>
                </c:pt>
                <c:pt idx="124">
                  <c:v>-37.56</c:v>
                </c:pt>
                <c:pt idx="125">
                  <c:v>-80.550000000000011</c:v>
                </c:pt>
                <c:pt idx="126">
                  <c:v>47.019999999999996</c:v>
                </c:pt>
                <c:pt idx="127">
                  <c:v>84.219999999999985</c:v>
                </c:pt>
                <c:pt idx="128">
                  <c:v>47.790000000000006</c:v>
                </c:pt>
                <c:pt idx="129">
                  <c:v>34.540000000000006</c:v>
                </c:pt>
                <c:pt idx="130">
                  <c:v>18.920000000000002</c:v>
                </c:pt>
                <c:pt idx="131">
                  <c:v>23.049999999999997</c:v>
                </c:pt>
                <c:pt idx="132">
                  <c:v>85.29</c:v>
                </c:pt>
                <c:pt idx="133">
                  <c:v>78.13000000000001</c:v>
                </c:pt>
                <c:pt idx="134">
                  <c:v>-19.47</c:v>
                </c:pt>
                <c:pt idx="135">
                  <c:v>-8.3700000000000045</c:v>
                </c:pt>
                <c:pt idx="136">
                  <c:v>-17.909999999999997</c:v>
                </c:pt>
                <c:pt idx="137">
                  <c:v>106.86999999999999</c:v>
                </c:pt>
                <c:pt idx="138">
                  <c:v>-17.78</c:v>
                </c:pt>
                <c:pt idx="139">
                  <c:v>-4.210000000000008</c:v>
                </c:pt>
                <c:pt idx="140">
                  <c:v>30.709999999999994</c:v>
                </c:pt>
                <c:pt idx="141">
                  <c:v>-38.590000000000003</c:v>
                </c:pt>
                <c:pt idx="142">
                  <c:v>71.309999999999988</c:v>
                </c:pt>
                <c:pt idx="143">
                  <c:v>105.61</c:v>
                </c:pt>
                <c:pt idx="144">
                  <c:v>26.230000000000004</c:v>
                </c:pt>
                <c:pt idx="145">
                  <c:v>-14.420000000000002</c:v>
                </c:pt>
                <c:pt idx="146">
                  <c:v>86.98</c:v>
                </c:pt>
                <c:pt idx="147">
                  <c:v>40.209999999999994</c:v>
                </c:pt>
                <c:pt idx="148">
                  <c:v>98.42</c:v>
                </c:pt>
                <c:pt idx="149">
                  <c:v>32.600000000000009</c:v>
                </c:pt>
                <c:pt idx="150">
                  <c:v>37.709999999999994</c:v>
                </c:pt>
                <c:pt idx="151">
                  <c:v>45.86999999999999</c:v>
                </c:pt>
                <c:pt idx="152">
                  <c:v>106.51</c:v>
                </c:pt>
                <c:pt idx="153">
                  <c:v>39.540000000000006</c:v>
                </c:pt>
                <c:pt idx="154">
                  <c:v>44.42</c:v>
                </c:pt>
                <c:pt idx="155">
                  <c:v>56.910000000000011</c:v>
                </c:pt>
                <c:pt idx="156">
                  <c:v>45.010000000000005</c:v>
                </c:pt>
                <c:pt idx="157">
                  <c:v>34.33</c:v>
                </c:pt>
                <c:pt idx="158">
                  <c:v>23.719999999999985</c:v>
                </c:pt>
                <c:pt idx="159">
                  <c:v>68.260000000000005</c:v>
                </c:pt>
                <c:pt idx="160">
                  <c:v>-41.84</c:v>
                </c:pt>
                <c:pt idx="161">
                  <c:v>35.910000000000011</c:v>
                </c:pt>
                <c:pt idx="162">
                  <c:v>-82.32</c:v>
                </c:pt>
                <c:pt idx="163">
                  <c:v>-35.299999999999997</c:v>
                </c:pt>
                <c:pt idx="164">
                  <c:v>67.779999999999987</c:v>
                </c:pt>
                <c:pt idx="165">
                  <c:v>61.910000000000011</c:v>
                </c:pt>
                <c:pt idx="166">
                  <c:v>-25.230000000000004</c:v>
                </c:pt>
                <c:pt idx="167">
                  <c:v>77.339999999999989</c:v>
                </c:pt>
                <c:pt idx="168">
                  <c:v>-67.02000000000001</c:v>
                </c:pt>
                <c:pt idx="169">
                  <c:v>-63.440000000000005</c:v>
                </c:pt>
                <c:pt idx="170">
                  <c:v>-4.1099999999999994</c:v>
                </c:pt>
                <c:pt idx="171">
                  <c:v>13.299999999999997</c:v>
                </c:pt>
                <c:pt idx="172">
                  <c:v>-14.89</c:v>
                </c:pt>
                <c:pt idx="173">
                  <c:v>-68.48</c:v>
                </c:pt>
                <c:pt idx="174">
                  <c:v>-26.810000000000002</c:v>
                </c:pt>
                <c:pt idx="175">
                  <c:v>37.33</c:v>
                </c:pt>
                <c:pt idx="176">
                  <c:v>30.469999999999985</c:v>
                </c:pt>
                <c:pt idx="177">
                  <c:v>93.399999999999991</c:v>
                </c:pt>
                <c:pt idx="178">
                  <c:v>84.61999999999999</c:v>
                </c:pt>
                <c:pt idx="179">
                  <c:v>33.11999999999999</c:v>
                </c:pt>
                <c:pt idx="180">
                  <c:v>-75.78</c:v>
                </c:pt>
                <c:pt idx="181">
                  <c:v>-19.150000000000006</c:v>
                </c:pt>
                <c:pt idx="182">
                  <c:v>-61.05</c:v>
                </c:pt>
                <c:pt idx="183">
                  <c:v>35.290000000000006</c:v>
                </c:pt>
                <c:pt idx="184">
                  <c:v>-34.680000000000007</c:v>
                </c:pt>
                <c:pt idx="185">
                  <c:v>-19.269999999999996</c:v>
                </c:pt>
              </c:numCache>
            </c:numRef>
          </c:xVal>
          <c:yVal>
            <c:numRef>
              <c:f>'608070_data'!$CP$2:$CP$189</c:f>
              <c:numCache>
                <c:formatCode>General</c:formatCode>
                <c:ptCount val="186"/>
                <c:pt idx="0">
                  <c:v>18.390000000000015</c:v>
                </c:pt>
                <c:pt idx="1">
                  <c:v>107.28000000000002</c:v>
                </c:pt>
                <c:pt idx="2">
                  <c:v>96.960000000000008</c:v>
                </c:pt>
                <c:pt idx="3">
                  <c:v>38.81</c:v>
                </c:pt>
                <c:pt idx="4">
                  <c:v>125.47000000000001</c:v>
                </c:pt>
                <c:pt idx="5">
                  <c:v>138.9</c:v>
                </c:pt>
                <c:pt idx="6">
                  <c:v>46.360000000000014</c:v>
                </c:pt>
                <c:pt idx="7">
                  <c:v>-2.8799999999999955</c:v>
                </c:pt>
                <c:pt idx="8">
                  <c:v>31.430000000000007</c:v>
                </c:pt>
                <c:pt idx="9">
                  <c:v>11.280000000000001</c:v>
                </c:pt>
                <c:pt idx="10">
                  <c:v>40.31</c:v>
                </c:pt>
                <c:pt idx="11">
                  <c:v>99.320000000000007</c:v>
                </c:pt>
                <c:pt idx="12">
                  <c:v>47.370000000000005</c:v>
                </c:pt>
                <c:pt idx="13">
                  <c:v>48.170000000000016</c:v>
                </c:pt>
                <c:pt idx="14">
                  <c:v>35.420000000000016</c:v>
                </c:pt>
                <c:pt idx="15">
                  <c:v>83.580000000000013</c:v>
                </c:pt>
                <c:pt idx="16">
                  <c:v>34.72</c:v>
                </c:pt>
                <c:pt idx="17">
                  <c:v>57.27000000000001</c:v>
                </c:pt>
                <c:pt idx="18">
                  <c:v>131.70000000000002</c:v>
                </c:pt>
                <c:pt idx="19">
                  <c:v>12.710000000000008</c:v>
                </c:pt>
                <c:pt idx="20">
                  <c:v>59.06</c:v>
                </c:pt>
                <c:pt idx="21">
                  <c:v>54.41</c:v>
                </c:pt>
                <c:pt idx="22">
                  <c:v>47.580000000000013</c:v>
                </c:pt>
                <c:pt idx="23">
                  <c:v>115.65</c:v>
                </c:pt>
                <c:pt idx="24">
                  <c:v>26.25</c:v>
                </c:pt>
                <c:pt idx="25">
                  <c:v>54.84</c:v>
                </c:pt>
                <c:pt idx="26">
                  <c:v>93.48</c:v>
                </c:pt>
                <c:pt idx="27">
                  <c:v>89.220000000000013</c:v>
                </c:pt>
                <c:pt idx="28">
                  <c:v>43.09</c:v>
                </c:pt>
                <c:pt idx="29">
                  <c:v>120.03000000000002</c:v>
                </c:pt>
                <c:pt idx="30">
                  <c:v>151.59</c:v>
                </c:pt>
                <c:pt idx="31">
                  <c:v>69.59</c:v>
                </c:pt>
                <c:pt idx="32">
                  <c:v>59.630000000000024</c:v>
                </c:pt>
                <c:pt idx="33">
                  <c:v>43.100000000000023</c:v>
                </c:pt>
                <c:pt idx="34">
                  <c:v>131.09</c:v>
                </c:pt>
                <c:pt idx="35">
                  <c:v>123.63000000000001</c:v>
                </c:pt>
                <c:pt idx="36">
                  <c:v>49.170000000000016</c:v>
                </c:pt>
                <c:pt idx="37">
                  <c:v>111.77000000000001</c:v>
                </c:pt>
                <c:pt idx="38">
                  <c:v>36.650000000000006</c:v>
                </c:pt>
                <c:pt idx="39">
                  <c:v>34.730000000000018</c:v>
                </c:pt>
                <c:pt idx="40">
                  <c:v>54.66</c:v>
                </c:pt>
                <c:pt idx="41">
                  <c:v>31.600000000000023</c:v>
                </c:pt>
                <c:pt idx="42">
                  <c:v>31.640000000000015</c:v>
                </c:pt>
                <c:pt idx="43">
                  <c:v>27.04000000000002</c:v>
                </c:pt>
                <c:pt idx="44">
                  <c:v>100.60000000000001</c:v>
                </c:pt>
                <c:pt idx="45">
                  <c:v>58.550000000000011</c:v>
                </c:pt>
                <c:pt idx="46">
                  <c:v>86.26</c:v>
                </c:pt>
                <c:pt idx="47">
                  <c:v>39.480000000000018</c:v>
                </c:pt>
                <c:pt idx="48">
                  <c:v>34.230000000000018</c:v>
                </c:pt>
                <c:pt idx="49">
                  <c:v>112.30000000000001</c:v>
                </c:pt>
                <c:pt idx="50">
                  <c:v>45.380000000000024</c:v>
                </c:pt>
                <c:pt idx="51">
                  <c:v>104.57000000000001</c:v>
                </c:pt>
                <c:pt idx="52">
                  <c:v>99.810000000000016</c:v>
                </c:pt>
                <c:pt idx="53">
                  <c:v>112.99000000000001</c:v>
                </c:pt>
                <c:pt idx="54">
                  <c:v>80.570000000000007</c:v>
                </c:pt>
                <c:pt idx="55">
                  <c:v>-3.6799999999999784</c:v>
                </c:pt>
                <c:pt idx="56">
                  <c:v>104.79</c:v>
                </c:pt>
                <c:pt idx="57">
                  <c:v>111.11000000000001</c:v>
                </c:pt>
                <c:pt idx="58">
                  <c:v>91.100000000000009</c:v>
                </c:pt>
                <c:pt idx="59">
                  <c:v>62.31</c:v>
                </c:pt>
                <c:pt idx="60">
                  <c:v>44.830000000000013</c:v>
                </c:pt>
                <c:pt idx="61">
                  <c:v>137.94</c:v>
                </c:pt>
                <c:pt idx="62">
                  <c:v>92.73</c:v>
                </c:pt>
                <c:pt idx="63">
                  <c:v>114.32000000000001</c:v>
                </c:pt>
                <c:pt idx="64">
                  <c:v>36.420000000000016</c:v>
                </c:pt>
                <c:pt idx="65">
                  <c:v>103.01</c:v>
                </c:pt>
                <c:pt idx="66">
                  <c:v>132.58000000000001</c:v>
                </c:pt>
                <c:pt idx="67">
                  <c:v>40.79000000000002</c:v>
                </c:pt>
                <c:pt idx="68">
                  <c:v>113.09</c:v>
                </c:pt>
                <c:pt idx="69">
                  <c:v>110.76</c:v>
                </c:pt>
                <c:pt idx="70">
                  <c:v>48.66</c:v>
                </c:pt>
                <c:pt idx="71">
                  <c:v>35.920000000000016</c:v>
                </c:pt>
                <c:pt idx="72">
                  <c:v>61.03</c:v>
                </c:pt>
                <c:pt idx="73">
                  <c:v>34.930000000000007</c:v>
                </c:pt>
                <c:pt idx="74">
                  <c:v>28.680000000000007</c:v>
                </c:pt>
                <c:pt idx="75">
                  <c:v>18.760000000000019</c:v>
                </c:pt>
                <c:pt idx="76">
                  <c:v>53.79000000000002</c:v>
                </c:pt>
                <c:pt idx="77">
                  <c:v>151.13</c:v>
                </c:pt>
                <c:pt idx="78">
                  <c:v>76.080000000000013</c:v>
                </c:pt>
                <c:pt idx="79">
                  <c:v>104.57000000000001</c:v>
                </c:pt>
                <c:pt idx="80">
                  <c:v>-4.6499999999999773</c:v>
                </c:pt>
                <c:pt idx="81">
                  <c:v>32.02000000000001</c:v>
                </c:pt>
                <c:pt idx="82">
                  <c:v>109.15</c:v>
                </c:pt>
                <c:pt idx="83">
                  <c:v>21.960000000000008</c:v>
                </c:pt>
                <c:pt idx="84">
                  <c:v>198.27</c:v>
                </c:pt>
                <c:pt idx="85">
                  <c:v>107.53000000000002</c:v>
                </c:pt>
                <c:pt idx="86">
                  <c:v>55.080000000000013</c:v>
                </c:pt>
                <c:pt idx="87">
                  <c:v>39.210000000000008</c:v>
                </c:pt>
                <c:pt idx="88">
                  <c:v>87.850000000000009</c:v>
                </c:pt>
                <c:pt idx="89">
                  <c:v>142.23000000000002</c:v>
                </c:pt>
                <c:pt idx="90">
                  <c:v>53.480000000000018</c:v>
                </c:pt>
                <c:pt idx="91">
                  <c:v>97.140000000000015</c:v>
                </c:pt>
                <c:pt idx="92">
                  <c:v>138.22000000000003</c:v>
                </c:pt>
                <c:pt idx="93">
                  <c:v>30.240000000000009</c:v>
                </c:pt>
                <c:pt idx="94">
                  <c:v>135.28</c:v>
                </c:pt>
                <c:pt idx="95">
                  <c:v>84.240000000000009</c:v>
                </c:pt>
                <c:pt idx="96">
                  <c:v>66.900000000000006</c:v>
                </c:pt>
                <c:pt idx="97">
                  <c:v>59.41</c:v>
                </c:pt>
                <c:pt idx="98">
                  <c:v>40.590000000000003</c:v>
                </c:pt>
                <c:pt idx="99">
                  <c:v>72.59</c:v>
                </c:pt>
                <c:pt idx="100">
                  <c:v>138.93</c:v>
                </c:pt>
                <c:pt idx="101">
                  <c:v>100.64000000000001</c:v>
                </c:pt>
                <c:pt idx="102">
                  <c:v>155.70000000000002</c:v>
                </c:pt>
                <c:pt idx="103">
                  <c:v>56.430000000000007</c:v>
                </c:pt>
                <c:pt idx="104">
                  <c:v>30.810000000000002</c:v>
                </c:pt>
                <c:pt idx="105">
                  <c:v>29.850000000000023</c:v>
                </c:pt>
                <c:pt idx="106">
                  <c:v>112.94000000000001</c:v>
                </c:pt>
                <c:pt idx="107">
                  <c:v>100.68</c:v>
                </c:pt>
                <c:pt idx="108">
                  <c:v>39.640000000000015</c:v>
                </c:pt>
                <c:pt idx="109">
                  <c:v>96.850000000000009</c:v>
                </c:pt>
                <c:pt idx="110">
                  <c:v>104.27000000000001</c:v>
                </c:pt>
                <c:pt idx="111">
                  <c:v>97.410000000000011</c:v>
                </c:pt>
                <c:pt idx="112">
                  <c:v>115.27000000000001</c:v>
                </c:pt>
                <c:pt idx="113">
                  <c:v>106.48</c:v>
                </c:pt>
                <c:pt idx="114">
                  <c:v>35.670000000000016</c:v>
                </c:pt>
                <c:pt idx="115">
                  <c:v>113.50000000000001</c:v>
                </c:pt>
                <c:pt idx="116">
                  <c:v>139.09</c:v>
                </c:pt>
                <c:pt idx="117">
                  <c:v>55.47</c:v>
                </c:pt>
                <c:pt idx="118">
                  <c:v>64.94</c:v>
                </c:pt>
                <c:pt idx="119">
                  <c:v>156.97000000000003</c:v>
                </c:pt>
                <c:pt idx="120">
                  <c:v>83.550000000000011</c:v>
                </c:pt>
                <c:pt idx="121">
                  <c:v>97.860000000000014</c:v>
                </c:pt>
                <c:pt idx="122">
                  <c:v>100.47000000000001</c:v>
                </c:pt>
                <c:pt idx="123">
                  <c:v>81.02000000000001</c:v>
                </c:pt>
                <c:pt idx="124">
                  <c:v>125.04</c:v>
                </c:pt>
                <c:pt idx="125">
                  <c:v>72.800000000000011</c:v>
                </c:pt>
                <c:pt idx="126">
                  <c:v>69.100000000000023</c:v>
                </c:pt>
                <c:pt idx="127">
                  <c:v>121.10000000000001</c:v>
                </c:pt>
                <c:pt idx="128">
                  <c:v>15.689999999999998</c:v>
                </c:pt>
                <c:pt idx="129">
                  <c:v>67.87</c:v>
                </c:pt>
                <c:pt idx="130">
                  <c:v>38.44</c:v>
                </c:pt>
                <c:pt idx="131">
                  <c:v>27.930000000000007</c:v>
                </c:pt>
                <c:pt idx="132">
                  <c:v>131.54000000000002</c:v>
                </c:pt>
                <c:pt idx="133">
                  <c:v>91.850000000000009</c:v>
                </c:pt>
                <c:pt idx="134">
                  <c:v>29.390000000000015</c:v>
                </c:pt>
                <c:pt idx="135">
                  <c:v>18.670000000000016</c:v>
                </c:pt>
                <c:pt idx="136">
                  <c:v>30.680000000000007</c:v>
                </c:pt>
                <c:pt idx="137">
                  <c:v>126.34</c:v>
                </c:pt>
                <c:pt idx="138">
                  <c:v>23.210000000000008</c:v>
                </c:pt>
                <c:pt idx="139">
                  <c:v>-8.1799999999999784</c:v>
                </c:pt>
                <c:pt idx="140">
                  <c:v>86.190000000000012</c:v>
                </c:pt>
                <c:pt idx="141">
                  <c:v>73.300000000000011</c:v>
                </c:pt>
                <c:pt idx="142">
                  <c:v>73.38000000000001</c:v>
                </c:pt>
                <c:pt idx="143">
                  <c:v>118.49000000000001</c:v>
                </c:pt>
                <c:pt idx="144">
                  <c:v>30.950000000000017</c:v>
                </c:pt>
                <c:pt idx="145">
                  <c:v>51.27000000000001</c:v>
                </c:pt>
                <c:pt idx="146">
                  <c:v>114.66000000000001</c:v>
                </c:pt>
                <c:pt idx="147">
                  <c:v>44.29000000000002</c:v>
                </c:pt>
                <c:pt idx="148">
                  <c:v>135.08000000000001</c:v>
                </c:pt>
                <c:pt idx="149">
                  <c:v>36.830000000000013</c:v>
                </c:pt>
                <c:pt idx="150">
                  <c:v>59.450000000000017</c:v>
                </c:pt>
                <c:pt idx="151">
                  <c:v>116.73</c:v>
                </c:pt>
                <c:pt idx="152">
                  <c:v>114.99000000000001</c:v>
                </c:pt>
                <c:pt idx="153">
                  <c:v>85.500000000000014</c:v>
                </c:pt>
                <c:pt idx="154">
                  <c:v>71.77000000000001</c:v>
                </c:pt>
                <c:pt idx="155">
                  <c:v>141.73000000000002</c:v>
                </c:pt>
                <c:pt idx="156">
                  <c:v>69.97</c:v>
                </c:pt>
                <c:pt idx="157">
                  <c:v>56.29000000000002</c:v>
                </c:pt>
                <c:pt idx="158">
                  <c:v>35.090000000000003</c:v>
                </c:pt>
                <c:pt idx="159">
                  <c:v>75.690000000000012</c:v>
                </c:pt>
                <c:pt idx="160">
                  <c:v>44.360000000000014</c:v>
                </c:pt>
                <c:pt idx="161">
                  <c:v>41.460000000000008</c:v>
                </c:pt>
                <c:pt idx="162">
                  <c:v>148.17000000000002</c:v>
                </c:pt>
                <c:pt idx="163">
                  <c:v>121.73</c:v>
                </c:pt>
                <c:pt idx="164">
                  <c:v>89.63000000000001</c:v>
                </c:pt>
                <c:pt idx="165">
                  <c:v>80.660000000000011</c:v>
                </c:pt>
                <c:pt idx="166">
                  <c:v>39.69</c:v>
                </c:pt>
                <c:pt idx="167">
                  <c:v>138.45000000000002</c:v>
                </c:pt>
                <c:pt idx="168">
                  <c:v>106.64000000000001</c:v>
                </c:pt>
                <c:pt idx="169">
                  <c:v>109.72000000000001</c:v>
                </c:pt>
                <c:pt idx="170">
                  <c:v>-19.489999999999981</c:v>
                </c:pt>
                <c:pt idx="171">
                  <c:v>10.340000000000003</c:v>
                </c:pt>
                <c:pt idx="172">
                  <c:v>12.730000000000018</c:v>
                </c:pt>
                <c:pt idx="173">
                  <c:v>114.73</c:v>
                </c:pt>
                <c:pt idx="174">
                  <c:v>53.260000000000019</c:v>
                </c:pt>
                <c:pt idx="175">
                  <c:v>47.380000000000024</c:v>
                </c:pt>
                <c:pt idx="176">
                  <c:v>35.54000000000002</c:v>
                </c:pt>
                <c:pt idx="177">
                  <c:v>109.16000000000001</c:v>
                </c:pt>
                <c:pt idx="178">
                  <c:v>135.68</c:v>
                </c:pt>
                <c:pt idx="179">
                  <c:v>83.560000000000016</c:v>
                </c:pt>
                <c:pt idx="180">
                  <c:v>73.820000000000007</c:v>
                </c:pt>
                <c:pt idx="181">
                  <c:v>47.91</c:v>
                </c:pt>
                <c:pt idx="182">
                  <c:v>94.570000000000007</c:v>
                </c:pt>
                <c:pt idx="183">
                  <c:v>54.78</c:v>
                </c:pt>
                <c:pt idx="184">
                  <c:v>33.360000000000014</c:v>
                </c:pt>
                <c:pt idx="185">
                  <c:v>67.710000000000008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B3-4423-AEE2-9D9F6D2E87B4}"/>
            </c:ext>
          </c:extLst>
        </c:ser>
        <c:ser>
          <c:idx val="1"/>
          <c:order val="1"/>
          <c:tx>
            <c:strRef>
              <c:f>'608070_data'!$CQ$1</c:f>
              <c:strCache>
                <c:ptCount val="1"/>
                <c:pt idx="0">
                  <c:v>spray_angle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'608070_data'!$CO$2:$CO$189</c:f>
              <c:numCache>
                <c:formatCode>General</c:formatCode>
                <c:ptCount val="186"/>
                <c:pt idx="0">
                  <c:v>22.899999999999991</c:v>
                </c:pt>
                <c:pt idx="1">
                  <c:v>60.86999999999999</c:v>
                </c:pt>
                <c:pt idx="2">
                  <c:v>63.269999999999996</c:v>
                </c:pt>
                <c:pt idx="3">
                  <c:v>20.86999999999999</c:v>
                </c:pt>
                <c:pt idx="4">
                  <c:v>86.339999999999989</c:v>
                </c:pt>
                <c:pt idx="5">
                  <c:v>48.63000000000001</c:v>
                </c:pt>
                <c:pt idx="6">
                  <c:v>-12.739999999999995</c:v>
                </c:pt>
                <c:pt idx="7">
                  <c:v>-6.269999999999996</c:v>
                </c:pt>
                <c:pt idx="8">
                  <c:v>33.469999999999985</c:v>
                </c:pt>
                <c:pt idx="9">
                  <c:v>-32.510000000000005</c:v>
                </c:pt>
                <c:pt idx="10">
                  <c:v>-41.11</c:v>
                </c:pt>
                <c:pt idx="11">
                  <c:v>98.86999999999999</c:v>
                </c:pt>
                <c:pt idx="12">
                  <c:v>35.440000000000012</c:v>
                </c:pt>
                <c:pt idx="13">
                  <c:v>-29.730000000000004</c:v>
                </c:pt>
                <c:pt idx="14">
                  <c:v>31.469999999999985</c:v>
                </c:pt>
                <c:pt idx="15">
                  <c:v>75.83</c:v>
                </c:pt>
                <c:pt idx="16">
                  <c:v>37.11999999999999</c:v>
                </c:pt>
                <c:pt idx="17">
                  <c:v>-28.42</c:v>
                </c:pt>
                <c:pt idx="18">
                  <c:v>76.89</c:v>
                </c:pt>
                <c:pt idx="19">
                  <c:v>-16.480000000000004</c:v>
                </c:pt>
                <c:pt idx="20">
                  <c:v>21.410000000000011</c:v>
                </c:pt>
                <c:pt idx="21">
                  <c:v>-21.67</c:v>
                </c:pt>
                <c:pt idx="22">
                  <c:v>-35.150000000000006</c:v>
                </c:pt>
                <c:pt idx="23">
                  <c:v>-108.47</c:v>
                </c:pt>
                <c:pt idx="24">
                  <c:v>-25.540000000000006</c:v>
                </c:pt>
                <c:pt idx="25">
                  <c:v>45.11</c:v>
                </c:pt>
                <c:pt idx="26">
                  <c:v>93.79</c:v>
                </c:pt>
                <c:pt idx="27">
                  <c:v>31.679999999999993</c:v>
                </c:pt>
                <c:pt idx="28">
                  <c:v>38.969999999999985</c:v>
                </c:pt>
                <c:pt idx="29">
                  <c:v>-96.6</c:v>
                </c:pt>
                <c:pt idx="30">
                  <c:v>79.11</c:v>
                </c:pt>
                <c:pt idx="31">
                  <c:v>25.86</c:v>
                </c:pt>
                <c:pt idx="32">
                  <c:v>35.350000000000009</c:v>
                </c:pt>
                <c:pt idx="33">
                  <c:v>40.010000000000005</c:v>
                </c:pt>
                <c:pt idx="34">
                  <c:v>-101.64</c:v>
                </c:pt>
                <c:pt idx="35">
                  <c:v>81.14</c:v>
                </c:pt>
                <c:pt idx="36">
                  <c:v>25.64</c:v>
                </c:pt>
                <c:pt idx="37">
                  <c:v>70.749999999999986</c:v>
                </c:pt>
                <c:pt idx="38">
                  <c:v>37.469999999999985</c:v>
                </c:pt>
                <c:pt idx="39">
                  <c:v>30.219999999999985</c:v>
                </c:pt>
                <c:pt idx="40">
                  <c:v>23.029999999999987</c:v>
                </c:pt>
                <c:pt idx="41">
                  <c:v>-30.070000000000007</c:v>
                </c:pt>
                <c:pt idx="42">
                  <c:v>-24.060000000000002</c:v>
                </c:pt>
                <c:pt idx="43">
                  <c:v>-19.820000000000007</c:v>
                </c:pt>
                <c:pt idx="44">
                  <c:v>98.999999999999986</c:v>
                </c:pt>
                <c:pt idx="45">
                  <c:v>35.230000000000004</c:v>
                </c:pt>
                <c:pt idx="46">
                  <c:v>-53.600000000000009</c:v>
                </c:pt>
                <c:pt idx="47">
                  <c:v>61.92</c:v>
                </c:pt>
                <c:pt idx="48">
                  <c:v>-38.620000000000005</c:v>
                </c:pt>
                <c:pt idx="49">
                  <c:v>50.499999999999986</c:v>
                </c:pt>
                <c:pt idx="50">
                  <c:v>38.459999999999994</c:v>
                </c:pt>
                <c:pt idx="51">
                  <c:v>37.36</c:v>
                </c:pt>
                <c:pt idx="52">
                  <c:v>43.660000000000011</c:v>
                </c:pt>
                <c:pt idx="53">
                  <c:v>-38.790000000000006</c:v>
                </c:pt>
                <c:pt idx="54">
                  <c:v>-80.03</c:v>
                </c:pt>
                <c:pt idx="55">
                  <c:v>2.1700000000000017</c:v>
                </c:pt>
                <c:pt idx="56">
                  <c:v>92.05</c:v>
                </c:pt>
                <c:pt idx="57">
                  <c:v>118.63000000000001</c:v>
                </c:pt>
                <c:pt idx="58">
                  <c:v>93.83</c:v>
                </c:pt>
                <c:pt idx="59">
                  <c:v>36.11999999999999</c:v>
                </c:pt>
                <c:pt idx="60">
                  <c:v>-51.180000000000007</c:v>
                </c:pt>
                <c:pt idx="61">
                  <c:v>-38.489999999999995</c:v>
                </c:pt>
                <c:pt idx="62">
                  <c:v>-95.01</c:v>
                </c:pt>
                <c:pt idx="63">
                  <c:v>49.38000000000001</c:v>
                </c:pt>
                <c:pt idx="64">
                  <c:v>40.160000000000011</c:v>
                </c:pt>
                <c:pt idx="65">
                  <c:v>30.67</c:v>
                </c:pt>
                <c:pt idx="66">
                  <c:v>41.339999999999989</c:v>
                </c:pt>
                <c:pt idx="67">
                  <c:v>30.790000000000006</c:v>
                </c:pt>
                <c:pt idx="68">
                  <c:v>80.290000000000006</c:v>
                </c:pt>
                <c:pt idx="69">
                  <c:v>56.149999999999991</c:v>
                </c:pt>
                <c:pt idx="70">
                  <c:v>30.190000000000012</c:v>
                </c:pt>
                <c:pt idx="71">
                  <c:v>38.299999999999997</c:v>
                </c:pt>
                <c:pt idx="72">
                  <c:v>44.11999999999999</c:v>
                </c:pt>
                <c:pt idx="73">
                  <c:v>-10.820000000000007</c:v>
                </c:pt>
                <c:pt idx="74">
                  <c:v>17.929999999999993</c:v>
                </c:pt>
                <c:pt idx="75">
                  <c:v>20.399999999999991</c:v>
                </c:pt>
                <c:pt idx="76">
                  <c:v>44.709999999999994</c:v>
                </c:pt>
                <c:pt idx="77">
                  <c:v>72.440000000000012</c:v>
                </c:pt>
                <c:pt idx="78">
                  <c:v>36.709999999999994</c:v>
                </c:pt>
                <c:pt idx="79">
                  <c:v>-106.27000000000001</c:v>
                </c:pt>
                <c:pt idx="80">
                  <c:v>1.2800000000000011</c:v>
                </c:pt>
                <c:pt idx="81">
                  <c:v>31.779999999999987</c:v>
                </c:pt>
                <c:pt idx="82">
                  <c:v>79.709999999999994</c:v>
                </c:pt>
                <c:pt idx="83">
                  <c:v>19.749999999999986</c:v>
                </c:pt>
                <c:pt idx="84">
                  <c:v>-125.42</c:v>
                </c:pt>
                <c:pt idx="85">
                  <c:v>75.92</c:v>
                </c:pt>
                <c:pt idx="86">
                  <c:v>-36.409999999999997</c:v>
                </c:pt>
                <c:pt idx="87">
                  <c:v>-39.299999999999997</c:v>
                </c:pt>
                <c:pt idx="88">
                  <c:v>57.790000000000006</c:v>
                </c:pt>
                <c:pt idx="89">
                  <c:v>42.33</c:v>
                </c:pt>
                <c:pt idx="90">
                  <c:v>25.739999999999995</c:v>
                </c:pt>
                <c:pt idx="91">
                  <c:v>86.42</c:v>
                </c:pt>
                <c:pt idx="92">
                  <c:v>103.58</c:v>
                </c:pt>
                <c:pt idx="93">
                  <c:v>20.239999999999995</c:v>
                </c:pt>
                <c:pt idx="94">
                  <c:v>64.42</c:v>
                </c:pt>
                <c:pt idx="95">
                  <c:v>-57.17</c:v>
                </c:pt>
                <c:pt idx="96">
                  <c:v>27.61999999999999</c:v>
                </c:pt>
                <c:pt idx="97">
                  <c:v>39.070000000000007</c:v>
                </c:pt>
                <c:pt idx="98">
                  <c:v>27.040000000000006</c:v>
                </c:pt>
                <c:pt idx="99">
                  <c:v>-43.17</c:v>
                </c:pt>
                <c:pt idx="100">
                  <c:v>50.589999999999989</c:v>
                </c:pt>
                <c:pt idx="101">
                  <c:v>-62.59</c:v>
                </c:pt>
                <c:pt idx="102">
                  <c:v>66.790000000000006</c:v>
                </c:pt>
                <c:pt idx="103">
                  <c:v>-29.489999999999995</c:v>
                </c:pt>
                <c:pt idx="104">
                  <c:v>33.910000000000011</c:v>
                </c:pt>
                <c:pt idx="105">
                  <c:v>-30.97</c:v>
                </c:pt>
                <c:pt idx="106">
                  <c:v>41.910000000000011</c:v>
                </c:pt>
                <c:pt idx="107">
                  <c:v>56.39</c:v>
                </c:pt>
                <c:pt idx="108">
                  <c:v>-45.960000000000008</c:v>
                </c:pt>
                <c:pt idx="109">
                  <c:v>-103.66</c:v>
                </c:pt>
                <c:pt idx="110">
                  <c:v>-79.23</c:v>
                </c:pt>
                <c:pt idx="111">
                  <c:v>-97.05</c:v>
                </c:pt>
                <c:pt idx="112">
                  <c:v>53.739999999999995</c:v>
                </c:pt>
                <c:pt idx="113">
                  <c:v>-53.260000000000005</c:v>
                </c:pt>
                <c:pt idx="114">
                  <c:v>31.940000000000012</c:v>
                </c:pt>
                <c:pt idx="115">
                  <c:v>-60.22</c:v>
                </c:pt>
                <c:pt idx="116">
                  <c:v>-78.66</c:v>
                </c:pt>
                <c:pt idx="117">
                  <c:v>-15.739999999999995</c:v>
                </c:pt>
                <c:pt idx="118">
                  <c:v>30.450000000000003</c:v>
                </c:pt>
                <c:pt idx="119">
                  <c:v>-72.98</c:v>
                </c:pt>
                <c:pt idx="120">
                  <c:v>-50.650000000000006</c:v>
                </c:pt>
                <c:pt idx="121">
                  <c:v>-6.269999999999996</c:v>
                </c:pt>
                <c:pt idx="122">
                  <c:v>-70.7</c:v>
                </c:pt>
                <c:pt idx="123">
                  <c:v>69.429999999999993</c:v>
                </c:pt>
                <c:pt idx="124">
                  <c:v>-37.56</c:v>
                </c:pt>
                <c:pt idx="125">
                  <c:v>-80.550000000000011</c:v>
                </c:pt>
                <c:pt idx="126">
                  <c:v>47.019999999999996</c:v>
                </c:pt>
                <c:pt idx="127">
                  <c:v>84.219999999999985</c:v>
                </c:pt>
                <c:pt idx="128">
                  <c:v>47.790000000000006</c:v>
                </c:pt>
                <c:pt idx="129">
                  <c:v>34.540000000000006</c:v>
                </c:pt>
                <c:pt idx="130">
                  <c:v>18.920000000000002</c:v>
                </c:pt>
                <c:pt idx="131">
                  <c:v>23.049999999999997</c:v>
                </c:pt>
                <c:pt idx="132">
                  <c:v>85.29</c:v>
                </c:pt>
                <c:pt idx="133">
                  <c:v>78.13000000000001</c:v>
                </c:pt>
                <c:pt idx="134">
                  <c:v>-19.47</c:v>
                </c:pt>
                <c:pt idx="135">
                  <c:v>-8.3700000000000045</c:v>
                </c:pt>
                <c:pt idx="136">
                  <c:v>-17.909999999999997</c:v>
                </c:pt>
                <c:pt idx="137">
                  <c:v>106.86999999999999</c:v>
                </c:pt>
                <c:pt idx="138">
                  <c:v>-17.78</c:v>
                </c:pt>
                <c:pt idx="139">
                  <c:v>-4.210000000000008</c:v>
                </c:pt>
                <c:pt idx="140">
                  <c:v>30.709999999999994</c:v>
                </c:pt>
                <c:pt idx="141">
                  <c:v>-38.590000000000003</c:v>
                </c:pt>
                <c:pt idx="142">
                  <c:v>71.309999999999988</c:v>
                </c:pt>
                <c:pt idx="143">
                  <c:v>105.61</c:v>
                </c:pt>
                <c:pt idx="144">
                  <c:v>26.230000000000004</c:v>
                </c:pt>
                <c:pt idx="145">
                  <c:v>-14.420000000000002</c:v>
                </c:pt>
                <c:pt idx="146">
                  <c:v>86.98</c:v>
                </c:pt>
                <c:pt idx="147">
                  <c:v>40.209999999999994</c:v>
                </c:pt>
                <c:pt idx="148">
                  <c:v>98.42</c:v>
                </c:pt>
                <c:pt idx="149">
                  <c:v>32.600000000000009</c:v>
                </c:pt>
                <c:pt idx="150">
                  <c:v>37.709999999999994</c:v>
                </c:pt>
                <c:pt idx="151">
                  <c:v>45.86999999999999</c:v>
                </c:pt>
                <c:pt idx="152">
                  <c:v>106.51</c:v>
                </c:pt>
                <c:pt idx="153">
                  <c:v>39.540000000000006</c:v>
                </c:pt>
                <c:pt idx="154">
                  <c:v>44.42</c:v>
                </c:pt>
                <c:pt idx="155">
                  <c:v>56.910000000000011</c:v>
                </c:pt>
                <c:pt idx="156">
                  <c:v>45.010000000000005</c:v>
                </c:pt>
                <c:pt idx="157">
                  <c:v>34.33</c:v>
                </c:pt>
                <c:pt idx="158">
                  <c:v>23.719999999999985</c:v>
                </c:pt>
                <c:pt idx="159">
                  <c:v>68.260000000000005</c:v>
                </c:pt>
                <c:pt idx="160">
                  <c:v>-41.84</c:v>
                </c:pt>
                <c:pt idx="161">
                  <c:v>35.910000000000011</c:v>
                </c:pt>
                <c:pt idx="162">
                  <c:v>-82.32</c:v>
                </c:pt>
                <c:pt idx="163">
                  <c:v>-35.299999999999997</c:v>
                </c:pt>
                <c:pt idx="164">
                  <c:v>67.779999999999987</c:v>
                </c:pt>
                <c:pt idx="165">
                  <c:v>61.910000000000011</c:v>
                </c:pt>
                <c:pt idx="166">
                  <c:v>-25.230000000000004</c:v>
                </c:pt>
                <c:pt idx="167">
                  <c:v>77.339999999999989</c:v>
                </c:pt>
                <c:pt idx="168">
                  <c:v>-67.02000000000001</c:v>
                </c:pt>
                <c:pt idx="169">
                  <c:v>-63.440000000000005</c:v>
                </c:pt>
                <c:pt idx="170">
                  <c:v>-4.1099999999999994</c:v>
                </c:pt>
                <c:pt idx="171">
                  <c:v>13.299999999999997</c:v>
                </c:pt>
                <c:pt idx="172">
                  <c:v>-14.89</c:v>
                </c:pt>
                <c:pt idx="173">
                  <c:v>-68.48</c:v>
                </c:pt>
                <c:pt idx="174">
                  <c:v>-26.810000000000002</c:v>
                </c:pt>
                <c:pt idx="175">
                  <c:v>37.33</c:v>
                </c:pt>
                <c:pt idx="176">
                  <c:v>30.469999999999985</c:v>
                </c:pt>
                <c:pt idx="177">
                  <c:v>93.399999999999991</c:v>
                </c:pt>
                <c:pt idx="178">
                  <c:v>84.61999999999999</c:v>
                </c:pt>
                <c:pt idx="179">
                  <c:v>33.11999999999999</c:v>
                </c:pt>
                <c:pt idx="180">
                  <c:v>-75.78</c:v>
                </c:pt>
                <c:pt idx="181">
                  <c:v>-19.150000000000006</c:v>
                </c:pt>
                <c:pt idx="182">
                  <c:v>-61.05</c:v>
                </c:pt>
                <c:pt idx="183">
                  <c:v>35.290000000000006</c:v>
                </c:pt>
                <c:pt idx="184">
                  <c:v>-34.680000000000007</c:v>
                </c:pt>
                <c:pt idx="185">
                  <c:v>-19.269999999999996</c:v>
                </c:pt>
              </c:numCache>
            </c:numRef>
          </c:xVal>
          <c:yVal>
            <c:numRef>
              <c:f>'608070_data'!$CQ$2:$CQ$189</c:f>
              <c:numCache>
                <c:formatCode>General</c:formatCode>
                <c:ptCount val="186"/>
                <c:pt idx="0">
                  <c:v>38.425168669810724</c:v>
                </c:pt>
                <c:pt idx="1">
                  <c:v>22.17772873344412</c:v>
                </c:pt>
                <c:pt idx="2">
                  <c:v>24.844455121419742</c:v>
                </c:pt>
                <c:pt idx="3">
                  <c:v>21.201789721295874</c:v>
                </c:pt>
                <c:pt idx="4">
                  <c:v>25.899846562194519</c:v>
                </c:pt>
                <c:pt idx="5">
                  <c:v>14.471668678312325</c:v>
                </c:pt>
                <c:pt idx="6">
                  <c:v>-11.524432332304585</c:v>
                </c:pt>
                <c:pt idx="7">
                  <c:v>48.996941179051433</c:v>
                </c:pt>
                <c:pt idx="8">
                  <c:v>35.100287960407734</c:v>
                </c:pt>
                <c:pt idx="9">
                  <c:v>-53.148563734116252</c:v>
                </c:pt>
                <c:pt idx="10">
                  <c:v>-34.172210285904107</c:v>
                </c:pt>
                <c:pt idx="11">
                  <c:v>33.652430534561375</c:v>
                </c:pt>
                <c:pt idx="12">
                  <c:v>27.601577611991985</c:v>
                </c:pt>
                <c:pt idx="13">
                  <c:v>-23.761824989708277</c:v>
                </c:pt>
                <c:pt idx="14">
                  <c:v>31.215363184718356</c:v>
                </c:pt>
                <c:pt idx="15">
                  <c:v>31.662491648389341</c:v>
                </c:pt>
                <c:pt idx="16">
                  <c:v>35.185050964313909</c:v>
                </c:pt>
                <c:pt idx="17">
                  <c:v>-19.794536611895637</c:v>
                </c:pt>
                <c:pt idx="18">
                  <c:v>22.708148487620193</c:v>
                </c:pt>
                <c:pt idx="19">
                  <c:v>-39.269422624191478</c:v>
                </c:pt>
                <c:pt idx="20">
                  <c:v>14.94466780931274</c:v>
                </c:pt>
                <c:pt idx="21">
                  <c:v>-16.287019740948203</c:v>
                </c:pt>
                <c:pt idx="22">
                  <c:v>-27.341512318935187</c:v>
                </c:pt>
                <c:pt idx="23">
                  <c:v>-32.373807408450411</c:v>
                </c:pt>
                <c:pt idx="24">
                  <c:v>-33.160926985298644</c:v>
                </c:pt>
                <c:pt idx="25">
                  <c:v>29.579888792400617</c:v>
                </c:pt>
                <c:pt idx="26">
                  <c:v>33.821133959358328</c:v>
                </c:pt>
                <c:pt idx="27">
                  <c:v>14.661598036731942</c:v>
                </c:pt>
                <c:pt idx="28">
                  <c:v>31.594316091375831</c:v>
                </c:pt>
                <c:pt idx="29">
                  <c:v>-29.120301968468407</c:v>
                </c:pt>
                <c:pt idx="30">
                  <c:v>20.668967971321283</c:v>
                </c:pt>
                <c:pt idx="31">
                  <c:v>15.288992724236632</c:v>
                </c:pt>
                <c:pt idx="32">
                  <c:v>22.995309069269961</c:v>
                </c:pt>
                <c:pt idx="33">
                  <c:v>32.153058156523741</c:v>
                </c:pt>
                <c:pt idx="34">
                  <c:v>-28.341028769452429</c:v>
                </c:pt>
                <c:pt idx="35">
                  <c:v>24.9580640043241</c:v>
                </c:pt>
                <c:pt idx="36">
                  <c:v>20.655050026593052</c:v>
                </c:pt>
                <c:pt idx="37">
                  <c:v>24.250245270072988</c:v>
                </c:pt>
                <c:pt idx="38">
                  <c:v>34.225384065321386</c:v>
                </c:pt>
                <c:pt idx="39">
                  <c:v>30.770902394034028</c:v>
                </c:pt>
                <c:pt idx="40">
                  <c:v>17.135432026665427</c:v>
                </c:pt>
                <c:pt idx="41">
                  <c:v>-32.684110220813224</c:v>
                </c:pt>
                <c:pt idx="42">
                  <c:v>-27.937831243078818</c:v>
                </c:pt>
                <c:pt idx="43">
                  <c:v>-27.180731311730185</c:v>
                </c:pt>
                <c:pt idx="44">
                  <c:v>33.405543773468025</c:v>
                </c:pt>
                <c:pt idx="45">
                  <c:v>23.276742471936963</c:v>
                </c:pt>
                <c:pt idx="46">
                  <c:v>-23.891907581034939</c:v>
                </c:pt>
                <c:pt idx="47">
                  <c:v>43.108906475525522</c:v>
                </c:pt>
                <c:pt idx="48">
                  <c:v>-36.336389874443995</c:v>
                </c:pt>
                <c:pt idx="49">
                  <c:v>18.159670205436306</c:v>
                </c:pt>
                <c:pt idx="50">
                  <c:v>30.211205020761888</c:v>
                </c:pt>
                <c:pt idx="51">
                  <c:v>14.745313977307388</c:v>
                </c:pt>
                <c:pt idx="52">
                  <c:v>17.719548828585516</c:v>
                </c:pt>
                <c:pt idx="53">
                  <c:v>-14.210690983133652</c:v>
                </c:pt>
                <c:pt idx="54">
                  <c:v>-33.605512433033653</c:v>
                </c:pt>
                <c:pt idx="55">
                  <c:v>-22.895057854636047</c:v>
                </c:pt>
                <c:pt idx="56">
                  <c:v>30.972624225518366</c:v>
                </c:pt>
                <c:pt idx="57">
                  <c:v>35.156080180747523</c:v>
                </c:pt>
                <c:pt idx="58">
                  <c:v>34.384318865401738</c:v>
                </c:pt>
                <c:pt idx="59">
                  <c:v>22.575080713616479</c:v>
                </c:pt>
                <c:pt idx="60">
                  <c:v>-36.587978461481811</c:v>
                </c:pt>
                <c:pt idx="61">
                  <c:v>-11.693196713471693</c:v>
                </c:pt>
                <c:pt idx="62">
                  <c:v>-34.271843861988302</c:v>
                </c:pt>
                <c:pt idx="63">
                  <c:v>17.521281652450174</c:v>
                </c:pt>
                <c:pt idx="64">
                  <c:v>35.846984445473808</c:v>
                </c:pt>
                <c:pt idx="65">
                  <c:v>12.435204641037901</c:v>
                </c:pt>
                <c:pt idx="66">
                  <c:v>12.988568559094752</c:v>
                </c:pt>
                <c:pt idx="67">
                  <c:v>27.785275115585822</c:v>
                </c:pt>
                <c:pt idx="68">
                  <c:v>26.530078614273034</c:v>
                </c:pt>
                <c:pt idx="69">
                  <c:v>20.162114261814231</c:v>
                </c:pt>
                <c:pt idx="70">
                  <c:v>23.862450324907758</c:v>
                </c:pt>
                <c:pt idx="71">
                  <c:v>35.127498422399157</c:v>
                </c:pt>
                <c:pt idx="72">
                  <c:v>26.898028191475664</c:v>
                </c:pt>
                <c:pt idx="73">
                  <c:v>-12.908260866088511</c:v>
                </c:pt>
                <c:pt idx="74">
                  <c:v>24.009424204070665</c:v>
                </c:pt>
                <c:pt idx="75">
                  <c:v>35.548586593550041</c:v>
                </c:pt>
                <c:pt idx="76">
                  <c:v>29.799902110352825</c:v>
                </c:pt>
                <c:pt idx="77">
                  <c:v>19.20708418524163</c:v>
                </c:pt>
                <c:pt idx="78">
                  <c:v>19.318623330295431</c:v>
                </c:pt>
                <c:pt idx="79">
                  <c:v>-34.096473799369214</c:v>
                </c:pt>
                <c:pt idx="80">
                  <c:v>-11.542927099589587</c:v>
                </c:pt>
                <c:pt idx="81">
                  <c:v>33.588351227807422</c:v>
                </c:pt>
                <c:pt idx="82">
                  <c:v>27.104915390547227</c:v>
                </c:pt>
                <c:pt idx="83">
                  <c:v>31.475268924901528</c:v>
                </c:pt>
                <c:pt idx="84">
                  <c:v>-24.237216819462493</c:v>
                </c:pt>
                <c:pt idx="85">
                  <c:v>26.41758753155365</c:v>
                </c:pt>
                <c:pt idx="86">
                  <c:v>-25.099678667203264</c:v>
                </c:pt>
                <c:pt idx="87">
                  <c:v>-33.79926077471697</c:v>
                </c:pt>
                <c:pt idx="88">
                  <c:v>25.003464145935482</c:v>
                </c:pt>
                <c:pt idx="89">
                  <c:v>12.430406694380027</c:v>
                </c:pt>
                <c:pt idx="90">
                  <c:v>19.276183539498362</c:v>
                </c:pt>
                <c:pt idx="91">
                  <c:v>31.243269632011405</c:v>
                </c:pt>
                <c:pt idx="92">
                  <c:v>27.63550558191897</c:v>
                </c:pt>
                <c:pt idx="93">
                  <c:v>25.34615757138203</c:v>
                </c:pt>
                <c:pt idx="94">
                  <c:v>19.097755400984575</c:v>
                </c:pt>
                <c:pt idx="95">
                  <c:v>-25.622265681866281</c:v>
                </c:pt>
                <c:pt idx="96">
                  <c:v>16.825145973875308</c:v>
                </c:pt>
                <c:pt idx="97">
                  <c:v>24.997691673946363</c:v>
                </c:pt>
                <c:pt idx="98">
                  <c:v>25.252888659963745</c:v>
                </c:pt>
                <c:pt idx="99">
                  <c:v>-23.055279925034249</c:v>
                </c:pt>
                <c:pt idx="100">
                  <c:v>15.006449561875717</c:v>
                </c:pt>
                <c:pt idx="101">
                  <c:v>-23.908721392646918</c:v>
                </c:pt>
                <c:pt idx="102">
                  <c:v>17.413263832176618</c:v>
                </c:pt>
                <c:pt idx="103">
                  <c:v>-20.693486025791042</c:v>
                </c:pt>
                <c:pt idx="104">
                  <c:v>35.806720513813417</c:v>
                </c:pt>
                <c:pt idx="105">
                  <c:v>-34.541236691627148</c:v>
                </c:pt>
                <c:pt idx="106">
                  <c:v>15.26923727171646</c:v>
                </c:pt>
                <c:pt idx="107">
                  <c:v>21.939608907564104</c:v>
                </c:pt>
                <c:pt idx="108">
                  <c:v>-36.916940727612051</c:v>
                </c:pt>
                <c:pt idx="109">
                  <c:v>-35.208908538779198</c:v>
                </c:pt>
                <c:pt idx="110">
                  <c:v>-27.922154469499887</c:v>
                </c:pt>
                <c:pt idx="111">
                  <c:v>-33.67044717270597</c:v>
                </c:pt>
                <c:pt idx="112">
                  <c:v>18.746544674409613</c:v>
                </c:pt>
                <c:pt idx="113">
                  <c:v>-19.930244972743349</c:v>
                </c:pt>
                <c:pt idx="114">
                  <c:v>31.381672503760733</c:v>
                </c:pt>
                <c:pt idx="115">
                  <c:v>-20.961900334576864</c:v>
                </c:pt>
                <c:pt idx="116">
                  <c:v>-22.117197460724451</c:v>
                </c:pt>
                <c:pt idx="117">
                  <c:v>-11.88124584739225</c:v>
                </c:pt>
                <c:pt idx="118">
                  <c:v>18.841211929859053</c:v>
                </c:pt>
                <c:pt idx="119">
                  <c:v>-18.701333446702382</c:v>
                </c:pt>
                <c:pt idx="120">
                  <c:v>-23.418931133242495</c:v>
                </c:pt>
                <c:pt idx="121">
                  <c:v>-2.749495443827338</c:v>
                </c:pt>
                <c:pt idx="122">
                  <c:v>-26.350326952889532</c:v>
                </c:pt>
                <c:pt idx="123">
                  <c:v>30.446165854458297</c:v>
                </c:pt>
                <c:pt idx="124">
                  <c:v>-12.539565434623158</c:v>
                </c:pt>
                <c:pt idx="125">
                  <c:v>-35.919863849770458</c:v>
                </c:pt>
                <c:pt idx="126">
                  <c:v>25.675381523485974</c:v>
                </c:pt>
                <c:pt idx="127">
                  <c:v>26.112752108165818</c:v>
                </c:pt>
                <c:pt idx="128">
                  <c:v>53.868303091854415</c:v>
                </c:pt>
                <c:pt idx="129">
                  <c:v>20.229138657453529</c:v>
                </c:pt>
                <c:pt idx="130">
                  <c:v>19.654657238046941</c:v>
                </c:pt>
                <c:pt idx="131">
                  <c:v>29.649067347254725</c:v>
                </c:pt>
                <c:pt idx="132">
                  <c:v>24.719408175683334</c:v>
                </c:pt>
                <c:pt idx="133">
                  <c:v>30.289015171996706</c:v>
                </c:pt>
                <c:pt idx="134">
                  <c:v>-25.142465805300699</c:v>
                </c:pt>
                <c:pt idx="135">
                  <c:v>-18.110478192591742</c:v>
                </c:pt>
                <c:pt idx="136">
                  <c:v>-22.706259129714784</c:v>
                </c:pt>
                <c:pt idx="137">
                  <c:v>30.170711615446947</c:v>
                </c:pt>
                <c:pt idx="138">
                  <c:v>-28.090416231622633</c:v>
                </c:pt>
                <c:pt idx="139">
                  <c:v>20.425138522334439</c:v>
                </c:pt>
                <c:pt idx="140">
                  <c:v>14.708460069767828</c:v>
                </c:pt>
                <c:pt idx="141">
                  <c:v>-20.823979152150788</c:v>
                </c:pt>
                <c:pt idx="142">
                  <c:v>33.135267608503739</c:v>
                </c:pt>
                <c:pt idx="143">
                  <c:v>31.282936183099984</c:v>
                </c:pt>
                <c:pt idx="144">
                  <c:v>30.210856020597959</c:v>
                </c:pt>
                <c:pt idx="145">
                  <c:v>-11.781721092893711</c:v>
                </c:pt>
                <c:pt idx="146">
                  <c:v>27.887709563241131</c:v>
                </c:pt>
                <c:pt idx="147">
                  <c:v>31.67675706851216</c:v>
                </c:pt>
                <c:pt idx="148">
                  <c:v>27.057958647800206</c:v>
                </c:pt>
                <c:pt idx="149">
                  <c:v>31.13518709382673</c:v>
                </c:pt>
                <c:pt idx="150">
                  <c:v>24.290663024234327</c:v>
                </c:pt>
                <c:pt idx="151">
                  <c:v>16.089560704859551</c:v>
                </c:pt>
                <c:pt idx="152">
                  <c:v>32.105651105223558</c:v>
                </c:pt>
                <c:pt idx="153">
                  <c:v>18.613853360229641</c:v>
                </c:pt>
                <c:pt idx="154">
                  <c:v>23.815693469989622</c:v>
                </c:pt>
                <c:pt idx="155">
                  <c:v>16.408006635512084</c:v>
                </c:pt>
                <c:pt idx="156">
                  <c:v>24.564143639520459</c:v>
                </c:pt>
                <c:pt idx="157">
                  <c:v>23.533554101964416</c:v>
                </c:pt>
                <c:pt idx="158">
                  <c:v>25.543313985801571</c:v>
                </c:pt>
                <c:pt idx="159">
                  <c:v>31.53396909130154</c:v>
                </c:pt>
                <c:pt idx="160">
                  <c:v>-32.494104530445831</c:v>
                </c:pt>
                <c:pt idx="161">
                  <c:v>30.672762418008375</c:v>
                </c:pt>
                <c:pt idx="162">
                  <c:v>-21.79169179007053</c:v>
                </c:pt>
                <c:pt idx="163">
                  <c:v>-12.128565698303039</c:v>
                </c:pt>
                <c:pt idx="164">
                  <c:v>27.822975841906473</c:v>
                </c:pt>
                <c:pt idx="165">
                  <c:v>28.130835680245951</c:v>
                </c:pt>
                <c:pt idx="166">
                  <c:v>-24.33237081735049</c:v>
                </c:pt>
                <c:pt idx="167">
                  <c:v>21.891227086124879</c:v>
                </c:pt>
                <c:pt idx="168">
                  <c:v>-24.111085231722825</c:v>
                </c:pt>
                <c:pt idx="169">
                  <c:v>-22.527345266201074</c:v>
                </c:pt>
                <c:pt idx="170">
                  <c:v>8.9309378433399473</c:v>
                </c:pt>
                <c:pt idx="171">
                  <c:v>39.102710998455514</c:v>
                </c:pt>
                <c:pt idx="172">
                  <c:v>-37.103751991847588</c:v>
                </c:pt>
                <c:pt idx="173">
                  <c:v>-23.124087536458507</c:v>
                </c:pt>
                <c:pt idx="174">
                  <c:v>-20.039814955035716</c:v>
                </c:pt>
                <c:pt idx="175">
                  <c:v>28.675538456091346</c:v>
                </c:pt>
                <c:pt idx="176">
                  <c:v>30.455949185148434</c:v>
                </c:pt>
                <c:pt idx="177">
                  <c:v>30.413336734793738</c:v>
                </c:pt>
                <c:pt idx="178">
                  <c:v>23.963017994526041</c:v>
                </c:pt>
                <c:pt idx="179">
                  <c:v>16.216115841425392</c:v>
                </c:pt>
                <c:pt idx="180">
                  <c:v>-34.312967762441865</c:v>
                </c:pt>
                <c:pt idx="181">
                  <c:v>-16.3402310274477</c:v>
                </c:pt>
                <c:pt idx="182">
                  <c:v>-24.63330654477133</c:v>
                </c:pt>
                <c:pt idx="183">
                  <c:v>24.592627134323756</c:v>
                </c:pt>
                <c:pt idx="184">
                  <c:v>-34.583564182814875</c:v>
                </c:pt>
                <c:pt idx="185">
                  <c:v>-11.914608643048339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B3-4423-AEE2-9D9F6D2E8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099840"/>
        <c:axId val="705104760"/>
      </c:scatterChart>
      <c:valAx>
        <c:axId val="70509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04760"/>
        <c:crosses val="autoZero"/>
        <c:crossBetween val="midCat"/>
      </c:valAx>
      <c:valAx>
        <c:axId val="70510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9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'Hit Prob Model (SqE)'!$AG$1</c:f>
              <c:strCache>
                <c:ptCount val="1"/>
                <c:pt idx="0">
                  <c:v>Same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'Hit Prob Model (SqE)'!$AF$2:$AF$187</c:f>
              <c:numCache>
                <c:formatCode>General</c:formatCode>
                <c:ptCount val="186"/>
                <c:pt idx="0">
                  <c:v>22.899999999999991</c:v>
                </c:pt>
                <c:pt idx="1">
                  <c:v>60.86999999999999</c:v>
                </c:pt>
                <c:pt idx="2">
                  <c:v>63.269999999999996</c:v>
                </c:pt>
                <c:pt idx="3">
                  <c:v>20.86999999999999</c:v>
                </c:pt>
                <c:pt idx="4">
                  <c:v>86.339999999999989</c:v>
                </c:pt>
                <c:pt idx="5">
                  <c:v>48.63000000000001</c:v>
                </c:pt>
                <c:pt idx="6">
                  <c:v>-12.739999999999995</c:v>
                </c:pt>
                <c:pt idx="7">
                  <c:v>-6.269999999999996</c:v>
                </c:pt>
                <c:pt idx="8">
                  <c:v>33.469999999999985</c:v>
                </c:pt>
                <c:pt idx="9">
                  <c:v>-32.510000000000005</c:v>
                </c:pt>
                <c:pt idx="10">
                  <c:v>-41.11</c:v>
                </c:pt>
                <c:pt idx="11">
                  <c:v>98.86999999999999</c:v>
                </c:pt>
                <c:pt idx="12">
                  <c:v>35.440000000000012</c:v>
                </c:pt>
                <c:pt idx="13">
                  <c:v>-29.730000000000004</c:v>
                </c:pt>
                <c:pt idx="14">
                  <c:v>31.469999999999985</c:v>
                </c:pt>
                <c:pt idx="15">
                  <c:v>75.83</c:v>
                </c:pt>
                <c:pt idx="16">
                  <c:v>37.11999999999999</c:v>
                </c:pt>
                <c:pt idx="17">
                  <c:v>-28.42</c:v>
                </c:pt>
                <c:pt idx="18">
                  <c:v>76.89</c:v>
                </c:pt>
                <c:pt idx="19">
                  <c:v>-16.480000000000004</c:v>
                </c:pt>
                <c:pt idx="20">
                  <c:v>21.410000000000011</c:v>
                </c:pt>
                <c:pt idx="21">
                  <c:v>-21.67</c:v>
                </c:pt>
                <c:pt idx="22">
                  <c:v>-35.150000000000006</c:v>
                </c:pt>
                <c:pt idx="23">
                  <c:v>-108.47</c:v>
                </c:pt>
                <c:pt idx="24">
                  <c:v>-25.540000000000006</c:v>
                </c:pt>
                <c:pt idx="25">
                  <c:v>45.11</c:v>
                </c:pt>
                <c:pt idx="26">
                  <c:v>93.79</c:v>
                </c:pt>
                <c:pt idx="27">
                  <c:v>31.679999999999993</c:v>
                </c:pt>
                <c:pt idx="28">
                  <c:v>38.969999999999985</c:v>
                </c:pt>
                <c:pt idx="29">
                  <c:v>-96.6</c:v>
                </c:pt>
                <c:pt idx="30">
                  <c:v>79.11</c:v>
                </c:pt>
                <c:pt idx="31">
                  <c:v>25.86</c:v>
                </c:pt>
                <c:pt idx="32">
                  <c:v>35.350000000000009</c:v>
                </c:pt>
                <c:pt idx="33">
                  <c:v>40.010000000000005</c:v>
                </c:pt>
                <c:pt idx="34">
                  <c:v>-101.64</c:v>
                </c:pt>
                <c:pt idx="35">
                  <c:v>81.14</c:v>
                </c:pt>
                <c:pt idx="36">
                  <c:v>25.64</c:v>
                </c:pt>
                <c:pt idx="37">
                  <c:v>70.749999999999986</c:v>
                </c:pt>
                <c:pt idx="38">
                  <c:v>37.469999999999985</c:v>
                </c:pt>
                <c:pt idx="39">
                  <c:v>30.219999999999985</c:v>
                </c:pt>
                <c:pt idx="40">
                  <c:v>23.029999999999987</c:v>
                </c:pt>
                <c:pt idx="41">
                  <c:v>-30.070000000000007</c:v>
                </c:pt>
                <c:pt idx="42">
                  <c:v>-24.060000000000002</c:v>
                </c:pt>
                <c:pt idx="43">
                  <c:v>-19.820000000000007</c:v>
                </c:pt>
                <c:pt idx="44">
                  <c:v>98.999999999999986</c:v>
                </c:pt>
                <c:pt idx="45">
                  <c:v>35.230000000000004</c:v>
                </c:pt>
                <c:pt idx="46">
                  <c:v>-53.600000000000009</c:v>
                </c:pt>
                <c:pt idx="47">
                  <c:v>61.92</c:v>
                </c:pt>
                <c:pt idx="48">
                  <c:v>-38.620000000000005</c:v>
                </c:pt>
                <c:pt idx="49">
                  <c:v>50.499999999999986</c:v>
                </c:pt>
                <c:pt idx="50">
                  <c:v>38.459999999999994</c:v>
                </c:pt>
                <c:pt idx="51">
                  <c:v>37.36</c:v>
                </c:pt>
                <c:pt idx="52">
                  <c:v>43.660000000000011</c:v>
                </c:pt>
                <c:pt idx="53">
                  <c:v>-38.790000000000006</c:v>
                </c:pt>
                <c:pt idx="54">
                  <c:v>-80.03</c:v>
                </c:pt>
                <c:pt idx="55">
                  <c:v>2.1700000000000017</c:v>
                </c:pt>
                <c:pt idx="56">
                  <c:v>92.05</c:v>
                </c:pt>
                <c:pt idx="57">
                  <c:v>118.63000000000001</c:v>
                </c:pt>
                <c:pt idx="58">
                  <c:v>93.83</c:v>
                </c:pt>
                <c:pt idx="59">
                  <c:v>36.11999999999999</c:v>
                </c:pt>
                <c:pt idx="60">
                  <c:v>-51.180000000000007</c:v>
                </c:pt>
                <c:pt idx="61">
                  <c:v>-38.489999999999995</c:v>
                </c:pt>
                <c:pt idx="62">
                  <c:v>-95.01</c:v>
                </c:pt>
                <c:pt idx="63">
                  <c:v>49.38000000000001</c:v>
                </c:pt>
                <c:pt idx="64">
                  <c:v>40.160000000000011</c:v>
                </c:pt>
                <c:pt idx="65">
                  <c:v>30.67</c:v>
                </c:pt>
                <c:pt idx="66">
                  <c:v>41.339999999999989</c:v>
                </c:pt>
                <c:pt idx="67">
                  <c:v>30.790000000000006</c:v>
                </c:pt>
                <c:pt idx="68">
                  <c:v>80.290000000000006</c:v>
                </c:pt>
                <c:pt idx="69">
                  <c:v>56.149999999999991</c:v>
                </c:pt>
                <c:pt idx="70">
                  <c:v>30.190000000000012</c:v>
                </c:pt>
                <c:pt idx="71">
                  <c:v>38.299999999999997</c:v>
                </c:pt>
                <c:pt idx="72">
                  <c:v>44.11999999999999</c:v>
                </c:pt>
                <c:pt idx="73">
                  <c:v>-10.820000000000007</c:v>
                </c:pt>
                <c:pt idx="74">
                  <c:v>17.929999999999993</c:v>
                </c:pt>
                <c:pt idx="75">
                  <c:v>20.399999999999991</c:v>
                </c:pt>
                <c:pt idx="76">
                  <c:v>44.709999999999994</c:v>
                </c:pt>
                <c:pt idx="77">
                  <c:v>72.440000000000012</c:v>
                </c:pt>
                <c:pt idx="78">
                  <c:v>36.709999999999994</c:v>
                </c:pt>
                <c:pt idx="79">
                  <c:v>-106.27000000000001</c:v>
                </c:pt>
                <c:pt idx="80">
                  <c:v>1.2800000000000011</c:v>
                </c:pt>
                <c:pt idx="81">
                  <c:v>31.779999999999987</c:v>
                </c:pt>
                <c:pt idx="82">
                  <c:v>79.709999999999994</c:v>
                </c:pt>
                <c:pt idx="83">
                  <c:v>19.749999999999986</c:v>
                </c:pt>
                <c:pt idx="84">
                  <c:v>-125.42</c:v>
                </c:pt>
                <c:pt idx="85">
                  <c:v>75.92</c:v>
                </c:pt>
                <c:pt idx="86">
                  <c:v>-36.409999999999997</c:v>
                </c:pt>
                <c:pt idx="87">
                  <c:v>-39.299999999999997</c:v>
                </c:pt>
                <c:pt idx="88">
                  <c:v>57.790000000000006</c:v>
                </c:pt>
                <c:pt idx="89">
                  <c:v>42.33</c:v>
                </c:pt>
                <c:pt idx="90">
                  <c:v>25.739999999999995</c:v>
                </c:pt>
                <c:pt idx="91">
                  <c:v>86.42</c:v>
                </c:pt>
                <c:pt idx="92">
                  <c:v>103.58</c:v>
                </c:pt>
                <c:pt idx="93">
                  <c:v>20.239999999999995</c:v>
                </c:pt>
                <c:pt idx="94">
                  <c:v>64.42</c:v>
                </c:pt>
                <c:pt idx="95">
                  <c:v>-57.17</c:v>
                </c:pt>
                <c:pt idx="96">
                  <c:v>27.61999999999999</c:v>
                </c:pt>
                <c:pt idx="97">
                  <c:v>39.070000000000007</c:v>
                </c:pt>
                <c:pt idx="98">
                  <c:v>27.040000000000006</c:v>
                </c:pt>
                <c:pt idx="99">
                  <c:v>-43.17</c:v>
                </c:pt>
                <c:pt idx="100">
                  <c:v>50.589999999999989</c:v>
                </c:pt>
                <c:pt idx="101">
                  <c:v>-62.59</c:v>
                </c:pt>
                <c:pt idx="102">
                  <c:v>66.790000000000006</c:v>
                </c:pt>
                <c:pt idx="103">
                  <c:v>-29.489999999999995</c:v>
                </c:pt>
                <c:pt idx="104">
                  <c:v>33.910000000000011</c:v>
                </c:pt>
                <c:pt idx="105">
                  <c:v>-30.97</c:v>
                </c:pt>
                <c:pt idx="106">
                  <c:v>41.910000000000011</c:v>
                </c:pt>
                <c:pt idx="107">
                  <c:v>56.39</c:v>
                </c:pt>
                <c:pt idx="108">
                  <c:v>-45.960000000000008</c:v>
                </c:pt>
                <c:pt idx="109">
                  <c:v>-103.66</c:v>
                </c:pt>
                <c:pt idx="110">
                  <c:v>-79.23</c:v>
                </c:pt>
                <c:pt idx="111">
                  <c:v>-97.05</c:v>
                </c:pt>
                <c:pt idx="112">
                  <c:v>53.739999999999995</c:v>
                </c:pt>
                <c:pt idx="113">
                  <c:v>-53.260000000000005</c:v>
                </c:pt>
                <c:pt idx="114">
                  <c:v>31.940000000000012</c:v>
                </c:pt>
                <c:pt idx="115">
                  <c:v>-60.22</c:v>
                </c:pt>
                <c:pt idx="116">
                  <c:v>-78.66</c:v>
                </c:pt>
                <c:pt idx="117">
                  <c:v>-15.739999999999995</c:v>
                </c:pt>
                <c:pt idx="118">
                  <c:v>30.450000000000003</c:v>
                </c:pt>
                <c:pt idx="119">
                  <c:v>-72.98</c:v>
                </c:pt>
                <c:pt idx="120">
                  <c:v>-50.650000000000006</c:v>
                </c:pt>
                <c:pt idx="121">
                  <c:v>-6.269999999999996</c:v>
                </c:pt>
                <c:pt idx="122">
                  <c:v>-70.7</c:v>
                </c:pt>
                <c:pt idx="123">
                  <c:v>69.429999999999993</c:v>
                </c:pt>
                <c:pt idx="124">
                  <c:v>-37.56</c:v>
                </c:pt>
                <c:pt idx="125">
                  <c:v>-80.550000000000011</c:v>
                </c:pt>
                <c:pt idx="126">
                  <c:v>47.019999999999996</c:v>
                </c:pt>
                <c:pt idx="127">
                  <c:v>84.219999999999985</c:v>
                </c:pt>
                <c:pt idx="128">
                  <c:v>47.790000000000006</c:v>
                </c:pt>
                <c:pt idx="129">
                  <c:v>34.540000000000006</c:v>
                </c:pt>
                <c:pt idx="130">
                  <c:v>18.920000000000002</c:v>
                </c:pt>
                <c:pt idx="131">
                  <c:v>23.049999999999997</c:v>
                </c:pt>
                <c:pt idx="132">
                  <c:v>85.29</c:v>
                </c:pt>
                <c:pt idx="133">
                  <c:v>78.13000000000001</c:v>
                </c:pt>
                <c:pt idx="134">
                  <c:v>-19.47</c:v>
                </c:pt>
                <c:pt idx="135">
                  <c:v>-8.3700000000000045</c:v>
                </c:pt>
                <c:pt idx="136">
                  <c:v>-17.909999999999997</c:v>
                </c:pt>
                <c:pt idx="137">
                  <c:v>106.86999999999999</c:v>
                </c:pt>
                <c:pt idx="138">
                  <c:v>-17.78</c:v>
                </c:pt>
                <c:pt idx="139">
                  <c:v>-4.210000000000008</c:v>
                </c:pt>
                <c:pt idx="140">
                  <c:v>30.709999999999994</c:v>
                </c:pt>
                <c:pt idx="141">
                  <c:v>-38.590000000000003</c:v>
                </c:pt>
                <c:pt idx="142">
                  <c:v>71.309999999999988</c:v>
                </c:pt>
                <c:pt idx="143">
                  <c:v>105.61</c:v>
                </c:pt>
                <c:pt idx="144">
                  <c:v>26.230000000000004</c:v>
                </c:pt>
                <c:pt idx="145">
                  <c:v>-14.420000000000002</c:v>
                </c:pt>
                <c:pt idx="146">
                  <c:v>86.98</c:v>
                </c:pt>
                <c:pt idx="147">
                  <c:v>40.209999999999994</c:v>
                </c:pt>
                <c:pt idx="148">
                  <c:v>98.42</c:v>
                </c:pt>
                <c:pt idx="149">
                  <c:v>32.600000000000009</c:v>
                </c:pt>
                <c:pt idx="150">
                  <c:v>37.709999999999994</c:v>
                </c:pt>
                <c:pt idx="151">
                  <c:v>45.86999999999999</c:v>
                </c:pt>
                <c:pt idx="152">
                  <c:v>106.51</c:v>
                </c:pt>
                <c:pt idx="153">
                  <c:v>39.540000000000006</c:v>
                </c:pt>
                <c:pt idx="154">
                  <c:v>44.42</c:v>
                </c:pt>
                <c:pt idx="155">
                  <c:v>56.910000000000011</c:v>
                </c:pt>
                <c:pt idx="156">
                  <c:v>45.010000000000005</c:v>
                </c:pt>
                <c:pt idx="157">
                  <c:v>34.33</c:v>
                </c:pt>
                <c:pt idx="158">
                  <c:v>23.719999999999985</c:v>
                </c:pt>
                <c:pt idx="159">
                  <c:v>68.260000000000005</c:v>
                </c:pt>
                <c:pt idx="160">
                  <c:v>-41.84</c:v>
                </c:pt>
                <c:pt idx="161">
                  <c:v>35.910000000000011</c:v>
                </c:pt>
                <c:pt idx="162">
                  <c:v>-82.32</c:v>
                </c:pt>
                <c:pt idx="163">
                  <c:v>-35.299999999999997</c:v>
                </c:pt>
                <c:pt idx="164">
                  <c:v>67.779999999999987</c:v>
                </c:pt>
                <c:pt idx="165">
                  <c:v>61.910000000000011</c:v>
                </c:pt>
                <c:pt idx="166">
                  <c:v>-25.230000000000004</c:v>
                </c:pt>
                <c:pt idx="167">
                  <c:v>77.339999999999989</c:v>
                </c:pt>
                <c:pt idx="168">
                  <c:v>-67.02000000000001</c:v>
                </c:pt>
                <c:pt idx="169">
                  <c:v>-63.440000000000005</c:v>
                </c:pt>
                <c:pt idx="170">
                  <c:v>-4.1099999999999994</c:v>
                </c:pt>
                <c:pt idx="171">
                  <c:v>13.299999999999997</c:v>
                </c:pt>
                <c:pt idx="172">
                  <c:v>-14.89</c:v>
                </c:pt>
                <c:pt idx="173">
                  <c:v>-68.48</c:v>
                </c:pt>
                <c:pt idx="174">
                  <c:v>-26.810000000000002</c:v>
                </c:pt>
                <c:pt idx="175">
                  <c:v>37.33</c:v>
                </c:pt>
                <c:pt idx="176">
                  <c:v>30.469999999999985</c:v>
                </c:pt>
                <c:pt idx="177">
                  <c:v>93.399999999999991</c:v>
                </c:pt>
                <c:pt idx="178">
                  <c:v>84.61999999999999</c:v>
                </c:pt>
                <c:pt idx="179">
                  <c:v>33.11999999999999</c:v>
                </c:pt>
                <c:pt idx="180">
                  <c:v>-75.78</c:v>
                </c:pt>
                <c:pt idx="181">
                  <c:v>-19.150000000000006</c:v>
                </c:pt>
                <c:pt idx="182">
                  <c:v>-61.05</c:v>
                </c:pt>
                <c:pt idx="183">
                  <c:v>35.290000000000006</c:v>
                </c:pt>
                <c:pt idx="184">
                  <c:v>-34.680000000000007</c:v>
                </c:pt>
                <c:pt idx="185">
                  <c:v>-19.269999999999996</c:v>
                </c:pt>
              </c:numCache>
            </c:numRef>
          </c:xVal>
          <c:yVal>
            <c:numRef>
              <c:f>'Hit Prob Model (SqE)'!$AG$2:$AG$187</c:f>
              <c:numCache>
                <c:formatCode>0.000</c:formatCode>
                <c:ptCount val="186"/>
                <c:pt idx="0">
                  <c:v>18.390000000000015</c:v>
                </c:pt>
                <c:pt idx="1">
                  <c:v>107.28000000000002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138.9</c:v>
                </c:pt>
                <c:pt idx="6">
                  <c:v>46.360000000000014</c:v>
                </c:pt>
                <c:pt idx="7">
                  <c:v>-2.8799999999999955</c:v>
                </c:pt>
                <c:pt idx="8">
                  <c:v>#N/A</c:v>
                </c:pt>
                <c:pt idx="9">
                  <c:v>11.280000000000001</c:v>
                </c:pt>
                <c:pt idx="10">
                  <c:v>40.31</c:v>
                </c:pt>
                <c:pt idx="11">
                  <c:v>#N/A</c:v>
                </c:pt>
                <c:pt idx="12">
                  <c:v>47.370000000000005</c:v>
                </c:pt>
                <c:pt idx="13">
                  <c:v>#N/A</c:v>
                </c:pt>
                <c:pt idx="14">
                  <c:v>35.420000000000016</c:v>
                </c:pt>
                <c:pt idx="15">
                  <c:v>#N/A</c:v>
                </c:pt>
                <c:pt idx="16">
                  <c:v>#N/A</c:v>
                </c:pt>
                <c:pt idx="17">
                  <c:v>57.27000000000001</c:v>
                </c:pt>
                <c:pt idx="18">
                  <c:v>#N/A</c:v>
                </c:pt>
                <c:pt idx="19">
                  <c:v>12.710000000000008</c:v>
                </c:pt>
                <c:pt idx="20">
                  <c:v>#N/A</c:v>
                </c:pt>
                <c:pt idx="21">
                  <c:v>54.41</c:v>
                </c:pt>
                <c:pt idx="22">
                  <c:v>47.580000000000013</c:v>
                </c:pt>
                <c:pt idx="23">
                  <c:v>115.65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89.220000000000013</c:v>
                </c:pt>
                <c:pt idx="28">
                  <c:v>43.09</c:v>
                </c:pt>
                <c:pt idx="29">
                  <c:v>120.03000000000002</c:v>
                </c:pt>
                <c:pt idx="30">
                  <c:v>151.59</c:v>
                </c:pt>
                <c:pt idx="31">
                  <c:v>#N/A</c:v>
                </c:pt>
                <c:pt idx="32">
                  <c:v>#N/A</c:v>
                </c:pt>
                <c:pt idx="33">
                  <c:v>43.100000000000023</c:v>
                </c:pt>
                <c:pt idx="34">
                  <c:v>131.09</c:v>
                </c:pt>
                <c:pt idx="35">
                  <c:v>#N/A</c:v>
                </c:pt>
                <c:pt idx="36">
                  <c:v>49.170000000000016</c:v>
                </c:pt>
                <c:pt idx="37">
                  <c:v>111.77000000000001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86.26</c:v>
                </c:pt>
                <c:pt idx="47">
                  <c:v>39.480000000000018</c:v>
                </c:pt>
                <c:pt idx="48">
                  <c:v>34.230000000000018</c:v>
                </c:pt>
                <c:pt idx="49">
                  <c:v>112.30000000000001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112.99000000000001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111.11000000000001</c:v>
                </c:pt>
                <c:pt idx="58">
                  <c:v>91.100000000000009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92.73</c:v>
                </c:pt>
                <c:pt idx="63">
                  <c:v>114.32000000000001</c:v>
                </c:pt>
                <c:pt idx="64">
                  <c:v>36.420000000000016</c:v>
                </c:pt>
                <c:pt idx="65">
                  <c:v>#N/A</c:v>
                </c:pt>
                <c:pt idx="66">
                  <c:v>132.58000000000001</c:v>
                </c:pt>
                <c:pt idx="67">
                  <c:v>#N/A</c:v>
                </c:pt>
                <c:pt idx="68">
                  <c:v>#N/A</c:v>
                </c:pt>
                <c:pt idx="69">
                  <c:v>110.76</c:v>
                </c:pt>
                <c:pt idx="70">
                  <c:v>48.66</c:v>
                </c:pt>
                <c:pt idx="71">
                  <c:v>#N/A</c:v>
                </c:pt>
                <c:pt idx="72">
                  <c:v>#N/A</c:v>
                </c:pt>
                <c:pt idx="73">
                  <c:v>34.930000000000007</c:v>
                </c:pt>
                <c:pt idx="74">
                  <c:v>#N/A</c:v>
                </c:pt>
                <c:pt idx="75">
                  <c:v>18.760000000000019</c:v>
                </c:pt>
                <c:pt idx="76">
                  <c:v>53.79000000000002</c:v>
                </c:pt>
                <c:pt idx="77">
                  <c:v>#N/A</c:v>
                </c:pt>
                <c:pt idx="78">
                  <c:v>#N/A</c:v>
                </c:pt>
                <c:pt idx="79">
                  <c:v>104.57000000000001</c:v>
                </c:pt>
                <c:pt idx="80">
                  <c:v>-4.6499999999999773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107.53000000000002</c:v>
                </c:pt>
                <c:pt idx="86">
                  <c:v>55.080000000000013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138.22000000000003</c:v>
                </c:pt>
                <c:pt idx="93">
                  <c:v>#N/A</c:v>
                </c:pt>
                <c:pt idx="94">
                  <c:v>#N/A</c:v>
                </c:pt>
                <c:pt idx="95">
                  <c:v>84.240000000000009</c:v>
                </c:pt>
                <c:pt idx="96">
                  <c:v>#N/A</c:v>
                </c:pt>
                <c:pt idx="97">
                  <c:v>#N/A</c:v>
                </c:pt>
                <c:pt idx="98">
                  <c:v>40.590000000000003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56.430000000000007</c:v>
                </c:pt>
                <c:pt idx="104">
                  <c:v>30.810000000000002</c:v>
                </c:pt>
                <c:pt idx="105">
                  <c:v>#N/A</c:v>
                </c:pt>
                <c:pt idx="106">
                  <c:v>112.94000000000001</c:v>
                </c:pt>
                <c:pt idx="107">
                  <c:v>100.68</c:v>
                </c:pt>
                <c:pt idx="108">
                  <c:v>#N/A</c:v>
                </c:pt>
                <c:pt idx="109">
                  <c:v>96.850000000000009</c:v>
                </c:pt>
                <c:pt idx="110">
                  <c:v>#N/A</c:v>
                </c:pt>
                <c:pt idx="111">
                  <c:v>97.410000000000011</c:v>
                </c:pt>
                <c:pt idx="112">
                  <c:v>115.27000000000001</c:v>
                </c:pt>
                <c:pt idx="113">
                  <c:v>106.48</c:v>
                </c:pt>
                <c:pt idx="114">
                  <c:v>35.670000000000016</c:v>
                </c:pt>
                <c:pt idx="115">
                  <c:v>113.50000000000001</c:v>
                </c:pt>
                <c:pt idx="116">
                  <c:v>139.09</c:v>
                </c:pt>
                <c:pt idx="117">
                  <c:v>#N/A</c:v>
                </c:pt>
                <c:pt idx="118">
                  <c:v>#N/A</c:v>
                </c:pt>
                <c:pt idx="119">
                  <c:v>156.97000000000003</c:v>
                </c:pt>
                <c:pt idx="120">
                  <c:v>#N/A</c:v>
                </c:pt>
                <c:pt idx="121">
                  <c:v>97.860000000000014</c:v>
                </c:pt>
                <c:pt idx="122">
                  <c:v>#N/A</c:v>
                </c:pt>
                <c:pt idx="123">
                  <c:v>#N/A</c:v>
                </c:pt>
                <c:pt idx="124">
                  <c:v>125.04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67.87</c:v>
                </c:pt>
                <c:pt idx="130">
                  <c:v>#N/A</c:v>
                </c:pt>
                <c:pt idx="131">
                  <c:v>#N/A</c:v>
                </c:pt>
                <c:pt idx="132">
                  <c:v>131.54000000000002</c:v>
                </c:pt>
                <c:pt idx="133">
                  <c:v>#N/A</c:v>
                </c:pt>
                <c:pt idx="134">
                  <c:v>29.390000000000015</c:v>
                </c:pt>
                <c:pt idx="135">
                  <c:v>18.670000000000016</c:v>
                </c:pt>
                <c:pt idx="136">
                  <c:v>30.680000000000007</c:v>
                </c:pt>
                <c:pt idx="137">
                  <c:v>126.34</c:v>
                </c:pt>
                <c:pt idx="138">
                  <c:v>23.210000000000008</c:v>
                </c:pt>
                <c:pt idx="139">
                  <c:v>-8.1799999999999784</c:v>
                </c:pt>
                <c:pt idx="140">
                  <c:v>86.190000000000012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51.27000000000001</c:v>
                </c:pt>
                <c:pt idx="146">
                  <c:v>#N/A</c:v>
                </c:pt>
                <c:pt idx="147">
                  <c:v>44.29000000000002</c:v>
                </c:pt>
                <c:pt idx="148">
                  <c:v>135.08000000000001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75.690000000000012</c:v>
                </c:pt>
                <c:pt idx="160">
                  <c:v>#N/A</c:v>
                </c:pt>
                <c:pt idx="161">
                  <c:v>#N/A</c:v>
                </c:pt>
                <c:pt idx="162">
                  <c:v>148.17000000000002</c:v>
                </c:pt>
                <c:pt idx="163">
                  <c:v>121.73</c:v>
                </c:pt>
                <c:pt idx="164">
                  <c:v>89.63000000000001</c:v>
                </c:pt>
                <c:pt idx="165">
                  <c:v>80.660000000000011</c:v>
                </c:pt>
                <c:pt idx="166">
                  <c:v>39.69</c:v>
                </c:pt>
                <c:pt idx="167">
                  <c:v>138.45000000000002</c:v>
                </c:pt>
                <c:pt idx="168">
                  <c:v>106.64000000000001</c:v>
                </c:pt>
                <c:pt idx="169">
                  <c:v>109.72000000000001</c:v>
                </c:pt>
                <c:pt idx="170">
                  <c:v>-19.489999999999981</c:v>
                </c:pt>
                <c:pt idx="171">
                  <c:v>#N/A</c:v>
                </c:pt>
                <c:pt idx="172">
                  <c:v>12.730000000000018</c:v>
                </c:pt>
                <c:pt idx="173">
                  <c:v>114.73</c:v>
                </c:pt>
                <c:pt idx="174">
                  <c:v>53.260000000000019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135.68</c:v>
                </c:pt>
                <c:pt idx="179">
                  <c:v>83.560000000000016</c:v>
                </c:pt>
                <c:pt idx="180">
                  <c:v>#N/A</c:v>
                </c:pt>
                <c:pt idx="181">
                  <c:v>#N/A</c:v>
                </c:pt>
                <c:pt idx="182">
                  <c:v>94.570000000000007</c:v>
                </c:pt>
                <c:pt idx="183">
                  <c:v>#N/A</c:v>
                </c:pt>
                <c:pt idx="184">
                  <c:v>33.360000000000014</c:v>
                </c:pt>
                <c:pt idx="18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62-4AD3-9EA5-7168C3D24842}"/>
            </c:ext>
          </c:extLst>
        </c:ser>
        <c:ser>
          <c:idx val="1"/>
          <c:order val="1"/>
          <c:tx>
            <c:strRef>
              <c:f>'Hit Prob Model (SqE)'!$AH$1</c:f>
              <c:strCache>
                <c:ptCount val="1"/>
                <c:pt idx="0">
                  <c:v>Different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'Hit Prob Model (SqE)'!$AF$2:$AF$187</c:f>
              <c:numCache>
                <c:formatCode>General</c:formatCode>
                <c:ptCount val="186"/>
                <c:pt idx="0">
                  <c:v>22.899999999999991</c:v>
                </c:pt>
                <c:pt idx="1">
                  <c:v>60.86999999999999</c:v>
                </c:pt>
                <c:pt idx="2">
                  <c:v>63.269999999999996</c:v>
                </c:pt>
                <c:pt idx="3">
                  <c:v>20.86999999999999</c:v>
                </c:pt>
                <c:pt idx="4">
                  <c:v>86.339999999999989</c:v>
                </c:pt>
                <c:pt idx="5">
                  <c:v>48.63000000000001</c:v>
                </c:pt>
                <c:pt idx="6">
                  <c:v>-12.739999999999995</c:v>
                </c:pt>
                <c:pt idx="7">
                  <c:v>-6.269999999999996</c:v>
                </c:pt>
                <c:pt idx="8">
                  <c:v>33.469999999999985</c:v>
                </c:pt>
                <c:pt idx="9">
                  <c:v>-32.510000000000005</c:v>
                </c:pt>
                <c:pt idx="10">
                  <c:v>-41.11</c:v>
                </c:pt>
                <c:pt idx="11">
                  <c:v>98.86999999999999</c:v>
                </c:pt>
                <c:pt idx="12">
                  <c:v>35.440000000000012</c:v>
                </c:pt>
                <c:pt idx="13">
                  <c:v>-29.730000000000004</c:v>
                </c:pt>
                <c:pt idx="14">
                  <c:v>31.469999999999985</c:v>
                </c:pt>
                <c:pt idx="15">
                  <c:v>75.83</c:v>
                </c:pt>
                <c:pt idx="16">
                  <c:v>37.11999999999999</c:v>
                </c:pt>
                <c:pt idx="17">
                  <c:v>-28.42</c:v>
                </c:pt>
                <c:pt idx="18">
                  <c:v>76.89</c:v>
                </c:pt>
                <c:pt idx="19">
                  <c:v>-16.480000000000004</c:v>
                </c:pt>
                <c:pt idx="20">
                  <c:v>21.410000000000011</c:v>
                </c:pt>
                <c:pt idx="21">
                  <c:v>-21.67</c:v>
                </c:pt>
                <c:pt idx="22">
                  <c:v>-35.150000000000006</c:v>
                </c:pt>
                <c:pt idx="23">
                  <c:v>-108.47</c:v>
                </c:pt>
                <c:pt idx="24">
                  <c:v>-25.540000000000006</c:v>
                </c:pt>
                <c:pt idx="25">
                  <c:v>45.11</c:v>
                </c:pt>
                <c:pt idx="26">
                  <c:v>93.79</c:v>
                </c:pt>
                <c:pt idx="27">
                  <c:v>31.679999999999993</c:v>
                </c:pt>
                <c:pt idx="28">
                  <c:v>38.969999999999985</c:v>
                </c:pt>
                <c:pt idx="29">
                  <c:v>-96.6</c:v>
                </c:pt>
                <c:pt idx="30">
                  <c:v>79.11</c:v>
                </c:pt>
                <c:pt idx="31">
                  <c:v>25.86</c:v>
                </c:pt>
                <c:pt idx="32">
                  <c:v>35.350000000000009</c:v>
                </c:pt>
                <c:pt idx="33">
                  <c:v>40.010000000000005</c:v>
                </c:pt>
                <c:pt idx="34">
                  <c:v>-101.64</c:v>
                </c:pt>
                <c:pt idx="35">
                  <c:v>81.14</c:v>
                </c:pt>
                <c:pt idx="36">
                  <c:v>25.64</c:v>
                </c:pt>
                <c:pt idx="37">
                  <c:v>70.749999999999986</c:v>
                </c:pt>
                <c:pt idx="38">
                  <c:v>37.469999999999985</c:v>
                </c:pt>
                <c:pt idx="39">
                  <c:v>30.219999999999985</c:v>
                </c:pt>
                <c:pt idx="40">
                  <c:v>23.029999999999987</c:v>
                </c:pt>
                <c:pt idx="41">
                  <c:v>-30.070000000000007</c:v>
                </c:pt>
                <c:pt idx="42">
                  <c:v>-24.060000000000002</c:v>
                </c:pt>
                <c:pt idx="43">
                  <c:v>-19.820000000000007</c:v>
                </c:pt>
                <c:pt idx="44">
                  <c:v>98.999999999999986</c:v>
                </c:pt>
                <c:pt idx="45">
                  <c:v>35.230000000000004</c:v>
                </c:pt>
                <c:pt idx="46">
                  <c:v>-53.600000000000009</c:v>
                </c:pt>
                <c:pt idx="47">
                  <c:v>61.92</c:v>
                </c:pt>
                <c:pt idx="48">
                  <c:v>-38.620000000000005</c:v>
                </c:pt>
                <c:pt idx="49">
                  <c:v>50.499999999999986</c:v>
                </c:pt>
                <c:pt idx="50">
                  <c:v>38.459999999999994</c:v>
                </c:pt>
                <c:pt idx="51">
                  <c:v>37.36</c:v>
                </c:pt>
                <c:pt idx="52">
                  <c:v>43.660000000000011</c:v>
                </c:pt>
                <c:pt idx="53">
                  <c:v>-38.790000000000006</c:v>
                </c:pt>
                <c:pt idx="54">
                  <c:v>-80.03</c:v>
                </c:pt>
                <c:pt idx="55">
                  <c:v>2.1700000000000017</c:v>
                </c:pt>
                <c:pt idx="56">
                  <c:v>92.05</c:v>
                </c:pt>
                <c:pt idx="57">
                  <c:v>118.63000000000001</c:v>
                </c:pt>
                <c:pt idx="58">
                  <c:v>93.83</c:v>
                </c:pt>
                <c:pt idx="59">
                  <c:v>36.11999999999999</c:v>
                </c:pt>
                <c:pt idx="60">
                  <c:v>-51.180000000000007</c:v>
                </c:pt>
                <c:pt idx="61">
                  <c:v>-38.489999999999995</c:v>
                </c:pt>
                <c:pt idx="62">
                  <c:v>-95.01</c:v>
                </c:pt>
                <c:pt idx="63">
                  <c:v>49.38000000000001</c:v>
                </c:pt>
                <c:pt idx="64">
                  <c:v>40.160000000000011</c:v>
                </c:pt>
                <c:pt idx="65">
                  <c:v>30.67</c:v>
                </c:pt>
                <c:pt idx="66">
                  <c:v>41.339999999999989</c:v>
                </c:pt>
                <c:pt idx="67">
                  <c:v>30.790000000000006</c:v>
                </c:pt>
                <c:pt idx="68">
                  <c:v>80.290000000000006</c:v>
                </c:pt>
                <c:pt idx="69">
                  <c:v>56.149999999999991</c:v>
                </c:pt>
                <c:pt idx="70">
                  <c:v>30.190000000000012</c:v>
                </c:pt>
                <c:pt idx="71">
                  <c:v>38.299999999999997</c:v>
                </c:pt>
                <c:pt idx="72">
                  <c:v>44.11999999999999</c:v>
                </c:pt>
                <c:pt idx="73">
                  <c:v>-10.820000000000007</c:v>
                </c:pt>
                <c:pt idx="74">
                  <c:v>17.929999999999993</c:v>
                </c:pt>
                <c:pt idx="75">
                  <c:v>20.399999999999991</c:v>
                </c:pt>
                <c:pt idx="76">
                  <c:v>44.709999999999994</c:v>
                </c:pt>
                <c:pt idx="77">
                  <c:v>72.440000000000012</c:v>
                </c:pt>
                <c:pt idx="78">
                  <c:v>36.709999999999994</c:v>
                </c:pt>
                <c:pt idx="79">
                  <c:v>-106.27000000000001</c:v>
                </c:pt>
                <c:pt idx="80">
                  <c:v>1.2800000000000011</c:v>
                </c:pt>
                <c:pt idx="81">
                  <c:v>31.779999999999987</c:v>
                </c:pt>
                <c:pt idx="82">
                  <c:v>79.709999999999994</c:v>
                </c:pt>
                <c:pt idx="83">
                  <c:v>19.749999999999986</c:v>
                </c:pt>
                <c:pt idx="84">
                  <c:v>-125.42</c:v>
                </c:pt>
                <c:pt idx="85">
                  <c:v>75.92</c:v>
                </c:pt>
                <c:pt idx="86">
                  <c:v>-36.409999999999997</c:v>
                </c:pt>
                <c:pt idx="87">
                  <c:v>-39.299999999999997</c:v>
                </c:pt>
                <c:pt idx="88">
                  <c:v>57.790000000000006</c:v>
                </c:pt>
                <c:pt idx="89">
                  <c:v>42.33</c:v>
                </c:pt>
                <c:pt idx="90">
                  <c:v>25.739999999999995</c:v>
                </c:pt>
                <c:pt idx="91">
                  <c:v>86.42</c:v>
                </c:pt>
                <c:pt idx="92">
                  <c:v>103.58</c:v>
                </c:pt>
                <c:pt idx="93">
                  <c:v>20.239999999999995</c:v>
                </c:pt>
                <c:pt idx="94">
                  <c:v>64.42</c:v>
                </c:pt>
                <c:pt idx="95">
                  <c:v>-57.17</c:v>
                </c:pt>
                <c:pt idx="96">
                  <c:v>27.61999999999999</c:v>
                </c:pt>
                <c:pt idx="97">
                  <c:v>39.070000000000007</c:v>
                </c:pt>
                <c:pt idx="98">
                  <c:v>27.040000000000006</c:v>
                </c:pt>
                <c:pt idx="99">
                  <c:v>-43.17</c:v>
                </c:pt>
                <c:pt idx="100">
                  <c:v>50.589999999999989</c:v>
                </c:pt>
                <c:pt idx="101">
                  <c:v>-62.59</c:v>
                </c:pt>
                <c:pt idx="102">
                  <c:v>66.790000000000006</c:v>
                </c:pt>
                <c:pt idx="103">
                  <c:v>-29.489999999999995</c:v>
                </c:pt>
                <c:pt idx="104">
                  <c:v>33.910000000000011</c:v>
                </c:pt>
                <c:pt idx="105">
                  <c:v>-30.97</c:v>
                </c:pt>
                <c:pt idx="106">
                  <c:v>41.910000000000011</c:v>
                </c:pt>
                <c:pt idx="107">
                  <c:v>56.39</c:v>
                </c:pt>
                <c:pt idx="108">
                  <c:v>-45.960000000000008</c:v>
                </c:pt>
                <c:pt idx="109">
                  <c:v>-103.66</c:v>
                </c:pt>
                <c:pt idx="110">
                  <c:v>-79.23</c:v>
                </c:pt>
                <c:pt idx="111">
                  <c:v>-97.05</c:v>
                </c:pt>
                <c:pt idx="112">
                  <c:v>53.739999999999995</c:v>
                </c:pt>
                <c:pt idx="113">
                  <c:v>-53.260000000000005</c:v>
                </c:pt>
                <c:pt idx="114">
                  <c:v>31.940000000000012</c:v>
                </c:pt>
                <c:pt idx="115">
                  <c:v>-60.22</c:v>
                </c:pt>
                <c:pt idx="116">
                  <c:v>-78.66</c:v>
                </c:pt>
                <c:pt idx="117">
                  <c:v>-15.739999999999995</c:v>
                </c:pt>
                <c:pt idx="118">
                  <c:v>30.450000000000003</c:v>
                </c:pt>
                <c:pt idx="119">
                  <c:v>-72.98</c:v>
                </c:pt>
                <c:pt idx="120">
                  <c:v>-50.650000000000006</c:v>
                </c:pt>
                <c:pt idx="121">
                  <c:v>-6.269999999999996</c:v>
                </c:pt>
                <c:pt idx="122">
                  <c:v>-70.7</c:v>
                </c:pt>
                <c:pt idx="123">
                  <c:v>69.429999999999993</c:v>
                </c:pt>
                <c:pt idx="124">
                  <c:v>-37.56</c:v>
                </c:pt>
                <c:pt idx="125">
                  <c:v>-80.550000000000011</c:v>
                </c:pt>
                <c:pt idx="126">
                  <c:v>47.019999999999996</c:v>
                </c:pt>
                <c:pt idx="127">
                  <c:v>84.219999999999985</c:v>
                </c:pt>
                <c:pt idx="128">
                  <c:v>47.790000000000006</c:v>
                </c:pt>
                <c:pt idx="129">
                  <c:v>34.540000000000006</c:v>
                </c:pt>
                <c:pt idx="130">
                  <c:v>18.920000000000002</c:v>
                </c:pt>
                <c:pt idx="131">
                  <c:v>23.049999999999997</c:v>
                </c:pt>
                <c:pt idx="132">
                  <c:v>85.29</c:v>
                </c:pt>
                <c:pt idx="133">
                  <c:v>78.13000000000001</c:v>
                </c:pt>
                <c:pt idx="134">
                  <c:v>-19.47</c:v>
                </c:pt>
                <c:pt idx="135">
                  <c:v>-8.3700000000000045</c:v>
                </c:pt>
                <c:pt idx="136">
                  <c:v>-17.909999999999997</c:v>
                </c:pt>
                <c:pt idx="137">
                  <c:v>106.86999999999999</c:v>
                </c:pt>
                <c:pt idx="138">
                  <c:v>-17.78</c:v>
                </c:pt>
                <c:pt idx="139">
                  <c:v>-4.210000000000008</c:v>
                </c:pt>
                <c:pt idx="140">
                  <c:v>30.709999999999994</c:v>
                </c:pt>
                <c:pt idx="141">
                  <c:v>-38.590000000000003</c:v>
                </c:pt>
                <c:pt idx="142">
                  <c:v>71.309999999999988</c:v>
                </c:pt>
                <c:pt idx="143">
                  <c:v>105.61</c:v>
                </c:pt>
                <c:pt idx="144">
                  <c:v>26.230000000000004</c:v>
                </c:pt>
                <c:pt idx="145">
                  <c:v>-14.420000000000002</c:v>
                </c:pt>
                <c:pt idx="146">
                  <c:v>86.98</c:v>
                </c:pt>
                <c:pt idx="147">
                  <c:v>40.209999999999994</c:v>
                </c:pt>
                <c:pt idx="148">
                  <c:v>98.42</c:v>
                </c:pt>
                <c:pt idx="149">
                  <c:v>32.600000000000009</c:v>
                </c:pt>
                <c:pt idx="150">
                  <c:v>37.709999999999994</c:v>
                </c:pt>
                <c:pt idx="151">
                  <c:v>45.86999999999999</c:v>
                </c:pt>
                <c:pt idx="152">
                  <c:v>106.51</c:v>
                </c:pt>
                <c:pt idx="153">
                  <c:v>39.540000000000006</c:v>
                </c:pt>
                <c:pt idx="154">
                  <c:v>44.42</c:v>
                </c:pt>
                <c:pt idx="155">
                  <c:v>56.910000000000011</c:v>
                </c:pt>
                <c:pt idx="156">
                  <c:v>45.010000000000005</c:v>
                </c:pt>
                <c:pt idx="157">
                  <c:v>34.33</c:v>
                </c:pt>
                <c:pt idx="158">
                  <c:v>23.719999999999985</c:v>
                </c:pt>
                <c:pt idx="159">
                  <c:v>68.260000000000005</c:v>
                </c:pt>
                <c:pt idx="160">
                  <c:v>-41.84</c:v>
                </c:pt>
                <c:pt idx="161">
                  <c:v>35.910000000000011</c:v>
                </c:pt>
                <c:pt idx="162">
                  <c:v>-82.32</c:v>
                </c:pt>
                <c:pt idx="163">
                  <c:v>-35.299999999999997</c:v>
                </c:pt>
                <c:pt idx="164">
                  <c:v>67.779999999999987</c:v>
                </c:pt>
                <c:pt idx="165">
                  <c:v>61.910000000000011</c:v>
                </c:pt>
                <c:pt idx="166">
                  <c:v>-25.230000000000004</c:v>
                </c:pt>
                <c:pt idx="167">
                  <c:v>77.339999999999989</c:v>
                </c:pt>
                <c:pt idx="168">
                  <c:v>-67.02000000000001</c:v>
                </c:pt>
                <c:pt idx="169">
                  <c:v>-63.440000000000005</c:v>
                </c:pt>
                <c:pt idx="170">
                  <c:v>-4.1099999999999994</c:v>
                </c:pt>
                <c:pt idx="171">
                  <c:v>13.299999999999997</c:v>
                </c:pt>
                <c:pt idx="172">
                  <c:v>-14.89</c:v>
                </c:pt>
                <c:pt idx="173">
                  <c:v>-68.48</c:v>
                </c:pt>
                <c:pt idx="174">
                  <c:v>-26.810000000000002</c:v>
                </c:pt>
                <c:pt idx="175">
                  <c:v>37.33</c:v>
                </c:pt>
                <c:pt idx="176">
                  <c:v>30.469999999999985</c:v>
                </c:pt>
                <c:pt idx="177">
                  <c:v>93.399999999999991</c:v>
                </c:pt>
                <c:pt idx="178">
                  <c:v>84.61999999999999</c:v>
                </c:pt>
                <c:pt idx="179">
                  <c:v>33.11999999999999</c:v>
                </c:pt>
                <c:pt idx="180">
                  <c:v>-75.78</c:v>
                </c:pt>
                <c:pt idx="181">
                  <c:v>-19.150000000000006</c:v>
                </c:pt>
                <c:pt idx="182">
                  <c:v>-61.05</c:v>
                </c:pt>
                <c:pt idx="183">
                  <c:v>35.290000000000006</c:v>
                </c:pt>
                <c:pt idx="184">
                  <c:v>-34.680000000000007</c:v>
                </c:pt>
                <c:pt idx="185">
                  <c:v>-19.269999999999996</c:v>
                </c:pt>
              </c:numCache>
            </c:numRef>
          </c:xVal>
          <c:yVal>
            <c:numRef>
              <c:f>'Hit Prob Model (SqE)'!$AH$2:$AH$187</c:f>
              <c:numCache>
                <c:formatCode>0.000</c:formatCode>
                <c:ptCount val="18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38.81</c:v>
                </c:pt>
                <c:pt idx="4">
                  <c:v>125.47000000000001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31.430000000000007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48.170000000000016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59.06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26.25</c:v>
                </c:pt>
                <c:pt idx="25">
                  <c:v>54.84</c:v>
                </c:pt>
                <c:pt idx="26">
                  <c:v>93.48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36.650000000000006</c:v>
                </c:pt>
                <c:pt idx="39">
                  <c:v>34.730000000000018</c:v>
                </c:pt>
                <c:pt idx="40">
                  <c:v>54.66</c:v>
                </c:pt>
                <c:pt idx="41">
                  <c:v>31.600000000000023</c:v>
                </c:pt>
                <c:pt idx="42">
                  <c:v>31.640000000000015</c:v>
                </c:pt>
                <c:pt idx="43">
                  <c:v>27.04000000000002</c:v>
                </c:pt>
                <c:pt idx="44">
                  <c:v>100.60000000000001</c:v>
                </c:pt>
                <c:pt idx="45">
                  <c:v>58.550000000000011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99.810000000000016</c:v>
                </c:pt>
                <c:pt idx="53">
                  <c:v>#N/A</c:v>
                </c:pt>
                <c:pt idx="54">
                  <c:v>#N/A</c:v>
                </c:pt>
                <c:pt idx="55">
                  <c:v>-3.6799999999999784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44.830000000000013</c:v>
                </c:pt>
                <c:pt idx="61">
                  <c:v>137.94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40.79000000000002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28.680000000000007</c:v>
                </c:pt>
                <c:pt idx="75">
                  <c:v>#N/A</c:v>
                </c:pt>
                <c:pt idx="76">
                  <c:v>#N/A</c:v>
                </c:pt>
                <c:pt idx="77">
                  <c:v>151.13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32.02000000000001</c:v>
                </c:pt>
                <c:pt idx="82">
                  <c:v>#N/A</c:v>
                </c:pt>
                <c:pt idx="83">
                  <c:v>#N/A</c:v>
                </c:pt>
                <c:pt idx="84">
                  <c:v>198.27</c:v>
                </c:pt>
                <c:pt idx="85">
                  <c:v>#N/A</c:v>
                </c:pt>
                <c:pt idx="86">
                  <c:v>#N/A</c:v>
                </c:pt>
                <c:pt idx="87">
                  <c:v>39.210000000000008</c:v>
                </c:pt>
                <c:pt idx="88">
                  <c:v>87.850000000000009</c:v>
                </c:pt>
                <c:pt idx="89">
                  <c:v>142.23000000000002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30.240000000000009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59.41</c:v>
                </c:pt>
                <c:pt idx="98">
                  <c:v>#N/A</c:v>
                </c:pt>
                <c:pt idx="99">
                  <c:v>72.59</c:v>
                </c:pt>
                <c:pt idx="100">
                  <c:v>138.93</c:v>
                </c:pt>
                <c:pt idx="101">
                  <c:v>100.64000000000001</c:v>
                </c:pt>
                <c:pt idx="102">
                  <c:v>155.70000000000002</c:v>
                </c:pt>
                <c:pt idx="103">
                  <c:v>#N/A</c:v>
                </c:pt>
                <c:pt idx="104">
                  <c:v>#N/A</c:v>
                </c:pt>
                <c:pt idx="105">
                  <c:v>29.850000000000023</c:v>
                </c:pt>
                <c:pt idx="106">
                  <c:v>#N/A</c:v>
                </c:pt>
                <c:pt idx="107">
                  <c:v>#N/A</c:v>
                </c:pt>
                <c:pt idx="108">
                  <c:v>39.640000000000015</c:v>
                </c:pt>
                <c:pt idx="109">
                  <c:v>#N/A</c:v>
                </c:pt>
                <c:pt idx="110">
                  <c:v>104.27000000000001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55.47</c:v>
                </c:pt>
                <c:pt idx="118">
                  <c:v>#N/A</c:v>
                </c:pt>
                <c:pt idx="119">
                  <c:v>#N/A</c:v>
                </c:pt>
                <c:pt idx="120">
                  <c:v>83.550000000000011</c:v>
                </c:pt>
                <c:pt idx="121">
                  <c:v>#N/A</c:v>
                </c:pt>
                <c:pt idx="122">
                  <c:v>100.47000000000001</c:v>
                </c:pt>
                <c:pt idx="123">
                  <c:v>81.02000000000001</c:v>
                </c:pt>
                <c:pt idx="124">
                  <c:v>#N/A</c:v>
                </c:pt>
                <c:pt idx="125">
                  <c:v>#N/A</c:v>
                </c:pt>
                <c:pt idx="126">
                  <c:v>69.100000000000023</c:v>
                </c:pt>
                <c:pt idx="127">
                  <c:v>#N/A</c:v>
                </c:pt>
                <c:pt idx="128">
                  <c:v>15.689999999999998</c:v>
                </c:pt>
                <c:pt idx="129">
                  <c:v>#N/A</c:v>
                </c:pt>
                <c:pt idx="130">
                  <c:v>#N/A</c:v>
                </c:pt>
                <c:pt idx="131">
                  <c:v>27.930000000000007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73.300000000000011</c:v>
                </c:pt>
                <c:pt idx="142">
                  <c:v>73.38000000000001</c:v>
                </c:pt>
                <c:pt idx="143">
                  <c:v>#N/A</c:v>
                </c:pt>
                <c:pt idx="144">
                  <c:v>30.950000000000017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59.450000000000017</c:v>
                </c:pt>
                <c:pt idx="151">
                  <c:v>116.73</c:v>
                </c:pt>
                <c:pt idx="152">
                  <c:v>114.99000000000001</c:v>
                </c:pt>
                <c:pt idx="153">
                  <c:v>85.500000000000014</c:v>
                </c:pt>
                <c:pt idx="154">
                  <c:v>#N/A</c:v>
                </c:pt>
                <c:pt idx="155">
                  <c:v>#N/A</c:v>
                </c:pt>
                <c:pt idx="156">
                  <c:v>69.97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44.360000000000014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47.380000000000024</c:v>
                </c:pt>
                <c:pt idx="176">
                  <c:v>35.54000000000002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73.820000000000007</c:v>
                </c:pt>
                <c:pt idx="181">
                  <c:v>47.91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67.710000000000008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62-4AD3-9EA5-7168C3D24842}"/>
            </c:ext>
          </c:extLst>
        </c:ser>
        <c:ser>
          <c:idx val="2"/>
          <c:order val="2"/>
          <c:tx>
            <c:strRef>
              <c:f>'Hit Prob Model (SqE)'!$AI$1</c:f>
              <c:strCache>
                <c:ptCount val="1"/>
                <c:pt idx="0">
                  <c:v>Very Different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'Hit Prob Model (SqE)'!$AF$2:$AF$187</c:f>
              <c:numCache>
                <c:formatCode>General</c:formatCode>
                <c:ptCount val="186"/>
                <c:pt idx="0">
                  <c:v>22.899999999999991</c:v>
                </c:pt>
                <c:pt idx="1">
                  <c:v>60.86999999999999</c:v>
                </c:pt>
                <c:pt idx="2">
                  <c:v>63.269999999999996</c:v>
                </c:pt>
                <c:pt idx="3">
                  <c:v>20.86999999999999</c:v>
                </c:pt>
                <c:pt idx="4">
                  <c:v>86.339999999999989</c:v>
                </c:pt>
                <c:pt idx="5">
                  <c:v>48.63000000000001</c:v>
                </c:pt>
                <c:pt idx="6">
                  <c:v>-12.739999999999995</c:v>
                </c:pt>
                <c:pt idx="7">
                  <c:v>-6.269999999999996</c:v>
                </c:pt>
                <c:pt idx="8">
                  <c:v>33.469999999999985</c:v>
                </c:pt>
                <c:pt idx="9">
                  <c:v>-32.510000000000005</c:v>
                </c:pt>
                <c:pt idx="10">
                  <c:v>-41.11</c:v>
                </c:pt>
                <c:pt idx="11">
                  <c:v>98.86999999999999</c:v>
                </c:pt>
                <c:pt idx="12">
                  <c:v>35.440000000000012</c:v>
                </c:pt>
                <c:pt idx="13">
                  <c:v>-29.730000000000004</c:v>
                </c:pt>
                <c:pt idx="14">
                  <c:v>31.469999999999985</c:v>
                </c:pt>
                <c:pt idx="15">
                  <c:v>75.83</c:v>
                </c:pt>
                <c:pt idx="16">
                  <c:v>37.11999999999999</c:v>
                </c:pt>
                <c:pt idx="17">
                  <c:v>-28.42</c:v>
                </c:pt>
                <c:pt idx="18">
                  <c:v>76.89</c:v>
                </c:pt>
                <c:pt idx="19">
                  <c:v>-16.480000000000004</c:v>
                </c:pt>
                <c:pt idx="20">
                  <c:v>21.410000000000011</c:v>
                </c:pt>
                <c:pt idx="21">
                  <c:v>-21.67</c:v>
                </c:pt>
                <c:pt idx="22">
                  <c:v>-35.150000000000006</c:v>
                </c:pt>
                <c:pt idx="23">
                  <c:v>-108.47</c:v>
                </c:pt>
                <c:pt idx="24">
                  <c:v>-25.540000000000006</c:v>
                </c:pt>
                <c:pt idx="25">
                  <c:v>45.11</c:v>
                </c:pt>
                <c:pt idx="26">
                  <c:v>93.79</c:v>
                </c:pt>
                <c:pt idx="27">
                  <c:v>31.679999999999993</c:v>
                </c:pt>
                <c:pt idx="28">
                  <c:v>38.969999999999985</c:v>
                </c:pt>
                <c:pt idx="29">
                  <c:v>-96.6</c:v>
                </c:pt>
                <c:pt idx="30">
                  <c:v>79.11</c:v>
                </c:pt>
                <c:pt idx="31">
                  <c:v>25.86</c:v>
                </c:pt>
                <c:pt idx="32">
                  <c:v>35.350000000000009</c:v>
                </c:pt>
                <c:pt idx="33">
                  <c:v>40.010000000000005</c:v>
                </c:pt>
                <c:pt idx="34">
                  <c:v>-101.64</c:v>
                </c:pt>
                <c:pt idx="35">
                  <c:v>81.14</c:v>
                </c:pt>
                <c:pt idx="36">
                  <c:v>25.64</c:v>
                </c:pt>
                <c:pt idx="37">
                  <c:v>70.749999999999986</c:v>
                </c:pt>
                <c:pt idx="38">
                  <c:v>37.469999999999985</c:v>
                </c:pt>
                <c:pt idx="39">
                  <c:v>30.219999999999985</c:v>
                </c:pt>
                <c:pt idx="40">
                  <c:v>23.029999999999987</c:v>
                </c:pt>
                <c:pt idx="41">
                  <c:v>-30.070000000000007</c:v>
                </c:pt>
                <c:pt idx="42">
                  <c:v>-24.060000000000002</c:v>
                </c:pt>
                <c:pt idx="43">
                  <c:v>-19.820000000000007</c:v>
                </c:pt>
                <c:pt idx="44">
                  <c:v>98.999999999999986</c:v>
                </c:pt>
                <c:pt idx="45">
                  <c:v>35.230000000000004</c:v>
                </c:pt>
                <c:pt idx="46">
                  <c:v>-53.600000000000009</c:v>
                </c:pt>
                <c:pt idx="47">
                  <c:v>61.92</c:v>
                </c:pt>
                <c:pt idx="48">
                  <c:v>-38.620000000000005</c:v>
                </c:pt>
                <c:pt idx="49">
                  <c:v>50.499999999999986</c:v>
                </c:pt>
                <c:pt idx="50">
                  <c:v>38.459999999999994</c:v>
                </c:pt>
                <c:pt idx="51">
                  <c:v>37.36</c:v>
                </c:pt>
                <c:pt idx="52">
                  <c:v>43.660000000000011</c:v>
                </c:pt>
                <c:pt idx="53">
                  <c:v>-38.790000000000006</c:v>
                </c:pt>
                <c:pt idx="54">
                  <c:v>-80.03</c:v>
                </c:pt>
                <c:pt idx="55">
                  <c:v>2.1700000000000017</c:v>
                </c:pt>
                <c:pt idx="56">
                  <c:v>92.05</c:v>
                </c:pt>
                <c:pt idx="57">
                  <c:v>118.63000000000001</c:v>
                </c:pt>
                <c:pt idx="58">
                  <c:v>93.83</c:v>
                </c:pt>
                <c:pt idx="59">
                  <c:v>36.11999999999999</c:v>
                </c:pt>
                <c:pt idx="60">
                  <c:v>-51.180000000000007</c:v>
                </c:pt>
                <c:pt idx="61">
                  <c:v>-38.489999999999995</c:v>
                </c:pt>
                <c:pt idx="62">
                  <c:v>-95.01</c:v>
                </c:pt>
                <c:pt idx="63">
                  <c:v>49.38000000000001</c:v>
                </c:pt>
                <c:pt idx="64">
                  <c:v>40.160000000000011</c:v>
                </c:pt>
                <c:pt idx="65">
                  <c:v>30.67</c:v>
                </c:pt>
                <c:pt idx="66">
                  <c:v>41.339999999999989</c:v>
                </c:pt>
                <c:pt idx="67">
                  <c:v>30.790000000000006</c:v>
                </c:pt>
                <c:pt idx="68">
                  <c:v>80.290000000000006</c:v>
                </c:pt>
                <c:pt idx="69">
                  <c:v>56.149999999999991</c:v>
                </c:pt>
                <c:pt idx="70">
                  <c:v>30.190000000000012</c:v>
                </c:pt>
                <c:pt idx="71">
                  <c:v>38.299999999999997</c:v>
                </c:pt>
                <c:pt idx="72">
                  <c:v>44.11999999999999</c:v>
                </c:pt>
                <c:pt idx="73">
                  <c:v>-10.820000000000007</c:v>
                </c:pt>
                <c:pt idx="74">
                  <c:v>17.929999999999993</c:v>
                </c:pt>
                <c:pt idx="75">
                  <c:v>20.399999999999991</c:v>
                </c:pt>
                <c:pt idx="76">
                  <c:v>44.709999999999994</c:v>
                </c:pt>
                <c:pt idx="77">
                  <c:v>72.440000000000012</c:v>
                </c:pt>
                <c:pt idx="78">
                  <c:v>36.709999999999994</c:v>
                </c:pt>
                <c:pt idx="79">
                  <c:v>-106.27000000000001</c:v>
                </c:pt>
                <c:pt idx="80">
                  <c:v>1.2800000000000011</c:v>
                </c:pt>
                <c:pt idx="81">
                  <c:v>31.779999999999987</c:v>
                </c:pt>
                <c:pt idx="82">
                  <c:v>79.709999999999994</c:v>
                </c:pt>
                <c:pt idx="83">
                  <c:v>19.749999999999986</c:v>
                </c:pt>
                <c:pt idx="84">
                  <c:v>-125.42</c:v>
                </c:pt>
                <c:pt idx="85">
                  <c:v>75.92</c:v>
                </c:pt>
                <c:pt idx="86">
                  <c:v>-36.409999999999997</c:v>
                </c:pt>
                <c:pt idx="87">
                  <c:v>-39.299999999999997</c:v>
                </c:pt>
                <c:pt idx="88">
                  <c:v>57.790000000000006</c:v>
                </c:pt>
                <c:pt idx="89">
                  <c:v>42.33</c:v>
                </c:pt>
                <c:pt idx="90">
                  <c:v>25.739999999999995</c:v>
                </c:pt>
                <c:pt idx="91">
                  <c:v>86.42</c:v>
                </c:pt>
                <c:pt idx="92">
                  <c:v>103.58</c:v>
                </c:pt>
                <c:pt idx="93">
                  <c:v>20.239999999999995</c:v>
                </c:pt>
                <c:pt idx="94">
                  <c:v>64.42</c:v>
                </c:pt>
                <c:pt idx="95">
                  <c:v>-57.17</c:v>
                </c:pt>
                <c:pt idx="96">
                  <c:v>27.61999999999999</c:v>
                </c:pt>
                <c:pt idx="97">
                  <c:v>39.070000000000007</c:v>
                </c:pt>
                <c:pt idx="98">
                  <c:v>27.040000000000006</c:v>
                </c:pt>
                <c:pt idx="99">
                  <c:v>-43.17</c:v>
                </c:pt>
                <c:pt idx="100">
                  <c:v>50.589999999999989</c:v>
                </c:pt>
                <c:pt idx="101">
                  <c:v>-62.59</c:v>
                </c:pt>
                <c:pt idx="102">
                  <c:v>66.790000000000006</c:v>
                </c:pt>
                <c:pt idx="103">
                  <c:v>-29.489999999999995</c:v>
                </c:pt>
                <c:pt idx="104">
                  <c:v>33.910000000000011</c:v>
                </c:pt>
                <c:pt idx="105">
                  <c:v>-30.97</c:v>
                </c:pt>
                <c:pt idx="106">
                  <c:v>41.910000000000011</c:v>
                </c:pt>
                <c:pt idx="107">
                  <c:v>56.39</c:v>
                </c:pt>
                <c:pt idx="108">
                  <c:v>-45.960000000000008</c:v>
                </c:pt>
                <c:pt idx="109">
                  <c:v>-103.66</c:v>
                </c:pt>
                <c:pt idx="110">
                  <c:v>-79.23</c:v>
                </c:pt>
                <c:pt idx="111">
                  <c:v>-97.05</c:v>
                </c:pt>
                <c:pt idx="112">
                  <c:v>53.739999999999995</c:v>
                </c:pt>
                <c:pt idx="113">
                  <c:v>-53.260000000000005</c:v>
                </c:pt>
                <c:pt idx="114">
                  <c:v>31.940000000000012</c:v>
                </c:pt>
                <c:pt idx="115">
                  <c:v>-60.22</c:v>
                </c:pt>
                <c:pt idx="116">
                  <c:v>-78.66</c:v>
                </c:pt>
                <c:pt idx="117">
                  <c:v>-15.739999999999995</c:v>
                </c:pt>
                <c:pt idx="118">
                  <c:v>30.450000000000003</c:v>
                </c:pt>
                <c:pt idx="119">
                  <c:v>-72.98</c:v>
                </c:pt>
                <c:pt idx="120">
                  <c:v>-50.650000000000006</c:v>
                </c:pt>
                <c:pt idx="121">
                  <c:v>-6.269999999999996</c:v>
                </c:pt>
                <c:pt idx="122">
                  <c:v>-70.7</c:v>
                </c:pt>
                <c:pt idx="123">
                  <c:v>69.429999999999993</c:v>
                </c:pt>
                <c:pt idx="124">
                  <c:v>-37.56</c:v>
                </c:pt>
                <c:pt idx="125">
                  <c:v>-80.550000000000011</c:v>
                </c:pt>
                <c:pt idx="126">
                  <c:v>47.019999999999996</c:v>
                </c:pt>
                <c:pt idx="127">
                  <c:v>84.219999999999985</c:v>
                </c:pt>
                <c:pt idx="128">
                  <c:v>47.790000000000006</c:v>
                </c:pt>
                <c:pt idx="129">
                  <c:v>34.540000000000006</c:v>
                </c:pt>
                <c:pt idx="130">
                  <c:v>18.920000000000002</c:v>
                </c:pt>
                <c:pt idx="131">
                  <c:v>23.049999999999997</c:v>
                </c:pt>
                <c:pt idx="132">
                  <c:v>85.29</c:v>
                </c:pt>
                <c:pt idx="133">
                  <c:v>78.13000000000001</c:v>
                </c:pt>
                <c:pt idx="134">
                  <c:v>-19.47</c:v>
                </c:pt>
                <c:pt idx="135">
                  <c:v>-8.3700000000000045</c:v>
                </c:pt>
                <c:pt idx="136">
                  <c:v>-17.909999999999997</c:v>
                </c:pt>
                <c:pt idx="137">
                  <c:v>106.86999999999999</c:v>
                </c:pt>
                <c:pt idx="138">
                  <c:v>-17.78</c:v>
                </c:pt>
                <c:pt idx="139">
                  <c:v>-4.210000000000008</c:v>
                </c:pt>
                <c:pt idx="140">
                  <c:v>30.709999999999994</c:v>
                </c:pt>
                <c:pt idx="141">
                  <c:v>-38.590000000000003</c:v>
                </c:pt>
                <c:pt idx="142">
                  <c:v>71.309999999999988</c:v>
                </c:pt>
                <c:pt idx="143">
                  <c:v>105.61</c:v>
                </c:pt>
                <c:pt idx="144">
                  <c:v>26.230000000000004</c:v>
                </c:pt>
                <c:pt idx="145">
                  <c:v>-14.420000000000002</c:v>
                </c:pt>
                <c:pt idx="146">
                  <c:v>86.98</c:v>
                </c:pt>
                <c:pt idx="147">
                  <c:v>40.209999999999994</c:v>
                </c:pt>
                <c:pt idx="148">
                  <c:v>98.42</c:v>
                </c:pt>
                <c:pt idx="149">
                  <c:v>32.600000000000009</c:v>
                </c:pt>
                <c:pt idx="150">
                  <c:v>37.709999999999994</c:v>
                </c:pt>
                <c:pt idx="151">
                  <c:v>45.86999999999999</c:v>
                </c:pt>
                <c:pt idx="152">
                  <c:v>106.51</c:v>
                </c:pt>
                <c:pt idx="153">
                  <c:v>39.540000000000006</c:v>
                </c:pt>
                <c:pt idx="154">
                  <c:v>44.42</c:v>
                </c:pt>
                <c:pt idx="155">
                  <c:v>56.910000000000011</c:v>
                </c:pt>
                <c:pt idx="156">
                  <c:v>45.010000000000005</c:v>
                </c:pt>
                <c:pt idx="157">
                  <c:v>34.33</c:v>
                </c:pt>
                <c:pt idx="158">
                  <c:v>23.719999999999985</c:v>
                </c:pt>
                <c:pt idx="159">
                  <c:v>68.260000000000005</c:v>
                </c:pt>
                <c:pt idx="160">
                  <c:v>-41.84</c:v>
                </c:pt>
                <c:pt idx="161">
                  <c:v>35.910000000000011</c:v>
                </c:pt>
                <c:pt idx="162">
                  <c:v>-82.32</c:v>
                </c:pt>
                <c:pt idx="163">
                  <c:v>-35.299999999999997</c:v>
                </c:pt>
                <c:pt idx="164">
                  <c:v>67.779999999999987</c:v>
                </c:pt>
                <c:pt idx="165">
                  <c:v>61.910000000000011</c:v>
                </c:pt>
                <c:pt idx="166">
                  <c:v>-25.230000000000004</c:v>
                </c:pt>
                <c:pt idx="167">
                  <c:v>77.339999999999989</c:v>
                </c:pt>
                <c:pt idx="168">
                  <c:v>-67.02000000000001</c:v>
                </c:pt>
                <c:pt idx="169">
                  <c:v>-63.440000000000005</c:v>
                </c:pt>
                <c:pt idx="170">
                  <c:v>-4.1099999999999994</c:v>
                </c:pt>
                <c:pt idx="171">
                  <c:v>13.299999999999997</c:v>
                </c:pt>
                <c:pt idx="172">
                  <c:v>-14.89</c:v>
                </c:pt>
                <c:pt idx="173">
                  <c:v>-68.48</c:v>
                </c:pt>
                <c:pt idx="174">
                  <c:v>-26.810000000000002</c:v>
                </c:pt>
                <c:pt idx="175">
                  <c:v>37.33</c:v>
                </c:pt>
                <c:pt idx="176">
                  <c:v>30.469999999999985</c:v>
                </c:pt>
                <c:pt idx="177">
                  <c:v>93.399999999999991</c:v>
                </c:pt>
                <c:pt idx="178">
                  <c:v>84.61999999999999</c:v>
                </c:pt>
                <c:pt idx="179">
                  <c:v>33.11999999999999</c:v>
                </c:pt>
                <c:pt idx="180">
                  <c:v>-75.78</c:v>
                </c:pt>
                <c:pt idx="181">
                  <c:v>-19.150000000000006</c:v>
                </c:pt>
                <c:pt idx="182">
                  <c:v>-61.05</c:v>
                </c:pt>
                <c:pt idx="183">
                  <c:v>35.290000000000006</c:v>
                </c:pt>
                <c:pt idx="184">
                  <c:v>-34.680000000000007</c:v>
                </c:pt>
                <c:pt idx="185">
                  <c:v>-19.269999999999996</c:v>
                </c:pt>
              </c:numCache>
            </c:numRef>
          </c:xVal>
          <c:yVal>
            <c:numRef>
              <c:f>'Hit Prob Model (SqE)'!$AI$2:$AI$187</c:f>
              <c:numCache>
                <c:formatCode>0.000</c:formatCode>
                <c:ptCount val="186"/>
                <c:pt idx="0">
                  <c:v>#N/A</c:v>
                </c:pt>
                <c:pt idx="1">
                  <c:v>#N/A</c:v>
                </c:pt>
                <c:pt idx="2">
                  <c:v>96.960000000000008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99.320000000000007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83.580000000000013</c:v>
                </c:pt>
                <c:pt idx="16">
                  <c:v>34.72</c:v>
                </c:pt>
                <c:pt idx="17">
                  <c:v>#N/A</c:v>
                </c:pt>
                <c:pt idx="18">
                  <c:v>131.70000000000002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69.59</c:v>
                </c:pt>
                <c:pt idx="32">
                  <c:v>59.630000000000024</c:v>
                </c:pt>
                <c:pt idx="33">
                  <c:v>#N/A</c:v>
                </c:pt>
                <c:pt idx="34">
                  <c:v>#N/A</c:v>
                </c:pt>
                <c:pt idx="35">
                  <c:v>123.63000000000001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45.380000000000024</c:v>
                </c:pt>
                <c:pt idx="51">
                  <c:v>104.57000000000001</c:v>
                </c:pt>
                <c:pt idx="52">
                  <c:v>#N/A</c:v>
                </c:pt>
                <c:pt idx="53">
                  <c:v>#N/A</c:v>
                </c:pt>
                <c:pt idx="54">
                  <c:v>80.570000000000007</c:v>
                </c:pt>
                <c:pt idx="55">
                  <c:v>#N/A</c:v>
                </c:pt>
                <c:pt idx="56">
                  <c:v>104.79</c:v>
                </c:pt>
                <c:pt idx="57">
                  <c:v>#N/A</c:v>
                </c:pt>
                <c:pt idx="58">
                  <c:v>#N/A</c:v>
                </c:pt>
                <c:pt idx="59">
                  <c:v>62.31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103.01</c:v>
                </c:pt>
                <c:pt idx="66">
                  <c:v>#N/A</c:v>
                </c:pt>
                <c:pt idx="67">
                  <c:v>#N/A</c:v>
                </c:pt>
                <c:pt idx="68">
                  <c:v>113.09</c:v>
                </c:pt>
                <c:pt idx="69">
                  <c:v>#N/A</c:v>
                </c:pt>
                <c:pt idx="70">
                  <c:v>#N/A</c:v>
                </c:pt>
                <c:pt idx="71">
                  <c:v>35.920000000000016</c:v>
                </c:pt>
                <c:pt idx="72">
                  <c:v>61.03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76.080000000000013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109.15</c:v>
                </c:pt>
                <c:pt idx="83">
                  <c:v>21.960000000000008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53.480000000000018</c:v>
                </c:pt>
                <c:pt idx="91">
                  <c:v>97.140000000000015</c:v>
                </c:pt>
                <c:pt idx="92">
                  <c:v>#N/A</c:v>
                </c:pt>
                <c:pt idx="93">
                  <c:v>#N/A</c:v>
                </c:pt>
                <c:pt idx="94">
                  <c:v>135.28</c:v>
                </c:pt>
                <c:pt idx="95">
                  <c:v>#N/A</c:v>
                </c:pt>
                <c:pt idx="96">
                  <c:v>66.900000000000006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64.94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72.800000000000011</c:v>
                </c:pt>
                <c:pt idx="126">
                  <c:v>#N/A</c:v>
                </c:pt>
                <c:pt idx="127">
                  <c:v>121.10000000000001</c:v>
                </c:pt>
                <c:pt idx="128">
                  <c:v>#N/A</c:v>
                </c:pt>
                <c:pt idx="129">
                  <c:v>#N/A</c:v>
                </c:pt>
                <c:pt idx="130">
                  <c:v>38.44</c:v>
                </c:pt>
                <c:pt idx="131">
                  <c:v>#N/A</c:v>
                </c:pt>
                <c:pt idx="132">
                  <c:v>#N/A</c:v>
                </c:pt>
                <c:pt idx="133">
                  <c:v>91.850000000000009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118.49000000000001</c:v>
                </c:pt>
                <c:pt idx="144">
                  <c:v>#N/A</c:v>
                </c:pt>
                <c:pt idx="145">
                  <c:v>#N/A</c:v>
                </c:pt>
                <c:pt idx="146">
                  <c:v>114.66000000000001</c:v>
                </c:pt>
                <c:pt idx="147">
                  <c:v>#N/A</c:v>
                </c:pt>
                <c:pt idx="148">
                  <c:v>#N/A</c:v>
                </c:pt>
                <c:pt idx="149">
                  <c:v>36.830000000000013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71.77000000000001</c:v>
                </c:pt>
                <c:pt idx="155">
                  <c:v>141.73000000000002</c:v>
                </c:pt>
                <c:pt idx="156">
                  <c:v>#N/A</c:v>
                </c:pt>
                <c:pt idx="157">
                  <c:v>56.29000000000002</c:v>
                </c:pt>
                <c:pt idx="158">
                  <c:v>35.090000000000003</c:v>
                </c:pt>
                <c:pt idx="159">
                  <c:v>#N/A</c:v>
                </c:pt>
                <c:pt idx="160">
                  <c:v>#N/A</c:v>
                </c:pt>
                <c:pt idx="161">
                  <c:v>41.460000000000008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10.340000000000003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109.16000000000001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54.78</c:v>
                </c:pt>
                <c:pt idx="184">
                  <c:v>#N/A</c:v>
                </c:pt>
                <c:pt idx="18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62-4AD3-9EA5-7168C3D24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828128"/>
        <c:axId val="480829768"/>
      </c:scatterChart>
      <c:valAx>
        <c:axId val="48082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29768"/>
        <c:crosses val="autoZero"/>
        <c:crossBetween val="midCat"/>
      </c:valAx>
      <c:valAx>
        <c:axId val="48082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2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'Hit Prob Model (CE)'!$AG$1</c:f>
              <c:strCache>
                <c:ptCount val="1"/>
                <c:pt idx="0">
                  <c:v>Same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'Hit Prob Model (CE)'!$AF$2:$AF$187</c:f>
              <c:numCache>
                <c:formatCode>General</c:formatCode>
                <c:ptCount val="186"/>
                <c:pt idx="0">
                  <c:v>22.899999999999991</c:v>
                </c:pt>
                <c:pt idx="1">
                  <c:v>60.86999999999999</c:v>
                </c:pt>
                <c:pt idx="2">
                  <c:v>63.269999999999996</c:v>
                </c:pt>
                <c:pt idx="3">
                  <c:v>20.86999999999999</c:v>
                </c:pt>
                <c:pt idx="4">
                  <c:v>86.339999999999989</c:v>
                </c:pt>
                <c:pt idx="5">
                  <c:v>48.63000000000001</c:v>
                </c:pt>
                <c:pt idx="6">
                  <c:v>-12.739999999999995</c:v>
                </c:pt>
                <c:pt idx="7">
                  <c:v>-6.269999999999996</c:v>
                </c:pt>
                <c:pt idx="8">
                  <c:v>33.469999999999985</c:v>
                </c:pt>
                <c:pt idx="9">
                  <c:v>-32.510000000000005</c:v>
                </c:pt>
                <c:pt idx="10">
                  <c:v>-41.11</c:v>
                </c:pt>
                <c:pt idx="11">
                  <c:v>98.86999999999999</c:v>
                </c:pt>
                <c:pt idx="12">
                  <c:v>35.440000000000012</c:v>
                </c:pt>
                <c:pt idx="13">
                  <c:v>-29.730000000000004</c:v>
                </c:pt>
                <c:pt idx="14">
                  <c:v>31.469999999999985</c:v>
                </c:pt>
                <c:pt idx="15">
                  <c:v>75.83</c:v>
                </c:pt>
                <c:pt idx="16">
                  <c:v>37.11999999999999</c:v>
                </c:pt>
                <c:pt idx="17">
                  <c:v>-28.42</c:v>
                </c:pt>
                <c:pt idx="18">
                  <c:v>76.89</c:v>
                </c:pt>
                <c:pt idx="19">
                  <c:v>-16.480000000000004</c:v>
                </c:pt>
                <c:pt idx="20">
                  <c:v>21.410000000000011</c:v>
                </c:pt>
                <c:pt idx="21">
                  <c:v>-21.67</c:v>
                </c:pt>
                <c:pt idx="22">
                  <c:v>-35.150000000000006</c:v>
                </c:pt>
                <c:pt idx="23">
                  <c:v>-108.47</c:v>
                </c:pt>
                <c:pt idx="24">
                  <c:v>-25.540000000000006</c:v>
                </c:pt>
                <c:pt idx="25">
                  <c:v>45.11</c:v>
                </c:pt>
                <c:pt idx="26">
                  <c:v>93.79</c:v>
                </c:pt>
                <c:pt idx="27">
                  <c:v>31.679999999999993</c:v>
                </c:pt>
                <c:pt idx="28">
                  <c:v>38.969999999999985</c:v>
                </c:pt>
                <c:pt idx="29">
                  <c:v>-96.6</c:v>
                </c:pt>
                <c:pt idx="30">
                  <c:v>79.11</c:v>
                </c:pt>
                <c:pt idx="31">
                  <c:v>25.86</c:v>
                </c:pt>
                <c:pt idx="32">
                  <c:v>35.350000000000009</c:v>
                </c:pt>
                <c:pt idx="33">
                  <c:v>40.010000000000005</c:v>
                </c:pt>
                <c:pt idx="34">
                  <c:v>-101.64</c:v>
                </c:pt>
                <c:pt idx="35">
                  <c:v>81.14</c:v>
                </c:pt>
                <c:pt idx="36">
                  <c:v>25.64</c:v>
                </c:pt>
                <c:pt idx="37">
                  <c:v>70.749999999999986</c:v>
                </c:pt>
                <c:pt idx="38">
                  <c:v>37.469999999999985</c:v>
                </c:pt>
                <c:pt idx="39">
                  <c:v>30.219999999999985</c:v>
                </c:pt>
                <c:pt idx="40">
                  <c:v>23.029999999999987</c:v>
                </c:pt>
                <c:pt idx="41">
                  <c:v>-30.070000000000007</c:v>
                </c:pt>
                <c:pt idx="42">
                  <c:v>-24.060000000000002</c:v>
                </c:pt>
                <c:pt idx="43">
                  <c:v>-19.820000000000007</c:v>
                </c:pt>
                <c:pt idx="44">
                  <c:v>98.999999999999986</c:v>
                </c:pt>
                <c:pt idx="45">
                  <c:v>35.230000000000004</c:v>
                </c:pt>
                <c:pt idx="46">
                  <c:v>-53.600000000000009</c:v>
                </c:pt>
                <c:pt idx="47">
                  <c:v>61.92</c:v>
                </c:pt>
                <c:pt idx="48">
                  <c:v>-38.620000000000005</c:v>
                </c:pt>
                <c:pt idx="49">
                  <c:v>50.499999999999986</c:v>
                </c:pt>
                <c:pt idx="50">
                  <c:v>38.459999999999994</c:v>
                </c:pt>
                <c:pt idx="51">
                  <c:v>37.36</c:v>
                </c:pt>
                <c:pt idx="52">
                  <c:v>43.660000000000011</c:v>
                </c:pt>
                <c:pt idx="53">
                  <c:v>-38.790000000000006</c:v>
                </c:pt>
                <c:pt idx="54">
                  <c:v>-80.03</c:v>
                </c:pt>
                <c:pt idx="55">
                  <c:v>2.1700000000000017</c:v>
                </c:pt>
                <c:pt idx="56">
                  <c:v>92.05</c:v>
                </c:pt>
                <c:pt idx="57">
                  <c:v>118.63000000000001</c:v>
                </c:pt>
                <c:pt idx="58">
                  <c:v>93.83</c:v>
                </c:pt>
                <c:pt idx="59">
                  <c:v>36.11999999999999</c:v>
                </c:pt>
                <c:pt idx="60">
                  <c:v>-51.180000000000007</c:v>
                </c:pt>
                <c:pt idx="61">
                  <c:v>-38.489999999999995</c:v>
                </c:pt>
                <c:pt idx="62">
                  <c:v>-95.01</c:v>
                </c:pt>
                <c:pt idx="63">
                  <c:v>49.38000000000001</c:v>
                </c:pt>
                <c:pt idx="64">
                  <c:v>40.160000000000011</c:v>
                </c:pt>
                <c:pt idx="65">
                  <c:v>30.67</c:v>
                </c:pt>
                <c:pt idx="66">
                  <c:v>41.339999999999989</c:v>
                </c:pt>
                <c:pt idx="67">
                  <c:v>30.790000000000006</c:v>
                </c:pt>
                <c:pt idx="68">
                  <c:v>80.290000000000006</c:v>
                </c:pt>
                <c:pt idx="69">
                  <c:v>56.149999999999991</c:v>
                </c:pt>
                <c:pt idx="70">
                  <c:v>30.190000000000012</c:v>
                </c:pt>
                <c:pt idx="71">
                  <c:v>38.299999999999997</c:v>
                </c:pt>
                <c:pt idx="72">
                  <c:v>44.11999999999999</c:v>
                </c:pt>
                <c:pt idx="73">
                  <c:v>-10.820000000000007</c:v>
                </c:pt>
                <c:pt idx="74">
                  <c:v>17.929999999999993</c:v>
                </c:pt>
                <c:pt idx="75">
                  <c:v>20.399999999999991</c:v>
                </c:pt>
                <c:pt idx="76">
                  <c:v>44.709999999999994</c:v>
                </c:pt>
                <c:pt idx="77">
                  <c:v>72.440000000000012</c:v>
                </c:pt>
                <c:pt idx="78">
                  <c:v>36.709999999999994</c:v>
                </c:pt>
                <c:pt idx="79">
                  <c:v>-106.27000000000001</c:v>
                </c:pt>
                <c:pt idx="80">
                  <c:v>1.2800000000000011</c:v>
                </c:pt>
                <c:pt idx="81">
                  <c:v>31.779999999999987</c:v>
                </c:pt>
                <c:pt idx="82">
                  <c:v>79.709999999999994</c:v>
                </c:pt>
                <c:pt idx="83">
                  <c:v>19.749999999999986</c:v>
                </c:pt>
                <c:pt idx="84">
                  <c:v>-125.42</c:v>
                </c:pt>
                <c:pt idx="85">
                  <c:v>75.92</c:v>
                </c:pt>
                <c:pt idx="86">
                  <c:v>-36.409999999999997</c:v>
                </c:pt>
                <c:pt idx="87">
                  <c:v>-39.299999999999997</c:v>
                </c:pt>
                <c:pt idx="88">
                  <c:v>57.790000000000006</c:v>
                </c:pt>
                <c:pt idx="89">
                  <c:v>42.33</c:v>
                </c:pt>
                <c:pt idx="90">
                  <c:v>25.739999999999995</c:v>
                </c:pt>
                <c:pt idx="91">
                  <c:v>86.42</c:v>
                </c:pt>
                <c:pt idx="92">
                  <c:v>103.58</c:v>
                </c:pt>
                <c:pt idx="93">
                  <c:v>20.239999999999995</c:v>
                </c:pt>
                <c:pt idx="94">
                  <c:v>64.42</c:v>
                </c:pt>
                <c:pt idx="95">
                  <c:v>-57.17</c:v>
                </c:pt>
                <c:pt idx="96">
                  <c:v>27.61999999999999</c:v>
                </c:pt>
                <c:pt idx="97">
                  <c:v>39.070000000000007</c:v>
                </c:pt>
                <c:pt idx="98">
                  <c:v>27.040000000000006</c:v>
                </c:pt>
                <c:pt idx="99">
                  <c:v>-43.17</c:v>
                </c:pt>
                <c:pt idx="100">
                  <c:v>50.589999999999989</c:v>
                </c:pt>
                <c:pt idx="101">
                  <c:v>-62.59</c:v>
                </c:pt>
                <c:pt idx="102">
                  <c:v>66.790000000000006</c:v>
                </c:pt>
                <c:pt idx="103">
                  <c:v>-29.489999999999995</c:v>
                </c:pt>
                <c:pt idx="104">
                  <c:v>33.910000000000011</c:v>
                </c:pt>
                <c:pt idx="105">
                  <c:v>-30.97</c:v>
                </c:pt>
                <c:pt idx="106">
                  <c:v>41.910000000000011</c:v>
                </c:pt>
                <c:pt idx="107">
                  <c:v>56.39</c:v>
                </c:pt>
                <c:pt idx="108">
                  <c:v>-45.960000000000008</c:v>
                </c:pt>
                <c:pt idx="109">
                  <c:v>-103.66</c:v>
                </c:pt>
                <c:pt idx="110">
                  <c:v>-79.23</c:v>
                </c:pt>
                <c:pt idx="111">
                  <c:v>-97.05</c:v>
                </c:pt>
                <c:pt idx="112">
                  <c:v>53.739999999999995</c:v>
                </c:pt>
                <c:pt idx="113">
                  <c:v>-53.260000000000005</c:v>
                </c:pt>
                <c:pt idx="114">
                  <c:v>31.940000000000012</c:v>
                </c:pt>
                <c:pt idx="115">
                  <c:v>-60.22</c:v>
                </c:pt>
                <c:pt idx="116">
                  <c:v>-78.66</c:v>
                </c:pt>
                <c:pt idx="117">
                  <c:v>-15.739999999999995</c:v>
                </c:pt>
                <c:pt idx="118">
                  <c:v>30.450000000000003</c:v>
                </c:pt>
                <c:pt idx="119">
                  <c:v>-72.98</c:v>
                </c:pt>
                <c:pt idx="120">
                  <c:v>-50.650000000000006</c:v>
                </c:pt>
                <c:pt idx="121">
                  <c:v>-6.269999999999996</c:v>
                </c:pt>
                <c:pt idx="122">
                  <c:v>-70.7</c:v>
                </c:pt>
                <c:pt idx="123">
                  <c:v>69.429999999999993</c:v>
                </c:pt>
                <c:pt idx="124">
                  <c:v>-37.56</c:v>
                </c:pt>
                <c:pt idx="125">
                  <c:v>-80.550000000000011</c:v>
                </c:pt>
                <c:pt idx="126">
                  <c:v>47.019999999999996</c:v>
                </c:pt>
                <c:pt idx="127">
                  <c:v>84.219999999999985</c:v>
                </c:pt>
                <c:pt idx="128">
                  <c:v>47.790000000000006</c:v>
                </c:pt>
                <c:pt idx="129">
                  <c:v>34.540000000000006</c:v>
                </c:pt>
                <c:pt idx="130">
                  <c:v>18.920000000000002</c:v>
                </c:pt>
                <c:pt idx="131">
                  <c:v>23.049999999999997</c:v>
                </c:pt>
                <c:pt idx="132">
                  <c:v>85.29</c:v>
                </c:pt>
                <c:pt idx="133">
                  <c:v>78.13000000000001</c:v>
                </c:pt>
                <c:pt idx="134">
                  <c:v>-19.47</c:v>
                </c:pt>
                <c:pt idx="135">
                  <c:v>-8.3700000000000045</c:v>
                </c:pt>
                <c:pt idx="136">
                  <c:v>-17.909999999999997</c:v>
                </c:pt>
                <c:pt idx="137">
                  <c:v>106.86999999999999</c:v>
                </c:pt>
                <c:pt idx="138">
                  <c:v>-17.78</c:v>
                </c:pt>
                <c:pt idx="139">
                  <c:v>-4.210000000000008</c:v>
                </c:pt>
                <c:pt idx="140">
                  <c:v>30.709999999999994</c:v>
                </c:pt>
                <c:pt idx="141">
                  <c:v>-38.590000000000003</c:v>
                </c:pt>
                <c:pt idx="142">
                  <c:v>71.309999999999988</c:v>
                </c:pt>
                <c:pt idx="143">
                  <c:v>105.61</c:v>
                </c:pt>
                <c:pt idx="144">
                  <c:v>26.230000000000004</c:v>
                </c:pt>
                <c:pt idx="145">
                  <c:v>-14.420000000000002</c:v>
                </c:pt>
                <c:pt idx="146">
                  <c:v>86.98</c:v>
                </c:pt>
                <c:pt idx="147">
                  <c:v>40.209999999999994</c:v>
                </c:pt>
                <c:pt idx="148">
                  <c:v>98.42</c:v>
                </c:pt>
                <c:pt idx="149">
                  <c:v>32.600000000000009</c:v>
                </c:pt>
                <c:pt idx="150">
                  <c:v>37.709999999999994</c:v>
                </c:pt>
                <c:pt idx="151">
                  <c:v>45.86999999999999</c:v>
                </c:pt>
                <c:pt idx="152">
                  <c:v>106.51</c:v>
                </c:pt>
                <c:pt idx="153">
                  <c:v>39.540000000000006</c:v>
                </c:pt>
                <c:pt idx="154">
                  <c:v>44.42</c:v>
                </c:pt>
                <c:pt idx="155">
                  <c:v>56.910000000000011</c:v>
                </c:pt>
                <c:pt idx="156">
                  <c:v>45.010000000000005</c:v>
                </c:pt>
                <c:pt idx="157">
                  <c:v>34.33</c:v>
                </c:pt>
                <c:pt idx="158">
                  <c:v>23.719999999999985</c:v>
                </c:pt>
                <c:pt idx="159">
                  <c:v>68.260000000000005</c:v>
                </c:pt>
                <c:pt idx="160">
                  <c:v>-41.84</c:v>
                </c:pt>
                <c:pt idx="161">
                  <c:v>35.910000000000011</c:v>
                </c:pt>
                <c:pt idx="162">
                  <c:v>-82.32</c:v>
                </c:pt>
                <c:pt idx="163">
                  <c:v>-35.299999999999997</c:v>
                </c:pt>
                <c:pt idx="164">
                  <c:v>67.779999999999987</c:v>
                </c:pt>
                <c:pt idx="165">
                  <c:v>61.910000000000011</c:v>
                </c:pt>
                <c:pt idx="166">
                  <c:v>-25.230000000000004</c:v>
                </c:pt>
                <c:pt idx="167">
                  <c:v>77.339999999999989</c:v>
                </c:pt>
                <c:pt idx="168">
                  <c:v>-67.02000000000001</c:v>
                </c:pt>
                <c:pt idx="169">
                  <c:v>-63.440000000000005</c:v>
                </c:pt>
                <c:pt idx="170">
                  <c:v>-4.1099999999999994</c:v>
                </c:pt>
                <c:pt idx="171">
                  <c:v>13.299999999999997</c:v>
                </c:pt>
                <c:pt idx="172">
                  <c:v>-14.89</c:v>
                </c:pt>
                <c:pt idx="173">
                  <c:v>-68.48</c:v>
                </c:pt>
                <c:pt idx="174">
                  <c:v>-26.810000000000002</c:v>
                </c:pt>
                <c:pt idx="175">
                  <c:v>37.33</c:v>
                </c:pt>
                <c:pt idx="176">
                  <c:v>30.469999999999985</c:v>
                </c:pt>
                <c:pt idx="177">
                  <c:v>93.399999999999991</c:v>
                </c:pt>
                <c:pt idx="178">
                  <c:v>84.61999999999999</c:v>
                </c:pt>
                <c:pt idx="179">
                  <c:v>33.11999999999999</c:v>
                </c:pt>
                <c:pt idx="180">
                  <c:v>-75.78</c:v>
                </c:pt>
                <c:pt idx="181">
                  <c:v>-19.150000000000006</c:v>
                </c:pt>
                <c:pt idx="182">
                  <c:v>-61.05</c:v>
                </c:pt>
                <c:pt idx="183">
                  <c:v>35.290000000000006</c:v>
                </c:pt>
                <c:pt idx="184">
                  <c:v>-34.680000000000007</c:v>
                </c:pt>
                <c:pt idx="185">
                  <c:v>-19.269999999999996</c:v>
                </c:pt>
              </c:numCache>
            </c:numRef>
          </c:xVal>
          <c:yVal>
            <c:numRef>
              <c:f>'Hit Prob Model (CE)'!$AG$2:$AG$187</c:f>
              <c:numCache>
                <c:formatCode>0.000</c:formatCode>
                <c:ptCount val="186"/>
                <c:pt idx="0">
                  <c:v>18.390000000000015</c:v>
                </c:pt>
                <c:pt idx="1">
                  <c:v>107.28000000000002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138.9</c:v>
                </c:pt>
                <c:pt idx="6">
                  <c:v>46.360000000000014</c:v>
                </c:pt>
                <c:pt idx="7">
                  <c:v>-2.8799999999999955</c:v>
                </c:pt>
                <c:pt idx="8">
                  <c:v>#N/A</c:v>
                </c:pt>
                <c:pt idx="9">
                  <c:v>11.280000000000001</c:v>
                </c:pt>
                <c:pt idx="10">
                  <c:v>40.31</c:v>
                </c:pt>
                <c:pt idx="11">
                  <c:v>#N/A</c:v>
                </c:pt>
                <c:pt idx="12">
                  <c:v>47.370000000000005</c:v>
                </c:pt>
                <c:pt idx="13">
                  <c:v>#N/A</c:v>
                </c:pt>
                <c:pt idx="14">
                  <c:v>35.420000000000016</c:v>
                </c:pt>
                <c:pt idx="15">
                  <c:v>#N/A</c:v>
                </c:pt>
                <c:pt idx="16">
                  <c:v>#N/A</c:v>
                </c:pt>
                <c:pt idx="17">
                  <c:v>57.27000000000001</c:v>
                </c:pt>
                <c:pt idx="18">
                  <c:v>#N/A</c:v>
                </c:pt>
                <c:pt idx="19">
                  <c:v>12.710000000000008</c:v>
                </c:pt>
                <c:pt idx="20">
                  <c:v>#N/A</c:v>
                </c:pt>
                <c:pt idx="21">
                  <c:v>54.41</c:v>
                </c:pt>
                <c:pt idx="22">
                  <c:v>47.580000000000013</c:v>
                </c:pt>
                <c:pt idx="23">
                  <c:v>115.65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89.220000000000013</c:v>
                </c:pt>
                <c:pt idx="28">
                  <c:v>43.09</c:v>
                </c:pt>
                <c:pt idx="29">
                  <c:v>120.03000000000002</c:v>
                </c:pt>
                <c:pt idx="30">
                  <c:v>151.59</c:v>
                </c:pt>
                <c:pt idx="31">
                  <c:v>#N/A</c:v>
                </c:pt>
                <c:pt idx="32">
                  <c:v>#N/A</c:v>
                </c:pt>
                <c:pt idx="33">
                  <c:v>43.100000000000023</c:v>
                </c:pt>
                <c:pt idx="34">
                  <c:v>131.09</c:v>
                </c:pt>
                <c:pt idx="35">
                  <c:v>#N/A</c:v>
                </c:pt>
                <c:pt idx="36">
                  <c:v>49.170000000000016</c:v>
                </c:pt>
                <c:pt idx="37">
                  <c:v>111.77000000000001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86.26</c:v>
                </c:pt>
                <c:pt idx="47">
                  <c:v>39.480000000000018</c:v>
                </c:pt>
                <c:pt idx="48">
                  <c:v>34.230000000000018</c:v>
                </c:pt>
                <c:pt idx="49">
                  <c:v>112.30000000000001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112.99000000000001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111.11000000000001</c:v>
                </c:pt>
                <c:pt idx="58">
                  <c:v>91.100000000000009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92.73</c:v>
                </c:pt>
                <c:pt idx="63">
                  <c:v>114.32000000000001</c:v>
                </c:pt>
                <c:pt idx="64">
                  <c:v>36.420000000000016</c:v>
                </c:pt>
                <c:pt idx="65">
                  <c:v>#N/A</c:v>
                </c:pt>
                <c:pt idx="66">
                  <c:v>132.58000000000001</c:v>
                </c:pt>
                <c:pt idx="67">
                  <c:v>#N/A</c:v>
                </c:pt>
                <c:pt idx="68">
                  <c:v>#N/A</c:v>
                </c:pt>
                <c:pt idx="69">
                  <c:v>110.76</c:v>
                </c:pt>
                <c:pt idx="70">
                  <c:v>48.66</c:v>
                </c:pt>
                <c:pt idx="71">
                  <c:v>#N/A</c:v>
                </c:pt>
                <c:pt idx="72">
                  <c:v>#N/A</c:v>
                </c:pt>
                <c:pt idx="73">
                  <c:v>34.930000000000007</c:v>
                </c:pt>
                <c:pt idx="74">
                  <c:v>#N/A</c:v>
                </c:pt>
                <c:pt idx="75">
                  <c:v>18.760000000000019</c:v>
                </c:pt>
                <c:pt idx="76">
                  <c:v>53.79000000000002</c:v>
                </c:pt>
                <c:pt idx="77">
                  <c:v>#N/A</c:v>
                </c:pt>
                <c:pt idx="78">
                  <c:v>#N/A</c:v>
                </c:pt>
                <c:pt idx="79">
                  <c:v>104.57000000000001</c:v>
                </c:pt>
                <c:pt idx="80">
                  <c:v>-4.6499999999999773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107.53000000000002</c:v>
                </c:pt>
                <c:pt idx="86">
                  <c:v>55.080000000000013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138.22000000000003</c:v>
                </c:pt>
                <c:pt idx="93">
                  <c:v>#N/A</c:v>
                </c:pt>
                <c:pt idx="94">
                  <c:v>#N/A</c:v>
                </c:pt>
                <c:pt idx="95">
                  <c:v>84.240000000000009</c:v>
                </c:pt>
                <c:pt idx="96">
                  <c:v>#N/A</c:v>
                </c:pt>
                <c:pt idx="97">
                  <c:v>#N/A</c:v>
                </c:pt>
                <c:pt idx="98">
                  <c:v>40.590000000000003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56.430000000000007</c:v>
                </c:pt>
                <c:pt idx="104">
                  <c:v>30.810000000000002</c:v>
                </c:pt>
                <c:pt idx="105">
                  <c:v>#N/A</c:v>
                </c:pt>
                <c:pt idx="106">
                  <c:v>112.94000000000001</c:v>
                </c:pt>
                <c:pt idx="107">
                  <c:v>100.68</c:v>
                </c:pt>
                <c:pt idx="108">
                  <c:v>#N/A</c:v>
                </c:pt>
                <c:pt idx="109">
                  <c:v>96.850000000000009</c:v>
                </c:pt>
                <c:pt idx="110">
                  <c:v>#N/A</c:v>
                </c:pt>
                <c:pt idx="111">
                  <c:v>97.410000000000011</c:v>
                </c:pt>
                <c:pt idx="112">
                  <c:v>115.27000000000001</c:v>
                </c:pt>
                <c:pt idx="113">
                  <c:v>106.48</c:v>
                </c:pt>
                <c:pt idx="114">
                  <c:v>35.670000000000016</c:v>
                </c:pt>
                <c:pt idx="115">
                  <c:v>113.50000000000001</c:v>
                </c:pt>
                <c:pt idx="116">
                  <c:v>139.09</c:v>
                </c:pt>
                <c:pt idx="117">
                  <c:v>#N/A</c:v>
                </c:pt>
                <c:pt idx="118">
                  <c:v>#N/A</c:v>
                </c:pt>
                <c:pt idx="119">
                  <c:v>156.97000000000003</c:v>
                </c:pt>
                <c:pt idx="120">
                  <c:v>#N/A</c:v>
                </c:pt>
                <c:pt idx="121">
                  <c:v>97.860000000000014</c:v>
                </c:pt>
                <c:pt idx="122">
                  <c:v>#N/A</c:v>
                </c:pt>
                <c:pt idx="123">
                  <c:v>#N/A</c:v>
                </c:pt>
                <c:pt idx="124">
                  <c:v>125.04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67.87</c:v>
                </c:pt>
                <c:pt idx="130">
                  <c:v>#N/A</c:v>
                </c:pt>
                <c:pt idx="131">
                  <c:v>#N/A</c:v>
                </c:pt>
                <c:pt idx="132">
                  <c:v>131.54000000000002</c:v>
                </c:pt>
                <c:pt idx="133">
                  <c:v>#N/A</c:v>
                </c:pt>
                <c:pt idx="134">
                  <c:v>29.390000000000015</c:v>
                </c:pt>
                <c:pt idx="135">
                  <c:v>18.670000000000016</c:v>
                </c:pt>
                <c:pt idx="136">
                  <c:v>30.680000000000007</c:v>
                </c:pt>
                <c:pt idx="137">
                  <c:v>126.34</c:v>
                </c:pt>
                <c:pt idx="138">
                  <c:v>23.210000000000008</c:v>
                </c:pt>
                <c:pt idx="139">
                  <c:v>-8.1799999999999784</c:v>
                </c:pt>
                <c:pt idx="140">
                  <c:v>86.190000000000012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51.27000000000001</c:v>
                </c:pt>
                <c:pt idx="146">
                  <c:v>#N/A</c:v>
                </c:pt>
                <c:pt idx="147">
                  <c:v>44.29000000000002</c:v>
                </c:pt>
                <c:pt idx="148">
                  <c:v>135.08000000000001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75.690000000000012</c:v>
                </c:pt>
                <c:pt idx="160">
                  <c:v>#N/A</c:v>
                </c:pt>
                <c:pt idx="161">
                  <c:v>#N/A</c:v>
                </c:pt>
                <c:pt idx="162">
                  <c:v>148.17000000000002</c:v>
                </c:pt>
                <c:pt idx="163">
                  <c:v>121.73</c:v>
                </c:pt>
                <c:pt idx="164">
                  <c:v>89.63000000000001</c:v>
                </c:pt>
                <c:pt idx="165">
                  <c:v>80.660000000000011</c:v>
                </c:pt>
                <c:pt idx="166">
                  <c:v>39.69</c:v>
                </c:pt>
                <c:pt idx="167">
                  <c:v>138.45000000000002</c:v>
                </c:pt>
                <c:pt idx="168">
                  <c:v>106.64000000000001</c:v>
                </c:pt>
                <c:pt idx="169">
                  <c:v>109.72000000000001</c:v>
                </c:pt>
                <c:pt idx="170">
                  <c:v>-19.489999999999981</c:v>
                </c:pt>
                <c:pt idx="171">
                  <c:v>#N/A</c:v>
                </c:pt>
                <c:pt idx="172">
                  <c:v>12.730000000000018</c:v>
                </c:pt>
                <c:pt idx="173">
                  <c:v>114.73</c:v>
                </c:pt>
                <c:pt idx="174">
                  <c:v>53.260000000000019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135.68</c:v>
                </c:pt>
                <c:pt idx="179">
                  <c:v>83.560000000000016</c:v>
                </c:pt>
                <c:pt idx="180">
                  <c:v>#N/A</c:v>
                </c:pt>
                <c:pt idx="181">
                  <c:v>#N/A</c:v>
                </c:pt>
                <c:pt idx="182">
                  <c:v>94.570000000000007</c:v>
                </c:pt>
                <c:pt idx="183">
                  <c:v>#N/A</c:v>
                </c:pt>
                <c:pt idx="184">
                  <c:v>33.360000000000014</c:v>
                </c:pt>
                <c:pt idx="18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FB-42D8-BF29-051E7E456568}"/>
            </c:ext>
          </c:extLst>
        </c:ser>
        <c:ser>
          <c:idx val="1"/>
          <c:order val="1"/>
          <c:tx>
            <c:strRef>
              <c:f>'Hit Prob Model (CE)'!$AH$1</c:f>
              <c:strCache>
                <c:ptCount val="1"/>
                <c:pt idx="0">
                  <c:v>Different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'Hit Prob Model (CE)'!$AF$2:$AF$187</c:f>
              <c:numCache>
                <c:formatCode>General</c:formatCode>
                <c:ptCount val="186"/>
                <c:pt idx="0">
                  <c:v>22.899999999999991</c:v>
                </c:pt>
                <c:pt idx="1">
                  <c:v>60.86999999999999</c:v>
                </c:pt>
                <c:pt idx="2">
                  <c:v>63.269999999999996</c:v>
                </c:pt>
                <c:pt idx="3">
                  <c:v>20.86999999999999</c:v>
                </c:pt>
                <c:pt idx="4">
                  <c:v>86.339999999999989</c:v>
                </c:pt>
                <c:pt idx="5">
                  <c:v>48.63000000000001</c:v>
                </c:pt>
                <c:pt idx="6">
                  <c:v>-12.739999999999995</c:v>
                </c:pt>
                <c:pt idx="7">
                  <c:v>-6.269999999999996</c:v>
                </c:pt>
                <c:pt idx="8">
                  <c:v>33.469999999999985</c:v>
                </c:pt>
                <c:pt idx="9">
                  <c:v>-32.510000000000005</c:v>
                </c:pt>
                <c:pt idx="10">
                  <c:v>-41.11</c:v>
                </c:pt>
                <c:pt idx="11">
                  <c:v>98.86999999999999</c:v>
                </c:pt>
                <c:pt idx="12">
                  <c:v>35.440000000000012</c:v>
                </c:pt>
                <c:pt idx="13">
                  <c:v>-29.730000000000004</c:v>
                </c:pt>
                <c:pt idx="14">
                  <c:v>31.469999999999985</c:v>
                </c:pt>
                <c:pt idx="15">
                  <c:v>75.83</c:v>
                </c:pt>
                <c:pt idx="16">
                  <c:v>37.11999999999999</c:v>
                </c:pt>
                <c:pt idx="17">
                  <c:v>-28.42</c:v>
                </c:pt>
                <c:pt idx="18">
                  <c:v>76.89</c:v>
                </c:pt>
                <c:pt idx="19">
                  <c:v>-16.480000000000004</c:v>
                </c:pt>
                <c:pt idx="20">
                  <c:v>21.410000000000011</c:v>
                </c:pt>
                <c:pt idx="21">
                  <c:v>-21.67</c:v>
                </c:pt>
                <c:pt idx="22">
                  <c:v>-35.150000000000006</c:v>
                </c:pt>
                <c:pt idx="23">
                  <c:v>-108.47</c:v>
                </c:pt>
                <c:pt idx="24">
                  <c:v>-25.540000000000006</c:v>
                </c:pt>
                <c:pt idx="25">
                  <c:v>45.11</c:v>
                </c:pt>
                <c:pt idx="26">
                  <c:v>93.79</c:v>
                </c:pt>
                <c:pt idx="27">
                  <c:v>31.679999999999993</c:v>
                </c:pt>
                <c:pt idx="28">
                  <c:v>38.969999999999985</c:v>
                </c:pt>
                <c:pt idx="29">
                  <c:v>-96.6</c:v>
                </c:pt>
                <c:pt idx="30">
                  <c:v>79.11</c:v>
                </c:pt>
                <c:pt idx="31">
                  <c:v>25.86</c:v>
                </c:pt>
                <c:pt idx="32">
                  <c:v>35.350000000000009</c:v>
                </c:pt>
                <c:pt idx="33">
                  <c:v>40.010000000000005</c:v>
                </c:pt>
                <c:pt idx="34">
                  <c:v>-101.64</c:v>
                </c:pt>
                <c:pt idx="35">
                  <c:v>81.14</c:v>
                </c:pt>
                <c:pt idx="36">
                  <c:v>25.64</c:v>
                </c:pt>
                <c:pt idx="37">
                  <c:v>70.749999999999986</c:v>
                </c:pt>
                <c:pt idx="38">
                  <c:v>37.469999999999985</c:v>
                </c:pt>
                <c:pt idx="39">
                  <c:v>30.219999999999985</c:v>
                </c:pt>
                <c:pt idx="40">
                  <c:v>23.029999999999987</c:v>
                </c:pt>
                <c:pt idx="41">
                  <c:v>-30.070000000000007</c:v>
                </c:pt>
                <c:pt idx="42">
                  <c:v>-24.060000000000002</c:v>
                </c:pt>
                <c:pt idx="43">
                  <c:v>-19.820000000000007</c:v>
                </c:pt>
                <c:pt idx="44">
                  <c:v>98.999999999999986</c:v>
                </c:pt>
                <c:pt idx="45">
                  <c:v>35.230000000000004</c:v>
                </c:pt>
                <c:pt idx="46">
                  <c:v>-53.600000000000009</c:v>
                </c:pt>
                <c:pt idx="47">
                  <c:v>61.92</c:v>
                </c:pt>
                <c:pt idx="48">
                  <c:v>-38.620000000000005</c:v>
                </c:pt>
                <c:pt idx="49">
                  <c:v>50.499999999999986</c:v>
                </c:pt>
                <c:pt idx="50">
                  <c:v>38.459999999999994</c:v>
                </c:pt>
                <c:pt idx="51">
                  <c:v>37.36</c:v>
                </c:pt>
                <c:pt idx="52">
                  <c:v>43.660000000000011</c:v>
                </c:pt>
                <c:pt idx="53">
                  <c:v>-38.790000000000006</c:v>
                </c:pt>
                <c:pt idx="54">
                  <c:v>-80.03</c:v>
                </c:pt>
                <c:pt idx="55">
                  <c:v>2.1700000000000017</c:v>
                </c:pt>
                <c:pt idx="56">
                  <c:v>92.05</c:v>
                </c:pt>
                <c:pt idx="57">
                  <c:v>118.63000000000001</c:v>
                </c:pt>
                <c:pt idx="58">
                  <c:v>93.83</c:v>
                </c:pt>
                <c:pt idx="59">
                  <c:v>36.11999999999999</c:v>
                </c:pt>
                <c:pt idx="60">
                  <c:v>-51.180000000000007</c:v>
                </c:pt>
                <c:pt idx="61">
                  <c:v>-38.489999999999995</c:v>
                </c:pt>
                <c:pt idx="62">
                  <c:v>-95.01</c:v>
                </c:pt>
                <c:pt idx="63">
                  <c:v>49.38000000000001</c:v>
                </c:pt>
                <c:pt idx="64">
                  <c:v>40.160000000000011</c:v>
                </c:pt>
                <c:pt idx="65">
                  <c:v>30.67</c:v>
                </c:pt>
                <c:pt idx="66">
                  <c:v>41.339999999999989</c:v>
                </c:pt>
                <c:pt idx="67">
                  <c:v>30.790000000000006</c:v>
                </c:pt>
                <c:pt idx="68">
                  <c:v>80.290000000000006</c:v>
                </c:pt>
                <c:pt idx="69">
                  <c:v>56.149999999999991</c:v>
                </c:pt>
                <c:pt idx="70">
                  <c:v>30.190000000000012</c:v>
                </c:pt>
                <c:pt idx="71">
                  <c:v>38.299999999999997</c:v>
                </c:pt>
                <c:pt idx="72">
                  <c:v>44.11999999999999</c:v>
                </c:pt>
                <c:pt idx="73">
                  <c:v>-10.820000000000007</c:v>
                </c:pt>
                <c:pt idx="74">
                  <c:v>17.929999999999993</c:v>
                </c:pt>
                <c:pt idx="75">
                  <c:v>20.399999999999991</c:v>
                </c:pt>
                <c:pt idx="76">
                  <c:v>44.709999999999994</c:v>
                </c:pt>
                <c:pt idx="77">
                  <c:v>72.440000000000012</c:v>
                </c:pt>
                <c:pt idx="78">
                  <c:v>36.709999999999994</c:v>
                </c:pt>
                <c:pt idx="79">
                  <c:v>-106.27000000000001</c:v>
                </c:pt>
                <c:pt idx="80">
                  <c:v>1.2800000000000011</c:v>
                </c:pt>
                <c:pt idx="81">
                  <c:v>31.779999999999987</c:v>
                </c:pt>
                <c:pt idx="82">
                  <c:v>79.709999999999994</c:v>
                </c:pt>
                <c:pt idx="83">
                  <c:v>19.749999999999986</c:v>
                </c:pt>
                <c:pt idx="84">
                  <c:v>-125.42</c:v>
                </c:pt>
                <c:pt idx="85">
                  <c:v>75.92</c:v>
                </c:pt>
                <c:pt idx="86">
                  <c:v>-36.409999999999997</c:v>
                </c:pt>
                <c:pt idx="87">
                  <c:v>-39.299999999999997</c:v>
                </c:pt>
                <c:pt idx="88">
                  <c:v>57.790000000000006</c:v>
                </c:pt>
                <c:pt idx="89">
                  <c:v>42.33</c:v>
                </c:pt>
                <c:pt idx="90">
                  <c:v>25.739999999999995</c:v>
                </c:pt>
                <c:pt idx="91">
                  <c:v>86.42</c:v>
                </c:pt>
                <c:pt idx="92">
                  <c:v>103.58</c:v>
                </c:pt>
                <c:pt idx="93">
                  <c:v>20.239999999999995</c:v>
                </c:pt>
                <c:pt idx="94">
                  <c:v>64.42</c:v>
                </c:pt>
                <c:pt idx="95">
                  <c:v>-57.17</c:v>
                </c:pt>
                <c:pt idx="96">
                  <c:v>27.61999999999999</c:v>
                </c:pt>
                <c:pt idx="97">
                  <c:v>39.070000000000007</c:v>
                </c:pt>
                <c:pt idx="98">
                  <c:v>27.040000000000006</c:v>
                </c:pt>
                <c:pt idx="99">
                  <c:v>-43.17</c:v>
                </c:pt>
                <c:pt idx="100">
                  <c:v>50.589999999999989</c:v>
                </c:pt>
                <c:pt idx="101">
                  <c:v>-62.59</c:v>
                </c:pt>
                <c:pt idx="102">
                  <c:v>66.790000000000006</c:v>
                </c:pt>
                <c:pt idx="103">
                  <c:v>-29.489999999999995</c:v>
                </c:pt>
                <c:pt idx="104">
                  <c:v>33.910000000000011</c:v>
                </c:pt>
                <c:pt idx="105">
                  <c:v>-30.97</c:v>
                </c:pt>
                <c:pt idx="106">
                  <c:v>41.910000000000011</c:v>
                </c:pt>
                <c:pt idx="107">
                  <c:v>56.39</c:v>
                </c:pt>
                <c:pt idx="108">
                  <c:v>-45.960000000000008</c:v>
                </c:pt>
                <c:pt idx="109">
                  <c:v>-103.66</c:v>
                </c:pt>
                <c:pt idx="110">
                  <c:v>-79.23</c:v>
                </c:pt>
                <c:pt idx="111">
                  <c:v>-97.05</c:v>
                </c:pt>
                <c:pt idx="112">
                  <c:v>53.739999999999995</c:v>
                </c:pt>
                <c:pt idx="113">
                  <c:v>-53.260000000000005</c:v>
                </c:pt>
                <c:pt idx="114">
                  <c:v>31.940000000000012</c:v>
                </c:pt>
                <c:pt idx="115">
                  <c:v>-60.22</c:v>
                </c:pt>
                <c:pt idx="116">
                  <c:v>-78.66</c:v>
                </c:pt>
                <c:pt idx="117">
                  <c:v>-15.739999999999995</c:v>
                </c:pt>
                <c:pt idx="118">
                  <c:v>30.450000000000003</c:v>
                </c:pt>
                <c:pt idx="119">
                  <c:v>-72.98</c:v>
                </c:pt>
                <c:pt idx="120">
                  <c:v>-50.650000000000006</c:v>
                </c:pt>
                <c:pt idx="121">
                  <c:v>-6.269999999999996</c:v>
                </c:pt>
                <c:pt idx="122">
                  <c:v>-70.7</c:v>
                </c:pt>
                <c:pt idx="123">
                  <c:v>69.429999999999993</c:v>
                </c:pt>
                <c:pt idx="124">
                  <c:v>-37.56</c:v>
                </c:pt>
                <c:pt idx="125">
                  <c:v>-80.550000000000011</c:v>
                </c:pt>
                <c:pt idx="126">
                  <c:v>47.019999999999996</c:v>
                </c:pt>
                <c:pt idx="127">
                  <c:v>84.219999999999985</c:v>
                </c:pt>
                <c:pt idx="128">
                  <c:v>47.790000000000006</c:v>
                </c:pt>
                <c:pt idx="129">
                  <c:v>34.540000000000006</c:v>
                </c:pt>
                <c:pt idx="130">
                  <c:v>18.920000000000002</c:v>
                </c:pt>
                <c:pt idx="131">
                  <c:v>23.049999999999997</c:v>
                </c:pt>
                <c:pt idx="132">
                  <c:v>85.29</c:v>
                </c:pt>
                <c:pt idx="133">
                  <c:v>78.13000000000001</c:v>
                </c:pt>
                <c:pt idx="134">
                  <c:v>-19.47</c:v>
                </c:pt>
                <c:pt idx="135">
                  <c:v>-8.3700000000000045</c:v>
                </c:pt>
                <c:pt idx="136">
                  <c:v>-17.909999999999997</c:v>
                </c:pt>
                <c:pt idx="137">
                  <c:v>106.86999999999999</c:v>
                </c:pt>
                <c:pt idx="138">
                  <c:v>-17.78</c:v>
                </c:pt>
                <c:pt idx="139">
                  <c:v>-4.210000000000008</c:v>
                </c:pt>
                <c:pt idx="140">
                  <c:v>30.709999999999994</c:v>
                </c:pt>
                <c:pt idx="141">
                  <c:v>-38.590000000000003</c:v>
                </c:pt>
                <c:pt idx="142">
                  <c:v>71.309999999999988</c:v>
                </c:pt>
                <c:pt idx="143">
                  <c:v>105.61</c:v>
                </c:pt>
                <c:pt idx="144">
                  <c:v>26.230000000000004</c:v>
                </c:pt>
                <c:pt idx="145">
                  <c:v>-14.420000000000002</c:v>
                </c:pt>
                <c:pt idx="146">
                  <c:v>86.98</c:v>
                </c:pt>
                <c:pt idx="147">
                  <c:v>40.209999999999994</c:v>
                </c:pt>
                <c:pt idx="148">
                  <c:v>98.42</c:v>
                </c:pt>
                <c:pt idx="149">
                  <c:v>32.600000000000009</c:v>
                </c:pt>
                <c:pt idx="150">
                  <c:v>37.709999999999994</c:v>
                </c:pt>
                <c:pt idx="151">
                  <c:v>45.86999999999999</c:v>
                </c:pt>
                <c:pt idx="152">
                  <c:v>106.51</c:v>
                </c:pt>
                <c:pt idx="153">
                  <c:v>39.540000000000006</c:v>
                </c:pt>
                <c:pt idx="154">
                  <c:v>44.42</c:v>
                </c:pt>
                <c:pt idx="155">
                  <c:v>56.910000000000011</c:v>
                </c:pt>
                <c:pt idx="156">
                  <c:v>45.010000000000005</c:v>
                </c:pt>
                <c:pt idx="157">
                  <c:v>34.33</c:v>
                </c:pt>
                <c:pt idx="158">
                  <c:v>23.719999999999985</c:v>
                </c:pt>
                <c:pt idx="159">
                  <c:v>68.260000000000005</c:v>
                </c:pt>
                <c:pt idx="160">
                  <c:v>-41.84</c:v>
                </c:pt>
                <c:pt idx="161">
                  <c:v>35.910000000000011</c:v>
                </c:pt>
                <c:pt idx="162">
                  <c:v>-82.32</c:v>
                </c:pt>
                <c:pt idx="163">
                  <c:v>-35.299999999999997</c:v>
                </c:pt>
                <c:pt idx="164">
                  <c:v>67.779999999999987</c:v>
                </c:pt>
                <c:pt idx="165">
                  <c:v>61.910000000000011</c:v>
                </c:pt>
                <c:pt idx="166">
                  <c:v>-25.230000000000004</c:v>
                </c:pt>
                <c:pt idx="167">
                  <c:v>77.339999999999989</c:v>
                </c:pt>
                <c:pt idx="168">
                  <c:v>-67.02000000000001</c:v>
                </c:pt>
                <c:pt idx="169">
                  <c:v>-63.440000000000005</c:v>
                </c:pt>
                <c:pt idx="170">
                  <c:v>-4.1099999999999994</c:v>
                </c:pt>
                <c:pt idx="171">
                  <c:v>13.299999999999997</c:v>
                </c:pt>
                <c:pt idx="172">
                  <c:v>-14.89</c:v>
                </c:pt>
                <c:pt idx="173">
                  <c:v>-68.48</c:v>
                </c:pt>
                <c:pt idx="174">
                  <c:v>-26.810000000000002</c:v>
                </c:pt>
                <c:pt idx="175">
                  <c:v>37.33</c:v>
                </c:pt>
                <c:pt idx="176">
                  <c:v>30.469999999999985</c:v>
                </c:pt>
                <c:pt idx="177">
                  <c:v>93.399999999999991</c:v>
                </c:pt>
                <c:pt idx="178">
                  <c:v>84.61999999999999</c:v>
                </c:pt>
                <c:pt idx="179">
                  <c:v>33.11999999999999</c:v>
                </c:pt>
                <c:pt idx="180">
                  <c:v>-75.78</c:v>
                </c:pt>
                <c:pt idx="181">
                  <c:v>-19.150000000000006</c:v>
                </c:pt>
                <c:pt idx="182">
                  <c:v>-61.05</c:v>
                </c:pt>
                <c:pt idx="183">
                  <c:v>35.290000000000006</c:v>
                </c:pt>
                <c:pt idx="184">
                  <c:v>-34.680000000000007</c:v>
                </c:pt>
                <c:pt idx="185">
                  <c:v>-19.269999999999996</c:v>
                </c:pt>
              </c:numCache>
            </c:numRef>
          </c:xVal>
          <c:yVal>
            <c:numRef>
              <c:f>'Hit Prob Model (CE)'!$AH$2:$AH$187</c:f>
              <c:numCache>
                <c:formatCode>0.000</c:formatCode>
                <c:ptCount val="18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38.81</c:v>
                </c:pt>
                <c:pt idx="4">
                  <c:v>125.47000000000001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31.430000000000007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48.170000000000016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59.06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26.25</c:v>
                </c:pt>
                <c:pt idx="25">
                  <c:v>54.84</c:v>
                </c:pt>
                <c:pt idx="26">
                  <c:v>93.48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36.650000000000006</c:v>
                </c:pt>
                <c:pt idx="39">
                  <c:v>34.730000000000018</c:v>
                </c:pt>
                <c:pt idx="40">
                  <c:v>54.66</c:v>
                </c:pt>
                <c:pt idx="41">
                  <c:v>31.600000000000023</c:v>
                </c:pt>
                <c:pt idx="42">
                  <c:v>31.640000000000015</c:v>
                </c:pt>
                <c:pt idx="43">
                  <c:v>27.04000000000002</c:v>
                </c:pt>
                <c:pt idx="44">
                  <c:v>100.60000000000001</c:v>
                </c:pt>
                <c:pt idx="45">
                  <c:v>58.550000000000011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99.810000000000016</c:v>
                </c:pt>
                <c:pt idx="53">
                  <c:v>#N/A</c:v>
                </c:pt>
                <c:pt idx="54">
                  <c:v>#N/A</c:v>
                </c:pt>
                <c:pt idx="55">
                  <c:v>-3.6799999999999784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44.830000000000013</c:v>
                </c:pt>
                <c:pt idx="61">
                  <c:v>137.94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40.79000000000002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28.680000000000007</c:v>
                </c:pt>
                <c:pt idx="75">
                  <c:v>#N/A</c:v>
                </c:pt>
                <c:pt idx="76">
                  <c:v>#N/A</c:v>
                </c:pt>
                <c:pt idx="77">
                  <c:v>151.13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32.02000000000001</c:v>
                </c:pt>
                <c:pt idx="82">
                  <c:v>#N/A</c:v>
                </c:pt>
                <c:pt idx="83">
                  <c:v>#N/A</c:v>
                </c:pt>
                <c:pt idx="84">
                  <c:v>198.27</c:v>
                </c:pt>
                <c:pt idx="85">
                  <c:v>#N/A</c:v>
                </c:pt>
                <c:pt idx="86">
                  <c:v>#N/A</c:v>
                </c:pt>
                <c:pt idx="87">
                  <c:v>39.210000000000008</c:v>
                </c:pt>
                <c:pt idx="88">
                  <c:v>87.850000000000009</c:v>
                </c:pt>
                <c:pt idx="89">
                  <c:v>142.23000000000002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30.240000000000009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59.41</c:v>
                </c:pt>
                <c:pt idx="98">
                  <c:v>#N/A</c:v>
                </c:pt>
                <c:pt idx="99">
                  <c:v>72.59</c:v>
                </c:pt>
                <c:pt idx="100">
                  <c:v>138.93</c:v>
                </c:pt>
                <c:pt idx="101">
                  <c:v>100.64000000000001</c:v>
                </c:pt>
                <c:pt idx="102">
                  <c:v>155.70000000000002</c:v>
                </c:pt>
                <c:pt idx="103">
                  <c:v>#N/A</c:v>
                </c:pt>
                <c:pt idx="104">
                  <c:v>#N/A</c:v>
                </c:pt>
                <c:pt idx="105">
                  <c:v>29.850000000000023</c:v>
                </c:pt>
                <c:pt idx="106">
                  <c:v>#N/A</c:v>
                </c:pt>
                <c:pt idx="107">
                  <c:v>#N/A</c:v>
                </c:pt>
                <c:pt idx="108">
                  <c:v>39.640000000000015</c:v>
                </c:pt>
                <c:pt idx="109">
                  <c:v>#N/A</c:v>
                </c:pt>
                <c:pt idx="110">
                  <c:v>104.27000000000001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55.47</c:v>
                </c:pt>
                <c:pt idx="118">
                  <c:v>#N/A</c:v>
                </c:pt>
                <c:pt idx="119">
                  <c:v>#N/A</c:v>
                </c:pt>
                <c:pt idx="120">
                  <c:v>83.550000000000011</c:v>
                </c:pt>
                <c:pt idx="121">
                  <c:v>#N/A</c:v>
                </c:pt>
                <c:pt idx="122">
                  <c:v>100.47000000000001</c:v>
                </c:pt>
                <c:pt idx="123">
                  <c:v>81.02000000000001</c:v>
                </c:pt>
                <c:pt idx="124">
                  <c:v>#N/A</c:v>
                </c:pt>
                <c:pt idx="125">
                  <c:v>#N/A</c:v>
                </c:pt>
                <c:pt idx="126">
                  <c:v>69.100000000000023</c:v>
                </c:pt>
                <c:pt idx="127">
                  <c:v>#N/A</c:v>
                </c:pt>
                <c:pt idx="128">
                  <c:v>15.689999999999998</c:v>
                </c:pt>
                <c:pt idx="129">
                  <c:v>#N/A</c:v>
                </c:pt>
                <c:pt idx="130">
                  <c:v>#N/A</c:v>
                </c:pt>
                <c:pt idx="131">
                  <c:v>27.930000000000007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73.300000000000011</c:v>
                </c:pt>
                <c:pt idx="142">
                  <c:v>73.38000000000001</c:v>
                </c:pt>
                <c:pt idx="143">
                  <c:v>#N/A</c:v>
                </c:pt>
                <c:pt idx="144">
                  <c:v>30.950000000000017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59.450000000000017</c:v>
                </c:pt>
                <c:pt idx="151">
                  <c:v>116.73</c:v>
                </c:pt>
                <c:pt idx="152">
                  <c:v>114.99000000000001</c:v>
                </c:pt>
                <c:pt idx="153">
                  <c:v>85.500000000000014</c:v>
                </c:pt>
                <c:pt idx="154">
                  <c:v>#N/A</c:v>
                </c:pt>
                <c:pt idx="155">
                  <c:v>#N/A</c:v>
                </c:pt>
                <c:pt idx="156">
                  <c:v>69.97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44.360000000000014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47.380000000000024</c:v>
                </c:pt>
                <c:pt idx="176">
                  <c:v>35.54000000000002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73.820000000000007</c:v>
                </c:pt>
                <c:pt idx="181">
                  <c:v>47.91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67.710000000000008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FB-42D8-BF29-051E7E456568}"/>
            </c:ext>
          </c:extLst>
        </c:ser>
        <c:ser>
          <c:idx val="2"/>
          <c:order val="2"/>
          <c:tx>
            <c:strRef>
              <c:f>'Hit Prob Model (CE)'!$AI$1</c:f>
              <c:strCache>
                <c:ptCount val="1"/>
                <c:pt idx="0">
                  <c:v>Very Different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'Hit Prob Model (CE)'!$AF$2:$AF$187</c:f>
              <c:numCache>
                <c:formatCode>General</c:formatCode>
                <c:ptCount val="186"/>
                <c:pt idx="0">
                  <c:v>22.899999999999991</c:v>
                </c:pt>
                <c:pt idx="1">
                  <c:v>60.86999999999999</c:v>
                </c:pt>
                <c:pt idx="2">
                  <c:v>63.269999999999996</c:v>
                </c:pt>
                <c:pt idx="3">
                  <c:v>20.86999999999999</c:v>
                </c:pt>
                <c:pt idx="4">
                  <c:v>86.339999999999989</c:v>
                </c:pt>
                <c:pt idx="5">
                  <c:v>48.63000000000001</c:v>
                </c:pt>
                <c:pt idx="6">
                  <c:v>-12.739999999999995</c:v>
                </c:pt>
                <c:pt idx="7">
                  <c:v>-6.269999999999996</c:v>
                </c:pt>
                <c:pt idx="8">
                  <c:v>33.469999999999985</c:v>
                </c:pt>
                <c:pt idx="9">
                  <c:v>-32.510000000000005</c:v>
                </c:pt>
                <c:pt idx="10">
                  <c:v>-41.11</c:v>
                </c:pt>
                <c:pt idx="11">
                  <c:v>98.86999999999999</c:v>
                </c:pt>
                <c:pt idx="12">
                  <c:v>35.440000000000012</c:v>
                </c:pt>
                <c:pt idx="13">
                  <c:v>-29.730000000000004</c:v>
                </c:pt>
                <c:pt idx="14">
                  <c:v>31.469999999999985</c:v>
                </c:pt>
                <c:pt idx="15">
                  <c:v>75.83</c:v>
                </c:pt>
                <c:pt idx="16">
                  <c:v>37.11999999999999</c:v>
                </c:pt>
                <c:pt idx="17">
                  <c:v>-28.42</c:v>
                </c:pt>
                <c:pt idx="18">
                  <c:v>76.89</c:v>
                </c:pt>
                <c:pt idx="19">
                  <c:v>-16.480000000000004</c:v>
                </c:pt>
                <c:pt idx="20">
                  <c:v>21.410000000000011</c:v>
                </c:pt>
                <c:pt idx="21">
                  <c:v>-21.67</c:v>
                </c:pt>
                <c:pt idx="22">
                  <c:v>-35.150000000000006</c:v>
                </c:pt>
                <c:pt idx="23">
                  <c:v>-108.47</c:v>
                </c:pt>
                <c:pt idx="24">
                  <c:v>-25.540000000000006</c:v>
                </c:pt>
                <c:pt idx="25">
                  <c:v>45.11</c:v>
                </c:pt>
                <c:pt idx="26">
                  <c:v>93.79</c:v>
                </c:pt>
                <c:pt idx="27">
                  <c:v>31.679999999999993</c:v>
                </c:pt>
                <c:pt idx="28">
                  <c:v>38.969999999999985</c:v>
                </c:pt>
                <c:pt idx="29">
                  <c:v>-96.6</c:v>
                </c:pt>
                <c:pt idx="30">
                  <c:v>79.11</c:v>
                </c:pt>
                <c:pt idx="31">
                  <c:v>25.86</c:v>
                </c:pt>
                <c:pt idx="32">
                  <c:v>35.350000000000009</c:v>
                </c:pt>
                <c:pt idx="33">
                  <c:v>40.010000000000005</c:v>
                </c:pt>
                <c:pt idx="34">
                  <c:v>-101.64</c:v>
                </c:pt>
                <c:pt idx="35">
                  <c:v>81.14</c:v>
                </c:pt>
                <c:pt idx="36">
                  <c:v>25.64</c:v>
                </c:pt>
                <c:pt idx="37">
                  <c:v>70.749999999999986</c:v>
                </c:pt>
                <c:pt idx="38">
                  <c:v>37.469999999999985</c:v>
                </c:pt>
                <c:pt idx="39">
                  <c:v>30.219999999999985</c:v>
                </c:pt>
                <c:pt idx="40">
                  <c:v>23.029999999999987</c:v>
                </c:pt>
                <c:pt idx="41">
                  <c:v>-30.070000000000007</c:v>
                </c:pt>
                <c:pt idx="42">
                  <c:v>-24.060000000000002</c:v>
                </c:pt>
                <c:pt idx="43">
                  <c:v>-19.820000000000007</c:v>
                </c:pt>
                <c:pt idx="44">
                  <c:v>98.999999999999986</c:v>
                </c:pt>
                <c:pt idx="45">
                  <c:v>35.230000000000004</c:v>
                </c:pt>
                <c:pt idx="46">
                  <c:v>-53.600000000000009</c:v>
                </c:pt>
                <c:pt idx="47">
                  <c:v>61.92</c:v>
                </c:pt>
                <c:pt idx="48">
                  <c:v>-38.620000000000005</c:v>
                </c:pt>
                <c:pt idx="49">
                  <c:v>50.499999999999986</c:v>
                </c:pt>
                <c:pt idx="50">
                  <c:v>38.459999999999994</c:v>
                </c:pt>
                <c:pt idx="51">
                  <c:v>37.36</c:v>
                </c:pt>
                <c:pt idx="52">
                  <c:v>43.660000000000011</c:v>
                </c:pt>
                <c:pt idx="53">
                  <c:v>-38.790000000000006</c:v>
                </c:pt>
                <c:pt idx="54">
                  <c:v>-80.03</c:v>
                </c:pt>
                <c:pt idx="55">
                  <c:v>2.1700000000000017</c:v>
                </c:pt>
                <c:pt idx="56">
                  <c:v>92.05</c:v>
                </c:pt>
                <c:pt idx="57">
                  <c:v>118.63000000000001</c:v>
                </c:pt>
                <c:pt idx="58">
                  <c:v>93.83</c:v>
                </c:pt>
                <c:pt idx="59">
                  <c:v>36.11999999999999</c:v>
                </c:pt>
                <c:pt idx="60">
                  <c:v>-51.180000000000007</c:v>
                </c:pt>
                <c:pt idx="61">
                  <c:v>-38.489999999999995</c:v>
                </c:pt>
                <c:pt idx="62">
                  <c:v>-95.01</c:v>
                </c:pt>
                <c:pt idx="63">
                  <c:v>49.38000000000001</c:v>
                </c:pt>
                <c:pt idx="64">
                  <c:v>40.160000000000011</c:v>
                </c:pt>
                <c:pt idx="65">
                  <c:v>30.67</c:v>
                </c:pt>
                <c:pt idx="66">
                  <c:v>41.339999999999989</c:v>
                </c:pt>
                <c:pt idx="67">
                  <c:v>30.790000000000006</c:v>
                </c:pt>
                <c:pt idx="68">
                  <c:v>80.290000000000006</c:v>
                </c:pt>
                <c:pt idx="69">
                  <c:v>56.149999999999991</c:v>
                </c:pt>
                <c:pt idx="70">
                  <c:v>30.190000000000012</c:v>
                </c:pt>
                <c:pt idx="71">
                  <c:v>38.299999999999997</c:v>
                </c:pt>
                <c:pt idx="72">
                  <c:v>44.11999999999999</c:v>
                </c:pt>
                <c:pt idx="73">
                  <c:v>-10.820000000000007</c:v>
                </c:pt>
                <c:pt idx="74">
                  <c:v>17.929999999999993</c:v>
                </c:pt>
                <c:pt idx="75">
                  <c:v>20.399999999999991</c:v>
                </c:pt>
                <c:pt idx="76">
                  <c:v>44.709999999999994</c:v>
                </c:pt>
                <c:pt idx="77">
                  <c:v>72.440000000000012</c:v>
                </c:pt>
                <c:pt idx="78">
                  <c:v>36.709999999999994</c:v>
                </c:pt>
                <c:pt idx="79">
                  <c:v>-106.27000000000001</c:v>
                </c:pt>
                <c:pt idx="80">
                  <c:v>1.2800000000000011</c:v>
                </c:pt>
                <c:pt idx="81">
                  <c:v>31.779999999999987</c:v>
                </c:pt>
                <c:pt idx="82">
                  <c:v>79.709999999999994</c:v>
                </c:pt>
                <c:pt idx="83">
                  <c:v>19.749999999999986</c:v>
                </c:pt>
                <c:pt idx="84">
                  <c:v>-125.42</c:v>
                </c:pt>
                <c:pt idx="85">
                  <c:v>75.92</c:v>
                </c:pt>
                <c:pt idx="86">
                  <c:v>-36.409999999999997</c:v>
                </c:pt>
                <c:pt idx="87">
                  <c:v>-39.299999999999997</c:v>
                </c:pt>
                <c:pt idx="88">
                  <c:v>57.790000000000006</c:v>
                </c:pt>
                <c:pt idx="89">
                  <c:v>42.33</c:v>
                </c:pt>
                <c:pt idx="90">
                  <c:v>25.739999999999995</c:v>
                </c:pt>
                <c:pt idx="91">
                  <c:v>86.42</c:v>
                </c:pt>
                <c:pt idx="92">
                  <c:v>103.58</c:v>
                </c:pt>
                <c:pt idx="93">
                  <c:v>20.239999999999995</c:v>
                </c:pt>
                <c:pt idx="94">
                  <c:v>64.42</c:v>
                </c:pt>
                <c:pt idx="95">
                  <c:v>-57.17</c:v>
                </c:pt>
                <c:pt idx="96">
                  <c:v>27.61999999999999</c:v>
                </c:pt>
                <c:pt idx="97">
                  <c:v>39.070000000000007</c:v>
                </c:pt>
                <c:pt idx="98">
                  <c:v>27.040000000000006</c:v>
                </c:pt>
                <c:pt idx="99">
                  <c:v>-43.17</c:v>
                </c:pt>
                <c:pt idx="100">
                  <c:v>50.589999999999989</c:v>
                </c:pt>
                <c:pt idx="101">
                  <c:v>-62.59</c:v>
                </c:pt>
                <c:pt idx="102">
                  <c:v>66.790000000000006</c:v>
                </c:pt>
                <c:pt idx="103">
                  <c:v>-29.489999999999995</c:v>
                </c:pt>
                <c:pt idx="104">
                  <c:v>33.910000000000011</c:v>
                </c:pt>
                <c:pt idx="105">
                  <c:v>-30.97</c:v>
                </c:pt>
                <c:pt idx="106">
                  <c:v>41.910000000000011</c:v>
                </c:pt>
                <c:pt idx="107">
                  <c:v>56.39</c:v>
                </c:pt>
                <c:pt idx="108">
                  <c:v>-45.960000000000008</c:v>
                </c:pt>
                <c:pt idx="109">
                  <c:v>-103.66</c:v>
                </c:pt>
                <c:pt idx="110">
                  <c:v>-79.23</c:v>
                </c:pt>
                <c:pt idx="111">
                  <c:v>-97.05</c:v>
                </c:pt>
                <c:pt idx="112">
                  <c:v>53.739999999999995</c:v>
                </c:pt>
                <c:pt idx="113">
                  <c:v>-53.260000000000005</c:v>
                </c:pt>
                <c:pt idx="114">
                  <c:v>31.940000000000012</c:v>
                </c:pt>
                <c:pt idx="115">
                  <c:v>-60.22</c:v>
                </c:pt>
                <c:pt idx="116">
                  <c:v>-78.66</c:v>
                </c:pt>
                <c:pt idx="117">
                  <c:v>-15.739999999999995</c:v>
                </c:pt>
                <c:pt idx="118">
                  <c:v>30.450000000000003</c:v>
                </c:pt>
                <c:pt idx="119">
                  <c:v>-72.98</c:v>
                </c:pt>
                <c:pt idx="120">
                  <c:v>-50.650000000000006</c:v>
                </c:pt>
                <c:pt idx="121">
                  <c:v>-6.269999999999996</c:v>
                </c:pt>
                <c:pt idx="122">
                  <c:v>-70.7</c:v>
                </c:pt>
                <c:pt idx="123">
                  <c:v>69.429999999999993</c:v>
                </c:pt>
                <c:pt idx="124">
                  <c:v>-37.56</c:v>
                </c:pt>
                <c:pt idx="125">
                  <c:v>-80.550000000000011</c:v>
                </c:pt>
                <c:pt idx="126">
                  <c:v>47.019999999999996</c:v>
                </c:pt>
                <c:pt idx="127">
                  <c:v>84.219999999999985</c:v>
                </c:pt>
                <c:pt idx="128">
                  <c:v>47.790000000000006</c:v>
                </c:pt>
                <c:pt idx="129">
                  <c:v>34.540000000000006</c:v>
                </c:pt>
                <c:pt idx="130">
                  <c:v>18.920000000000002</c:v>
                </c:pt>
                <c:pt idx="131">
                  <c:v>23.049999999999997</c:v>
                </c:pt>
                <c:pt idx="132">
                  <c:v>85.29</c:v>
                </c:pt>
                <c:pt idx="133">
                  <c:v>78.13000000000001</c:v>
                </c:pt>
                <c:pt idx="134">
                  <c:v>-19.47</c:v>
                </c:pt>
                <c:pt idx="135">
                  <c:v>-8.3700000000000045</c:v>
                </c:pt>
                <c:pt idx="136">
                  <c:v>-17.909999999999997</c:v>
                </c:pt>
                <c:pt idx="137">
                  <c:v>106.86999999999999</c:v>
                </c:pt>
                <c:pt idx="138">
                  <c:v>-17.78</c:v>
                </c:pt>
                <c:pt idx="139">
                  <c:v>-4.210000000000008</c:v>
                </c:pt>
                <c:pt idx="140">
                  <c:v>30.709999999999994</c:v>
                </c:pt>
                <c:pt idx="141">
                  <c:v>-38.590000000000003</c:v>
                </c:pt>
                <c:pt idx="142">
                  <c:v>71.309999999999988</c:v>
                </c:pt>
                <c:pt idx="143">
                  <c:v>105.61</c:v>
                </c:pt>
                <c:pt idx="144">
                  <c:v>26.230000000000004</c:v>
                </c:pt>
                <c:pt idx="145">
                  <c:v>-14.420000000000002</c:v>
                </c:pt>
                <c:pt idx="146">
                  <c:v>86.98</c:v>
                </c:pt>
                <c:pt idx="147">
                  <c:v>40.209999999999994</c:v>
                </c:pt>
                <c:pt idx="148">
                  <c:v>98.42</c:v>
                </c:pt>
                <c:pt idx="149">
                  <c:v>32.600000000000009</c:v>
                </c:pt>
                <c:pt idx="150">
                  <c:v>37.709999999999994</c:v>
                </c:pt>
                <c:pt idx="151">
                  <c:v>45.86999999999999</c:v>
                </c:pt>
                <c:pt idx="152">
                  <c:v>106.51</c:v>
                </c:pt>
                <c:pt idx="153">
                  <c:v>39.540000000000006</c:v>
                </c:pt>
                <c:pt idx="154">
                  <c:v>44.42</c:v>
                </c:pt>
                <c:pt idx="155">
                  <c:v>56.910000000000011</c:v>
                </c:pt>
                <c:pt idx="156">
                  <c:v>45.010000000000005</c:v>
                </c:pt>
                <c:pt idx="157">
                  <c:v>34.33</c:v>
                </c:pt>
                <c:pt idx="158">
                  <c:v>23.719999999999985</c:v>
                </c:pt>
                <c:pt idx="159">
                  <c:v>68.260000000000005</c:v>
                </c:pt>
                <c:pt idx="160">
                  <c:v>-41.84</c:v>
                </c:pt>
                <c:pt idx="161">
                  <c:v>35.910000000000011</c:v>
                </c:pt>
                <c:pt idx="162">
                  <c:v>-82.32</c:v>
                </c:pt>
                <c:pt idx="163">
                  <c:v>-35.299999999999997</c:v>
                </c:pt>
                <c:pt idx="164">
                  <c:v>67.779999999999987</c:v>
                </c:pt>
                <c:pt idx="165">
                  <c:v>61.910000000000011</c:v>
                </c:pt>
                <c:pt idx="166">
                  <c:v>-25.230000000000004</c:v>
                </c:pt>
                <c:pt idx="167">
                  <c:v>77.339999999999989</c:v>
                </c:pt>
                <c:pt idx="168">
                  <c:v>-67.02000000000001</c:v>
                </c:pt>
                <c:pt idx="169">
                  <c:v>-63.440000000000005</c:v>
                </c:pt>
                <c:pt idx="170">
                  <c:v>-4.1099999999999994</c:v>
                </c:pt>
                <c:pt idx="171">
                  <c:v>13.299999999999997</c:v>
                </c:pt>
                <c:pt idx="172">
                  <c:v>-14.89</c:v>
                </c:pt>
                <c:pt idx="173">
                  <c:v>-68.48</c:v>
                </c:pt>
                <c:pt idx="174">
                  <c:v>-26.810000000000002</c:v>
                </c:pt>
                <c:pt idx="175">
                  <c:v>37.33</c:v>
                </c:pt>
                <c:pt idx="176">
                  <c:v>30.469999999999985</c:v>
                </c:pt>
                <c:pt idx="177">
                  <c:v>93.399999999999991</c:v>
                </c:pt>
                <c:pt idx="178">
                  <c:v>84.61999999999999</c:v>
                </c:pt>
                <c:pt idx="179">
                  <c:v>33.11999999999999</c:v>
                </c:pt>
                <c:pt idx="180">
                  <c:v>-75.78</c:v>
                </c:pt>
                <c:pt idx="181">
                  <c:v>-19.150000000000006</c:v>
                </c:pt>
                <c:pt idx="182">
                  <c:v>-61.05</c:v>
                </c:pt>
                <c:pt idx="183">
                  <c:v>35.290000000000006</c:v>
                </c:pt>
                <c:pt idx="184">
                  <c:v>-34.680000000000007</c:v>
                </c:pt>
                <c:pt idx="185">
                  <c:v>-19.269999999999996</c:v>
                </c:pt>
              </c:numCache>
            </c:numRef>
          </c:xVal>
          <c:yVal>
            <c:numRef>
              <c:f>'Hit Prob Model (CE)'!$AI$2:$AI$187</c:f>
              <c:numCache>
                <c:formatCode>0.000</c:formatCode>
                <c:ptCount val="186"/>
                <c:pt idx="0">
                  <c:v>#N/A</c:v>
                </c:pt>
                <c:pt idx="1">
                  <c:v>#N/A</c:v>
                </c:pt>
                <c:pt idx="2">
                  <c:v>96.960000000000008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99.320000000000007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83.580000000000013</c:v>
                </c:pt>
                <c:pt idx="16">
                  <c:v>34.72</c:v>
                </c:pt>
                <c:pt idx="17">
                  <c:v>#N/A</c:v>
                </c:pt>
                <c:pt idx="18">
                  <c:v>131.70000000000002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69.59</c:v>
                </c:pt>
                <c:pt idx="32">
                  <c:v>59.630000000000024</c:v>
                </c:pt>
                <c:pt idx="33">
                  <c:v>#N/A</c:v>
                </c:pt>
                <c:pt idx="34">
                  <c:v>#N/A</c:v>
                </c:pt>
                <c:pt idx="35">
                  <c:v>123.63000000000001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45.380000000000024</c:v>
                </c:pt>
                <c:pt idx="51">
                  <c:v>104.57000000000001</c:v>
                </c:pt>
                <c:pt idx="52">
                  <c:v>#N/A</c:v>
                </c:pt>
                <c:pt idx="53">
                  <c:v>#N/A</c:v>
                </c:pt>
                <c:pt idx="54">
                  <c:v>80.570000000000007</c:v>
                </c:pt>
                <c:pt idx="55">
                  <c:v>#N/A</c:v>
                </c:pt>
                <c:pt idx="56">
                  <c:v>104.79</c:v>
                </c:pt>
                <c:pt idx="57">
                  <c:v>#N/A</c:v>
                </c:pt>
                <c:pt idx="58">
                  <c:v>#N/A</c:v>
                </c:pt>
                <c:pt idx="59">
                  <c:v>62.31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103.01</c:v>
                </c:pt>
                <c:pt idx="66">
                  <c:v>#N/A</c:v>
                </c:pt>
                <c:pt idx="67">
                  <c:v>#N/A</c:v>
                </c:pt>
                <c:pt idx="68">
                  <c:v>113.09</c:v>
                </c:pt>
                <c:pt idx="69">
                  <c:v>#N/A</c:v>
                </c:pt>
                <c:pt idx="70">
                  <c:v>#N/A</c:v>
                </c:pt>
                <c:pt idx="71">
                  <c:v>35.920000000000016</c:v>
                </c:pt>
                <c:pt idx="72">
                  <c:v>61.03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76.080000000000013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109.15</c:v>
                </c:pt>
                <c:pt idx="83">
                  <c:v>21.960000000000008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53.480000000000018</c:v>
                </c:pt>
                <c:pt idx="91">
                  <c:v>97.140000000000015</c:v>
                </c:pt>
                <c:pt idx="92">
                  <c:v>#N/A</c:v>
                </c:pt>
                <c:pt idx="93">
                  <c:v>#N/A</c:v>
                </c:pt>
                <c:pt idx="94">
                  <c:v>135.28</c:v>
                </c:pt>
                <c:pt idx="95">
                  <c:v>#N/A</c:v>
                </c:pt>
                <c:pt idx="96">
                  <c:v>66.900000000000006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64.94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72.800000000000011</c:v>
                </c:pt>
                <c:pt idx="126">
                  <c:v>#N/A</c:v>
                </c:pt>
                <c:pt idx="127">
                  <c:v>121.10000000000001</c:v>
                </c:pt>
                <c:pt idx="128">
                  <c:v>#N/A</c:v>
                </c:pt>
                <c:pt idx="129">
                  <c:v>#N/A</c:v>
                </c:pt>
                <c:pt idx="130">
                  <c:v>38.44</c:v>
                </c:pt>
                <c:pt idx="131">
                  <c:v>#N/A</c:v>
                </c:pt>
                <c:pt idx="132">
                  <c:v>#N/A</c:v>
                </c:pt>
                <c:pt idx="133">
                  <c:v>91.850000000000009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118.49000000000001</c:v>
                </c:pt>
                <c:pt idx="144">
                  <c:v>#N/A</c:v>
                </c:pt>
                <c:pt idx="145">
                  <c:v>#N/A</c:v>
                </c:pt>
                <c:pt idx="146">
                  <c:v>114.66000000000001</c:v>
                </c:pt>
                <c:pt idx="147">
                  <c:v>#N/A</c:v>
                </c:pt>
                <c:pt idx="148">
                  <c:v>#N/A</c:v>
                </c:pt>
                <c:pt idx="149">
                  <c:v>36.830000000000013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71.77000000000001</c:v>
                </c:pt>
                <c:pt idx="155">
                  <c:v>141.73000000000002</c:v>
                </c:pt>
                <c:pt idx="156">
                  <c:v>#N/A</c:v>
                </c:pt>
                <c:pt idx="157">
                  <c:v>56.29000000000002</c:v>
                </c:pt>
                <c:pt idx="158">
                  <c:v>35.090000000000003</c:v>
                </c:pt>
                <c:pt idx="159">
                  <c:v>#N/A</c:v>
                </c:pt>
                <c:pt idx="160">
                  <c:v>#N/A</c:v>
                </c:pt>
                <c:pt idx="161">
                  <c:v>41.460000000000008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10.340000000000003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109.16000000000001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54.78</c:v>
                </c:pt>
                <c:pt idx="184">
                  <c:v>#N/A</c:v>
                </c:pt>
                <c:pt idx="18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FB-42D8-BF29-051E7E456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828128"/>
        <c:axId val="480829768"/>
      </c:scatterChart>
      <c:valAx>
        <c:axId val="48082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29768"/>
        <c:crosses val="autoZero"/>
        <c:crossBetween val="midCat"/>
      </c:valAx>
      <c:valAx>
        <c:axId val="48082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2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95</xdr:col>
      <xdr:colOff>324971</xdr:colOff>
      <xdr:row>3</xdr:row>
      <xdr:rowOff>145677</xdr:rowOff>
    </xdr:from>
    <xdr:to>
      <xdr:col>104</xdr:col>
      <xdr:colOff>123266</xdr:colOff>
      <xdr:row>37</xdr:row>
      <xdr:rowOff>78441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EDB53C-072A-4363-A41E-7AFBC74B4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180293</xdr:colOff>
      <xdr:row>31</xdr:row>
      <xdr:rowOff>68715</xdr:rowOff>
    </xdr:from>
    <xdr:to>
      <xdr:col>42</xdr:col>
      <xdr:colOff>323850</xdr:colOff>
      <xdr:row>68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DE788D-3289-4E3C-9841-DB1E37C89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94568</xdr:colOff>
      <xdr:row>36</xdr:row>
      <xdr:rowOff>183015</xdr:rowOff>
    </xdr:from>
    <xdr:to>
      <xdr:col>44</xdr:col>
      <xdr:colOff>238125</xdr:colOff>
      <xdr:row>74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6EC69-6A00-44D9-BA15-E1DE9F022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Q189"/>
  <sheetViews>
    <sheetView topLeftCell="BT1" zoomScale="85" zoomScaleNormal="85" workbookViewId="0">
      <selection activeCell="BV1" sqref="BV1"/>
    </sheetView>
  </sheetViews>
  <sheetFormatPr defaultRowHeight="15" x14ac:dyDescent="0.25"/>
  <cols>
    <col min="16" max="16" width="30.85546875" customWidth="1"/>
    <col min="88" max="88" width="20.42578125" bestFit="1" customWidth="1"/>
    <col min="95" max="95" width="11.5703125" bestFit="1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7</v>
      </c>
      <c r="BI1" t="s">
        <v>41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330</v>
      </c>
      <c r="CP1" t="s">
        <v>331</v>
      </c>
      <c r="CQ1" t="s">
        <v>329</v>
      </c>
    </row>
    <row r="2" spans="1:95" x14ac:dyDescent="0.25">
      <c r="A2" t="s">
        <v>90</v>
      </c>
      <c r="B2" s="1">
        <v>44425</v>
      </c>
      <c r="C2">
        <v>86.7</v>
      </c>
      <c r="D2">
        <v>-1.82</v>
      </c>
      <c r="E2">
        <v>5.83</v>
      </c>
      <c r="F2" t="s">
        <v>91</v>
      </c>
      <c r="G2">
        <v>608070</v>
      </c>
      <c r="H2">
        <v>641927</v>
      </c>
      <c r="I2" t="s">
        <v>92</v>
      </c>
      <c r="J2" t="s">
        <v>93</v>
      </c>
      <c r="O2">
        <v>7</v>
      </c>
      <c r="P2" t="s">
        <v>94</v>
      </c>
      <c r="Q2" t="s">
        <v>95</v>
      </c>
      <c r="R2" t="s">
        <v>96</v>
      </c>
      <c r="S2" t="s">
        <v>95</v>
      </c>
      <c r="T2" t="s">
        <v>97</v>
      </c>
      <c r="U2" t="s">
        <v>98</v>
      </c>
      <c r="V2" t="s">
        <v>99</v>
      </c>
      <c r="W2">
        <v>3</v>
      </c>
      <c r="X2" t="s">
        <v>100</v>
      </c>
      <c r="Y2">
        <v>0</v>
      </c>
      <c r="Z2">
        <v>1</v>
      </c>
      <c r="AA2">
        <v>2021</v>
      </c>
      <c r="AB2">
        <v>-1.1299999999999999</v>
      </c>
      <c r="AC2">
        <v>0.72</v>
      </c>
      <c r="AD2">
        <v>-0.36</v>
      </c>
      <c r="AE2">
        <v>1.83</v>
      </c>
      <c r="AH2">
        <v>642708</v>
      </c>
      <c r="AI2">
        <v>0</v>
      </c>
      <c r="AJ2">
        <v>6</v>
      </c>
      <c r="AK2" t="s">
        <v>101</v>
      </c>
      <c r="AL2">
        <v>148.32</v>
      </c>
      <c r="AM2">
        <v>179.88</v>
      </c>
      <c r="AP2">
        <v>641598</v>
      </c>
      <c r="AS2">
        <v>5.9120824059665402</v>
      </c>
      <c r="AT2">
        <v>-126.152265055933</v>
      </c>
      <c r="AU2">
        <v>-4.9876417693651902</v>
      </c>
      <c r="AV2">
        <v>-13.2126011570936</v>
      </c>
      <c r="AW2">
        <v>22.725137328115999</v>
      </c>
      <c r="AX2">
        <v>-23.684365762699699</v>
      </c>
      <c r="AY2">
        <v>3.29</v>
      </c>
      <c r="AZ2">
        <v>1.49</v>
      </c>
      <c r="BA2">
        <v>15</v>
      </c>
      <c r="BB2">
        <v>95.7</v>
      </c>
      <c r="BC2">
        <v>-7</v>
      </c>
      <c r="BD2">
        <v>88.8</v>
      </c>
      <c r="BE2">
        <v>1837</v>
      </c>
      <c r="BF2">
        <v>7.3</v>
      </c>
      <c r="BG2">
        <v>632880</v>
      </c>
      <c r="BH2">
        <v>641927</v>
      </c>
      <c r="BI2">
        <v>641598</v>
      </c>
      <c r="BJ2">
        <v>593934</v>
      </c>
      <c r="BK2">
        <v>593871</v>
      </c>
      <c r="BL2">
        <v>650333</v>
      </c>
      <c r="BM2">
        <v>592743</v>
      </c>
      <c r="BN2">
        <v>667670</v>
      </c>
      <c r="BO2">
        <v>608701</v>
      </c>
      <c r="BP2">
        <v>596146</v>
      </c>
      <c r="BQ2">
        <v>53.17</v>
      </c>
      <c r="BR2">
        <v>0.22</v>
      </c>
      <c r="BS2">
        <v>0.20100000000000001</v>
      </c>
      <c r="BT2">
        <v>0</v>
      </c>
      <c r="BU2">
        <v>1</v>
      </c>
      <c r="BV2">
        <v>0</v>
      </c>
      <c r="BW2">
        <v>0</v>
      </c>
      <c r="BX2">
        <v>2</v>
      </c>
      <c r="BY2">
        <v>39</v>
      </c>
      <c r="BZ2">
        <v>2</v>
      </c>
      <c r="CA2" t="s">
        <v>102</v>
      </c>
      <c r="CB2">
        <v>0</v>
      </c>
      <c r="CC2">
        <v>2</v>
      </c>
      <c r="CD2">
        <v>2</v>
      </c>
      <c r="CE2">
        <v>0</v>
      </c>
      <c r="CF2">
        <v>2</v>
      </c>
      <c r="CG2">
        <v>0</v>
      </c>
      <c r="CH2">
        <v>2</v>
      </c>
      <c r="CI2">
        <v>0</v>
      </c>
      <c r="CJ2" t="s">
        <v>103</v>
      </c>
      <c r="CK2" t="s">
        <v>104</v>
      </c>
      <c r="CL2">
        <v>248</v>
      </c>
      <c r="CM2">
        <v>-6.3E-2</v>
      </c>
      <c r="CN2">
        <v>-0.435</v>
      </c>
      <c r="CO2">
        <f>AL2-125.42</f>
        <v>22.899999999999991</v>
      </c>
      <c r="CP2">
        <f>198.27-AM2</f>
        <v>18.390000000000015</v>
      </c>
      <c r="CQ2">
        <f>ATAN((AL2-125.42)/(198.27-AM2))*180/PI()*0.75</f>
        <v>38.425168669810724</v>
      </c>
    </row>
    <row r="3" spans="1:95" x14ac:dyDescent="0.25">
      <c r="A3" t="s">
        <v>105</v>
      </c>
      <c r="B3" s="1">
        <v>44425</v>
      </c>
      <c r="C3">
        <v>93.2</v>
      </c>
      <c r="D3">
        <v>-1.73</v>
      </c>
      <c r="E3">
        <v>5.79</v>
      </c>
      <c r="F3" t="s">
        <v>91</v>
      </c>
      <c r="G3">
        <v>608070</v>
      </c>
      <c r="H3">
        <v>641927</v>
      </c>
      <c r="I3" t="s">
        <v>106</v>
      </c>
      <c r="J3" t="s">
        <v>93</v>
      </c>
      <c r="O3">
        <v>5</v>
      </c>
      <c r="P3" t="s">
        <v>107</v>
      </c>
      <c r="Q3" t="s">
        <v>95</v>
      </c>
      <c r="R3" t="s">
        <v>96</v>
      </c>
      <c r="S3" t="s">
        <v>95</v>
      </c>
      <c r="T3" t="s">
        <v>97</v>
      </c>
      <c r="U3" t="s">
        <v>98</v>
      </c>
      <c r="V3" t="s">
        <v>99</v>
      </c>
      <c r="W3">
        <v>9</v>
      </c>
      <c r="X3" t="s">
        <v>108</v>
      </c>
      <c r="Y3">
        <v>0</v>
      </c>
      <c r="Z3">
        <v>0</v>
      </c>
      <c r="AA3">
        <v>2021</v>
      </c>
      <c r="AB3">
        <v>-0.48</v>
      </c>
      <c r="AC3">
        <v>1.4</v>
      </c>
      <c r="AD3">
        <v>-0.08</v>
      </c>
      <c r="AE3">
        <v>2.2599999999999998</v>
      </c>
      <c r="AI3">
        <v>0</v>
      </c>
      <c r="AJ3">
        <v>4</v>
      </c>
      <c r="AK3" t="s">
        <v>101</v>
      </c>
      <c r="AL3">
        <v>186.29</v>
      </c>
      <c r="AM3">
        <v>90.99</v>
      </c>
      <c r="AP3">
        <v>641598</v>
      </c>
      <c r="AS3">
        <v>5.4318985723541102</v>
      </c>
      <c r="AT3">
        <v>-135.68058590509401</v>
      </c>
      <c r="AU3">
        <v>-6.5668677503877504</v>
      </c>
      <c r="AV3">
        <v>-7.1096521718464203</v>
      </c>
      <c r="AW3">
        <v>26.931399229664802</v>
      </c>
      <c r="AX3">
        <v>-13.6021453732592</v>
      </c>
      <c r="AY3">
        <v>3.29</v>
      </c>
      <c r="AZ3">
        <v>1.49</v>
      </c>
      <c r="BA3">
        <v>306</v>
      </c>
      <c r="BB3">
        <v>107</v>
      </c>
      <c r="BC3">
        <v>16</v>
      </c>
      <c r="BD3">
        <v>95.4</v>
      </c>
      <c r="BE3">
        <v>2282</v>
      </c>
      <c r="BF3">
        <v>7.3</v>
      </c>
      <c r="BG3">
        <v>632880</v>
      </c>
      <c r="BH3">
        <v>641927</v>
      </c>
      <c r="BI3">
        <v>641598</v>
      </c>
      <c r="BJ3">
        <v>593934</v>
      </c>
      <c r="BK3">
        <v>593871</v>
      </c>
      <c r="BL3">
        <v>650333</v>
      </c>
      <c r="BM3">
        <v>592743</v>
      </c>
      <c r="BN3">
        <v>667670</v>
      </c>
      <c r="BO3">
        <v>608701</v>
      </c>
      <c r="BP3">
        <v>596146</v>
      </c>
      <c r="BQ3">
        <v>53.19</v>
      </c>
      <c r="BR3">
        <v>0.64</v>
      </c>
      <c r="BS3">
        <v>0.747</v>
      </c>
      <c r="BT3">
        <v>0</v>
      </c>
      <c r="BU3">
        <v>1</v>
      </c>
      <c r="BV3">
        <v>0</v>
      </c>
      <c r="BW3">
        <v>0</v>
      </c>
      <c r="BX3">
        <v>5</v>
      </c>
      <c r="BY3">
        <v>23</v>
      </c>
      <c r="BZ3">
        <v>1</v>
      </c>
      <c r="CA3" t="s">
        <v>109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t="s">
        <v>103</v>
      </c>
      <c r="CK3" t="s">
        <v>104</v>
      </c>
      <c r="CL3">
        <v>207</v>
      </c>
      <c r="CM3">
        <v>2.7E-2</v>
      </c>
      <c r="CN3">
        <v>-0.24199999999999999</v>
      </c>
      <c r="CO3">
        <f t="shared" ref="CO3:CO66" si="0">AL3-125.42</f>
        <v>60.86999999999999</v>
      </c>
      <c r="CP3">
        <f t="shared" ref="CP3:CP66" si="1">198.27-AM3</f>
        <v>107.28000000000002</v>
      </c>
      <c r="CQ3">
        <f t="shared" ref="CQ3:CQ66" si="2">ATAN((AL3-125.42)/(198.27-AM3))*180/PI()*0.75</f>
        <v>22.17772873344412</v>
      </c>
    </row>
    <row r="4" spans="1:95" x14ac:dyDescent="0.25">
      <c r="A4" t="s">
        <v>110</v>
      </c>
      <c r="B4" s="1">
        <v>44424</v>
      </c>
      <c r="C4">
        <v>83.6</v>
      </c>
      <c r="D4">
        <v>-0.75</v>
      </c>
      <c r="E4">
        <v>5.62</v>
      </c>
      <c r="F4" t="s">
        <v>91</v>
      </c>
      <c r="G4">
        <v>608070</v>
      </c>
      <c r="H4">
        <v>643377</v>
      </c>
      <c r="I4" t="s">
        <v>111</v>
      </c>
      <c r="J4" t="s">
        <v>93</v>
      </c>
      <c r="O4">
        <v>8</v>
      </c>
      <c r="P4" t="s">
        <v>112</v>
      </c>
      <c r="Q4" t="s">
        <v>95</v>
      </c>
      <c r="R4" t="s">
        <v>96</v>
      </c>
      <c r="S4" t="s">
        <v>95</v>
      </c>
      <c r="T4" t="s">
        <v>97</v>
      </c>
      <c r="U4" t="s">
        <v>98</v>
      </c>
      <c r="V4" t="s">
        <v>99</v>
      </c>
      <c r="W4">
        <v>9</v>
      </c>
      <c r="X4" t="s">
        <v>100</v>
      </c>
      <c r="Y4">
        <v>0</v>
      </c>
      <c r="Z4">
        <v>1</v>
      </c>
      <c r="AA4">
        <v>2021</v>
      </c>
      <c r="AB4">
        <v>0.96</v>
      </c>
      <c r="AC4">
        <v>-0.04</v>
      </c>
      <c r="AD4">
        <v>-0.25</v>
      </c>
      <c r="AE4">
        <v>1.9</v>
      </c>
      <c r="AF4">
        <v>642708</v>
      </c>
      <c r="AI4">
        <v>1</v>
      </c>
      <c r="AJ4">
        <v>5</v>
      </c>
      <c r="AK4" t="s">
        <v>101</v>
      </c>
      <c r="AL4">
        <v>188.69</v>
      </c>
      <c r="AM4">
        <v>101.31</v>
      </c>
      <c r="AP4">
        <v>680777</v>
      </c>
      <c r="AS4">
        <v>-0.74478206324201102</v>
      </c>
      <c r="AT4">
        <v>-121.90495982245</v>
      </c>
      <c r="AU4">
        <v>-2.14716771257019</v>
      </c>
      <c r="AV4">
        <v>9.8209916744935803</v>
      </c>
      <c r="AW4">
        <v>21.8500808930117</v>
      </c>
      <c r="AX4">
        <v>-32.427824568212998</v>
      </c>
      <c r="AY4">
        <v>3.29</v>
      </c>
      <c r="AZ4">
        <v>1.49</v>
      </c>
      <c r="BA4">
        <v>81</v>
      </c>
      <c r="BB4">
        <v>97.1</v>
      </c>
      <c r="BC4">
        <v>4</v>
      </c>
      <c r="BD4">
        <v>83.1</v>
      </c>
      <c r="BE4">
        <v>2856</v>
      </c>
      <c r="BF4">
        <v>5.6</v>
      </c>
      <c r="BG4">
        <v>632873</v>
      </c>
      <c r="BH4">
        <v>643377</v>
      </c>
      <c r="BI4">
        <v>680777</v>
      </c>
      <c r="BJ4">
        <v>593934</v>
      </c>
      <c r="BK4">
        <v>593871</v>
      </c>
      <c r="BL4">
        <v>650333</v>
      </c>
      <c r="BM4">
        <v>592743</v>
      </c>
      <c r="BN4">
        <v>667670</v>
      </c>
      <c r="BO4">
        <v>595909</v>
      </c>
      <c r="BP4">
        <v>596146</v>
      </c>
      <c r="BQ4">
        <v>54.89</v>
      </c>
      <c r="BR4">
        <v>0.503</v>
      </c>
      <c r="BS4">
        <v>0.48799999999999999</v>
      </c>
      <c r="BT4">
        <v>0.9</v>
      </c>
      <c r="BU4">
        <v>1</v>
      </c>
      <c r="BV4">
        <v>1</v>
      </c>
      <c r="BW4">
        <v>0</v>
      </c>
      <c r="BX4">
        <v>4</v>
      </c>
      <c r="BY4">
        <v>42</v>
      </c>
      <c r="BZ4">
        <v>2</v>
      </c>
      <c r="CA4" t="s">
        <v>113</v>
      </c>
      <c r="CB4">
        <v>3</v>
      </c>
      <c r="CC4">
        <v>2</v>
      </c>
      <c r="CD4">
        <v>2</v>
      </c>
      <c r="CE4">
        <v>3</v>
      </c>
      <c r="CF4">
        <v>3</v>
      </c>
      <c r="CG4">
        <v>3</v>
      </c>
      <c r="CH4">
        <v>3</v>
      </c>
      <c r="CI4">
        <v>3</v>
      </c>
      <c r="CJ4" t="s">
        <v>104</v>
      </c>
      <c r="CK4" t="s">
        <v>104</v>
      </c>
      <c r="CL4">
        <v>48</v>
      </c>
      <c r="CM4">
        <v>-7.8E-2</v>
      </c>
      <c r="CN4">
        <v>0.61299999999999999</v>
      </c>
      <c r="CO4">
        <f t="shared" si="0"/>
        <v>63.269999999999996</v>
      </c>
      <c r="CP4">
        <f t="shared" si="1"/>
        <v>96.960000000000008</v>
      </c>
      <c r="CQ4">
        <f t="shared" si="2"/>
        <v>24.844455121419742</v>
      </c>
    </row>
    <row r="5" spans="1:95" x14ac:dyDescent="0.25">
      <c r="A5" t="s">
        <v>90</v>
      </c>
      <c r="B5" s="1">
        <v>44424</v>
      </c>
      <c r="C5">
        <v>84.8</v>
      </c>
      <c r="D5">
        <v>-0.69</v>
      </c>
      <c r="E5">
        <v>5.66</v>
      </c>
      <c r="F5" t="s">
        <v>91</v>
      </c>
      <c r="G5">
        <v>608070</v>
      </c>
      <c r="H5">
        <v>643377</v>
      </c>
      <c r="I5" t="s">
        <v>92</v>
      </c>
      <c r="J5" t="s">
        <v>93</v>
      </c>
      <c r="O5">
        <v>4</v>
      </c>
      <c r="P5" t="s">
        <v>114</v>
      </c>
      <c r="Q5" t="s">
        <v>95</v>
      </c>
      <c r="R5" t="s">
        <v>96</v>
      </c>
      <c r="S5" t="s">
        <v>95</v>
      </c>
      <c r="T5" t="s">
        <v>97</v>
      </c>
      <c r="U5" t="s">
        <v>98</v>
      </c>
      <c r="V5" t="s">
        <v>99</v>
      </c>
      <c r="W5">
        <v>4</v>
      </c>
      <c r="X5" t="s">
        <v>100</v>
      </c>
      <c r="Y5">
        <v>1</v>
      </c>
      <c r="Z5">
        <v>2</v>
      </c>
      <c r="AA5">
        <v>2021</v>
      </c>
      <c r="AB5">
        <v>-1</v>
      </c>
      <c r="AC5">
        <v>0.59</v>
      </c>
      <c r="AD5">
        <v>-0.79</v>
      </c>
      <c r="AE5">
        <v>2.17</v>
      </c>
      <c r="AH5">
        <v>642708</v>
      </c>
      <c r="AI5">
        <v>1</v>
      </c>
      <c r="AJ5">
        <v>3</v>
      </c>
      <c r="AK5" t="s">
        <v>101</v>
      </c>
      <c r="AL5">
        <v>146.29</v>
      </c>
      <c r="AM5">
        <v>159.46</v>
      </c>
      <c r="AP5">
        <v>680777</v>
      </c>
      <c r="AS5">
        <v>1.7484717284559099</v>
      </c>
      <c r="AT5">
        <v>-123.541037881398</v>
      </c>
      <c r="AU5">
        <v>-3.0476559969208501</v>
      </c>
      <c r="AV5">
        <v>-10.666523571815601</v>
      </c>
      <c r="AW5">
        <v>22.934693067654301</v>
      </c>
      <c r="AX5">
        <v>-25.734753247404502</v>
      </c>
      <c r="AY5">
        <v>3.29</v>
      </c>
      <c r="AZ5">
        <v>1.49</v>
      </c>
      <c r="BA5">
        <v>7</v>
      </c>
      <c r="BB5">
        <v>95</v>
      </c>
      <c r="BC5">
        <v>-17</v>
      </c>
      <c r="BD5">
        <v>84.6</v>
      </c>
      <c r="BE5">
        <v>1575</v>
      </c>
      <c r="BF5">
        <v>6</v>
      </c>
      <c r="BG5">
        <v>632873</v>
      </c>
      <c r="BH5">
        <v>643377</v>
      </c>
      <c r="BI5">
        <v>680777</v>
      </c>
      <c r="BJ5">
        <v>593934</v>
      </c>
      <c r="BK5">
        <v>593871</v>
      </c>
      <c r="BL5">
        <v>650333</v>
      </c>
      <c r="BM5">
        <v>592743</v>
      </c>
      <c r="BN5">
        <v>667670</v>
      </c>
      <c r="BO5">
        <v>595909</v>
      </c>
      <c r="BP5">
        <v>596146</v>
      </c>
      <c r="BQ5">
        <v>54.54</v>
      </c>
      <c r="BR5">
        <v>0.127</v>
      </c>
      <c r="BS5">
        <v>0.114</v>
      </c>
      <c r="BT5">
        <v>0</v>
      </c>
      <c r="BU5">
        <v>1</v>
      </c>
      <c r="BV5">
        <v>0</v>
      </c>
      <c r="BW5">
        <v>0</v>
      </c>
      <c r="BX5">
        <v>2</v>
      </c>
      <c r="BY5">
        <v>21</v>
      </c>
      <c r="BZ5">
        <v>4</v>
      </c>
      <c r="CA5" t="s">
        <v>102</v>
      </c>
      <c r="CB5">
        <v>1</v>
      </c>
      <c r="CC5">
        <v>2</v>
      </c>
      <c r="CD5">
        <v>2</v>
      </c>
      <c r="CE5">
        <v>1</v>
      </c>
      <c r="CF5">
        <v>2</v>
      </c>
      <c r="CG5">
        <v>1</v>
      </c>
      <c r="CH5">
        <v>2</v>
      </c>
      <c r="CI5">
        <v>1</v>
      </c>
      <c r="CJ5" t="s">
        <v>103</v>
      </c>
      <c r="CK5" t="s">
        <v>115</v>
      </c>
      <c r="CL5">
        <v>228</v>
      </c>
      <c r="CM5">
        <v>-0.06</v>
      </c>
      <c r="CN5">
        <v>-0.255</v>
      </c>
      <c r="CO5">
        <f t="shared" si="0"/>
        <v>20.86999999999999</v>
      </c>
      <c r="CP5">
        <f t="shared" si="1"/>
        <v>38.81</v>
      </c>
      <c r="CQ5">
        <f t="shared" si="2"/>
        <v>21.201789721295874</v>
      </c>
    </row>
    <row r="6" spans="1:95" x14ac:dyDescent="0.25">
      <c r="A6" t="s">
        <v>110</v>
      </c>
      <c r="B6" s="1">
        <v>44423</v>
      </c>
      <c r="C6">
        <v>84.8</v>
      </c>
      <c r="D6">
        <v>-2.91</v>
      </c>
      <c r="E6">
        <v>5.96</v>
      </c>
      <c r="F6" t="s">
        <v>91</v>
      </c>
      <c r="G6">
        <v>608070</v>
      </c>
      <c r="H6">
        <v>571800</v>
      </c>
      <c r="I6" t="s">
        <v>116</v>
      </c>
      <c r="J6" t="s">
        <v>93</v>
      </c>
      <c r="O6">
        <v>8</v>
      </c>
      <c r="P6" t="s">
        <v>117</v>
      </c>
      <c r="Q6" t="s">
        <v>95</v>
      </c>
      <c r="R6" t="s">
        <v>96</v>
      </c>
      <c r="S6" t="s">
        <v>95</v>
      </c>
      <c r="T6" t="s">
        <v>118</v>
      </c>
      <c r="U6" t="s">
        <v>98</v>
      </c>
      <c r="V6" t="s">
        <v>99</v>
      </c>
      <c r="X6" t="s">
        <v>108</v>
      </c>
      <c r="Y6">
        <v>3</v>
      </c>
      <c r="Z6">
        <v>2</v>
      </c>
      <c r="AA6">
        <v>2021</v>
      </c>
      <c r="AB6">
        <v>0.55000000000000004</v>
      </c>
      <c r="AC6">
        <v>-0.09</v>
      </c>
      <c r="AD6">
        <v>0.05</v>
      </c>
      <c r="AE6">
        <v>1.93</v>
      </c>
      <c r="AF6">
        <v>595978</v>
      </c>
      <c r="AI6">
        <v>2</v>
      </c>
      <c r="AJ6">
        <v>2</v>
      </c>
      <c r="AK6" t="s">
        <v>101</v>
      </c>
      <c r="AL6">
        <v>211.76</v>
      </c>
      <c r="AM6">
        <v>72.8</v>
      </c>
      <c r="AP6">
        <v>606988</v>
      </c>
      <c r="AS6">
        <v>5.7908843970730999</v>
      </c>
      <c r="AT6">
        <v>-123.54148466170101</v>
      </c>
      <c r="AU6">
        <v>-2.9813345784062402</v>
      </c>
      <c r="AV6">
        <v>4.7364805993623103</v>
      </c>
      <c r="AW6">
        <v>20.9496991640438</v>
      </c>
      <c r="AX6">
        <v>-32.819422906426702</v>
      </c>
      <c r="AY6">
        <v>3.29</v>
      </c>
      <c r="AZ6">
        <v>1.49</v>
      </c>
      <c r="BA6">
        <v>376</v>
      </c>
      <c r="BB6">
        <v>103.2</v>
      </c>
      <c r="BC6">
        <v>22</v>
      </c>
      <c r="BD6">
        <v>84.9</v>
      </c>
      <c r="BE6">
        <v>2608</v>
      </c>
      <c r="BF6">
        <v>6</v>
      </c>
      <c r="BG6">
        <v>632910</v>
      </c>
      <c r="BH6">
        <v>571800</v>
      </c>
      <c r="BI6">
        <v>606988</v>
      </c>
      <c r="BJ6">
        <v>600524</v>
      </c>
      <c r="BK6">
        <v>570731</v>
      </c>
      <c r="BL6">
        <v>600869</v>
      </c>
      <c r="BM6">
        <v>605612</v>
      </c>
      <c r="BN6">
        <v>650489</v>
      </c>
      <c r="BO6">
        <v>622682</v>
      </c>
      <c r="BP6">
        <v>543257</v>
      </c>
      <c r="BQ6">
        <v>54.52</v>
      </c>
      <c r="BR6">
        <v>0.65</v>
      </c>
      <c r="BS6">
        <v>0.99</v>
      </c>
      <c r="BT6">
        <v>2</v>
      </c>
      <c r="BU6">
        <v>1</v>
      </c>
      <c r="BV6">
        <v>0</v>
      </c>
      <c r="BW6">
        <v>3</v>
      </c>
      <c r="BX6">
        <v>6</v>
      </c>
      <c r="BY6">
        <v>15</v>
      </c>
      <c r="BZ6">
        <v>8</v>
      </c>
      <c r="CA6" t="s">
        <v>113</v>
      </c>
      <c r="CB6">
        <v>0</v>
      </c>
      <c r="CC6">
        <v>4</v>
      </c>
      <c r="CD6">
        <v>4</v>
      </c>
      <c r="CE6">
        <v>0</v>
      </c>
      <c r="CF6">
        <v>6</v>
      </c>
      <c r="CG6">
        <v>0</v>
      </c>
      <c r="CH6">
        <v>6</v>
      </c>
      <c r="CI6">
        <v>0</v>
      </c>
      <c r="CJ6" t="s">
        <v>103</v>
      </c>
      <c r="CK6" t="s">
        <v>104</v>
      </c>
      <c r="CL6">
        <v>65</v>
      </c>
      <c r="CM6">
        <v>-7.8E-2</v>
      </c>
      <c r="CN6">
        <v>1.7330000000000001</v>
      </c>
      <c r="CO6">
        <f t="shared" si="0"/>
        <v>86.339999999999989</v>
      </c>
      <c r="CP6">
        <f t="shared" si="1"/>
        <v>125.47000000000001</v>
      </c>
      <c r="CQ6">
        <f t="shared" si="2"/>
        <v>25.899846562194519</v>
      </c>
    </row>
    <row r="7" spans="1:95" x14ac:dyDescent="0.25">
      <c r="A7" t="s">
        <v>105</v>
      </c>
      <c r="B7" s="1">
        <v>44422</v>
      </c>
      <c r="C7">
        <v>91.3</v>
      </c>
      <c r="D7">
        <v>-1.02</v>
      </c>
      <c r="E7">
        <v>6.68</v>
      </c>
      <c r="F7" t="s">
        <v>91</v>
      </c>
      <c r="G7">
        <v>608070</v>
      </c>
      <c r="H7">
        <v>503449</v>
      </c>
      <c r="I7" t="s">
        <v>119</v>
      </c>
      <c r="J7" t="s">
        <v>93</v>
      </c>
      <c r="O7">
        <v>5</v>
      </c>
      <c r="P7" t="s">
        <v>120</v>
      </c>
      <c r="Q7" t="s">
        <v>95</v>
      </c>
      <c r="R7" t="s">
        <v>96</v>
      </c>
      <c r="S7" t="s">
        <v>95</v>
      </c>
      <c r="T7" t="s">
        <v>118</v>
      </c>
      <c r="U7" t="s">
        <v>98</v>
      </c>
      <c r="V7" t="s">
        <v>99</v>
      </c>
      <c r="W7">
        <v>8</v>
      </c>
      <c r="X7" t="s">
        <v>108</v>
      </c>
      <c r="Y7">
        <v>0</v>
      </c>
      <c r="Z7">
        <v>0</v>
      </c>
      <c r="AA7">
        <v>2021</v>
      </c>
      <c r="AB7">
        <v>-0.56000000000000005</v>
      </c>
      <c r="AC7">
        <v>1.36</v>
      </c>
      <c r="AD7">
        <v>-0.09</v>
      </c>
      <c r="AE7">
        <v>2.64</v>
      </c>
      <c r="AG7">
        <v>664702</v>
      </c>
      <c r="AI7">
        <v>1</v>
      </c>
      <c r="AJ7">
        <v>5</v>
      </c>
      <c r="AK7" t="s">
        <v>101</v>
      </c>
      <c r="AL7">
        <v>174.05</v>
      </c>
      <c r="AM7">
        <v>59.37</v>
      </c>
      <c r="AP7">
        <v>606992</v>
      </c>
      <c r="AS7">
        <v>3.5009023481038599</v>
      </c>
      <c r="AT7">
        <v>-132.844064630952</v>
      </c>
      <c r="AU7">
        <v>-7.19930762008042</v>
      </c>
      <c r="AV7">
        <v>-7.3173103349848398</v>
      </c>
      <c r="AW7">
        <v>25.295317960563501</v>
      </c>
      <c r="AX7">
        <v>-14.7770224578501</v>
      </c>
      <c r="AY7">
        <v>3.29</v>
      </c>
      <c r="AZ7">
        <v>1.49</v>
      </c>
      <c r="BA7">
        <v>364</v>
      </c>
      <c r="BB7">
        <v>109.4</v>
      </c>
      <c r="BC7">
        <v>18</v>
      </c>
      <c r="BD7">
        <v>90.8</v>
      </c>
      <c r="BE7">
        <v>1810</v>
      </c>
      <c r="BF7">
        <v>5.8</v>
      </c>
      <c r="BG7">
        <v>632819</v>
      </c>
      <c r="BH7">
        <v>503449</v>
      </c>
      <c r="BI7">
        <v>606992</v>
      </c>
      <c r="BJ7">
        <v>408234</v>
      </c>
      <c r="BK7">
        <v>570731</v>
      </c>
      <c r="BL7">
        <v>600869</v>
      </c>
      <c r="BM7">
        <v>670097</v>
      </c>
      <c r="BN7">
        <v>650489</v>
      </c>
      <c r="BO7">
        <v>622682</v>
      </c>
      <c r="BP7">
        <v>543257</v>
      </c>
      <c r="BQ7">
        <v>54.73</v>
      </c>
      <c r="BR7">
        <v>0.76</v>
      </c>
      <c r="BS7">
        <v>1.04</v>
      </c>
      <c r="BT7">
        <v>1.6</v>
      </c>
      <c r="BU7">
        <v>1</v>
      </c>
      <c r="BV7">
        <v>1</v>
      </c>
      <c r="BW7">
        <v>2</v>
      </c>
      <c r="BX7">
        <v>6</v>
      </c>
      <c r="BY7">
        <v>41</v>
      </c>
      <c r="BZ7">
        <v>1</v>
      </c>
      <c r="CA7" t="s">
        <v>109</v>
      </c>
      <c r="CB7">
        <v>4</v>
      </c>
      <c r="CC7">
        <v>1</v>
      </c>
      <c r="CD7">
        <v>1</v>
      </c>
      <c r="CE7">
        <v>4</v>
      </c>
      <c r="CF7">
        <v>2</v>
      </c>
      <c r="CG7">
        <v>4</v>
      </c>
      <c r="CH7">
        <v>2</v>
      </c>
      <c r="CI7">
        <v>4</v>
      </c>
      <c r="CJ7" t="s">
        <v>103</v>
      </c>
      <c r="CK7" t="s">
        <v>104</v>
      </c>
      <c r="CL7">
        <v>208</v>
      </c>
      <c r="CM7">
        <v>-0.123</v>
      </c>
      <c r="CN7">
        <v>1.296</v>
      </c>
      <c r="CO7">
        <f t="shared" si="0"/>
        <v>48.63000000000001</v>
      </c>
      <c r="CP7">
        <f t="shared" si="1"/>
        <v>138.9</v>
      </c>
      <c r="CQ7">
        <f t="shared" si="2"/>
        <v>14.471668678312325</v>
      </c>
    </row>
    <row r="8" spans="1:95" x14ac:dyDescent="0.25">
      <c r="A8" t="s">
        <v>121</v>
      </c>
      <c r="B8" s="1">
        <v>44421</v>
      </c>
      <c r="C8">
        <v>87</v>
      </c>
      <c r="D8">
        <v>2.06</v>
      </c>
      <c r="E8">
        <v>5.85</v>
      </c>
      <c r="F8" t="s">
        <v>91</v>
      </c>
      <c r="G8">
        <v>608070</v>
      </c>
      <c r="H8">
        <v>641302</v>
      </c>
      <c r="I8" t="s">
        <v>106</v>
      </c>
      <c r="J8" t="s">
        <v>93</v>
      </c>
      <c r="O8">
        <v>4</v>
      </c>
      <c r="P8" t="s">
        <v>122</v>
      </c>
      <c r="Q8" t="s">
        <v>95</v>
      </c>
      <c r="R8" t="s">
        <v>95</v>
      </c>
      <c r="S8" t="s">
        <v>96</v>
      </c>
      <c r="T8" t="s">
        <v>118</v>
      </c>
      <c r="U8" t="s">
        <v>98</v>
      </c>
      <c r="V8" t="s">
        <v>99</v>
      </c>
      <c r="W8">
        <v>6</v>
      </c>
      <c r="X8" t="s">
        <v>100</v>
      </c>
      <c r="Y8">
        <v>2</v>
      </c>
      <c r="Z8">
        <v>1</v>
      </c>
      <c r="AA8">
        <v>2021</v>
      </c>
      <c r="AB8">
        <v>-0.21</v>
      </c>
      <c r="AC8">
        <v>0.94</v>
      </c>
      <c r="AD8">
        <v>-0.76</v>
      </c>
      <c r="AE8">
        <v>2.15</v>
      </c>
      <c r="AI8">
        <v>2</v>
      </c>
      <c r="AJ8">
        <v>5</v>
      </c>
      <c r="AK8" t="s">
        <v>101</v>
      </c>
      <c r="AL8">
        <v>112.68</v>
      </c>
      <c r="AM8">
        <v>151.91</v>
      </c>
      <c r="AP8">
        <v>606992</v>
      </c>
      <c r="AS8">
        <v>-6.3416545140205098</v>
      </c>
      <c r="AT8">
        <v>-126.71261209866201</v>
      </c>
      <c r="AU8">
        <v>-4.7161946246421502</v>
      </c>
      <c r="AV8">
        <v>-1.2391615430035601</v>
      </c>
      <c r="AW8">
        <v>21.5331928040404</v>
      </c>
      <c r="AX8">
        <v>-21.2770951269096</v>
      </c>
      <c r="AY8">
        <v>3.29</v>
      </c>
      <c r="AZ8">
        <v>1.49</v>
      </c>
      <c r="BA8">
        <v>33</v>
      </c>
      <c r="BB8">
        <v>71</v>
      </c>
      <c r="BC8">
        <v>-1</v>
      </c>
      <c r="BD8">
        <v>87.6</v>
      </c>
      <c r="BE8">
        <v>2250</v>
      </c>
      <c r="BF8">
        <v>6.2</v>
      </c>
      <c r="BG8">
        <v>632920</v>
      </c>
      <c r="BH8">
        <v>641302</v>
      </c>
      <c r="BI8">
        <v>606992</v>
      </c>
      <c r="BJ8">
        <v>600524</v>
      </c>
      <c r="BK8">
        <v>570731</v>
      </c>
      <c r="BL8">
        <v>600869</v>
      </c>
      <c r="BM8">
        <v>605612</v>
      </c>
      <c r="BN8">
        <v>615699</v>
      </c>
      <c r="BO8">
        <v>622682</v>
      </c>
      <c r="BP8">
        <v>543257</v>
      </c>
      <c r="BQ8">
        <v>54.25</v>
      </c>
      <c r="BR8">
        <v>0.1</v>
      </c>
      <c r="BS8">
        <v>9.0999999999999998E-2</v>
      </c>
      <c r="BT8">
        <v>0</v>
      </c>
      <c r="BU8">
        <v>1</v>
      </c>
      <c r="BV8">
        <v>0</v>
      </c>
      <c r="BW8">
        <v>0</v>
      </c>
      <c r="BX8">
        <v>2</v>
      </c>
      <c r="BY8">
        <v>35</v>
      </c>
      <c r="BZ8">
        <v>4</v>
      </c>
      <c r="CA8" t="s">
        <v>123</v>
      </c>
      <c r="CB8">
        <v>0</v>
      </c>
      <c r="CC8">
        <v>4</v>
      </c>
      <c r="CD8">
        <v>4</v>
      </c>
      <c r="CE8">
        <v>0</v>
      </c>
      <c r="CF8">
        <v>4</v>
      </c>
      <c r="CG8">
        <v>0</v>
      </c>
      <c r="CH8">
        <v>4</v>
      </c>
      <c r="CI8">
        <v>0</v>
      </c>
      <c r="CJ8" t="s">
        <v>115</v>
      </c>
      <c r="CK8" t="s">
        <v>115</v>
      </c>
      <c r="CL8">
        <v>164</v>
      </c>
      <c r="CM8">
        <v>3.0000000000000001E-3</v>
      </c>
      <c r="CN8">
        <v>-0.11799999999999999</v>
      </c>
      <c r="CO8">
        <f t="shared" si="0"/>
        <v>-12.739999999999995</v>
      </c>
      <c r="CP8">
        <f t="shared" si="1"/>
        <v>46.360000000000014</v>
      </c>
      <c r="CQ8">
        <f t="shared" si="2"/>
        <v>-11.524432332304585</v>
      </c>
    </row>
    <row r="9" spans="1:95" x14ac:dyDescent="0.25">
      <c r="A9" t="s">
        <v>124</v>
      </c>
      <c r="B9" s="1">
        <v>44420</v>
      </c>
      <c r="C9">
        <v>95.2</v>
      </c>
      <c r="D9">
        <v>3.26</v>
      </c>
      <c r="E9">
        <v>5.81</v>
      </c>
      <c r="F9" t="s">
        <v>91</v>
      </c>
      <c r="G9">
        <v>608070</v>
      </c>
      <c r="H9">
        <v>518617</v>
      </c>
      <c r="I9" t="s">
        <v>106</v>
      </c>
      <c r="J9" t="s">
        <v>93</v>
      </c>
      <c r="O9">
        <v>4</v>
      </c>
      <c r="P9" t="s">
        <v>125</v>
      </c>
      <c r="Q9" t="s">
        <v>95</v>
      </c>
      <c r="R9" t="s">
        <v>95</v>
      </c>
      <c r="S9" t="s">
        <v>96</v>
      </c>
      <c r="T9" t="s">
        <v>98</v>
      </c>
      <c r="U9" t="s">
        <v>126</v>
      </c>
      <c r="V9" t="s">
        <v>99</v>
      </c>
      <c r="W9">
        <v>2</v>
      </c>
      <c r="X9" t="s">
        <v>127</v>
      </c>
      <c r="Y9">
        <v>1</v>
      </c>
      <c r="Z9">
        <v>1</v>
      </c>
      <c r="AA9">
        <v>2021</v>
      </c>
      <c r="AB9">
        <v>1.17</v>
      </c>
      <c r="AC9">
        <v>0.84</v>
      </c>
      <c r="AD9">
        <v>-0.7</v>
      </c>
      <c r="AE9">
        <v>2.7</v>
      </c>
      <c r="AI9">
        <v>1</v>
      </c>
      <c r="AJ9">
        <v>9</v>
      </c>
      <c r="AK9" t="s">
        <v>128</v>
      </c>
      <c r="AL9">
        <v>119.15</v>
      </c>
      <c r="AM9">
        <v>201.15</v>
      </c>
      <c r="AP9">
        <v>669221</v>
      </c>
      <c r="AS9">
        <v>-12.976927321216399</v>
      </c>
      <c r="AT9">
        <v>-138.06789066253401</v>
      </c>
      <c r="AU9">
        <v>-4.4232634500901202</v>
      </c>
      <c r="AV9">
        <v>17.5903210842066</v>
      </c>
      <c r="AW9">
        <v>27.188972125791</v>
      </c>
      <c r="AX9">
        <v>-20.579371288500301</v>
      </c>
      <c r="AY9">
        <v>3.29</v>
      </c>
      <c r="AZ9">
        <v>1.49</v>
      </c>
      <c r="BA9">
        <v>17</v>
      </c>
      <c r="BB9">
        <v>71.7</v>
      </c>
      <c r="BC9">
        <v>83</v>
      </c>
      <c r="BD9">
        <v>95.5</v>
      </c>
      <c r="BE9">
        <v>2336</v>
      </c>
      <c r="BF9">
        <v>6.4</v>
      </c>
      <c r="BG9">
        <v>632900</v>
      </c>
      <c r="BH9">
        <v>518617</v>
      </c>
      <c r="BI9">
        <v>669221</v>
      </c>
      <c r="BJ9">
        <v>621566</v>
      </c>
      <c r="BK9">
        <v>643393</v>
      </c>
      <c r="BL9">
        <v>656305</v>
      </c>
      <c r="BM9">
        <v>462101</v>
      </c>
      <c r="BN9">
        <v>592192</v>
      </c>
      <c r="BO9">
        <v>664913</v>
      </c>
      <c r="BP9">
        <v>572039</v>
      </c>
      <c r="BQ9">
        <v>54.12</v>
      </c>
      <c r="BR9">
        <v>3.0000000000000001E-3</v>
      </c>
      <c r="BS9">
        <v>4.0000000000000001E-3</v>
      </c>
      <c r="BT9">
        <v>0</v>
      </c>
      <c r="BU9">
        <v>1</v>
      </c>
      <c r="BV9">
        <v>0</v>
      </c>
      <c r="BW9">
        <v>0</v>
      </c>
      <c r="BX9">
        <v>3</v>
      </c>
      <c r="BY9">
        <v>84</v>
      </c>
      <c r="BZ9">
        <v>3</v>
      </c>
      <c r="CA9" t="s">
        <v>129</v>
      </c>
      <c r="CB9">
        <v>0</v>
      </c>
      <c r="CC9">
        <v>17</v>
      </c>
      <c r="CD9">
        <v>0</v>
      </c>
      <c r="CE9">
        <v>17</v>
      </c>
      <c r="CF9">
        <v>17</v>
      </c>
      <c r="CG9">
        <v>0</v>
      </c>
      <c r="CH9">
        <v>0</v>
      </c>
      <c r="CI9">
        <v>17</v>
      </c>
      <c r="CJ9" t="s">
        <v>115</v>
      </c>
      <c r="CK9" t="s">
        <v>115</v>
      </c>
      <c r="CL9">
        <v>121</v>
      </c>
      <c r="CM9">
        <v>0</v>
      </c>
      <c r="CN9">
        <v>-0.155</v>
      </c>
      <c r="CO9">
        <f t="shared" si="0"/>
        <v>-6.269999999999996</v>
      </c>
      <c r="CP9">
        <f t="shared" si="1"/>
        <v>-2.8799999999999955</v>
      </c>
      <c r="CQ9">
        <f t="shared" si="2"/>
        <v>48.996941179051433</v>
      </c>
    </row>
    <row r="10" spans="1:95" x14ac:dyDescent="0.25">
      <c r="A10" t="s">
        <v>105</v>
      </c>
      <c r="B10" s="1">
        <v>44419</v>
      </c>
      <c r="C10">
        <v>95.3</v>
      </c>
      <c r="D10">
        <v>-1.6</v>
      </c>
      <c r="E10">
        <v>5.9</v>
      </c>
      <c r="F10" t="s">
        <v>91</v>
      </c>
      <c r="G10">
        <v>608070</v>
      </c>
      <c r="H10">
        <v>642152</v>
      </c>
      <c r="I10" t="s">
        <v>106</v>
      </c>
      <c r="J10" t="s">
        <v>93</v>
      </c>
      <c r="O10">
        <v>6</v>
      </c>
      <c r="P10" t="s">
        <v>130</v>
      </c>
      <c r="Q10" t="s">
        <v>95</v>
      </c>
      <c r="R10" t="s">
        <v>96</v>
      </c>
      <c r="S10" t="s">
        <v>95</v>
      </c>
      <c r="T10" t="s">
        <v>98</v>
      </c>
      <c r="U10" t="s">
        <v>126</v>
      </c>
      <c r="V10" t="s">
        <v>99</v>
      </c>
      <c r="W10">
        <v>3</v>
      </c>
      <c r="X10" t="s">
        <v>100</v>
      </c>
      <c r="Y10">
        <v>0</v>
      </c>
      <c r="Z10">
        <v>2</v>
      </c>
      <c r="AA10">
        <v>2021</v>
      </c>
      <c r="AB10">
        <v>-0.44</v>
      </c>
      <c r="AC10">
        <v>1.25</v>
      </c>
      <c r="AD10">
        <v>0.55000000000000004</v>
      </c>
      <c r="AE10">
        <v>2.46</v>
      </c>
      <c r="AI10">
        <v>0</v>
      </c>
      <c r="AJ10">
        <v>9</v>
      </c>
      <c r="AK10" t="s">
        <v>128</v>
      </c>
      <c r="AL10">
        <v>158.88999999999999</v>
      </c>
      <c r="AM10">
        <v>166.84</v>
      </c>
      <c r="AP10">
        <v>543228</v>
      </c>
      <c r="AS10">
        <v>6.6672339840143096</v>
      </c>
      <c r="AT10">
        <v>-138.62830084319799</v>
      </c>
      <c r="AU10">
        <v>-6.2802209557794502</v>
      </c>
      <c r="AV10">
        <v>-7.0298155858119298</v>
      </c>
      <c r="AW10">
        <v>28.371644752678101</v>
      </c>
      <c r="AX10">
        <v>-14.768652010711399</v>
      </c>
      <c r="AY10">
        <v>3.29</v>
      </c>
      <c r="AZ10">
        <v>1.49</v>
      </c>
      <c r="BA10">
        <v>67</v>
      </c>
      <c r="BB10">
        <v>58.2</v>
      </c>
      <c r="BC10">
        <v>7</v>
      </c>
      <c r="BD10">
        <v>95.9</v>
      </c>
      <c r="BE10">
        <v>1966</v>
      </c>
      <c r="BF10">
        <v>6.5</v>
      </c>
      <c r="BG10">
        <v>632937</v>
      </c>
      <c r="BH10">
        <v>642152</v>
      </c>
      <c r="BI10">
        <v>543228</v>
      </c>
      <c r="BJ10">
        <v>621566</v>
      </c>
      <c r="BK10">
        <v>643393</v>
      </c>
      <c r="BL10">
        <v>656305</v>
      </c>
      <c r="BM10">
        <v>462101</v>
      </c>
      <c r="BN10">
        <v>592192</v>
      </c>
      <c r="BO10">
        <v>516782</v>
      </c>
      <c r="BP10">
        <v>664913</v>
      </c>
      <c r="BQ10">
        <v>54.01</v>
      </c>
      <c r="BR10">
        <v>0.153</v>
      </c>
      <c r="BS10">
        <v>0.13800000000000001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70</v>
      </c>
      <c r="BZ10">
        <v>3</v>
      </c>
      <c r="CA10" t="s">
        <v>109</v>
      </c>
      <c r="CB10">
        <v>3</v>
      </c>
      <c r="CC10">
        <v>6</v>
      </c>
      <c r="CD10">
        <v>3</v>
      </c>
      <c r="CE10">
        <v>6</v>
      </c>
      <c r="CF10">
        <v>6</v>
      </c>
      <c r="CG10">
        <v>3</v>
      </c>
      <c r="CH10">
        <v>3</v>
      </c>
      <c r="CI10">
        <v>6</v>
      </c>
      <c r="CJ10" t="s">
        <v>103</v>
      </c>
      <c r="CK10" t="s">
        <v>115</v>
      </c>
      <c r="CL10">
        <v>231</v>
      </c>
      <c r="CM10">
        <v>-2.1000000000000001E-2</v>
      </c>
      <c r="CN10">
        <v>-0.15</v>
      </c>
      <c r="CO10">
        <f t="shared" si="0"/>
        <v>33.469999999999985</v>
      </c>
      <c r="CP10">
        <f t="shared" si="1"/>
        <v>31.430000000000007</v>
      </c>
      <c r="CQ10">
        <f t="shared" si="2"/>
        <v>35.100287960407734</v>
      </c>
    </row>
    <row r="11" spans="1:95" x14ac:dyDescent="0.25">
      <c r="A11" t="s">
        <v>124</v>
      </c>
      <c r="B11" s="1">
        <v>44418</v>
      </c>
      <c r="C11">
        <v>92.5</v>
      </c>
      <c r="D11">
        <v>3.26</v>
      </c>
      <c r="E11">
        <v>5.66</v>
      </c>
      <c r="F11" t="s">
        <v>91</v>
      </c>
      <c r="G11">
        <v>608070</v>
      </c>
      <c r="H11">
        <v>640455</v>
      </c>
      <c r="I11" t="s">
        <v>106</v>
      </c>
      <c r="J11" t="s">
        <v>93</v>
      </c>
      <c r="O11">
        <v>12</v>
      </c>
      <c r="P11" t="s">
        <v>131</v>
      </c>
      <c r="Q11" t="s">
        <v>95</v>
      </c>
      <c r="R11" t="s">
        <v>95</v>
      </c>
      <c r="S11" t="s">
        <v>96</v>
      </c>
      <c r="T11" t="s">
        <v>98</v>
      </c>
      <c r="U11" t="s">
        <v>126</v>
      </c>
      <c r="V11" t="s">
        <v>99</v>
      </c>
      <c r="W11">
        <v>5</v>
      </c>
      <c r="X11" t="s">
        <v>127</v>
      </c>
      <c r="Y11">
        <v>3</v>
      </c>
      <c r="Z11">
        <v>2</v>
      </c>
      <c r="AA11">
        <v>2021</v>
      </c>
      <c r="AB11">
        <v>0.91</v>
      </c>
      <c r="AC11">
        <v>1.0900000000000001</v>
      </c>
      <c r="AD11">
        <v>0.02</v>
      </c>
      <c r="AE11">
        <v>3.69</v>
      </c>
      <c r="AH11">
        <v>642708</v>
      </c>
      <c r="AI11">
        <v>1</v>
      </c>
      <c r="AJ11">
        <v>1</v>
      </c>
      <c r="AK11" t="s">
        <v>128</v>
      </c>
      <c r="AL11">
        <v>92.91</v>
      </c>
      <c r="AM11">
        <v>186.99</v>
      </c>
      <c r="AP11">
        <v>669221</v>
      </c>
      <c r="AS11">
        <v>-10.4106814776087</v>
      </c>
      <c r="AT11">
        <v>-134.39007464941901</v>
      </c>
      <c r="AU11">
        <v>-1.6403370829100801</v>
      </c>
      <c r="AV11">
        <v>13.096225966785299</v>
      </c>
      <c r="AW11">
        <v>26.269441181042101</v>
      </c>
      <c r="AX11">
        <v>-18.6979133635203</v>
      </c>
      <c r="AY11">
        <v>3.29</v>
      </c>
      <c r="AZ11">
        <v>1.49</v>
      </c>
      <c r="BA11">
        <v>78</v>
      </c>
      <c r="BB11">
        <v>78.599999999999994</v>
      </c>
      <c r="BC11">
        <v>75</v>
      </c>
      <c r="BD11">
        <v>94.4</v>
      </c>
      <c r="BE11">
        <v>1941</v>
      </c>
      <c r="BF11">
        <v>7.3</v>
      </c>
      <c r="BG11">
        <v>632978</v>
      </c>
      <c r="BH11">
        <v>640455</v>
      </c>
      <c r="BI11">
        <v>669221</v>
      </c>
      <c r="BJ11">
        <v>621566</v>
      </c>
      <c r="BK11">
        <v>543281</v>
      </c>
      <c r="BL11">
        <v>656305</v>
      </c>
      <c r="BM11">
        <v>462101</v>
      </c>
      <c r="BN11">
        <v>592192</v>
      </c>
      <c r="BO11">
        <v>516782</v>
      </c>
      <c r="BP11">
        <v>664913</v>
      </c>
      <c r="BQ11">
        <v>53.25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3</v>
      </c>
      <c r="BY11">
        <v>6</v>
      </c>
      <c r="BZ11">
        <v>6</v>
      </c>
      <c r="CA11" t="s">
        <v>129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 t="s">
        <v>115</v>
      </c>
      <c r="CK11" t="s">
        <v>115</v>
      </c>
      <c r="CL11">
        <v>139</v>
      </c>
      <c r="CM11">
        <v>-2.8000000000000001E-2</v>
      </c>
      <c r="CN11">
        <v>-0.38600000000000001</v>
      </c>
      <c r="CO11">
        <f t="shared" si="0"/>
        <v>-32.510000000000005</v>
      </c>
      <c r="CP11">
        <f t="shared" si="1"/>
        <v>11.280000000000001</v>
      </c>
      <c r="CQ11">
        <f t="shared" si="2"/>
        <v>-53.148563734116252</v>
      </c>
    </row>
    <row r="12" spans="1:95" x14ac:dyDescent="0.25">
      <c r="A12" t="s">
        <v>124</v>
      </c>
      <c r="B12" s="1">
        <v>44418</v>
      </c>
      <c r="C12">
        <v>90.8</v>
      </c>
      <c r="D12">
        <v>1.55</v>
      </c>
      <c r="E12">
        <v>6.36</v>
      </c>
      <c r="F12" t="s">
        <v>91</v>
      </c>
      <c r="G12">
        <v>608070</v>
      </c>
      <c r="H12">
        <v>605177</v>
      </c>
      <c r="I12" t="s">
        <v>106</v>
      </c>
      <c r="J12" t="s">
        <v>93</v>
      </c>
      <c r="O12">
        <v>14</v>
      </c>
      <c r="P12" t="s">
        <v>132</v>
      </c>
      <c r="Q12" t="s">
        <v>95</v>
      </c>
      <c r="R12" t="s">
        <v>95</v>
      </c>
      <c r="S12" t="s">
        <v>96</v>
      </c>
      <c r="T12" t="s">
        <v>98</v>
      </c>
      <c r="U12" t="s">
        <v>126</v>
      </c>
      <c r="V12" t="s">
        <v>99</v>
      </c>
      <c r="W12">
        <v>5</v>
      </c>
      <c r="X12" t="s">
        <v>100</v>
      </c>
      <c r="Y12">
        <v>1</v>
      </c>
      <c r="Z12">
        <v>0</v>
      </c>
      <c r="AA12">
        <v>2021</v>
      </c>
      <c r="AB12">
        <v>1.1399999999999999</v>
      </c>
      <c r="AC12">
        <v>1.04</v>
      </c>
      <c r="AD12">
        <v>0.02</v>
      </c>
      <c r="AE12">
        <v>1.26</v>
      </c>
      <c r="AG12">
        <v>664702</v>
      </c>
      <c r="AI12">
        <v>1</v>
      </c>
      <c r="AJ12">
        <v>10</v>
      </c>
      <c r="AK12" t="s">
        <v>128</v>
      </c>
      <c r="AL12">
        <v>84.31</v>
      </c>
      <c r="AM12">
        <v>157.96</v>
      </c>
      <c r="AP12">
        <v>669221</v>
      </c>
      <c r="AS12">
        <v>-6.2990825286622503</v>
      </c>
      <c r="AT12">
        <v>-131.91763694652099</v>
      </c>
      <c r="AU12">
        <v>-9.1250437769706494</v>
      </c>
      <c r="AV12">
        <v>14.680602966445701</v>
      </c>
      <c r="AW12">
        <v>26.791806951383499</v>
      </c>
      <c r="AX12">
        <v>-18.2895536458844</v>
      </c>
      <c r="AY12">
        <v>3.29</v>
      </c>
      <c r="AZ12">
        <v>1.49</v>
      </c>
      <c r="BA12">
        <v>11</v>
      </c>
      <c r="BB12">
        <v>104.6</v>
      </c>
      <c r="BC12">
        <v>-7</v>
      </c>
      <c r="BD12">
        <v>91.5</v>
      </c>
      <c r="BE12">
        <v>2203</v>
      </c>
      <c r="BF12">
        <v>6.7</v>
      </c>
      <c r="BG12">
        <v>632978</v>
      </c>
      <c r="BH12">
        <v>605177</v>
      </c>
      <c r="BI12">
        <v>669221</v>
      </c>
      <c r="BJ12">
        <v>621566</v>
      </c>
      <c r="BK12">
        <v>643393</v>
      </c>
      <c r="BL12">
        <v>656305</v>
      </c>
      <c r="BM12">
        <v>462101</v>
      </c>
      <c r="BN12">
        <v>664913</v>
      </c>
      <c r="BO12">
        <v>516782</v>
      </c>
      <c r="BP12">
        <v>572039</v>
      </c>
      <c r="BQ12">
        <v>53.83</v>
      </c>
      <c r="BR12">
        <v>0.34300000000000003</v>
      </c>
      <c r="BS12">
        <v>0.32400000000000001</v>
      </c>
      <c r="BT12">
        <v>0</v>
      </c>
      <c r="BU12">
        <v>1</v>
      </c>
      <c r="BV12">
        <v>0</v>
      </c>
      <c r="BW12">
        <v>0</v>
      </c>
      <c r="BX12">
        <v>2</v>
      </c>
      <c r="BY12">
        <v>81</v>
      </c>
      <c r="BZ12">
        <v>2</v>
      </c>
      <c r="CA12" t="s">
        <v>129</v>
      </c>
      <c r="CB12">
        <v>3</v>
      </c>
      <c r="CC12">
        <v>4</v>
      </c>
      <c r="CD12">
        <v>3</v>
      </c>
      <c r="CE12">
        <v>4</v>
      </c>
      <c r="CF12">
        <v>4</v>
      </c>
      <c r="CG12">
        <v>3</v>
      </c>
      <c r="CH12">
        <v>3</v>
      </c>
      <c r="CI12">
        <v>4</v>
      </c>
      <c r="CJ12" t="s">
        <v>115</v>
      </c>
      <c r="CK12" t="s">
        <v>115</v>
      </c>
      <c r="CL12">
        <v>144</v>
      </c>
      <c r="CM12">
        <v>-0.13600000000000001</v>
      </c>
      <c r="CN12">
        <v>-0.33400000000000002</v>
      </c>
      <c r="CO12">
        <f t="shared" si="0"/>
        <v>-41.11</v>
      </c>
      <c r="CP12">
        <f t="shared" si="1"/>
        <v>40.31</v>
      </c>
      <c r="CQ12">
        <f t="shared" si="2"/>
        <v>-34.172210285904107</v>
      </c>
    </row>
    <row r="13" spans="1:95" x14ac:dyDescent="0.25">
      <c r="A13" t="s">
        <v>105</v>
      </c>
      <c r="B13" s="1">
        <v>44417</v>
      </c>
      <c r="C13">
        <v>95.2</v>
      </c>
      <c r="D13">
        <v>-2.2799999999999998</v>
      </c>
      <c r="E13">
        <v>5.27</v>
      </c>
      <c r="F13" t="s">
        <v>91</v>
      </c>
      <c r="G13">
        <v>608070</v>
      </c>
      <c r="H13">
        <v>622491</v>
      </c>
      <c r="I13" t="s">
        <v>116</v>
      </c>
      <c r="J13" t="s">
        <v>93</v>
      </c>
      <c r="O13">
        <v>3</v>
      </c>
      <c r="P13" t="s">
        <v>133</v>
      </c>
      <c r="Q13" t="s">
        <v>95</v>
      </c>
      <c r="R13" t="s">
        <v>96</v>
      </c>
      <c r="S13" t="s">
        <v>95</v>
      </c>
      <c r="T13" t="s">
        <v>98</v>
      </c>
      <c r="U13" t="s">
        <v>134</v>
      </c>
      <c r="V13" t="s">
        <v>99</v>
      </c>
      <c r="X13" t="s">
        <v>135</v>
      </c>
      <c r="Y13">
        <v>1</v>
      </c>
      <c r="Z13">
        <v>1</v>
      </c>
      <c r="AA13">
        <v>2021</v>
      </c>
      <c r="AB13">
        <v>-0.96</v>
      </c>
      <c r="AC13">
        <v>1.04</v>
      </c>
      <c r="AD13">
        <v>0.41</v>
      </c>
      <c r="AE13">
        <v>2.87</v>
      </c>
      <c r="AF13">
        <v>642708</v>
      </c>
      <c r="AI13">
        <v>1</v>
      </c>
      <c r="AJ13">
        <v>4</v>
      </c>
      <c r="AK13" t="s">
        <v>128</v>
      </c>
      <c r="AL13">
        <v>224.29</v>
      </c>
      <c r="AM13">
        <v>98.95</v>
      </c>
      <c r="AP13">
        <v>571466</v>
      </c>
      <c r="AS13">
        <v>9.07697067610472</v>
      </c>
      <c r="AT13">
        <v>-138.433475877425</v>
      </c>
      <c r="AU13">
        <v>-2.9509210334631502</v>
      </c>
      <c r="AV13">
        <v>-14.3244442261114</v>
      </c>
      <c r="AW13">
        <v>30.503169954649501</v>
      </c>
      <c r="AX13">
        <v>-18.352002009129599</v>
      </c>
      <c r="AY13">
        <v>3.29</v>
      </c>
      <c r="AZ13">
        <v>1.49</v>
      </c>
      <c r="BA13">
        <v>345</v>
      </c>
      <c r="BB13">
        <v>92.4</v>
      </c>
      <c r="BC13">
        <v>34</v>
      </c>
      <c r="BD13">
        <v>93.9</v>
      </c>
      <c r="BE13">
        <v>2212</v>
      </c>
      <c r="BF13">
        <v>5.5</v>
      </c>
      <c r="BG13">
        <v>634173</v>
      </c>
      <c r="BH13">
        <v>622491</v>
      </c>
      <c r="BI13">
        <v>571466</v>
      </c>
      <c r="BJ13">
        <v>663886</v>
      </c>
      <c r="BK13">
        <v>663697</v>
      </c>
      <c r="BL13">
        <v>553993</v>
      </c>
      <c r="BM13">
        <v>571657</v>
      </c>
      <c r="BN13">
        <v>608385</v>
      </c>
      <c r="BO13">
        <v>606157</v>
      </c>
      <c r="BP13">
        <v>592206</v>
      </c>
      <c r="BQ13">
        <v>54.97</v>
      </c>
      <c r="BR13">
        <v>6.7000000000000004E-2</v>
      </c>
      <c r="BS13">
        <v>0.10199999999999999</v>
      </c>
      <c r="BT13">
        <v>2</v>
      </c>
      <c r="BU13">
        <v>1</v>
      </c>
      <c r="BV13">
        <v>0</v>
      </c>
      <c r="BW13">
        <v>3</v>
      </c>
      <c r="BX13">
        <v>3</v>
      </c>
      <c r="BY13">
        <v>39</v>
      </c>
      <c r="BZ13">
        <v>3</v>
      </c>
      <c r="CA13" t="s">
        <v>109</v>
      </c>
      <c r="CB13">
        <v>6</v>
      </c>
      <c r="CC13">
        <v>1</v>
      </c>
      <c r="CD13">
        <v>6</v>
      </c>
      <c r="CE13">
        <v>1</v>
      </c>
      <c r="CF13">
        <v>1</v>
      </c>
      <c r="CG13">
        <v>8</v>
      </c>
      <c r="CH13">
        <v>8</v>
      </c>
      <c r="CI13">
        <v>1</v>
      </c>
      <c r="CJ13" t="s">
        <v>104</v>
      </c>
      <c r="CK13" t="s">
        <v>104</v>
      </c>
      <c r="CL13">
        <v>236</v>
      </c>
      <c r="CM13">
        <v>2.1000000000000001E-2</v>
      </c>
      <c r="CN13">
        <v>1.353</v>
      </c>
      <c r="CO13">
        <f t="shared" si="0"/>
        <v>98.86999999999999</v>
      </c>
      <c r="CP13">
        <f t="shared" si="1"/>
        <v>99.320000000000007</v>
      </c>
      <c r="CQ13">
        <f t="shared" si="2"/>
        <v>33.652430534561375</v>
      </c>
    </row>
    <row r="14" spans="1:95" x14ac:dyDescent="0.25">
      <c r="A14" t="s">
        <v>121</v>
      </c>
      <c r="B14" s="1">
        <v>44416</v>
      </c>
      <c r="C14">
        <v>89.7</v>
      </c>
      <c r="D14">
        <v>-2.38</v>
      </c>
      <c r="E14">
        <v>5.18</v>
      </c>
      <c r="F14" t="s">
        <v>91</v>
      </c>
      <c r="G14">
        <v>608070</v>
      </c>
      <c r="H14">
        <v>541640</v>
      </c>
      <c r="I14" t="s">
        <v>111</v>
      </c>
      <c r="J14" t="s">
        <v>93</v>
      </c>
      <c r="O14">
        <v>1</v>
      </c>
      <c r="P14" t="s">
        <v>136</v>
      </c>
      <c r="Q14" t="s">
        <v>95</v>
      </c>
      <c r="R14" t="s">
        <v>96</v>
      </c>
      <c r="S14" t="s">
        <v>95</v>
      </c>
      <c r="T14" t="s">
        <v>98</v>
      </c>
      <c r="U14" t="s">
        <v>118</v>
      </c>
      <c r="V14" t="s">
        <v>99</v>
      </c>
      <c r="W14">
        <v>4</v>
      </c>
      <c r="X14" t="s">
        <v>100</v>
      </c>
      <c r="Y14">
        <v>2</v>
      </c>
      <c r="Z14">
        <v>2</v>
      </c>
      <c r="AA14">
        <v>2021</v>
      </c>
      <c r="AB14">
        <v>0.27</v>
      </c>
      <c r="AC14">
        <v>0.87</v>
      </c>
      <c r="AD14">
        <v>-0.4</v>
      </c>
      <c r="AE14">
        <v>3.21</v>
      </c>
      <c r="AI14">
        <v>1</v>
      </c>
      <c r="AJ14">
        <v>7</v>
      </c>
      <c r="AK14" t="s">
        <v>128</v>
      </c>
      <c r="AL14">
        <v>160.86000000000001</v>
      </c>
      <c r="AM14">
        <v>150.9</v>
      </c>
      <c r="AP14">
        <v>606988</v>
      </c>
      <c r="AS14">
        <v>4.3368647476404298</v>
      </c>
      <c r="AT14">
        <v>-130.700036179433</v>
      </c>
      <c r="AU14">
        <v>-0.82644635180236004</v>
      </c>
      <c r="AV14">
        <v>2.4044096741302701</v>
      </c>
      <c r="AW14">
        <v>23.247358937898301</v>
      </c>
      <c r="AX14">
        <v>-22.152887681911501</v>
      </c>
      <c r="AY14">
        <v>3.29</v>
      </c>
      <c r="AZ14">
        <v>1.49</v>
      </c>
      <c r="BA14">
        <v>29</v>
      </c>
      <c r="BB14">
        <v>94.8</v>
      </c>
      <c r="BC14">
        <v>-5</v>
      </c>
      <c r="BD14">
        <v>90.4</v>
      </c>
      <c r="BE14">
        <v>2270</v>
      </c>
      <c r="BF14">
        <v>6.3</v>
      </c>
      <c r="BG14">
        <v>632991</v>
      </c>
      <c r="BH14">
        <v>541640</v>
      </c>
      <c r="BI14">
        <v>606988</v>
      </c>
      <c r="BJ14">
        <v>570731</v>
      </c>
      <c r="BK14">
        <v>650489</v>
      </c>
      <c r="BL14">
        <v>600869</v>
      </c>
      <c r="BM14">
        <v>670097</v>
      </c>
      <c r="BN14">
        <v>668731</v>
      </c>
      <c r="BO14">
        <v>656537</v>
      </c>
      <c r="BP14">
        <v>543257</v>
      </c>
      <c r="BQ14">
        <v>54.2</v>
      </c>
      <c r="BR14">
        <v>0.25</v>
      </c>
      <c r="BS14">
        <v>0.245</v>
      </c>
      <c r="BT14">
        <v>0.9</v>
      </c>
      <c r="BU14">
        <v>1</v>
      </c>
      <c r="BV14">
        <v>1</v>
      </c>
      <c r="BW14">
        <v>0</v>
      </c>
      <c r="BX14">
        <v>2</v>
      </c>
      <c r="BY14">
        <v>61</v>
      </c>
      <c r="BZ14">
        <v>5</v>
      </c>
      <c r="CA14" t="s">
        <v>123</v>
      </c>
      <c r="CB14">
        <v>7</v>
      </c>
      <c r="CC14">
        <v>5</v>
      </c>
      <c r="CD14">
        <v>7</v>
      </c>
      <c r="CE14">
        <v>5</v>
      </c>
      <c r="CF14">
        <v>5</v>
      </c>
      <c r="CG14">
        <v>7</v>
      </c>
      <c r="CH14">
        <v>7</v>
      </c>
      <c r="CI14">
        <v>5</v>
      </c>
      <c r="CJ14" t="s">
        <v>103</v>
      </c>
      <c r="CK14" t="s">
        <v>115</v>
      </c>
      <c r="CL14">
        <v>194</v>
      </c>
      <c r="CM14">
        <v>1.0999999999999999E-2</v>
      </c>
      <c r="CN14">
        <v>0.28199999999999997</v>
      </c>
      <c r="CO14">
        <f t="shared" si="0"/>
        <v>35.440000000000012</v>
      </c>
      <c r="CP14">
        <f t="shared" si="1"/>
        <v>47.370000000000005</v>
      </c>
      <c r="CQ14">
        <f t="shared" si="2"/>
        <v>27.601577611991985</v>
      </c>
    </row>
    <row r="15" spans="1:95" x14ac:dyDescent="0.25">
      <c r="A15" t="s">
        <v>121</v>
      </c>
      <c r="B15" s="1">
        <v>44415</v>
      </c>
      <c r="C15">
        <v>88.7</v>
      </c>
      <c r="D15">
        <v>2.04</v>
      </c>
      <c r="E15">
        <v>5.77</v>
      </c>
      <c r="F15" t="s">
        <v>91</v>
      </c>
      <c r="G15">
        <v>608070</v>
      </c>
      <c r="H15">
        <v>641302</v>
      </c>
      <c r="I15" t="s">
        <v>106</v>
      </c>
      <c r="J15" t="s">
        <v>93</v>
      </c>
      <c r="O15">
        <v>11</v>
      </c>
      <c r="P15" t="s">
        <v>137</v>
      </c>
      <c r="Q15" t="s">
        <v>95</v>
      </c>
      <c r="R15" t="s">
        <v>95</v>
      </c>
      <c r="S15" t="s">
        <v>96</v>
      </c>
      <c r="T15" t="s">
        <v>98</v>
      </c>
      <c r="U15" t="s">
        <v>118</v>
      </c>
      <c r="V15" t="s">
        <v>99</v>
      </c>
      <c r="W15">
        <v>6</v>
      </c>
      <c r="X15" t="s">
        <v>100</v>
      </c>
      <c r="Y15">
        <v>2</v>
      </c>
      <c r="Z15">
        <v>0</v>
      </c>
      <c r="AA15">
        <v>2021</v>
      </c>
      <c r="AB15">
        <v>-0.23</v>
      </c>
      <c r="AC15">
        <v>0.77</v>
      </c>
      <c r="AD15">
        <v>-0.95</v>
      </c>
      <c r="AE15">
        <v>3.12</v>
      </c>
      <c r="AI15">
        <v>2</v>
      </c>
      <c r="AJ15">
        <v>1</v>
      </c>
      <c r="AK15" t="s">
        <v>128</v>
      </c>
      <c r="AL15">
        <v>95.69</v>
      </c>
      <c r="AM15">
        <v>150.1</v>
      </c>
      <c r="AP15">
        <v>606992</v>
      </c>
      <c r="AS15">
        <v>-6.8150161257307698</v>
      </c>
      <c r="AT15">
        <v>-129.09781503059099</v>
      </c>
      <c r="AU15">
        <v>-2.0970353708171898</v>
      </c>
      <c r="AV15">
        <v>-1.38354547432414</v>
      </c>
      <c r="AW15">
        <v>23.627552819444599</v>
      </c>
      <c r="AX15">
        <v>-23.321688095116901</v>
      </c>
      <c r="AY15">
        <v>3.29</v>
      </c>
      <c r="AZ15">
        <v>1.49</v>
      </c>
      <c r="BA15">
        <v>21</v>
      </c>
      <c r="BB15">
        <v>75.5</v>
      </c>
      <c r="BC15">
        <v>-6</v>
      </c>
      <c r="BD15">
        <v>89</v>
      </c>
      <c r="BE15">
        <v>2376</v>
      </c>
      <c r="BF15">
        <v>6.2</v>
      </c>
      <c r="BG15">
        <v>632993</v>
      </c>
      <c r="BH15">
        <v>641302</v>
      </c>
      <c r="BI15">
        <v>606992</v>
      </c>
      <c r="BJ15">
        <v>570731</v>
      </c>
      <c r="BK15">
        <v>605612</v>
      </c>
      <c r="BL15">
        <v>600869</v>
      </c>
      <c r="BM15">
        <v>670097</v>
      </c>
      <c r="BN15">
        <v>543257</v>
      </c>
      <c r="BO15">
        <v>668731</v>
      </c>
      <c r="BP15">
        <v>622682</v>
      </c>
      <c r="BQ15">
        <v>54.3</v>
      </c>
      <c r="BR15">
        <v>0.107</v>
      </c>
      <c r="BS15">
        <v>9.8000000000000004E-2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7</v>
      </c>
      <c r="BZ15">
        <v>3</v>
      </c>
      <c r="CA15" t="s">
        <v>123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 t="s">
        <v>115</v>
      </c>
      <c r="CK15" t="s">
        <v>115</v>
      </c>
      <c r="CL15">
        <v>160</v>
      </c>
      <c r="CM15">
        <v>-0.01</v>
      </c>
      <c r="CN15">
        <v>-0.14399999999999999</v>
      </c>
      <c r="CO15">
        <f t="shared" si="0"/>
        <v>-29.730000000000004</v>
      </c>
      <c r="CP15">
        <f t="shared" si="1"/>
        <v>48.170000000000016</v>
      </c>
      <c r="CQ15">
        <f t="shared" si="2"/>
        <v>-23.761824989708277</v>
      </c>
    </row>
    <row r="16" spans="1:95" x14ac:dyDescent="0.25">
      <c r="A16" t="s">
        <v>124</v>
      </c>
      <c r="B16" s="1">
        <v>44414</v>
      </c>
      <c r="C16">
        <v>94.5</v>
      </c>
      <c r="D16">
        <v>-2.09</v>
      </c>
      <c r="E16">
        <v>5.85</v>
      </c>
      <c r="F16" t="s">
        <v>91</v>
      </c>
      <c r="G16">
        <v>608070</v>
      </c>
      <c r="H16">
        <v>666159</v>
      </c>
      <c r="I16" t="s">
        <v>106</v>
      </c>
      <c r="J16" t="s">
        <v>93</v>
      </c>
      <c r="O16">
        <v>4</v>
      </c>
      <c r="P16" t="s">
        <v>138</v>
      </c>
      <c r="Q16" t="s">
        <v>95</v>
      </c>
      <c r="R16" t="s">
        <v>96</v>
      </c>
      <c r="S16" t="s">
        <v>95</v>
      </c>
      <c r="T16" t="s">
        <v>98</v>
      </c>
      <c r="U16" t="s">
        <v>118</v>
      </c>
      <c r="V16" t="s">
        <v>99</v>
      </c>
      <c r="W16">
        <v>3</v>
      </c>
      <c r="X16" t="s">
        <v>100</v>
      </c>
      <c r="Y16">
        <v>3</v>
      </c>
      <c r="Z16">
        <v>2</v>
      </c>
      <c r="AA16">
        <v>2021</v>
      </c>
      <c r="AB16">
        <v>-1.24</v>
      </c>
      <c r="AC16">
        <v>1.28</v>
      </c>
      <c r="AD16">
        <v>-0.38</v>
      </c>
      <c r="AE16">
        <v>2.72</v>
      </c>
      <c r="AG16">
        <v>664702</v>
      </c>
      <c r="AI16">
        <v>2</v>
      </c>
      <c r="AJ16">
        <v>4</v>
      </c>
      <c r="AK16" t="s">
        <v>128</v>
      </c>
      <c r="AL16">
        <v>156.88999999999999</v>
      </c>
      <c r="AM16">
        <v>162.85</v>
      </c>
      <c r="AP16">
        <v>606992</v>
      </c>
      <c r="AS16">
        <v>7.3175384150855898</v>
      </c>
      <c r="AT16">
        <v>-137.486284947634</v>
      </c>
      <c r="AU16">
        <v>-5.4345820531455296</v>
      </c>
      <c r="AV16">
        <v>-17.306646164989999</v>
      </c>
      <c r="AW16">
        <v>27.168982053198899</v>
      </c>
      <c r="AX16">
        <v>-14.898722017614899</v>
      </c>
      <c r="AY16">
        <v>3.29</v>
      </c>
      <c r="AZ16">
        <v>1.49</v>
      </c>
      <c r="BA16">
        <v>35</v>
      </c>
      <c r="BB16">
        <v>93.5</v>
      </c>
      <c r="BC16">
        <v>-2</v>
      </c>
      <c r="BD16">
        <v>96.1</v>
      </c>
      <c r="BE16">
        <v>2030</v>
      </c>
      <c r="BF16">
        <v>7</v>
      </c>
      <c r="BG16">
        <v>632990</v>
      </c>
      <c r="BH16">
        <v>666159</v>
      </c>
      <c r="BI16">
        <v>606992</v>
      </c>
      <c r="BJ16">
        <v>570731</v>
      </c>
      <c r="BK16">
        <v>650489</v>
      </c>
      <c r="BL16">
        <v>600869</v>
      </c>
      <c r="BM16">
        <v>605612</v>
      </c>
      <c r="BN16">
        <v>668731</v>
      </c>
      <c r="BO16">
        <v>656537</v>
      </c>
      <c r="BP16">
        <v>622682</v>
      </c>
      <c r="BQ16">
        <v>53.53</v>
      </c>
      <c r="BR16">
        <v>0.28000000000000003</v>
      </c>
      <c r="BS16">
        <v>0.27300000000000002</v>
      </c>
      <c r="BT16">
        <v>0</v>
      </c>
      <c r="BU16">
        <v>1</v>
      </c>
      <c r="BV16">
        <v>0</v>
      </c>
      <c r="BW16">
        <v>0</v>
      </c>
      <c r="BX16">
        <v>2</v>
      </c>
      <c r="BY16">
        <v>34</v>
      </c>
      <c r="BZ16">
        <v>6</v>
      </c>
      <c r="CA16" t="s">
        <v>129</v>
      </c>
      <c r="CB16">
        <v>6</v>
      </c>
      <c r="CC16">
        <v>0</v>
      </c>
      <c r="CD16">
        <v>6</v>
      </c>
      <c r="CE16">
        <v>0</v>
      </c>
      <c r="CF16">
        <v>0</v>
      </c>
      <c r="CG16">
        <v>6</v>
      </c>
      <c r="CH16">
        <v>6</v>
      </c>
      <c r="CI16">
        <v>0</v>
      </c>
      <c r="CJ16" t="s">
        <v>103</v>
      </c>
      <c r="CK16" t="s">
        <v>115</v>
      </c>
      <c r="CL16">
        <v>211</v>
      </c>
      <c r="CM16">
        <v>-4.0000000000000001E-3</v>
      </c>
      <c r="CN16">
        <v>-0.32700000000000001</v>
      </c>
      <c r="CO16">
        <f t="shared" si="0"/>
        <v>31.469999999999985</v>
      </c>
      <c r="CP16">
        <f t="shared" si="1"/>
        <v>35.420000000000016</v>
      </c>
      <c r="CQ16">
        <f t="shared" si="2"/>
        <v>31.215363184718356</v>
      </c>
    </row>
    <row r="17" spans="1:95" x14ac:dyDescent="0.25">
      <c r="A17" t="s">
        <v>124</v>
      </c>
      <c r="B17" s="1">
        <v>44414</v>
      </c>
      <c r="C17">
        <v>93.5</v>
      </c>
      <c r="D17">
        <v>-2.31</v>
      </c>
      <c r="E17">
        <v>5.99</v>
      </c>
      <c r="F17" t="s">
        <v>91</v>
      </c>
      <c r="G17">
        <v>608070</v>
      </c>
      <c r="H17">
        <v>666159</v>
      </c>
      <c r="I17" t="s">
        <v>139</v>
      </c>
      <c r="J17" t="s">
        <v>93</v>
      </c>
      <c r="O17">
        <v>1</v>
      </c>
      <c r="P17" t="s">
        <v>140</v>
      </c>
      <c r="Q17" t="s">
        <v>95</v>
      </c>
      <c r="R17" t="s">
        <v>96</v>
      </c>
      <c r="S17" t="s">
        <v>95</v>
      </c>
      <c r="T17" t="s">
        <v>98</v>
      </c>
      <c r="U17" t="s">
        <v>118</v>
      </c>
      <c r="V17" t="s">
        <v>99</v>
      </c>
      <c r="W17">
        <v>9</v>
      </c>
      <c r="X17" t="s">
        <v>108</v>
      </c>
      <c r="Y17">
        <v>0</v>
      </c>
      <c r="Z17">
        <v>0</v>
      </c>
      <c r="AA17">
        <v>2021</v>
      </c>
      <c r="AB17">
        <v>-1.3</v>
      </c>
      <c r="AC17">
        <v>1.17</v>
      </c>
      <c r="AD17">
        <v>-0.45</v>
      </c>
      <c r="AE17">
        <v>3.06</v>
      </c>
      <c r="AH17">
        <v>642708</v>
      </c>
      <c r="AI17">
        <v>1</v>
      </c>
      <c r="AJ17">
        <v>3</v>
      </c>
      <c r="AK17" t="s">
        <v>128</v>
      </c>
      <c r="AL17">
        <v>201.25</v>
      </c>
      <c r="AM17">
        <v>114.69</v>
      </c>
      <c r="AP17">
        <v>606992</v>
      </c>
      <c r="AS17">
        <v>7.7661572972067603</v>
      </c>
      <c r="AT17">
        <v>-136.07421618261</v>
      </c>
      <c r="AU17">
        <v>-4.4978797063896696</v>
      </c>
      <c r="AV17">
        <v>-17.7469493185597</v>
      </c>
      <c r="AW17">
        <v>26.504602007785898</v>
      </c>
      <c r="AX17">
        <v>-16.7964216003279</v>
      </c>
      <c r="AY17">
        <v>3.29</v>
      </c>
      <c r="AZ17">
        <v>1.49</v>
      </c>
      <c r="BA17">
        <v>279</v>
      </c>
      <c r="BB17">
        <v>99.9</v>
      </c>
      <c r="BC17">
        <v>18</v>
      </c>
      <c r="BD17">
        <v>95.2</v>
      </c>
      <c r="BE17">
        <v>1986</v>
      </c>
      <c r="BF17">
        <v>7</v>
      </c>
      <c r="BG17">
        <v>632990</v>
      </c>
      <c r="BH17">
        <v>666159</v>
      </c>
      <c r="BI17">
        <v>606992</v>
      </c>
      <c r="BJ17">
        <v>570731</v>
      </c>
      <c r="BK17">
        <v>650489</v>
      </c>
      <c r="BL17">
        <v>600869</v>
      </c>
      <c r="BM17">
        <v>605612</v>
      </c>
      <c r="BN17">
        <v>668731</v>
      </c>
      <c r="BO17">
        <v>656537</v>
      </c>
      <c r="BP17">
        <v>622682</v>
      </c>
      <c r="BQ17">
        <v>53.46</v>
      </c>
      <c r="BR17">
        <v>0.443</v>
      </c>
      <c r="BS17">
        <v>0.48899999999999999</v>
      </c>
      <c r="BT17">
        <v>1.25</v>
      </c>
      <c r="BU17">
        <v>1</v>
      </c>
      <c r="BV17">
        <v>1</v>
      </c>
      <c r="BW17">
        <v>1</v>
      </c>
      <c r="BX17">
        <v>4</v>
      </c>
      <c r="BY17">
        <v>22</v>
      </c>
      <c r="BZ17">
        <v>1</v>
      </c>
      <c r="CA17" t="s">
        <v>129</v>
      </c>
      <c r="CB17">
        <v>2</v>
      </c>
      <c r="CC17">
        <v>0</v>
      </c>
      <c r="CD17">
        <v>2</v>
      </c>
      <c r="CE17">
        <v>0</v>
      </c>
      <c r="CF17">
        <v>0</v>
      </c>
      <c r="CG17">
        <v>2</v>
      </c>
      <c r="CH17">
        <v>2</v>
      </c>
      <c r="CI17">
        <v>0</v>
      </c>
      <c r="CJ17" t="s">
        <v>103</v>
      </c>
      <c r="CK17" t="s">
        <v>115</v>
      </c>
      <c r="CL17">
        <v>231</v>
      </c>
      <c r="CM17">
        <v>5.7000000000000002E-2</v>
      </c>
      <c r="CN17">
        <v>0.93500000000000005</v>
      </c>
      <c r="CO17">
        <f t="shared" si="0"/>
        <v>75.83</v>
      </c>
      <c r="CP17">
        <f t="shared" si="1"/>
        <v>83.580000000000013</v>
      </c>
      <c r="CQ17">
        <f t="shared" si="2"/>
        <v>31.662491648389341</v>
      </c>
    </row>
    <row r="18" spans="1:95" x14ac:dyDescent="0.25">
      <c r="A18" t="s">
        <v>110</v>
      </c>
      <c r="B18" s="1">
        <v>44414</v>
      </c>
      <c r="C18">
        <v>83.4</v>
      </c>
      <c r="D18">
        <v>-2.12</v>
      </c>
      <c r="E18">
        <v>5.98</v>
      </c>
      <c r="F18" t="s">
        <v>91</v>
      </c>
      <c r="G18">
        <v>608070</v>
      </c>
      <c r="H18">
        <v>666159</v>
      </c>
      <c r="I18" t="s">
        <v>106</v>
      </c>
      <c r="J18" t="s">
        <v>93</v>
      </c>
      <c r="O18">
        <v>6</v>
      </c>
      <c r="P18" t="s">
        <v>141</v>
      </c>
      <c r="Q18" t="s">
        <v>95</v>
      </c>
      <c r="R18" t="s">
        <v>96</v>
      </c>
      <c r="S18" t="s">
        <v>95</v>
      </c>
      <c r="T18" t="s">
        <v>98</v>
      </c>
      <c r="U18" t="s">
        <v>118</v>
      </c>
      <c r="V18" t="s">
        <v>99</v>
      </c>
      <c r="W18">
        <v>3</v>
      </c>
      <c r="X18" t="s">
        <v>108</v>
      </c>
      <c r="Y18">
        <v>3</v>
      </c>
      <c r="Z18">
        <v>2</v>
      </c>
      <c r="AA18">
        <v>2021</v>
      </c>
      <c r="AB18">
        <v>0.51</v>
      </c>
      <c r="AC18">
        <v>0.02</v>
      </c>
      <c r="AD18">
        <v>0.56999999999999995</v>
      </c>
      <c r="AE18">
        <v>2.31</v>
      </c>
      <c r="AI18">
        <v>2</v>
      </c>
      <c r="AJ18">
        <v>1</v>
      </c>
      <c r="AK18" t="s">
        <v>128</v>
      </c>
      <c r="AL18">
        <v>162.54</v>
      </c>
      <c r="AM18">
        <v>163.55000000000001</v>
      </c>
      <c r="AP18">
        <v>606992</v>
      </c>
      <c r="AS18">
        <v>5.2340381209536897</v>
      </c>
      <c r="AT18">
        <v>-121.46750014748299</v>
      </c>
      <c r="AU18">
        <v>-2.1014961972398298</v>
      </c>
      <c r="AV18">
        <v>4.1410058684192501</v>
      </c>
      <c r="AW18">
        <v>21.332111374136002</v>
      </c>
      <c r="AX18">
        <v>-31.815989533378701</v>
      </c>
      <c r="AY18">
        <v>3.29</v>
      </c>
      <c r="AZ18">
        <v>1.49</v>
      </c>
      <c r="BA18">
        <v>129</v>
      </c>
      <c r="BB18">
        <v>96.8</v>
      </c>
      <c r="BC18">
        <v>8</v>
      </c>
      <c r="BD18">
        <v>84.4</v>
      </c>
      <c r="BE18">
        <v>2145</v>
      </c>
      <c r="BF18">
        <v>6.6</v>
      </c>
      <c r="BG18">
        <v>632990</v>
      </c>
      <c r="BH18">
        <v>666159</v>
      </c>
      <c r="BI18">
        <v>606992</v>
      </c>
      <c r="BJ18">
        <v>570731</v>
      </c>
      <c r="BK18">
        <v>650489</v>
      </c>
      <c r="BL18">
        <v>600869</v>
      </c>
      <c r="BM18">
        <v>605612</v>
      </c>
      <c r="BN18">
        <v>668731</v>
      </c>
      <c r="BO18">
        <v>656537</v>
      </c>
      <c r="BP18">
        <v>622682</v>
      </c>
      <c r="BQ18">
        <v>53.85</v>
      </c>
      <c r="BR18">
        <v>0.66</v>
      </c>
      <c r="BS18">
        <v>0.60699999999999998</v>
      </c>
      <c r="BT18">
        <v>0</v>
      </c>
      <c r="BU18">
        <v>1</v>
      </c>
      <c r="BV18">
        <v>0</v>
      </c>
      <c r="BW18">
        <v>0</v>
      </c>
      <c r="BX18">
        <v>4</v>
      </c>
      <c r="BY18">
        <v>7</v>
      </c>
      <c r="BZ18">
        <v>7</v>
      </c>
      <c r="CA18" t="s">
        <v>113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 t="s">
        <v>103</v>
      </c>
      <c r="CK18" t="s">
        <v>115</v>
      </c>
      <c r="CL18">
        <v>131</v>
      </c>
      <c r="CM18">
        <v>-0.01</v>
      </c>
      <c r="CN18">
        <v>-0.13100000000000001</v>
      </c>
      <c r="CO18">
        <f t="shared" si="0"/>
        <v>37.11999999999999</v>
      </c>
      <c r="CP18">
        <f t="shared" si="1"/>
        <v>34.72</v>
      </c>
      <c r="CQ18">
        <f t="shared" si="2"/>
        <v>35.185050964313909</v>
      </c>
    </row>
    <row r="19" spans="1:95" x14ac:dyDescent="0.25">
      <c r="A19" t="s">
        <v>124</v>
      </c>
      <c r="B19" s="1">
        <v>44412</v>
      </c>
      <c r="C19">
        <v>94.6</v>
      </c>
      <c r="D19">
        <v>1.7</v>
      </c>
      <c r="E19">
        <v>5.83</v>
      </c>
      <c r="F19" t="s">
        <v>91</v>
      </c>
      <c r="G19">
        <v>608070</v>
      </c>
      <c r="H19">
        <v>571927</v>
      </c>
      <c r="I19" t="s">
        <v>106</v>
      </c>
      <c r="J19" t="s">
        <v>93</v>
      </c>
      <c r="O19">
        <v>11</v>
      </c>
      <c r="P19" t="s">
        <v>142</v>
      </c>
      <c r="Q19" t="s">
        <v>95</v>
      </c>
      <c r="R19" t="s">
        <v>95</v>
      </c>
      <c r="S19" t="s">
        <v>96</v>
      </c>
      <c r="T19" t="s">
        <v>143</v>
      </c>
      <c r="U19" t="s">
        <v>98</v>
      </c>
      <c r="V19" t="s">
        <v>99</v>
      </c>
      <c r="W19">
        <v>6</v>
      </c>
      <c r="X19" t="s">
        <v>127</v>
      </c>
      <c r="Y19">
        <v>1</v>
      </c>
      <c r="Z19">
        <v>1</v>
      </c>
      <c r="AA19">
        <v>2021</v>
      </c>
      <c r="AB19">
        <v>1.1499999999999999</v>
      </c>
      <c r="AC19">
        <v>1</v>
      </c>
      <c r="AD19">
        <v>-0.12</v>
      </c>
      <c r="AE19">
        <v>3.5</v>
      </c>
      <c r="AF19">
        <v>605548</v>
      </c>
      <c r="AH19">
        <v>642708</v>
      </c>
      <c r="AI19">
        <v>2</v>
      </c>
      <c r="AJ19">
        <v>5</v>
      </c>
      <c r="AK19" t="s">
        <v>101</v>
      </c>
      <c r="AL19">
        <v>97</v>
      </c>
      <c r="AM19">
        <v>141</v>
      </c>
      <c r="AP19">
        <v>624512</v>
      </c>
      <c r="AS19">
        <v>-7.3259353665126596</v>
      </c>
      <c r="AT19">
        <v>-137.53721985490299</v>
      </c>
      <c r="AU19">
        <v>-2.5872385482886</v>
      </c>
      <c r="AV19">
        <v>16.250129793907298</v>
      </c>
      <c r="AW19">
        <v>32.7586745146479</v>
      </c>
      <c r="AX19">
        <v>-19.174683081031802</v>
      </c>
      <c r="AY19">
        <v>3.29</v>
      </c>
      <c r="AZ19">
        <v>1.49</v>
      </c>
      <c r="BA19">
        <v>180</v>
      </c>
      <c r="BB19">
        <v>90.9</v>
      </c>
      <c r="BC19">
        <v>61</v>
      </c>
      <c r="BD19">
        <v>94.4</v>
      </c>
      <c r="BE19">
        <v>2166</v>
      </c>
      <c r="BF19">
        <v>6.4</v>
      </c>
      <c r="BG19">
        <v>633011</v>
      </c>
      <c r="BH19">
        <v>571927</v>
      </c>
      <c r="BI19">
        <v>624512</v>
      </c>
      <c r="BJ19">
        <v>665489</v>
      </c>
      <c r="BK19">
        <v>543760</v>
      </c>
      <c r="BL19">
        <v>591971</v>
      </c>
      <c r="BM19">
        <v>666182</v>
      </c>
      <c r="BN19">
        <v>572816</v>
      </c>
      <c r="BO19">
        <v>545341</v>
      </c>
      <c r="BP19">
        <v>606192</v>
      </c>
      <c r="BQ19">
        <v>54.12</v>
      </c>
      <c r="BR19">
        <v>0.01</v>
      </c>
      <c r="BS19">
        <v>1.4999999999999999E-2</v>
      </c>
      <c r="BT19">
        <v>0</v>
      </c>
      <c r="BU19">
        <v>1</v>
      </c>
      <c r="BV19">
        <v>0</v>
      </c>
      <c r="BW19">
        <v>0</v>
      </c>
      <c r="BX19">
        <v>3</v>
      </c>
      <c r="BY19">
        <v>46</v>
      </c>
      <c r="BZ19">
        <v>3</v>
      </c>
      <c r="CA19" t="s">
        <v>129</v>
      </c>
      <c r="CB19">
        <v>8</v>
      </c>
      <c r="CC19">
        <v>0</v>
      </c>
      <c r="CD19">
        <v>0</v>
      </c>
      <c r="CE19">
        <v>8</v>
      </c>
      <c r="CF19">
        <v>0</v>
      </c>
      <c r="CG19">
        <v>8</v>
      </c>
      <c r="CH19">
        <v>0</v>
      </c>
      <c r="CI19">
        <v>8</v>
      </c>
      <c r="CJ19" t="s">
        <v>115</v>
      </c>
      <c r="CK19" t="s">
        <v>115</v>
      </c>
      <c r="CL19">
        <v>126</v>
      </c>
      <c r="CM19">
        <v>5.0000000000000001E-3</v>
      </c>
      <c r="CN19">
        <v>-0.47299999999999998</v>
      </c>
      <c r="CO19">
        <f t="shared" si="0"/>
        <v>-28.42</v>
      </c>
      <c r="CP19">
        <f t="shared" si="1"/>
        <v>57.27000000000001</v>
      </c>
      <c r="CQ19">
        <f t="shared" si="2"/>
        <v>-19.794536611895637</v>
      </c>
    </row>
    <row r="20" spans="1:95" x14ac:dyDescent="0.25">
      <c r="A20" t="s">
        <v>110</v>
      </c>
      <c r="B20" s="1">
        <v>44412</v>
      </c>
      <c r="C20">
        <v>93.3</v>
      </c>
      <c r="D20">
        <v>-2.33</v>
      </c>
      <c r="E20">
        <v>5.89</v>
      </c>
      <c r="F20" t="s">
        <v>91</v>
      </c>
      <c r="G20">
        <v>608070</v>
      </c>
      <c r="H20">
        <v>605447</v>
      </c>
      <c r="I20" t="s">
        <v>116</v>
      </c>
      <c r="J20" t="s">
        <v>93</v>
      </c>
      <c r="O20">
        <v>5</v>
      </c>
      <c r="P20" t="s">
        <v>144</v>
      </c>
      <c r="Q20" t="s">
        <v>95</v>
      </c>
      <c r="R20" t="s">
        <v>96</v>
      </c>
      <c r="S20" t="s">
        <v>95</v>
      </c>
      <c r="T20" t="s">
        <v>143</v>
      </c>
      <c r="U20" t="s">
        <v>98</v>
      </c>
      <c r="V20" t="s">
        <v>99</v>
      </c>
      <c r="X20" t="s">
        <v>135</v>
      </c>
      <c r="Y20">
        <v>1</v>
      </c>
      <c r="Z20">
        <v>2</v>
      </c>
      <c r="AA20">
        <v>2021</v>
      </c>
      <c r="AB20">
        <v>0.14000000000000001</v>
      </c>
      <c r="AC20">
        <v>0.46</v>
      </c>
      <c r="AD20">
        <v>-0.06</v>
      </c>
      <c r="AE20">
        <v>2.12</v>
      </c>
      <c r="AI20">
        <v>0</v>
      </c>
      <c r="AJ20">
        <v>9</v>
      </c>
      <c r="AK20" t="s">
        <v>101</v>
      </c>
      <c r="AL20">
        <v>202.31</v>
      </c>
      <c r="AM20">
        <v>66.569999999999993</v>
      </c>
      <c r="AP20">
        <v>624512</v>
      </c>
      <c r="AS20">
        <v>5.6162046101855703</v>
      </c>
      <c r="AT20">
        <v>-135.70916238684001</v>
      </c>
      <c r="AU20">
        <v>-5.0040909505318201</v>
      </c>
      <c r="AV20">
        <v>0.446114636565693</v>
      </c>
      <c r="AW20">
        <v>31.033638119450799</v>
      </c>
      <c r="AX20">
        <v>-25.571234124585601</v>
      </c>
      <c r="AY20">
        <v>3.29</v>
      </c>
      <c r="AZ20">
        <v>1.49</v>
      </c>
      <c r="BA20">
        <v>377</v>
      </c>
      <c r="BB20">
        <v>99</v>
      </c>
      <c r="BC20">
        <v>34</v>
      </c>
      <c r="BD20">
        <v>94.5</v>
      </c>
      <c r="BE20">
        <v>2387</v>
      </c>
      <c r="BF20">
        <v>7.1</v>
      </c>
      <c r="BG20">
        <v>633011</v>
      </c>
      <c r="BH20">
        <v>605447</v>
      </c>
      <c r="BI20">
        <v>624512</v>
      </c>
      <c r="BJ20">
        <v>665489</v>
      </c>
      <c r="BK20">
        <v>591971</v>
      </c>
      <c r="BL20">
        <v>669289</v>
      </c>
      <c r="BM20">
        <v>543760</v>
      </c>
      <c r="BN20">
        <v>572816</v>
      </c>
      <c r="BO20">
        <v>545341</v>
      </c>
      <c r="BP20">
        <v>606192</v>
      </c>
      <c r="BQ20">
        <v>53.38</v>
      </c>
      <c r="BR20">
        <v>0.28000000000000003</v>
      </c>
      <c r="BS20">
        <v>0.52100000000000002</v>
      </c>
      <c r="BT20">
        <v>2</v>
      </c>
      <c r="BU20">
        <v>1</v>
      </c>
      <c r="BV20">
        <v>0</v>
      </c>
      <c r="BW20">
        <v>3</v>
      </c>
      <c r="BX20">
        <v>5</v>
      </c>
      <c r="BY20">
        <v>77</v>
      </c>
      <c r="BZ20">
        <v>5</v>
      </c>
      <c r="CA20" t="s">
        <v>113</v>
      </c>
      <c r="CB20">
        <v>8</v>
      </c>
      <c r="CC20">
        <v>4</v>
      </c>
      <c r="CD20">
        <v>4</v>
      </c>
      <c r="CE20">
        <v>8</v>
      </c>
      <c r="CF20">
        <v>5</v>
      </c>
      <c r="CG20">
        <v>8</v>
      </c>
      <c r="CH20">
        <v>5</v>
      </c>
      <c r="CI20">
        <v>8</v>
      </c>
      <c r="CJ20" t="s">
        <v>103</v>
      </c>
      <c r="CK20" t="s">
        <v>115</v>
      </c>
      <c r="CL20">
        <v>192</v>
      </c>
      <c r="CM20">
        <v>-1.7999999999999999E-2</v>
      </c>
      <c r="CN20">
        <v>1.0680000000000001</v>
      </c>
      <c r="CO20">
        <f t="shared" si="0"/>
        <v>76.89</v>
      </c>
      <c r="CP20">
        <f t="shared" si="1"/>
        <v>131.70000000000002</v>
      </c>
      <c r="CQ20">
        <f t="shared" si="2"/>
        <v>22.708148487620193</v>
      </c>
    </row>
    <row r="21" spans="1:95" x14ac:dyDescent="0.25">
      <c r="A21" t="s">
        <v>105</v>
      </c>
      <c r="B21" s="1">
        <v>44411</v>
      </c>
      <c r="C21">
        <v>92.6</v>
      </c>
      <c r="D21">
        <v>2.2599999999999998</v>
      </c>
      <c r="E21">
        <v>5.78</v>
      </c>
      <c r="F21" t="s">
        <v>91</v>
      </c>
      <c r="G21">
        <v>608070</v>
      </c>
      <c r="H21">
        <v>547943</v>
      </c>
      <c r="I21" t="s">
        <v>111</v>
      </c>
      <c r="J21" t="s">
        <v>93</v>
      </c>
      <c r="O21">
        <v>4</v>
      </c>
      <c r="P21" t="s">
        <v>145</v>
      </c>
      <c r="Q21" t="s">
        <v>95</v>
      </c>
      <c r="R21" t="s">
        <v>95</v>
      </c>
      <c r="S21" t="s">
        <v>96</v>
      </c>
      <c r="T21" t="s">
        <v>143</v>
      </c>
      <c r="U21" t="s">
        <v>98</v>
      </c>
      <c r="V21" t="s">
        <v>99</v>
      </c>
      <c r="W21">
        <v>5</v>
      </c>
      <c r="X21" t="s">
        <v>100</v>
      </c>
      <c r="Y21">
        <v>2</v>
      </c>
      <c r="Z21">
        <v>2</v>
      </c>
      <c r="AA21">
        <v>2021</v>
      </c>
      <c r="AB21">
        <v>0.82</v>
      </c>
      <c r="AC21">
        <v>0.92</v>
      </c>
      <c r="AD21">
        <v>-0.31</v>
      </c>
      <c r="AE21">
        <v>2.37</v>
      </c>
      <c r="AI21">
        <v>0</v>
      </c>
      <c r="AJ21">
        <v>4</v>
      </c>
      <c r="AK21" t="s">
        <v>101</v>
      </c>
      <c r="AL21">
        <v>108.94</v>
      </c>
      <c r="AM21">
        <v>185.56</v>
      </c>
      <c r="AP21">
        <v>624512</v>
      </c>
      <c r="AS21">
        <v>-8.4118402991844299</v>
      </c>
      <c r="AT21">
        <v>-134.673565329864</v>
      </c>
      <c r="AU21">
        <v>-4.9651701759023004</v>
      </c>
      <c r="AV21">
        <v>11.7402580808665</v>
      </c>
      <c r="AW21">
        <v>27.293229699796601</v>
      </c>
      <c r="AX21">
        <v>-20.121761012514401</v>
      </c>
      <c r="AY21">
        <v>3.29</v>
      </c>
      <c r="AZ21">
        <v>1.49</v>
      </c>
      <c r="BA21">
        <v>1</v>
      </c>
      <c r="BB21">
        <v>87.6</v>
      </c>
      <c r="BC21">
        <v>-66</v>
      </c>
      <c r="BD21">
        <v>93.5</v>
      </c>
      <c r="BE21">
        <v>1957</v>
      </c>
      <c r="BF21">
        <v>6.7</v>
      </c>
      <c r="BG21">
        <v>633036</v>
      </c>
      <c r="BH21">
        <v>547943</v>
      </c>
      <c r="BI21">
        <v>624512</v>
      </c>
      <c r="BJ21">
        <v>665489</v>
      </c>
      <c r="BK21">
        <v>543760</v>
      </c>
      <c r="BL21">
        <v>591971</v>
      </c>
      <c r="BM21">
        <v>666182</v>
      </c>
      <c r="BN21">
        <v>666971</v>
      </c>
      <c r="BO21">
        <v>543807</v>
      </c>
      <c r="BP21">
        <v>606192</v>
      </c>
      <c r="BQ21">
        <v>53.82</v>
      </c>
      <c r="BR21">
        <v>0.317</v>
      </c>
      <c r="BS21">
        <v>0.32900000000000001</v>
      </c>
      <c r="BT21">
        <v>0.9</v>
      </c>
      <c r="BU21">
        <v>1</v>
      </c>
      <c r="BV21">
        <v>1</v>
      </c>
      <c r="BW21">
        <v>0</v>
      </c>
      <c r="BX21">
        <v>2</v>
      </c>
      <c r="BY21">
        <v>25</v>
      </c>
      <c r="BZ21">
        <v>5</v>
      </c>
      <c r="CA21" t="s">
        <v>109</v>
      </c>
      <c r="CB21">
        <v>3</v>
      </c>
      <c r="CC21">
        <v>0</v>
      </c>
      <c r="CD21">
        <v>0</v>
      </c>
      <c r="CE21">
        <v>3</v>
      </c>
      <c r="CF21">
        <v>0</v>
      </c>
      <c r="CG21">
        <v>3</v>
      </c>
      <c r="CH21">
        <v>0</v>
      </c>
      <c r="CI21">
        <v>3</v>
      </c>
      <c r="CJ21" t="s">
        <v>115</v>
      </c>
      <c r="CK21" t="s">
        <v>115</v>
      </c>
      <c r="CL21">
        <v>129</v>
      </c>
      <c r="CM21">
        <v>-3.7999999999999999E-2</v>
      </c>
      <c r="CN21">
        <v>0.432</v>
      </c>
      <c r="CO21">
        <f t="shared" si="0"/>
        <v>-16.480000000000004</v>
      </c>
      <c r="CP21">
        <f t="shared" si="1"/>
        <v>12.710000000000008</v>
      </c>
      <c r="CQ21">
        <f t="shared" si="2"/>
        <v>-39.269422624191478</v>
      </c>
    </row>
    <row r="22" spans="1:95" x14ac:dyDescent="0.25">
      <c r="A22" t="s">
        <v>110</v>
      </c>
      <c r="B22" s="1">
        <v>44411</v>
      </c>
      <c r="C22">
        <v>86.9</v>
      </c>
      <c r="D22">
        <v>-0.74</v>
      </c>
      <c r="E22">
        <v>6.74</v>
      </c>
      <c r="F22" t="s">
        <v>91</v>
      </c>
      <c r="G22">
        <v>608070</v>
      </c>
      <c r="H22">
        <v>503569</v>
      </c>
      <c r="I22" t="s">
        <v>106</v>
      </c>
      <c r="J22" t="s">
        <v>93</v>
      </c>
      <c r="O22">
        <v>6</v>
      </c>
      <c r="P22" t="s">
        <v>146</v>
      </c>
      <c r="Q22" t="s">
        <v>95</v>
      </c>
      <c r="R22" t="s">
        <v>96</v>
      </c>
      <c r="S22" t="s">
        <v>95</v>
      </c>
      <c r="T22" t="s">
        <v>143</v>
      </c>
      <c r="U22" t="s">
        <v>98</v>
      </c>
      <c r="V22" t="s">
        <v>99</v>
      </c>
      <c r="W22">
        <v>4</v>
      </c>
      <c r="X22" t="s">
        <v>100</v>
      </c>
      <c r="Y22">
        <v>3</v>
      </c>
      <c r="Z22">
        <v>1</v>
      </c>
      <c r="AA22">
        <v>2021</v>
      </c>
      <c r="AB22">
        <v>0.73</v>
      </c>
      <c r="AC22">
        <v>0.39</v>
      </c>
      <c r="AD22">
        <v>0.61</v>
      </c>
      <c r="AE22">
        <v>2.0699999999999998</v>
      </c>
      <c r="AI22">
        <v>1</v>
      </c>
      <c r="AJ22">
        <v>8</v>
      </c>
      <c r="AK22" t="s">
        <v>101</v>
      </c>
      <c r="AL22">
        <v>146.83000000000001</v>
      </c>
      <c r="AM22">
        <v>139.21</v>
      </c>
      <c r="AP22">
        <v>624512</v>
      </c>
      <c r="AS22">
        <v>1.7297743491143101</v>
      </c>
      <c r="AT22">
        <v>-126.474981081341</v>
      </c>
      <c r="AU22">
        <v>-5.7579032731341098</v>
      </c>
      <c r="AV22">
        <v>7.4425819419804196</v>
      </c>
      <c r="AW22">
        <v>27.4285757172457</v>
      </c>
      <c r="AX22">
        <v>-26.960171744103601</v>
      </c>
      <c r="AY22">
        <v>3.29</v>
      </c>
      <c r="AZ22">
        <v>1.49</v>
      </c>
      <c r="BA22">
        <v>86</v>
      </c>
      <c r="BB22">
        <v>77.2</v>
      </c>
      <c r="BC22">
        <v>7</v>
      </c>
      <c r="BD22">
        <v>86.4</v>
      </c>
      <c r="BE22">
        <v>2466</v>
      </c>
      <c r="BF22">
        <v>6.1</v>
      </c>
      <c r="BG22">
        <v>633036</v>
      </c>
      <c r="BH22">
        <v>503569</v>
      </c>
      <c r="BI22">
        <v>624512</v>
      </c>
      <c r="BJ22">
        <v>665489</v>
      </c>
      <c r="BK22">
        <v>543760</v>
      </c>
      <c r="BL22">
        <v>591971</v>
      </c>
      <c r="BM22">
        <v>666182</v>
      </c>
      <c r="BN22">
        <v>606192</v>
      </c>
      <c r="BO22">
        <v>543807</v>
      </c>
      <c r="BP22">
        <v>545341</v>
      </c>
      <c r="BQ22">
        <v>54.42</v>
      </c>
      <c r="BR22">
        <v>0.27</v>
      </c>
      <c r="BS22">
        <v>0.24299999999999999</v>
      </c>
      <c r="BT22">
        <v>0</v>
      </c>
      <c r="BU22">
        <v>1</v>
      </c>
      <c r="BV22">
        <v>0</v>
      </c>
      <c r="BW22">
        <v>0</v>
      </c>
      <c r="BX22">
        <v>2</v>
      </c>
      <c r="BY22">
        <v>64</v>
      </c>
      <c r="BZ22">
        <v>5</v>
      </c>
      <c r="CA22" t="s">
        <v>113</v>
      </c>
      <c r="CB22">
        <v>7</v>
      </c>
      <c r="CC22">
        <v>2</v>
      </c>
      <c r="CD22">
        <v>2</v>
      </c>
      <c r="CE22">
        <v>7</v>
      </c>
      <c r="CF22">
        <v>2</v>
      </c>
      <c r="CG22">
        <v>7</v>
      </c>
      <c r="CH22">
        <v>2</v>
      </c>
      <c r="CI22">
        <v>7</v>
      </c>
      <c r="CJ22" t="s">
        <v>103</v>
      </c>
      <c r="CK22" t="s">
        <v>115</v>
      </c>
      <c r="CL22">
        <v>182</v>
      </c>
      <c r="CM22">
        <v>3.0000000000000001E-3</v>
      </c>
      <c r="CN22">
        <v>-0.27800000000000002</v>
      </c>
      <c r="CO22">
        <f t="shared" si="0"/>
        <v>21.410000000000011</v>
      </c>
      <c r="CP22">
        <f t="shared" si="1"/>
        <v>59.06</v>
      </c>
      <c r="CQ22">
        <f t="shared" si="2"/>
        <v>14.94466780931274</v>
      </c>
    </row>
    <row r="23" spans="1:95" x14ac:dyDescent="0.25">
      <c r="A23" t="s">
        <v>110</v>
      </c>
      <c r="B23" s="1">
        <v>44410</v>
      </c>
      <c r="C23">
        <v>88.4</v>
      </c>
      <c r="D23">
        <v>2.77</v>
      </c>
      <c r="E23">
        <v>6.02</v>
      </c>
      <c r="F23" t="s">
        <v>91</v>
      </c>
      <c r="G23">
        <v>608070</v>
      </c>
      <c r="H23">
        <v>592662</v>
      </c>
      <c r="I23" t="s">
        <v>106</v>
      </c>
      <c r="J23" t="s">
        <v>93</v>
      </c>
      <c r="O23">
        <v>13</v>
      </c>
      <c r="P23" t="s">
        <v>147</v>
      </c>
      <c r="Q23" t="s">
        <v>95</v>
      </c>
      <c r="R23" t="s">
        <v>95</v>
      </c>
      <c r="S23" t="s">
        <v>96</v>
      </c>
      <c r="T23" t="s">
        <v>143</v>
      </c>
      <c r="U23" t="s">
        <v>98</v>
      </c>
      <c r="V23" t="s">
        <v>99</v>
      </c>
      <c r="W23">
        <v>6</v>
      </c>
      <c r="X23" t="s">
        <v>127</v>
      </c>
      <c r="Y23">
        <v>1</v>
      </c>
      <c r="Z23">
        <v>2</v>
      </c>
      <c r="AA23">
        <v>2021</v>
      </c>
      <c r="AB23">
        <v>-0.24</v>
      </c>
      <c r="AC23">
        <v>0.33</v>
      </c>
      <c r="AD23">
        <v>-0.54</v>
      </c>
      <c r="AE23">
        <v>1.35</v>
      </c>
      <c r="AF23">
        <v>664702</v>
      </c>
      <c r="AG23">
        <v>642708</v>
      </c>
      <c r="AI23">
        <v>0</v>
      </c>
      <c r="AJ23">
        <v>3</v>
      </c>
      <c r="AK23" t="s">
        <v>101</v>
      </c>
      <c r="AL23">
        <v>103.75</v>
      </c>
      <c r="AM23">
        <v>143.86000000000001</v>
      </c>
      <c r="AP23">
        <v>672386</v>
      </c>
      <c r="AS23">
        <v>-7.5703546868245901</v>
      </c>
      <c r="AT23">
        <v>-128.55906714295401</v>
      </c>
      <c r="AU23">
        <v>-6.0514843147864097</v>
      </c>
      <c r="AV23">
        <v>-1.27239220254983</v>
      </c>
      <c r="AW23">
        <v>23.7630138039248</v>
      </c>
      <c r="AX23">
        <v>-27.468144242791201</v>
      </c>
      <c r="AY23">
        <v>3.29</v>
      </c>
      <c r="AZ23">
        <v>1.49</v>
      </c>
      <c r="BA23">
        <v>152</v>
      </c>
      <c r="BB23">
        <v>79.2</v>
      </c>
      <c r="BC23">
        <v>63</v>
      </c>
      <c r="BD23">
        <v>88.8</v>
      </c>
      <c r="BE23">
        <v>2345</v>
      </c>
      <c r="BF23">
        <v>6.3</v>
      </c>
      <c r="BG23">
        <v>633041</v>
      </c>
      <c r="BH23">
        <v>592662</v>
      </c>
      <c r="BI23">
        <v>672386</v>
      </c>
      <c r="BJ23">
        <v>665489</v>
      </c>
      <c r="BK23">
        <v>624415</v>
      </c>
      <c r="BL23">
        <v>669289</v>
      </c>
      <c r="BM23">
        <v>543760</v>
      </c>
      <c r="BN23">
        <v>606192</v>
      </c>
      <c r="BO23">
        <v>543807</v>
      </c>
      <c r="BP23">
        <v>545341</v>
      </c>
      <c r="BQ23">
        <v>54.19</v>
      </c>
      <c r="BR23">
        <v>0.01</v>
      </c>
      <c r="BS23">
        <v>0.01</v>
      </c>
      <c r="BT23">
        <v>0</v>
      </c>
      <c r="BU23">
        <v>1</v>
      </c>
      <c r="BV23">
        <v>0</v>
      </c>
      <c r="BW23">
        <v>0</v>
      </c>
      <c r="BX23">
        <v>3</v>
      </c>
      <c r="BY23">
        <v>19</v>
      </c>
      <c r="BZ23">
        <v>4</v>
      </c>
      <c r="CA23" t="s">
        <v>113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 t="s">
        <v>115</v>
      </c>
      <c r="CK23" t="s">
        <v>115</v>
      </c>
      <c r="CL23">
        <v>137</v>
      </c>
      <c r="CM23">
        <v>0.06</v>
      </c>
      <c r="CN23">
        <v>-0.29199999999999998</v>
      </c>
      <c r="CO23">
        <f t="shared" si="0"/>
        <v>-21.67</v>
      </c>
      <c r="CP23">
        <f t="shared" si="1"/>
        <v>54.41</v>
      </c>
      <c r="CQ23">
        <f t="shared" si="2"/>
        <v>-16.287019740948203</v>
      </c>
    </row>
    <row r="24" spans="1:95" x14ac:dyDescent="0.25">
      <c r="A24" t="s">
        <v>110</v>
      </c>
      <c r="B24" s="1">
        <v>44410</v>
      </c>
      <c r="C24">
        <v>88.8</v>
      </c>
      <c r="D24">
        <v>2.69</v>
      </c>
      <c r="E24">
        <v>6.18</v>
      </c>
      <c r="F24" t="s">
        <v>91</v>
      </c>
      <c r="G24">
        <v>608070</v>
      </c>
      <c r="H24">
        <v>592662</v>
      </c>
      <c r="I24" t="s">
        <v>111</v>
      </c>
      <c r="J24" t="s">
        <v>93</v>
      </c>
      <c r="O24">
        <v>5</v>
      </c>
      <c r="P24" t="s">
        <v>148</v>
      </c>
      <c r="Q24" t="s">
        <v>95</v>
      </c>
      <c r="R24" t="s">
        <v>95</v>
      </c>
      <c r="S24" t="s">
        <v>96</v>
      </c>
      <c r="T24" t="s">
        <v>143</v>
      </c>
      <c r="U24" t="s">
        <v>98</v>
      </c>
      <c r="V24" t="s">
        <v>99</v>
      </c>
      <c r="W24">
        <v>5</v>
      </c>
      <c r="X24" t="s">
        <v>100</v>
      </c>
      <c r="Y24">
        <v>3</v>
      </c>
      <c r="Z24">
        <v>2</v>
      </c>
      <c r="AA24">
        <v>2021</v>
      </c>
      <c r="AB24">
        <v>-0.16</v>
      </c>
      <c r="AC24">
        <v>0.52</v>
      </c>
      <c r="AD24">
        <v>0.15</v>
      </c>
      <c r="AE24">
        <v>2.39</v>
      </c>
      <c r="AG24">
        <v>642708</v>
      </c>
      <c r="AI24">
        <v>1</v>
      </c>
      <c r="AJ24">
        <v>1</v>
      </c>
      <c r="AK24" t="s">
        <v>101</v>
      </c>
      <c r="AL24">
        <v>90.27</v>
      </c>
      <c r="AM24">
        <v>150.69</v>
      </c>
      <c r="AP24">
        <v>672386</v>
      </c>
      <c r="AS24">
        <v>-5.8591845017062401</v>
      </c>
      <c r="AT24">
        <v>-129.27183743398601</v>
      </c>
      <c r="AU24">
        <v>-4.4003884049430502</v>
      </c>
      <c r="AV24">
        <v>-0.85072750320052404</v>
      </c>
      <c r="AW24">
        <v>22.4475346509711</v>
      </c>
      <c r="AX24">
        <v>-25.7026988982688</v>
      </c>
      <c r="AY24">
        <v>3.29</v>
      </c>
      <c r="AZ24">
        <v>1.49</v>
      </c>
      <c r="BA24">
        <v>9</v>
      </c>
      <c r="BB24">
        <v>94.7</v>
      </c>
      <c r="BC24">
        <v>-15</v>
      </c>
      <c r="BD24">
        <v>89.3</v>
      </c>
      <c r="BE24">
        <v>2317</v>
      </c>
      <c r="BF24">
        <v>6.2</v>
      </c>
      <c r="BG24">
        <v>633041</v>
      </c>
      <c r="BH24">
        <v>592662</v>
      </c>
      <c r="BI24">
        <v>672386</v>
      </c>
      <c r="BJ24">
        <v>665489</v>
      </c>
      <c r="BK24">
        <v>624415</v>
      </c>
      <c r="BL24">
        <v>669289</v>
      </c>
      <c r="BM24">
        <v>543760</v>
      </c>
      <c r="BN24">
        <v>606192</v>
      </c>
      <c r="BO24">
        <v>543807</v>
      </c>
      <c r="BP24">
        <v>545341</v>
      </c>
      <c r="BQ24">
        <v>54.31</v>
      </c>
      <c r="BR24">
        <v>0.14699999999999999</v>
      </c>
      <c r="BS24">
        <v>0.13500000000000001</v>
      </c>
      <c r="BT24">
        <v>0.9</v>
      </c>
      <c r="BU24">
        <v>1</v>
      </c>
      <c r="BV24">
        <v>1</v>
      </c>
      <c r="BW24">
        <v>0</v>
      </c>
      <c r="BX24">
        <v>2</v>
      </c>
      <c r="BY24">
        <v>3</v>
      </c>
      <c r="BZ24">
        <v>10</v>
      </c>
      <c r="CA24" t="s">
        <v>113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s">
        <v>115</v>
      </c>
      <c r="CK24" t="s">
        <v>115</v>
      </c>
      <c r="CL24">
        <v>125</v>
      </c>
      <c r="CM24">
        <v>-1.9E-2</v>
      </c>
      <c r="CN24">
        <v>0.63500000000000001</v>
      </c>
      <c r="CO24">
        <f t="shared" si="0"/>
        <v>-35.150000000000006</v>
      </c>
      <c r="CP24">
        <f t="shared" si="1"/>
        <v>47.580000000000013</v>
      </c>
      <c r="CQ24">
        <f t="shared" si="2"/>
        <v>-27.341512318935187</v>
      </c>
    </row>
    <row r="25" spans="1:95" x14ac:dyDescent="0.25">
      <c r="A25" t="s">
        <v>105</v>
      </c>
      <c r="B25" s="1">
        <v>44410</v>
      </c>
      <c r="C25">
        <v>94</v>
      </c>
      <c r="D25">
        <v>2.46</v>
      </c>
      <c r="E25">
        <v>6.19</v>
      </c>
      <c r="F25" t="s">
        <v>91</v>
      </c>
      <c r="G25">
        <v>608070</v>
      </c>
      <c r="H25">
        <v>543272</v>
      </c>
      <c r="I25" t="s">
        <v>116</v>
      </c>
      <c r="J25" t="s">
        <v>93</v>
      </c>
      <c r="O25">
        <v>2</v>
      </c>
      <c r="P25" t="s">
        <v>149</v>
      </c>
      <c r="Q25" t="s">
        <v>95</v>
      </c>
      <c r="R25" t="s">
        <v>95</v>
      </c>
      <c r="S25" t="s">
        <v>96</v>
      </c>
      <c r="T25" t="s">
        <v>143</v>
      </c>
      <c r="U25" t="s">
        <v>98</v>
      </c>
      <c r="V25" t="s">
        <v>99</v>
      </c>
      <c r="X25" t="s">
        <v>135</v>
      </c>
      <c r="Y25">
        <v>1</v>
      </c>
      <c r="Z25">
        <v>2</v>
      </c>
      <c r="AA25">
        <v>2021</v>
      </c>
      <c r="AB25">
        <v>1.03</v>
      </c>
      <c r="AC25">
        <v>1.23</v>
      </c>
      <c r="AD25">
        <v>-0.04</v>
      </c>
      <c r="AE25">
        <v>3.25</v>
      </c>
      <c r="AH25">
        <v>642708</v>
      </c>
      <c r="AI25">
        <v>0</v>
      </c>
      <c r="AJ25">
        <v>10</v>
      </c>
      <c r="AK25" t="s">
        <v>101</v>
      </c>
      <c r="AL25">
        <v>16.95</v>
      </c>
      <c r="AM25">
        <v>82.62</v>
      </c>
      <c r="AP25">
        <v>672386</v>
      </c>
      <c r="AS25">
        <v>-8.6671821977465893</v>
      </c>
      <c r="AT25">
        <v>-136.664443488508</v>
      </c>
      <c r="AU25">
        <v>-4.5913965004387602</v>
      </c>
      <c r="AV25">
        <v>14.873214575381899</v>
      </c>
      <c r="AW25">
        <v>30.110972137320001</v>
      </c>
      <c r="AX25">
        <v>-15.9433887363164</v>
      </c>
      <c r="AY25">
        <v>3.29</v>
      </c>
      <c r="AZ25">
        <v>1.49</v>
      </c>
      <c r="BA25">
        <v>408</v>
      </c>
      <c r="BB25">
        <v>106.1</v>
      </c>
      <c r="BC25">
        <v>31</v>
      </c>
      <c r="BD25">
        <v>93</v>
      </c>
      <c r="BE25">
        <v>2431</v>
      </c>
      <c r="BF25">
        <v>5.8</v>
      </c>
      <c r="BG25">
        <v>633041</v>
      </c>
      <c r="BH25">
        <v>543272</v>
      </c>
      <c r="BI25">
        <v>672386</v>
      </c>
      <c r="BJ25">
        <v>665489</v>
      </c>
      <c r="BK25">
        <v>624415</v>
      </c>
      <c r="BL25">
        <v>669289</v>
      </c>
      <c r="BM25">
        <v>543760</v>
      </c>
      <c r="BN25">
        <v>606192</v>
      </c>
      <c r="BO25">
        <v>543807</v>
      </c>
      <c r="BP25">
        <v>545341</v>
      </c>
      <c r="BQ25">
        <v>54.74</v>
      </c>
      <c r="BR25">
        <v>0.91700000000000004</v>
      </c>
      <c r="BS25">
        <v>1.8740000000000001</v>
      </c>
      <c r="BT25">
        <v>2</v>
      </c>
      <c r="BU25">
        <v>1</v>
      </c>
      <c r="BV25">
        <v>0</v>
      </c>
      <c r="BW25">
        <v>3</v>
      </c>
      <c r="BX25">
        <v>6</v>
      </c>
      <c r="BY25">
        <v>74</v>
      </c>
      <c r="BZ25">
        <v>4</v>
      </c>
      <c r="CA25" t="s">
        <v>109</v>
      </c>
      <c r="CB25">
        <v>2</v>
      </c>
      <c r="CC25">
        <v>3</v>
      </c>
      <c r="CD25">
        <v>3</v>
      </c>
      <c r="CE25">
        <v>2</v>
      </c>
      <c r="CF25">
        <v>5</v>
      </c>
      <c r="CG25">
        <v>2</v>
      </c>
      <c r="CH25">
        <v>5</v>
      </c>
      <c r="CI25">
        <v>2</v>
      </c>
      <c r="CJ25" t="s">
        <v>115</v>
      </c>
      <c r="CK25" t="s">
        <v>115</v>
      </c>
      <c r="CL25">
        <v>135</v>
      </c>
      <c r="CM25">
        <v>-0.23100000000000001</v>
      </c>
      <c r="CN25">
        <v>1.6970000000000001</v>
      </c>
      <c r="CO25">
        <f t="shared" si="0"/>
        <v>-108.47</v>
      </c>
      <c r="CP25">
        <f t="shared" si="1"/>
        <v>115.65</v>
      </c>
      <c r="CQ25">
        <f t="shared" si="2"/>
        <v>-32.373807408450411</v>
      </c>
    </row>
    <row r="26" spans="1:95" x14ac:dyDescent="0.25">
      <c r="A26" t="s">
        <v>121</v>
      </c>
      <c r="B26" s="1">
        <v>44408</v>
      </c>
      <c r="C26">
        <v>85.8</v>
      </c>
      <c r="D26">
        <v>1.2</v>
      </c>
      <c r="E26">
        <v>6.04</v>
      </c>
      <c r="F26" t="s">
        <v>91</v>
      </c>
      <c r="G26">
        <v>608070</v>
      </c>
      <c r="H26">
        <v>572971</v>
      </c>
      <c r="I26" t="s">
        <v>106</v>
      </c>
      <c r="J26" t="s">
        <v>93</v>
      </c>
      <c r="O26">
        <v>7</v>
      </c>
      <c r="P26" t="s">
        <v>150</v>
      </c>
      <c r="Q26" t="s">
        <v>95</v>
      </c>
      <c r="R26" t="s">
        <v>95</v>
      </c>
      <c r="S26" t="s">
        <v>96</v>
      </c>
      <c r="T26" t="s">
        <v>151</v>
      </c>
      <c r="U26" t="s">
        <v>98</v>
      </c>
      <c r="V26" t="s">
        <v>99</v>
      </c>
      <c r="W26">
        <v>5</v>
      </c>
      <c r="X26" t="s">
        <v>100</v>
      </c>
      <c r="Y26">
        <v>1</v>
      </c>
      <c r="Z26">
        <v>1</v>
      </c>
      <c r="AA26">
        <v>2021</v>
      </c>
      <c r="AB26">
        <v>-0.26</v>
      </c>
      <c r="AC26">
        <v>0.55000000000000004</v>
      </c>
      <c r="AD26">
        <v>-0.42</v>
      </c>
      <c r="AE26">
        <v>1.96</v>
      </c>
      <c r="AI26">
        <v>0</v>
      </c>
      <c r="AJ26">
        <v>4</v>
      </c>
      <c r="AK26" t="s">
        <v>101</v>
      </c>
      <c r="AL26">
        <v>99.88</v>
      </c>
      <c r="AM26">
        <v>172.02</v>
      </c>
      <c r="AP26">
        <v>664874</v>
      </c>
      <c r="AS26">
        <v>-3.2902258548521099</v>
      </c>
      <c r="AT26">
        <v>-125.072192656098</v>
      </c>
      <c r="AU26">
        <v>-4.5752334810004296</v>
      </c>
      <c r="AV26">
        <v>-2.1195299614008101</v>
      </c>
      <c r="AW26">
        <v>22.325428599841199</v>
      </c>
      <c r="AX26">
        <v>-25.716275305779401</v>
      </c>
      <c r="AY26">
        <v>3.29</v>
      </c>
      <c r="AZ26">
        <v>1.49</v>
      </c>
      <c r="BA26">
        <v>9</v>
      </c>
      <c r="BB26">
        <v>81.599999999999994</v>
      </c>
      <c r="BC26">
        <v>-12</v>
      </c>
      <c r="BD26">
        <v>85.7</v>
      </c>
      <c r="BE26">
        <v>2288</v>
      </c>
      <c r="BF26">
        <v>5.9</v>
      </c>
      <c r="BG26">
        <v>633058</v>
      </c>
      <c r="BH26">
        <v>572971</v>
      </c>
      <c r="BI26">
        <v>664874</v>
      </c>
      <c r="BJ26">
        <v>547989</v>
      </c>
      <c r="BK26">
        <v>514917</v>
      </c>
      <c r="BL26">
        <v>660162</v>
      </c>
      <c r="BM26">
        <v>641313</v>
      </c>
      <c r="BN26">
        <v>683734</v>
      </c>
      <c r="BO26">
        <v>641553</v>
      </c>
      <c r="BP26">
        <v>571718</v>
      </c>
      <c r="BQ26">
        <v>54.6</v>
      </c>
      <c r="BR26">
        <v>0.10299999999999999</v>
      </c>
      <c r="BS26">
        <v>0.10100000000000001</v>
      </c>
      <c r="BT26">
        <v>0</v>
      </c>
      <c r="BU26">
        <v>1</v>
      </c>
      <c r="BV26">
        <v>0</v>
      </c>
      <c r="BW26">
        <v>0</v>
      </c>
      <c r="BX26">
        <v>2</v>
      </c>
      <c r="BY26">
        <v>24</v>
      </c>
      <c r="BZ26">
        <v>3</v>
      </c>
      <c r="CA26" t="s">
        <v>123</v>
      </c>
      <c r="CB26">
        <v>2</v>
      </c>
      <c r="CC26">
        <v>1</v>
      </c>
      <c r="CD26">
        <v>1</v>
      </c>
      <c r="CE26">
        <v>2</v>
      </c>
      <c r="CF26">
        <v>1</v>
      </c>
      <c r="CG26">
        <v>2</v>
      </c>
      <c r="CH26">
        <v>1</v>
      </c>
      <c r="CI26">
        <v>2</v>
      </c>
      <c r="CJ26" t="s">
        <v>115</v>
      </c>
      <c r="CK26" t="s">
        <v>115</v>
      </c>
      <c r="CL26">
        <v>193</v>
      </c>
      <c r="CM26">
        <v>2.8000000000000001E-2</v>
      </c>
      <c r="CN26">
        <v>-0.23200000000000001</v>
      </c>
      <c r="CO26">
        <f t="shared" si="0"/>
        <v>-25.540000000000006</v>
      </c>
      <c r="CP26">
        <f t="shared" si="1"/>
        <v>26.25</v>
      </c>
      <c r="CQ26">
        <f t="shared" si="2"/>
        <v>-33.160926985298644</v>
      </c>
    </row>
    <row r="27" spans="1:95" x14ac:dyDescent="0.25">
      <c r="A27" t="s">
        <v>90</v>
      </c>
      <c r="B27" s="1">
        <v>44408</v>
      </c>
      <c r="C27">
        <v>88.1</v>
      </c>
      <c r="D27">
        <v>-2.5</v>
      </c>
      <c r="E27">
        <v>5.46</v>
      </c>
      <c r="F27" t="s">
        <v>91</v>
      </c>
      <c r="G27">
        <v>608070</v>
      </c>
      <c r="H27">
        <v>656629</v>
      </c>
      <c r="I27" t="s">
        <v>111</v>
      </c>
      <c r="J27" t="s">
        <v>93</v>
      </c>
      <c r="O27">
        <v>4</v>
      </c>
      <c r="P27" t="s">
        <v>152</v>
      </c>
      <c r="Q27" t="s">
        <v>95</v>
      </c>
      <c r="R27" t="s">
        <v>96</v>
      </c>
      <c r="S27" t="s">
        <v>95</v>
      </c>
      <c r="T27" t="s">
        <v>151</v>
      </c>
      <c r="U27" t="s">
        <v>98</v>
      </c>
      <c r="V27" t="s">
        <v>99</v>
      </c>
      <c r="W27">
        <v>4</v>
      </c>
      <c r="X27" t="s">
        <v>100</v>
      </c>
      <c r="Y27">
        <v>1</v>
      </c>
      <c r="Z27">
        <v>2</v>
      </c>
      <c r="AA27">
        <v>2021</v>
      </c>
      <c r="AB27">
        <v>-1.23</v>
      </c>
      <c r="AC27">
        <v>0.72</v>
      </c>
      <c r="AD27">
        <v>-0.49</v>
      </c>
      <c r="AE27">
        <v>2.61</v>
      </c>
      <c r="AG27">
        <v>642708</v>
      </c>
      <c r="AI27">
        <v>0</v>
      </c>
      <c r="AJ27">
        <v>7</v>
      </c>
      <c r="AK27" t="s">
        <v>101</v>
      </c>
      <c r="AL27">
        <v>170.53</v>
      </c>
      <c r="AM27">
        <v>143.43</v>
      </c>
      <c r="AP27">
        <v>664874</v>
      </c>
      <c r="AS27">
        <v>7.4968023930124801</v>
      </c>
      <c r="AT27">
        <v>-128.20656708380801</v>
      </c>
      <c r="AU27">
        <v>-2.3597265647886498</v>
      </c>
      <c r="AV27">
        <v>-15.082927247009501</v>
      </c>
      <c r="AW27">
        <v>24.4370541517563</v>
      </c>
      <c r="AX27">
        <v>-23.968333732058699</v>
      </c>
      <c r="AY27">
        <v>3.29</v>
      </c>
      <c r="AZ27">
        <v>1.49</v>
      </c>
      <c r="BA27">
        <v>95</v>
      </c>
      <c r="BB27">
        <v>77.900000000000006</v>
      </c>
      <c r="BC27">
        <v>7</v>
      </c>
      <c r="BD27">
        <v>88.9</v>
      </c>
      <c r="BE27">
        <v>1743</v>
      </c>
      <c r="BF27">
        <v>6.6</v>
      </c>
      <c r="BG27">
        <v>633058</v>
      </c>
      <c r="BH27">
        <v>656629</v>
      </c>
      <c r="BI27">
        <v>664874</v>
      </c>
      <c r="BJ27">
        <v>547989</v>
      </c>
      <c r="BK27">
        <v>514917</v>
      </c>
      <c r="BL27">
        <v>660162</v>
      </c>
      <c r="BM27">
        <v>641313</v>
      </c>
      <c r="BN27">
        <v>683734</v>
      </c>
      <c r="BO27">
        <v>641553</v>
      </c>
      <c r="BP27">
        <v>571718</v>
      </c>
      <c r="BQ27">
        <v>53.89</v>
      </c>
      <c r="BR27">
        <v>0.28999999999999998</v>
      </c>
      <c r="BS27">
        <v>0.26600000000000001</v>
      </c>
      <c r="BT27">
        <v>0.9</v>
      </c>
      <c r="BU27">
        <v>1</v>
      </c>
      <c r="BV27">
        <v>1</v>
      </c>
      <c r="BW27">
        <v>0</v>
      </c>
      <c r="BX27">
        <v>2</v>
      </c>
      <c r="BY27">
        <v>56</v>
      </c>
      <c r="BZ27">
        <v>4</v>
      </c>
      <c r="CA27" t="s">
        <v>102</v>
      </c>
      <c r="CB27">
        <v>6</v>
      </c>
      <c r="CC27">
        <v>8</v>
      </c>
      <c r="CD27">
        <v>8</v>
      </c>
      <c r="CE27">
        <v>6</v>
      </c>
      <c r="CF27">
        <v>8</v>
      </c>
      <c r="CG27">
        <v>6</v>
      </c>
      <c r="CH27">
        <v>8</v>
      </c>
      <c r="CI27">
        <v>6</v>
      </c>
      <c r="CJ27" t="s">
        <v>103</v>
      </c>
      <c r="CK27" t="s">
        <v>115</v>
      </c>
      <c r="CL27">
        <v>223</v>
      </c>
      <c r="CM27">
        <v>-3.6999999999999998E-2</v>
      </c>
      <c r="CN27">
        <v>0.78</v>
      </c>
      <c r="CO27">
        <f t="shared" si="0"/>
        <v>45.11</v>
      </c>
      <c r="CP27">
        <f t="shared" si="1"/>
        <v>54.84</v>
      </c>
      <c r="CQ27">
        <f t="shared" si="2"/>
        <v>29.579888792400617</v>
      </c>
    </row>
    <row r="28" spans="1:95" x14ac:dyDescent="0.25">
      <c r="A28" t="s">
        <v>105</v>
      </c>
      <c r="B28" s="1">
        <v>44408</v>
      </c>
      <c r="C28">
        <v>97.8</v>
      </c>
      <c r="D28">
        <v>-1.19</v>
      </c>
      <c r="E28">
        <v>6.33</v>
      </c>
      <c r="F28" t="s">
        <v>91</v>
      </c>
      <c r="G28">
        <v>608070</v>
      </c>
      <c r="H28">
        <v>614179</v>
      </c>
      <c r="I28" t="s">
        <v>139</v>
      </c>
      <c r="J28" t="s">
        <v>93</v>
      </c>
      <c r="O28">
        <v>2</v>
      </c>
      <c r="P28" t="s">
        <v>153</v>
      </c>
      <c r="Q28" t="s">
        <v>95</v>
      </c>
      <c r="R28" t="s">
        <v>96</v>
      </c>
      <c r="S28" t="s">
        <v>95</v>
      </c>
      <c r="T28" t="s">
        <v>151</v>
      </c>
      <c r="U28" t="s">
        <v>98</v>
      </c>
      <c r="V28" t="s">
        <v>99</v>
      </c>
      <c r="X28" t="s">
        <v>108</v>
      </c>
      <c r="Y28">
        <v>0</v>
      </c>
      <c r="Z28">
        <v>1</v>
      </c>
      <c r="AA28">
        <v>2021</v>
      </c>
      <c r="AB28">
        <v>-0.46</v>
      </c>
      <c r="AC28">
        <v>1.44</v>
      </c>
      <c r="AD28">
        <v>0.08</v>
      </c>
      <c r="AE28">
        <v>3.24</v>
      </c>
      <c r="AF28">
        <v>664702</v>
      </c>
      <c r="AI28">
        <v>2</v>
      </c>
      <c r="AJ28">
        <v>8</v>
      </c>
      <c r="AK28" t="s">
        <v>101</v>
      </c>
      <c r="AL28">
        <v>219.21</v>
      </c>
      <c r="AM28">
        <v>104.79</v>
      </c>
      <c r="AP28">
        <v>664874</v>
      </c>
      <c r="AS28">
        <v>4.46863403980917</v>
      </c>
      <c r="AT28">
        <v>-142.347007703039</v>
      </c>
      <c r="AU28">
        <v>-6.1176548610535297</v>
      </c>
      <c r="AV28">
        <v>-7.3203408499107701</v>
      </c>
      <c r="AW28">
        <v>32.264767840386803</v>
      </c>
      <c r="AX28">
        <v>-11.382298167163899</v>
      </c>
      <c r="AY28">
        <v>3.29</v>
      </c>
      <c r="AZ28">
        <v>1.49</v>
      </c>
      <c r="BA28">
        <v>306</v>
      </c>
      <c r="BB28">
        <v>108.9</v>
      </c>
      <c r="BC28">
        <v>17</v>
      </c>
      <c r="BD28">
        <v>97.2</v>
      </c>
      <c r="BE28">
        <v>2318</v>
      </c>
      <c r="BF28">
        <v>5.9</v>
      </c>
      <c r="BG28">
        <v>633058</v>
      </c>
      <c r="BH28">
        <v>614179</v>
      </c>
      <c r="BI28">
        <v>664874</v>
      </c>
      <c r="BJ28">
        <v>547989</v>
      </c>
      <c r="BK28">
        <v>514917</v>
      </c>
      <c r="BL28">
        <v>660162</v>
      </c>
      <c r="BM28">
        <v>641313</v>
      </c>
      <c r="BN28">
        <v>683734</v>
      </c>
      <c r="BO28">
        <v>641553</v>
      </c>
      <c r="BP28">
        <v>571718</v>
      </c>
      <c r="BQ28">
        <v>54.57</v>
      </c>
      <c r="BR28">
        <v>0.69</v>
      </c>
      <c r="BS28">
        <v>0.89100000000000001</v>
      </c>
      <c r="BT28">
        <v>1.25</v>
      </c>
      <c r="BU28">
        <v>1</v>
      </c>
      <c r="BV28">
        <v>1</v>
      </c>
      <c r="BW28">
        <v>1</v>
      </c>
      <c r="BX28">
        <v>6</v>
      </c>
      <c r="BY28">
        <v>72</v>
      </c>
      <c r="BZ28">
        <v>2</v>
      </c>
      <c r="CA28" t="s">
        <v>109</v>
      </c>
      <c r="CB28">
        <v>8</v>
      </c>
      <c r="CC28">
        <v>11</v>
      </c>
      <c r="CD28">
        <v>11</v>
      </c>
      <c r="CE28">
        <v>8</v>
      </c>
      <c r="CF28">
        <v>12</v>
      </c>
      <c r="CG28">
        <v>8</v>
      </c>
      <c r="CH28">
        <v>12</v>
      </c>
      <c r="CI28">
        <v>8</v>
      </c>
      <c r="CJ28" t="s">
        <v>103</v>
      </c>
      <c r="CK28" t="s">
        <v>115</v>
      </c>
      <c r="CL28">
        <v>206</v>
      </c>
      <c r="CM28">
        <v>-3.3000000000000002E-2</v>
      </c>
      <c r="CN28">
        <v>1</v>
      </c>
      <c r="CO28">
        <f t="shared" si="0"/>
        <v>93.79</v>
      </c>
      <c r="CP28">
        <f t="shared" si="1"/>
        <v>93.48</v>
      </c>
      <c r="CQ28">
        <f t="shared" si="2"/>
        <v>33.821133959358328</v>
      </c>
    </row>
    <row r="29" spans="1:95" x14ac:dyDescent="0.25">
      <c r="A29" t="s">
        <v>105</v>
      </c>
      <c r="B29" s="1">
        <v>44407</v>
      </c>
      <c r="C29">
        <v>95.6</v>
      </c>
      <c r="D29">
        <v>-3.11</v>
      </c>
      <c r="E29">
        <v>5.54</v>
      </c>
      <c r="F29" t="s">
        <v>91</v>
      </c>
      <c r="G29">
        <v>608070</v>
      </c>
      <c r="H29">
        <v>458681</v>
      </c>
      <c r="I29" t="s">
        <v>111</v>
      </c>
      <c r="J29" t="s">
        <v>93</v>
      </c>
      <c r="O29">
        <v>1</v>
      </c>
      <c r="P29" t="s">
        <v>154</v>
      </c>
      <c r="Q29" t="s">
        <v>95</v>
      </c>
      <c r="R29" t="s">
        <v>96</v>
      </c>
      <c r="S29" t="s">
        <v>95</v>
      </c>
      <c r="T29" t="s">
        <v>151</v>
      </c>
      <c r="U29" t="s">
        <v>98</v>
      </c>
      <c r="V29" t="s">
        <v>99</v>
      </c>
      <c r="W29">
        <v>9</v>
      </c>
      <c r="X29" t="s">
        <v>108</v>
      </c>
      <c r="Y29">
        <v>2</v>
      </c>
      <c r="Z29">
        <v>2</v>
      </c>
      <c r="AA29">
        <v>2021</v>
      </c>
      <c r="AB29">
        <v>-0.76</v>
      </c>
      <c r="AC29">
        <v>1.22</v>
      </c>
      <c r="AD29">
        <v>-0.64</v>
      </c>
      <c r="AE29">
        <v>2.93</v>
      </c>
      <c r="AG29">
        <v>605548</v>
      </c>
      <c r="AI29">
        <v>2</v>
      </c>
      <c r="AJ29">
        <v>5</v>
      </c>
      <c r="AK29" t="s">
        <v>101</v>
      </c>
      <c r="AL29">
        <v>157.1</v>
      </c>
      <c r="AM29">
        <v>109.05</v>
      </c>
      <c r="AP29">
        <v>664874</v>
      </c>
      <c r="AS29">
        <v>8.2161048137196406</v>
      </c>
      <c r="AT29">
        <v>-139.11463635618</v>
      </c>
      <c r="AU29">
        <v>-4.0704322889741897</v>
      </c>
      <c r="AV29">
        <v>-11.575294820507899</v>
      </c>
      <c r="AW29">
        <v>28.7603424600258</v>
      </c>
      <c r="AX29">
        <v>-15.535064946016499</v>
      </c>
      <c r="AY29">
        <v>3.29</v>
      </c>
      <c r="AZ29">
        <v>1.49</v>
      </c>
      <c r="BA29">
        <v>188</v>
      </c>
      <c r="BB29">
        <v>105.8</v>
      </c>
      <c r="BC29">
        <v>10</v>
      </c>
      <c r="BD29">
        <v>95.8</v>
      </c>
      <c r="BE29">
        <v>2407</v>
      </c>
      <c r="BF29">
        <v>6.3</v>
      </c>
      <c r="BG29">
        <v>633128</v>
      </c>
      <c r="BH29">
        <v>458681</v>
      </c>
      <c r="BI29">
        <v>664874</v>
      </c>
      <c r="BJ29">
        <v>547989</v>
      </c>
      <c r="BK29">
        <v>514917</v>
      </c>
      <c r="BL29">
        <v>660162</v>
      </c>
      <c r="BM29">
        <v>641313</v>
      </c>
      <c r="BN29">
        <v>683734</v>
      </c>
      <c r="BO29">
        <v>544725</v>
      </c>
      <c r="BP29">
        <v>571718</v>
      </c>
      <c r="BQ29">
        <v>54.24</v>
      </c>
      <c r="BR29">
        <v>0.79700000000000004</v>
      </c>
      <c r="BS29">
        <v>0.76</v>
      </c>
      <c r="BT29">
        <v>0.9</v>
      </c>
      <c r="BU29">
        <v>1</v>
      </c>
      <c r="BV29">
        <v>1</v>
      </c>
      <c r="BW29">
        <v>0</v>
      </c>
      <c r="BX29">
        <v>4</v>
      </c>
      <c r="BY29">
        <v>39</v>
      </c>
      <c r="BZ29">
        <v>6</v>
      </c>
      <c r="CA29" t="s">
        <v>109</v>
      </c>
      <c r="CB29">
        <v>3</v>
      </c>
      <c r="CC29">
        <v>2</v>
      </c>
      <c r="CD29">
        <v>2</v>
      </c>
      <c r="CE29">
        <v>3</v>
      </c>
      <c r="CF29">
        <v>3</v>
      </c>
      <c r="CG29">
        <v>3</v>
      </c>
      <c r="CH29">
        <v>3</v>
      </c>
      <c r="CI29">
        <v>3</v>
      </c>
      <c r="CJ29" t="s">
        <v>103</v>
      </c>
      <c r="CK29" t="s">
        <v>115</v>
      </c>
      <c r="CL29">
        <v>214</v>
      </c>
      <c r="CM29">
        <v>-0.13200000000000001</v>
      </c>
      <c r="CN29">
        <v>0.78700000000000003</v>
      </c>
      <c r="CO29">
        <f t="shared" si="0"/>
        <v>31.679999999999993</v>
      </c>
      <c r="CP29">
        <f t="shared" si="1"/>
        <v>89.220000000000013</v>
      </c>
      <c r="CQ29">
        <f t="shared" si="2"/>
        <v>14.661598036731942</v>
      </c>
    </row>
    <row r="30" spans="1:95" x14ac:dyDescent="0.25">
      <c r="A30" t="s">
        <v>105</v>
      </c>
      <c r="B30" s="1">
        <v>44407</v>
      </c>
      <c r="C30">
        <v>98.7</v>
      </c>
      <c r="D30">
        <v>-1.54</v>
      </c>
      <c r="E30">
        <v>5.72</v>
      </c>
      <c r="F30" t="s">
        <v>91</v>
      </c>
      <c r="G30">
        <v>608070</v>
      </c>
      <c r="H30">
        <v>521230</v>
      </c>
      <c r="I30" t="s">
        <v>106</v>
      </c>
      <c r="J30" t="s">
        <v>93</v>
      </c>
      <c r="O30">
        <v>3</v>
      </c>
      <c r="P30" t="s">
        <v>155</v>
      </c>
      <c r="Q30" t="s">
        <v>95</v>
      </c>
      <c r="R30" t="s">
        <v>96</v>
      </c>
      <c r="S30" t="s">
        <v>95</v>
      </c>
      <c r="T30" t="s">
        <v>151</v>
      </c>
      <c r="U30" t="s">
        <v>98</v>
      </c>
      <c r="V30" t="s">
        <v>99</v>
      </c>
      <c r="W30">
        <v>3</v>
      </c>
      <c r="X30" t="s">
        <v>127</v>
      </c>
      <c r="Y30">
        <v>2</v>
      </c>
      <c r="Z30">
        <v>2</v>
      </c>
      <c r="AA30">
        <v>2021</v>
      </c>
      <c r="AB30">
        <v>-0.7</v>
      </c>
      <c r="AC30">
        <v>1.34</v>
      </c>
      <c r="AD30">
        <v>0.67</v>
      </c>
      <c r="AE30">
        <v>3</v>
      </c>
      <c r="AI30">
        <v>2</v>
      </c>
      <c r="AJ30">
        <v>9</v>
      </c>
      <c r="AK30" t="s">
        <v>101</v>
      </c>
      <c r="AL30">
        <v>164.39</v>
      </c>
      <c r="AM30">
        <v>155.18</v>
      </c>
      <c r="AP30">
        <v>641470</v>
      </c>
      <c r="AS30">
        <v>7.7900414205124102</v>
      </c>
      <c r="AT30">
        <v>-143.54098477794301</v>
      </c>
      <c r="AU30">
        <v>-5.1660775210990098</v>
      </c>
      <c r="AV30">
        <v>-11.4903484736318</v>
      </c>
      <c r="AW30">
        <v>33.084978271889099</v>
      </c>
      <c r="AX30">
        <v>-12.6893637975068</v>
      </c>
      <c r="AY30">
        <v>3.29</v>
      </c>
      <c r="AZ30">
        <v>1.49</v>
      </c>
      <c r="BA30">
        <v>147</v>
      </c>
      <c r="BB30">
        <v>76.3</v>
      </c>
      <c r="BC30">
        <v>62</v>
      </c>
      <c r="BD30">
        <v>100.4</v>
      </c>
      <c r="BE30">
        <v>2426</v>
      </c>
      <c r="BF30">
        <v>7.2</v>
      </c>
      <c r="BG30">
        <v>633128</v>
      </c>
      <c r="BH30">
        <v>521230</v>
      </c>
      <c r="BI30">
        <v>641470</v>
      </c>
      <c r="BJ30">
        <v>547989</v>
      </c>
      <c r="BK30">
        <v>514917</v>
      </c>
      <c r="BL30">
        <v>660162</v>
      </c>
      <c r="BM30">
        <v>641313</v>
      </c>
      <c r="BN30">
        <v>544725</v>
      </c>
      <c r="BO30">
        <v>571740</v>
      </c>
      <c r="BP30">
        <v>571718</v>
      </c>
      <c r="BQ30">
        <v>53.27</v>
      </c>
      <c r="BR30">
        <v>1.2999999999999999E-2</v>
      </c>
      <c r="BS30">
        <v>1.2E-2</v>
      </c>
      <c r="BT30">
        <v>0</v>
      </c>
      <c r="BU30">
        <v>1</v>
      </c>
      <c r="BV30">
        <v>0</v>
      </c>
      <c r="BW30">
        <v>0</v>
      </c>
      <c r="BX30">
        <v>3</v>
      </c>
      <c r="BY30">
        <v>81</v>
      </c>
      <c r="BZ30">
        <v>7</v>
      </c>
      <c r="CA30" t="s">
        <v>109</v>
      </c>
      <c r="CB30">
        <v>6</v>
      </c>
      <c r="CC30">
        <v>4</v>
      </c>
      <c r="CD30">
        <v>4</v>
      </c>
      <c r="CE30">
        <v>6</v>
      </c>
      <c r="CF30">
        <v>4</v>
      </c>
      <c r="CG30">
        <v>6</v>
      </c>
      <c r="CH30">
        <v>4</v>
      </c>
      <c r="CI30">
        <v>6</v>
      </c>
      <c r="CJ30" t="s">
        <v>103</v>
      </c>
      <c r="CK30" t="s">
        <v>115</v>
      </c>
      <c r="CL30">
        <v>204</v>
      </c>
      <c r="CM30">
        <v>1.0999999999999999E-2</v>
      </c>
      <c r="CN30">
        <v>-8.7999999999999995E-2</v>
      </c>
      <c r="CO30">
        <f t="shared" si="0"/>
        <v>38.969999999999985</v>
      </c>
      <c r="CP30">
        <f t="shared" si="1"/>
        <v>43.09</v>
      </c>
      <c r="CQ30">
        <f t="shared" si="2"/>
        <v>31.594316091375831</v>
      </c>
    </row>
    <row r="31" spans="1:95" x14ac:dyDescent="0.25">
      <c r="A31" t="s">
        <v>90</v>
      </c>
      <c r="B31" s="1">
        <v>44405</v>
      </c>
      <c r="C31">
        <v>80.400000000000006</v>
      </c>
      <c r="D31">
        <v>1.55</v>
      </c>
      <c r="E31">
        <v>5.88</v>
      </c>
      <c r="F31" t="s">
        <v>91</v>
      </c>
      <c r="G31">
        <v>608070</v>
      </c>
      <c r="H31">
        <v>547942</v>
      </c>
      <c r="I31" t="s">
        <v>116</v>
      </c>
      <c r="J31" t="s">
        <v>93</v>
      </c>
      <c r="O31">
        <v>6</v>
      </c>
      <c r="P31" t="s">
        <v>156</v>
      </c>
      <c r="Q31" t="s">
        <v>95</v>
      </c>
      <c r="R31" t="s">
        <v>95</v>
      </c>
      <c r="S31" t="s">
        <v>96</v>
      </c>
      <c r="T31" t="s">
        <v>98</v>
      </c>
      <c r="U31" t="s">
        <v>157</v>
      </c>
      <c r="V31" t="s">
        <v>99</v>
      </c>
      <c r="X31" t="s">
        <v>108</v>
      </c>
      <c r="Y31">
        <v>2</v>
      </c>
      <c r="Z31">
        <v>1</v>
      </c>
      <c r="AA31">
        <v>2021</v>
      </c>
      <c r="AB31">
        <v>0.99</v>
      </c>
      <c r="AC31">
        <v>0.89</v>
      </c>
      <c r="AD31">
        <v>0.32</v>
      </c>
      <c r="AE31">
        <v>2.15</v>
      </c>
      <c r="AI31">
        <v>2</v>
      </c>
      <c r="AJ31">
        <v>3</v>
      </c>
      <c r="AK31" t="s">
        <v>128</v>
      </c>
      <c r="AL31">
        <v>28.82</v>
      </c>
      <c r="AM31">
        <v>78.239999999999995</v>
      </c>
      <c r="AP31">
        <v>425877</v>
      </c>
      <c r="AS31">
        <v>-4.6081678313410102</v>
      </c>
      <c r="AT31">
        <v>-117.027044503932</v>
      </c>
      <c r="AU31">
        <v>-3.3066592236315699</v>
      </c>
      <c r="AV31">
        <v>9.9387649511644902</v>
      </c>
      <c r="AW31">
        <v>20.929028933649398</v>
      </c>
      <c r="AX31">
        <v>-23.589648633967201</v>
      </c>
      <c r="AY31">
        <v>3.29</v>
      </c>
      <c r="AZ31">
        <v>1.49</v>
      </c>
      <c r="BA31">
        <v>381</v>
      </c>
      <c r="BB31">
        <v>108.3</v>
      </c>
      <c r="BC31">
        <v>23</v>
      </c>
      <c r="BD31">
        <v>81</v>
      </c>
      <c r="BE31">
        <v>1487</v>
      </c>
      <c r="BF31">
        <v>6.6</v>
      </c>
      <c r="BG31">
        <v>633123</v>
      </c>
      <c r="BH31">
        <v>547942</v>
      </c>
      <c r="BI31">
        <v>425877</v>
      </c>
      <c r="BJ31">
        <v>572761</v>
      </c>
      <c r="BK31">
        <v>669242</v>
      </c>
      <c r="BL31">
        <v>571448</v>
      </c>
      <c r="BM31">
        <v>657557</v>
      </c>
      <c r="BN31">
        <v>641933</v>
      </c>
      <c r="BO31">
        <v>664056</v>
      </c>
      <c r="BP31">
        <v>666185</v>
      </c>
      <c r="BQ31">
        <v>53.94</v>
      </c>
      <c r="BR31">
        <v>0.92300000000000004</v>
      </c>
      <c r="BS31">
        <v>1.71</v>
      </c>
      <c r="BT31">
        <v>2</v>
      </c>
      <c r="BU31">
        <v>1</v>
      </c>
      <c r="BV31">
        <v>0</v>
      </c>
      <c r="BW31">
        <v>3</v>
      </c>
      <c r="BX31">
        <v>6</v>
      </c>
      <c r="BY31">
        <v>28</v>
      </c>
      <c r="BZ31">
        <v>4</v>
      </c>
      <c r="CA31" t="s">
        <v>102</v>
      </c>
      <c r="CB31">
        <v>3</v>
      </c>
      <c r="CC31">
        <v>2</v>
      </c>
      <c r="CD31">
        <v>3</v>
      </c>
      <c r="CE31">
        <v>2</v>
      </c>
      <c r="CF31">
        <v>2</v>
      </c>
      <c r="CG31">
        <v>4</v>
      </c>
      <c r="CH31">
        <v>4</v>
      </c>
      <c r="CI31">
        <v>2</v>
      </c>
      <c r="CJ31" t="s">
        <v>115</v>
      </c>
      <c r="CK31" t="s">
        <v>115</v>
      </c>
      <c r="CL31">
        <v>151</v>
      </c>
      <c r="CM31">
        <v>0.108</v>
      </c>
      <c r="CN31">
        <v>0.98599999999999999</v>
      </c>
      <c r="CO31">
        <f t="shared" si="0"/>
        <v>-96.6</v>
      </c>
      <c r="CP31">
        <f t="shared" si="1"/>
        <v>120.03000000000002</v>
      </c>
      <c r="CQ31">
        <f t="shared" si="2"/>
        <v>-29.120301968468407</v>
      </c>
    </row>
    <row r="32" spans="1:95" x14ac:dyDescent="0.25">
      <c r="A32" t="s">
        <v>105</v>
      </c>
      <c r="B32" s="1">
        <v>44404</v>
      </c>
      <c r="C32">
        <v>89.7</v>
      </c>
      <c r="D32">
        <v>-1.29</v>
      </c>
      <c r="E32">
        <v>6.25</v>
      </c>
      <c r="F32" t="s">
        <v>91</v>
      </c>
      <c r="G32">
        <v>608070</v>
      </c>
      <c r="H32">
        <v>425794</v>
      </c>
      <c r="I32" t="s">
        <v>116</v>
      </c>
      <c r="J32" t="s">
        <v>93</v>
      </c>
      <c r="O32">
        <v>7</v>
      </c>
      <c r="P32" t="s">
        <v>158</v>
      </c>
      <c r="Q32" t="s">
        <v>95</v>
      </c>
      <c r="R32" t="s">
        <v>96</v>
      </c>
      <c r="S32" t="s">
        <v>95</v>
      </c>
      <c r="T32" t="s">
        <v>98</v>
      </c>
      <c r="U32" t="s">
        <v>157</v>
      </c>
      <c r="V32" t="s">
        <v>99</v>
      </c>
      <c r="X32" t="s">
        <v>135</v>
      </c>
      <c r="Y32">
        <v>3</v>
      </c>
      <c r="Z32">
        <v>1</v>
      </c>
      <c r="AA32">
        <v>2021</v>
      </c>
      <c r="AB32">
        <v>-0.39</v>
      </c>
      <c r="AC32">
        <v>1.52</v>
      </c>
      <c r="AD32">
        <v>-0.31</v>
      </c>
      <c r="AE32">
        <v>2.04</v>
      </c>
      <c r="AH32">
        <v>642708</v>
      </c>
      <c r="AI32">
        <v>0</v>
      </c>
      <c r="AJ32">
        <v>4</v>
      </c>
      <c r="AK32" t="s">
        <v>128</v>
      </c>
      <c r="AL32">
        <v>204.53</v>
      </c>
      <c r="AM32">
        <v>46.68</v>
      </c>
      <c r="AP32">
        <v>425877</v>
      </c>
      <c r="AS32">
        <v>3.2572290560378798</v>
      </c>
      <c r="AT32">
        <v>-130.40511642471199</v>
      </c>
      <c r="AU32">
        <v>-7.6549383776960003</v>
      </c>
      <c r="AV32">
        <v>-5.0944579810136901</v>
      </c>
      <c r="AW32">
        <v>27.159927126575798</v>
      </c>
      <c r="AX32">
        <v>-13.373307499524399</v>
      </c>
      <c r="AY32">
        <v>3.29</v>
      </c>
      <c r="AZ32">
        <v>1.49</v>
      </c>
      <c r="BA32">
        <v>410</v>
      </c>
      <c r="BB32">
        <v>106.1</v>
      </c>
      <c r="BC32">
        <v>26</v>
      </c>
      <c r="BD32">
        <v>90.1</v>
      </c>
      <c r="BE32">
        <v>2249</v>
      </c>
      <c r="BF32">
        <v>6.6</v>
      </c>
      <c r="BG32">
        <v>633189</v>
      </c>
      <c r="BH32">
        <v>425794</v>
      </c>
      <c r="BI32">
        <v>425877</v>
      </c>
      <c r="BJ32">
        <v>502671</v>
      </c>
      <c r="BK32">
        <v>669242</v>
      </c>
      <c r="BL32">
        <v>571448</v>
      </c>
      <c r="BM32">
        <v>657557</v>
      </c>
      <c r="BN32">
        <v>641933</v>
      </c>
      <c r="BO32">
        <v>664056</v>
      </c>
      <c r="BP32">
        <v>666185</v>
      </c>
      <c r="BQ32">
        <v>53.95</v>
      </c>
      <c r="BR32">
        <v>0.93</v>
      </c>
      <c r="BS32">
        <v>1.827</v>
      </c>
      <c r="BT32">
        <v>2</v>
      </c>
      <c r="BU32">
        <v>1</v>
      </c>
      <c r="BV32">
        <v>0</v>
      </c>
      <c r="BW32">
        <v>3</v>
      </c>
      <c r="BX32">
        <v>6</v>
      </c>
      <c r="BY32">
        <v>25</v>
      </c>
      <c r="BZ32">
        <v>5</v>
      </c>
      <c r="CA32" t="s">
        <v>109</v>
      </c>
      <c r="CB32">
        <v>0</v>
      </c>
      <c r="CC32">
        <v>1</v>
      </c>
      <c r="CD32">
        <v>0</v>
      </c>
      <c r="CE32">
        <v>1</v>
      </c>
      <c r="CF32">
        <v>1</v>
      </c>
      <c r="CG32">
        <v>2</v>
      </c>
      <c r="CH32">
        <v>2</v>
      </c>
      <c r="CI32">
        <v>1</v>
      </c>
      <c r="CJ32" t="s">
        <v>104</v>
      </c>
      <c r="CK32" t="s">
        <v>115</v>
      </c>
      <c r="CL32">
        <v>209</v>
      </c>
      <c r="CM32">
        <v>0.22</v>
      </c>
      <c r="CN32">
        <v>1.327</v>
      </c>
      <c r="CO32">
        <f t="shared" si="0"/>
        <v>79.11</v>
      </c>
      <c r="CP32">
        <f t="shared" si="1"/>
        <v>151.59</v>
      </c>
      <c r="CQ32">
        <f t="shared" si="2"/>
        <v>20.668967971321283</v>
      </c>
    </row>
    <row r="33" spans="1:95" x14ac:dyDescent="0.25">
      <c r="A33" t="s">
        <v>124</v>
      </c>
      <c r="B33" s="1">
        <v>44404</v>
      </c>
      <c r="C33">
        <v>97</v>
      </c>
      <c r="D33">
        <v>-0.95</v>
      </c>
      <c r="E33">
        <v>6.04</v>
      </c>
      <c r="F33" t="s">
        <v>91</v>
      </c>
      <c r="G33">
        <v>608070</v>
      </c>
      <c r="H33">
        <v>621052</v>
      </c>
      <c r="I33" t="s">
        <v>106</v>
      </c>
      <c r="J33" t="s">
        <v>93</v>
      </c>
      <c r="O33">
        <v>5</v>
      </c>
      <c r="P33" t="s">
        <v>159</v>
      </c>
      <c r="Q33" t="s">
        <v>95</v>
      </c>
      <c r="R33" t="s">
        <v>96</v>
      </c>
      <c r="S33" t="s">
        <v>95</v>
      </c>
      <c r="T33" t="s">
        <v>98</v>
      </c>
      <c r="U33" t="s">
        <v>157</v>
      </c>
      <c r="V33" t="s">
        <v>99</v>
      </c>
      <c r="W33">
        <v>4</v>
      </c>
      <c r="X33" t="s">
        <v>108</v>
      </c>
      <c r="Y33">
        <v>1</v>
      </c>
      <c r="Z33">
        <v>0</v>
      </c>
      <c r="AA33">
        <v>2021</v>
      </c>
      <c r="AB33">
        <v>-1.0900000000000001</v>
      </c>
      <c r="AC33">
        <v>1.04</v>
      </c>
      <c r="AD33">
        <v>-0.01</v>
      </c>
      <c r="AE33">
        <v>2.3199999999999998</v>
      </c>
      <c r="AI33">
        <v>0</v>
      </c>
      <c r="AJ33">
        <v>9</v>
      </c>
      <c r="AK33" t="s">
        <v>128</v>
      </c>
      <c r="AL33">
        <v>151.28</v>
      </c>
      <c r="AM33">
        <v>128.68</v>
      </c>
      <c r="AP33">
        <v>425877</v>
      </c>
      <c r="AS33">
        <v>4.9827625857732496</v>
      </c>
      <c r="AT33">
        <v>-141.20258107822801</v>
      </c>
      <c r="AU33">
        <v>-6.7712394544316998</v>
      </c>
      <c r="AV33">
        <v>-15.6832334245795</v>
      </c>
      <c r="AW33">
        <v>30.3491229740028</v>
      </c>
      <c r="AX33">
        <v>-16.892362079945901</v>
      </c>
      <c r="AY33">
        <v>3.29</v>
      </c>
      <c r="AZ33">
        <v>1.49</v>
      </c>
      <c r="BA33">
        <v>188</v>
      </c>
      <c r="BB33">
        <v>78.7</v>
      </c>
      <c r="BC33">
        <v>16</v>
      </c>
      <c r="BD33">
        <v>96.7</v>
      </c>
      <c r="BE33">
        <v>1950</v>
      </c>
      <c r="BF33">
        <v>6</v>
      </c>
      <c r="BG33">
        <v>633189</v>
      </c>
      <c r="BH33">
        <v>621052</v>
      </c>
      <c r="BI33">
        <v>425877</v>
      </c>
      <c r="BJ33">
        <v>502671</v>
      </c>
      <c r="BK33">
        <v>669242</v>
      </c>
      <c r="BL33">
        <v>571448</v>
      </c>
      <c r="BM33">
        <v>657557</v>
      </c>
      <c r="BN33">
        <v>641933</v>
      </c>
      <c r="BO33">
        <v>664056</v>
      </c>
      <c r="BP33">
        <v>666185</v>
      </c>
      <c r="BQ33">
        <v>54.51</v>
      </c>
      <c r="BR33">
        <v>0.85699999999999998</v>
      </c>
      <c r="BS33">
        <v>0.80400000000000005</v>
      </c>
      <c r="BT33">
        <v>0</v>
      </c>
      <c r="BU33">
        <v>1</v>
      </c>
      <c r="BV33">
        <v>0</v>
      </c>
      <c r="BW33">
        <v>0</v>
      </c>
      <c r="BX33">
        <v>4</v>
      </c>
      <c r="BY33">
        <v>68</v>
      </c>
      <c r="BZ33">
        <v>2</v>
      </c>
      <c r="CA33" t="s">
        <v>129</v>
      </c>
      <c r="CB33">
        <v>2</v>
      </c>
      <c r="CC33">
        <v>4</v>
      </c>
      <c r="CD33">
        <v>2</v>
      </c>
      <c r="CE33">
        <v>4</v>
      </c>
      <c r="CF33">
        <v>4</v>
      </c>
      <c r="CG33">
        <v>2</v>
      </c>
      <c r="CH33">
        <v>2</v>
      </c>
      <c r="CI33">
        <v>4</v>
      </c>
      <c r="CJ33" t="s">
        <v>103</v>
      </c>
      <c r="CK33" t="s">
        <v>115</v>
      </c>
      <c r="CL33">
        <v>216</v>
      </c>
      <c r="CM33">
        <v>-4.3999999999999997E-2</v>
      </c>
      <c r="CN33">
        <v>-0.28199999999999997</v>
      </c>
      <c r="CO33">
        <f t="shared" si="0"/>
        <v>25.86</v>
      </c>
      <c r="CP33">
        <f t="shared" si="1"/>
        <v>69.59</v>
      </c>
      <c r="CQ33">
        <f t="shared" si="2"/>
        <v>15.288992724236632</v>
      </c>
    </row>
    <row r="34" spans="1:95" x14ac:dyDescent="0.25">
      <c r="A34" t="s">
        <v>124</v>
      </c>
      <c r="B34" s="1">
        <v>44401</v>
      </c>
      <c r="C34">
        <v>96.2</v>
      </c>
      <c r="D34">
        <v>-0.4</v>
      </c>
      <c r="E34">
        <v>5.7</v>
      </c>
      <c r="F34" t="s">
        <v>91</v>
      </c>
      <c r="G34">
        <v>608070</v>
      </c>
      <c r="H34">
        <v>650895</v>
      </c>
      <c r="I34" t="s">
        <v>106</v>
      </c>
      <c r="J34" t="s">
        <v>93</v>
      </c>
      <c r="O34">
        <v>6</v>
      </c>
      <c r="P34" t="s">
        <v>160</v>
      </c>
      <c r="Q34" t="s">
        <v>95</v>
      </c>
      <c r="R34" t="s">
        <v>96</v>
      </c>
      <c r="S34" t="s">
        <v>95</v>
      </c>
      <c r="T34" t="s">
        <v>98</v>
      </c>
      <c r="U34" t="s">
        <v>161</v>
      </c>
      <c r="V34" t="s">
        <v>99</v>
      </c>
      <c r="W34">
        <v>4</v>
      </c>
      <c r="X34" t="s">
        <v>100</v>
      </c>
      <c r="Y34">
        <v>1</v>
      </c>
      <c r="Z34">
        <v>2</v>
      </c>
      <c r="AA34">
        <v>2021</v>
      </c>
      <c r="AB34">
        <v>-1.34</v>
      </c>
      <c r="AC34">
        <v>0.47</v>
      </c>
      <c r="AD34">
        <v>0.51</v>
      </c>
      <c r="AE34">
        <v>2.71</v>
      </c>
      <c r="AI34">
        <v>0</v>
      </c>
      <c r="AJ34">
        <v>9</v>
      </c>
      <c r="AK34" t="s">
        <v>128</v>
      </c>
      <c r="AL34">
        <v>160.77000000000001</v>
      </c>
      <c r="AM34">
        <v>138.63999999999999</v>
      </c>
      <c r="AP34">
        <v>572287</v>
      </c>
      <c r="AS34">
        <v>5.3332861523261599</v>
      </c>
      <c r="AT34">
        <v>-140.18868484988101</v>
      </c>
      <c r="AU34">
        <v>-3.42491708731129</v>
      </c>
      <c r="AV34">
        <v>-18.921257011876801</v>
      </c>
      <c r="AW34">
        <v>27.856559972168</v>
      </c>
      <c r="AX34">
        <v>-25.458627338652899</v>
      </c>
      <c r="AY34">
        <v>3.29</v>
      </c>
      <c r="AZ34">
        <v>1.49</v>
      </c>
      <c r="BA34">
        <v>141</v>
      </c>
      <c r="BB34">
        <v>64.099999999999994</v>
      </c>
      <c r="BC34">
        <v>16</v>
      </c>
      <c r="BD34">
        <v>94.8</v>
      </c>
      <c r="BE34">
        <v>2056</v>
      </c>
      <c r="BF34">
        <v>5.0999999999999996</v>
      </c>
      <c r="BG34">
        <v>633185</v>
      </c>
      <c r="BH34">
        <v>650895</v>
      </c>
      <c r="BI34">
        <v>572287</v>
      </c>
      <c r="BJ34">
        <v>596847</v>
      </c>
      <c r="BK34">
        <v>664040</v>
      </c>
      <c r="BL34">
        <v>621563</v>
      </c>
      <c r="BM34">
        <v>677551</v>
      </c>
      <c r="BN34">
        <v>640457</v>
      </c>
      <c r="BO34">
        <v>595281</v>
      </c>
      <c r="BP34">
        <v>621433</v>
      </c>
      <c r="BQ34">
        <v>55.35</v>
      </c>
      <c r="BR34">
        <v>0.38</v>
      </c>
      <c r="BS34">
        <v>0.34200000000000003</v>
      </c>
      <c r="BT34">
        <v>0</v>
      </c>
      <c r="BU34">
        <v>1</v>
      </c>
      <c r="BV34">
        <v>0</v>
      </c>
      <c r="BW34">
        <v>0</v>
      </c>
      <c r="BX34">
        <v>2</v>
      </c>
      <c r="BY34">
        <v>72</v>
      </c>
      <c r="BZ34">
        <v>4</v>
      </c>
      <c r="CA34" t="s">
        <v>129</v>
      </c>
      <c r="CB34">
        <v>2</v>
      </c>
      <c r="CC34">
        <v>8</v>
      </c>
      <c r="CD34">
        <v>2</v>
      </c>
      <c r="CE34">
        <v>8</v>
      </c>
      <c r="CF34">
        <v>8</v>
      </c>
      <c r="CG34">
        <v>2</v>
      </c>
      <c r="CH34">
        <v>2</v>
      </c>
      <c r="CI34">
        <v>8</v>
      </c>
      <c r="CJ34" t="s">
        <v>103</v>
      </c>
      <c r="CK34" t="s">
        <v>115</v>
      </c>
      <c r="CL34">
        <v>236</v>
      </c>
      <c r="CM34">
        <v>-2E-3</v>
      </c>
      <c r="CN34">
        <v>-0.17499999999999999</v>
      </c>
      <c r="CO34">
        <f t="shared" si="0"/>
        <v>35.350000000000009</v>
      </c>
      <c r="CP34">
        <f t="shared" si="1"/>
        <v>59.630000000000024</v>
      </c>
      <c r="CQ34">
        <f t="shared" si="2"/>
        <v>22.995309069269961</v>
      </c>
    </row>
    <row r="35" spans="1:95" x14ac:dyDescent="0.25">
      <c r="A35" t="s">
        <v>124</v>
      </c>
      <c r="B35" s="1">
        <v>44401</v>
      </c>
      <c r="C35">
        <v>97.1</v>
      </c>
      <c r="D35">
        <v>-1.61</v>
      </c>
      <c r="E35">
        <v>5.85</v>
      </c>
      <c r="F35" t="s">
        <v>91</v>
      </c>
      <c r="G35">
        <v>608070</v>
      </c>
      <c r="H35">
        <v>552640</v>
      </c>
      <c r="I35" t="s">
        <v>106</v>
      </c>
      <c r="J35" t="s">
        <v>93</v>
      </c>
      <c r="O35">
        <v>4</v>
      </c>
      <c r="P35" t="s">
        <v>162</v>
      </c>
      <c r="Q35" t="s">
        <v>95</v>
      </c>
      <c r="R35" t="s">
        <v>96</v>
      </c>
      <c r="S35" t="s">
        <v>95</v>
      </c>
      <c r="T35" t="s">
        <v>98</v>
      </c>
      <c r="U35" t="s">
        <v>161</v>
      </c>
      <c r="V35" t="s">
        <v>99</v>
      </c>
      <c r="W35">
        <v>3</v>
      </c>
      <c r="X35" t="s">
        <v>100</v>
      </c>
      <c r="Y35">
        <v>0</v>
      </c>
      <c r="Z35">
        <v>0</v>
      </c>
      <c r="AA35">
        <v>2021</v>
      </c>
      <c r="AB35">
        <v>-1.23</v>
      </c>
      <c r="AC35">
        <v>0.83</v>
      </c>
      <c r="AD35">
        <v>-0.42</v>
      </c>
      <c r="AE35">
        <v>2.12</v>
      </c>
      <c r="AF35">
        <v>605548</v>
      </c>
      <c r="AG35">
        <v>514917</v>
      </c>
      <c r="AI35">
        <v>1</v>
      </c>
      <c r="AJ35">
        <v>6</v>
      </c>
      <c r="AK35" t="s">
        <v>128</v>
      </c>
      <c r="AL35">
        <v>165.43</v>
      </c>
      <c r="AM35">
        <v>155.16999999999999</v>
      </c>
      <c r="AP35">
        <v>572287</v>
      </c>
      <c r="AS35">
        <v>6.0484962423813604</v>
      </c>
      <c r="AT35">
        <v>-141.17635778854901</v>
      </c>
      <c r="AU35">
        <v>-6.3263493601157599</v>
      </c>
      <c r="AV35">
        <v>-17.868857200548501</v>
      </c>
      <c r="AW35">
        <v>35.215006881171</v>
      </c>
      <c r="AX35">
        <v>-19.793504661819501</v>
      </c>
      <c r="AY35">
        <v>3.29</v>
      </c>
      <c r="AZ35">
        <v>1.49</v>
      </c>
      <c r="BA35">
        <v>68</v>
      </c>
      <c r="BB35">
        <v>88.5</v>
      </c>
      <c r="BC35">
        <v>3</v>
      </c>
      <c r="BD35">
        <v>97.1</v>
      </c>
      <c r="BE35">
        <v>2348</v>
      </c>
      <c r="BF35">
        <v>6.6</v>
      </c>
      <c r="BG35">
        <v>633185</v>
      </c>
      <c r="BH35">
        <v>552640</v>
      </c>
      <c r="BI35">
        <v>572287</v>
      </c>
      <c r="BJ35">
        <v>596847</v>
      </c>
      <c r="BK35">
        <v>664040</v>
      </c>
      <c r="BL35">
        <v>621563</v>
      </c>
      <c r="BM35">
        <v>677551</v>
      </c>
      <c r="BN35">
        <v>640457</v>
      </c>
      <c r="BO35">
        <v>595281</v>
      </c>
      <c r="BP35">
        <v>621433</v>
      </c>
      <c r="BQ35">
        <v>53.93</v>
      </c>
      <c r="BR35">
        <v>0.34</v>
      </c>
      <c r="BS35">
        <v>0.316</v>
      </c>
      <c r="BT35">
        <v>0</v>
      </c>
      <c r="BU35">
        <v>1</v>
      </c>
      <c r="BV35">
        <v>0</v>
      </c>
      <c r="BW35">
        <v>0</v>
      </c>
      <c r="BX35">
        <v>2</v>
      </c>
      <c r="BY35">
        <v>47</v>
      </c>
      <c r="BZ35">
        <v>1</v>
      </c>
      <c r="CA35" t="s">
        <v>129</v>
      </c>
      <c r="CB35">
        <v>1</v>
      </c>
      <c r="CC35">
        <v>4</v>
      </c>
      <c r="CD35">
        <v>1</v>
      </c>
      <c r="CE35">
        <v>4</v>
      </c>
      <c r="CF35">
        <v>4</v>
      </c>
      <c r="CG35">
        <v>2</v>
      </c>
      <c r="CH35">
        <v>2</v>
      </c>
      <c r="CI35">
        <v>4</v>
      </c>
      <c r="CJ35" t="s">
        <v>103</v>
      </c>
      <c r="CK35" t="s">
        <v>104</v>
      </c>
      <c r="CL35">
        <v>214</v>
      </c>
      <c r="CM35">
        <v>-2.9000000000000001E-2</v>
      </c>
      <c r="CN35">
        <v>-0.28299999999999997</v>
      </c>
      <c r="CO35">
        <f t="shared" si="0"/>
        <v>40.010000000000005</v>
      </c>
      <c r="CP35">
        <f t="shared" si="1"/>
        <v>43.100000000000023</v>
      </c>
      <c r="CQ35">
        <f t="shared" si="2"/>
        <v>32.153058156523741</v>
      </c>
    </row>
    <row r="36" spans="1:95" x14ac:dyDescent="0.25">
      <c r="A36" t="s">
        <v>121</v>
      </c>
      <c r="B36" s="1">
        <v>44400</v>
      </c>
      <c r="C36">
        <v>87.9</v>
      </c>
      <c r="D36">
        <v>2.3199999999999998</v>
      </c>
      <c r="E36">
        <v>5.59</v>
      </c>
      <c r="F36" t="s">
        <v>91</v>
      </c>
      <c r="G36">
        <v>608070</v>
      </c>
      <c r="H36">
        <v>676596</v>
      </c>
      <c r="I36" t="s">
        <v>116</v>
      </c>
      <c r="J36" t="s">
        <v>93</v>
      </c>
      <c r="O36">
        <v>1</v>
      </c>
      <c r="P36" t="s">
        <v>163</v>
      </c>
      <c r="Q36" t="s">
        <v>95</v>
      </c>
      <c r="R36" t="s">
        <v>95</v>
      </c>
      <c r="S36" t="s">
        <v>96</v>
      </c>
      <c r="T36" t="s">
        <v>98</v>
      </c>
      <c r="U36" t="s">
        <v>161</v>
      </c>
      <c r="V36" t="s">
        <v>99</v>
      </c>
      <c r="X36" t="s">
        <v>108</v>
      </c>
      <c r="Y36">
        <v>1</v>
      </c>
      <c r="Z36">
        <v>1</v>
      </c>
      <c r="AA36">
        <v>2021</v>
      </c>
      <c r="AB36">
        <v>0.06</v>
      </c>
      <c r="AC36">
        <v>0.59</v>
      </c>
      <c r="AD36">
        <v>-0.5</v>
      </c>
      <c r="AE36">
        <v>3.02</v>
      </c>
      <c r="AG36">
        <v>514917</v>
      </c>
      <c r="AH36">
        <v>642708</v>
      </c>
      <c r="AI36">
        <v>1</v>
      </c>
      <c r="AJ36">
        <v>3</v>
      </c>
      <c r="AK36" t="s">
        <v>128</v>
      </c>
      <c r="AL36">
        <v>23.78</v>
      </c>
      <c r="AM36">
        <v>67.180000000000007</v>
      </c>
      <c r="AP36">
        <v>572287</v>
      </c>
      <c r="AS36">
        <v>-6.92444949648932</v>
      </c>
      <c r="AT36">
        <v>-127.917066736381</v>
      </c>
      <c r="AU36">
        <v>-1.3912947059020699</v>
      </c>
      <c r="AV36">
        <v>1.9128734221930399</v>
      </c>
      <c r="AW36">
        <v>23.862859789956399</v>
      </c>
      <c r="AX36">
        <v>-25.630237095101499</v>
      </c>
      <c r="AY36">
        <v>3.29</v>
      </c>
      <c r="AZ36">
        <v>1.49</v>
      </c>
      <c r="BA36">
        <v>410</v>
      </c>
      <c r="BB36">
        <v>106.7</v>
      </c>
      <c r="BC36">
        <v>27</v>
      </c>
      <c r="BD36">
        <v>88.1</v>
      </c>
      <c r="BE36">
        <v>1914</v>
      </c>
      <c r="BF36">
        <v>6.2</v>
      </c>
      <c r="BG36">
        <v>633211</v>
      </c>
      <c r="BH36">
        <v>676596</v>
      </c>
      <c r="BI36">
        <v>572287</v>
      </c>
      <c r="BJ36">
        <v>596847</v>
      </c>
      <c r="BK36">
        <v>664040</v>
      </c>
      <c r="BL36">
        <v>650490</v>
      </c>
      <c r="BM36">
        <v>677551</v>
      </c>
      <c r="BN36">
        <v>640457</v>
      </c>
      <c r="BO36">
        <v>595281</v>
      </c>
      <c r="BP36">
        <v>668227</v>
      </c>
      <c r="BQ36">
        <v>54.29</v>
      </c>
      <c r="BR36">
        <v>0.95299999999999996</v>
      </c>
      <c r="BS36">
        <v>1.911</v>
      </c>
      <c r="BT36">
        <v>2</v>
      </c>
      <c r="BU36">
        <v>1</v>
      </c>
      <c r="BV36">
        <v>0</v>
      </c>
      <c r="BW36">
        <v>3</v>
      </c>
      <c r="BX36">
        <v>6</v>
      </c>
      <c r="BY36">
        <v>28</v>
      </c>
      <c r="BZ36">
        <v>3</v>
      </c>
      <c r="CA36" t="s">
        <v>123</v>
      </c>
      <c r="CB36">
        <v>0</v>
      </c>
      <c r="CC36">
        <v>4</v>
      </c>
      <c r="CD36">
        <v>0</v>
      </c>
      <c r="CE36">
        <v>4</v>
      </c>
      <c r="CF36">
        <v>4</v>
      </c>
      <c r="CG36">
        <v>3</v>
      </c>
      <c r="CH36">
        <v>3</v>
      </c>
      <c r="CI36">
        <v>4</v>
      </c>
      <c r="CJ36" t="s">
        <v>115</v>
      </c>
      <c r="CK36" t="s">
        <v>115</v>
      </c>
      <c r="CL36">
        <v>130</v>
      </c>
      <c r="CM36">
        <v>0.216</v>
      </c>
      <c r="CN36">
        <v>2.3119999999999998</v>
      </c>
      <c r="CO36">
        <f t="shared" si="0"/>
        <v>-101.64</v>
      </c>
      <c r="CP36">
        <f t="shared" si="1"/>
        <v>131.09</v>
      </c>
      <c r="CQ36">
        <f t="shared" si="2"/>
        <v>-28.341028769452429</v>
      </c>
    </row>
    <row r="37" spans="1:95" x14ac:dyDescent="0.25">
      <c r="A37" t="s">
        <v>110</v>
      </c>
      <c r="B37" s="1">
        <v>44400</v>
      </c>
      <c r="C37">
        <v>83.5</v>
      </c>
      <c r="D37">
        <v>-1.44</v>
      </c>
      <c r="E37">
        <v>6.08</v>
      </c>
      <c r="F37" t="s">
        <v>91</v>
      </c>
      <c r="G37">
        <v>608070</v>
      </c>
      <c r="H37">
        <v>605538</v>
      </c>
      <c r="I37" t="s">
        <v>119</v>
      </c>
      <c r="J37" t="s">
        <v>93</v>
      </c>
      <c r="O37">
        <v>6</v>
      </c>
      <c r="P37" t="s">
        <v>164</v>
      </c>
      <c r="Q37" t="s">
        <v>95</v>
      </c>
      <c r="R37" t="s">
        <v>96</v>
      </c>
      <c r="S37" t="s">
        <v>95</v>
      </c>
      <c r="T37" t="s">
        <v>98</v>
      </c>
      <c r="U37" t="s">
        <v>161</v>
      </c>
      <c r="V37" t="s">
        <v>99</v>
      </c>
      <c r="W37">
        <v>9</v>
      </c>
      <c r="X37" t="s">
        <v>108</v>
      </c>
      <c r="Y37">
        <v>2</v>
      </c>
      <c r="Z37">
        <v>2</v>
      </c>
      <c r="AA37">
        <v>2021</v>
      </c>
      <c r="AB37">
        <v>1.04</v>
      </c>
      <c r="AC37">
        <v>-0.48</v>
      </c>
      <c r="AD37">
        <v>0.31</v>
      </c>
      <c r="AE37">
        <v>2.15</v>
      </c>
      <c r="AH37">
        <v>514917</v>
      </c>
      <c r="AI37">
        <v>2</v>
      </c>
      <c r="AJ37">
        <v>7</v>
      </c>
      <c r="AK37" t="s">
        <v>128</v>
      </c>
      <c r="AL37">
        <v>206.56</v>
      </c>
      <c r="AM37">
        <v>74.64</v>
      </c>
      <c r="AP37">
        <v>572287</v>
      </c>
      <c r="AS37">
        <v>1.98391036183414</v>
      </c>
      <c r="AT37">
        <v>-121.68513701349001</v>
      </c>
      <c r="AU37">
        <v>-1.7327543899703499</v>
      </c>
      <c r="AV37">
        <v>10.0619840164747</v>
      </c>
      <c r="AW37">
        <v>22.434671179022398</v>
      </c>
      <c r="AX37">
        <v>-36.809001149876799</v>
      </c>
      <c r="AY37">
        <v>3.29</v>
      </c>
      <c r="AZ37">
        <v>1.49</v>
      </c>
      <c r="BA37">
        <v>328</v>
      </c>
      <c r="BB37">
        <v>95.1</v>
      </c>
      <c r="BC37">
        <v>24</v>
      </c>
      <c r="BD37">
        <v>83.1</v>
      </c>
      <c r="BE37">
        <v>2352</v>
      </c>
      <c r="BF37">
        <v>5.8</v>
      </c>
      <c r="BG37">
        <v>633211</v>
      </c>
      <c r="BH37">
        <v>605538</v>
      </c>
      <c r="BI37">
        <v>572287</v>
      </c>
      <c r="BJ37">
        <v>596847</v>
      </c>
      <c r="BK37">
        <v>664040</v>
      </c>
      <c r="BL37">
        <v>650490</v>
      </c>
      <c r="BM37">
        <v>677551</v>
      </c>
      <c r="BN37">
        <v>640457</v>
      </c>
      <c r="BO37">
        <v>595281</v>
      </c>
      <c r="BP37">
        <v>668227</v>
      </c>
      <c r="BQ37">
        <v>54.66</v>
      </c>
      <c r="BR37">
        <v>0.22700000000000001</v>
      </c>
      <c r="BS37">
        <v>0.29199999999999998</v>
      </c>
      <c r="BT37">
        <v>1.6</v>
      </c>
      <c r="BU37">
        <v>1</v>
      </c>
      <c r="BV37">
        <v>1</v>
      </c>
      <c r="BW37">
        <v>2</v>
      </c>
      <c r="BX37">
        <v>5</v>
      </c>
      <c r="BY37">
        <v>60</v>
      </c>
      <c r="BZ37">
        <v>5</v>
      </c>
      <c r="CA37" t="s">
        <v>113</v>
      </c>
      <c r="CB37">
        <v>3</v>
      </c>
      <c r="CC37">
        <v>4</v>
      </c>
      <c r="CD37">
        <v>3</v>
      </c>
      <c r="CE37">
        <v>4</v>
      </c>
      <c r="CF37">
        <v>4</v>
      </c>
      <c r="CG37">
        <v>4</v>
      </c>
      <c r="CH37">
        <v>4</v>
      </c>
      <c r="CI37">
        <v>4</v>
      </c>
      <c r="CJ37" t="s">
        <v>103</v>
      </c>
      <c r="CK37" t="s">
        <v>104</v>
      </c>
      <c r="CL37">
        <v>25</v>
      </c>
      <c r="CM37">
        <v>0.27500000000000002</v>
      </c>
      <c r="CN37">
        <v>1.1830000000000001</v>
      </c>
      <c r="CO37">
        <f t="shared" si="0"/>
        <v>81.14</v>
      </c>
      <c r="CP37">
        <f t="shared" si="1"/>
        <v>123.63000000000001</v>
      </c>
      <c r="CQ37">
        <f t="shared" si="2"/>
        <v>24.9580640043241</v>
      </c>
    </row>
    <row r="38" spans="1:95" x14ac:dyDescent="0.25">
      <c r="A38" t="s">
        <v>110</v>
      </c>
      <c r="B38" s="1">
        <v>44399</v>
      </c>
      <c r="C38">
        <v>86</v>
      </c>
      <c r="D38">
        <v>-2.46</v>
      </c>
      <c r="E38">
        <v>5.9</v>
      </c>
      <c r="F38" t="s">
        <v>91</v>
      </c>
      <c r="G38">
        <v>608070</v>
      </c>
      <c r="H38">
        <v>672715</v>
      </c>
      <c r="I38" t="s">
        <v>106</v>
      </c>
      <c r="J38" t="s">
        <v>93</v>
      </c>
      <c r="O38">
        <v>5</v>
      </c>
      <c r="P38" t="s">
        <v>165</v>
      </c>
      <c r="Q38" t="s">
        <v>95</v>
      </c>
      <c r="R38" t="s">
        <v>96</v>
      </c>
      <c r="S38" t="s">
        <v>95</v>
      </c>
      <c r="T38" t="s">
        <v>98</v>
      </c>
      <c r="U38" t="s">
        <v>161</v>
      </c>
      <c r="V38" t="s">
        <v>99</v>
      </c>
      <c r="W38">
        <v>4</v>
      </c>
      <c r="X38" t="s">
        <v>127</v>
      </c>
      <c r="Y38">
        <v>1</v>
      </c>
      <c r="Z38">
        <v>2</v>
      </c>
      <c r="AA38">
        <v>2021</v>
      </c>
      <c r="AB38">
        <v>0.85</v>
      </c>
      <c r="AC38">
        <v>0.68</v>
      </c>
      <c r="AD38">
        <v>-0.16</v>
      </c>
      <c r="AE38">
        <v>2.62</v>
      </c>
      <c r="AG38">
        <v>514917</v>
      </c>
      <c r="AI38">
        <v>1</v>
      </c>
      <c r="AJ38">
        <v>1</v>
      </c>
      <c r="AK38" t="s">
        <v>128</v>
      </c>
      <c r="AL38">
        <v>151.06</v>
      </c>
      <c r="AM38">
        <v>149.1</v>
      </c>
      <c r="AP38">
        <v>642336</v>
      </c>
      <c r="AS38">
        <v>3.7514622676615299</v>
      </c>
      <c r="AT38">
        <v>-125.26840651155599</v>
      </c>
      <c r="AU38">
        <v>-2.9578717820624001</v>
      </c>
      <c r="AV38">
        <v>8.2664010894089408</v>
      </c>
      <c r="AW38">
        <v>23.5441568560123</v>
      </c>
      <c r="AX38">
        <v>-24.662512736527901</v>
      </c>
      <c r="AY38">
        <v>3.29</v>
      </c>
      <c r="AZ38">
        <v>1.49</v>
      </c>
      <c r="BA38">
        <v>143</v>
      </c>
      <c r="BB38">
        <v>90.8</v>
      </c>
      <c r="BC38">
        <v>64</v>
      </c>
      <c r="BD38">
        <v>86.8</v>
      </c>
      <c r="BE38">
        <v>2518</v>
      </c>
      <c r="BF38">
        <v>6.6</v>
      </c>
      <c r="BG38">
        <v>633180</v>
      </c>
      <c r="BH38">
        <v>672715</v>
      </c>
      <c r="BI38">
        <v>642336</v>
      </c>
      <c r="BJ38">
        <v>650490</v>
      </c>
      <c r="BK38">
        <v>621563</v>
      </c>
      <c r="BL38">
        <v>677551</v>
      </c>
      <c r="BM38">
        <v>670764</v>
      </c>
      <c r="BN38">
        <v>668227</v>
      </c>
      <c r="BO38">
        <v>595281</v>
      </c>
      <c r="BP38">
        <v>664040</v>
      </c>
      <c r="BQ38">
        <v>53.93</v>
      </c>
      <c r="BR38">
        <v>7.0000000000000001E-3</v>
      </c>
      <c r="BS38">
        <v>6.0000000000000001E-3</v>
      </c>
      <c r="BT38">
        <v>0</v>
      </c>
      <c r="BU38">
        <v>1</v>
      </c>
      <c r="BV38">
        <v>0</v>
      </c>
      <c r="BW38">
        <v>0</v>
      </c>
      <c r="BX38">
        <v>3</v>
      </c>
      <c r="BY38">
        <v>8</v>
      </c>
      <c r="BZ38">
        <v>4</v>
      </c>
      <c r="CA38" t="s">
        <v>113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 t="s">
        <v>103</v>
      </c>
      <c r="CK38" t="s">
        <v>104</v>
      </c>
      <c r="CL38">
        <v>76</v>
      </c>
      <c r="CM38">
        <v>-3.3000000000000002E-2</v>
      </c>
      <c r="CN38">
        <v>-0.23699999999999999</v>
      </c>
      <c r="CO38">
        <f t="shared" si="0"/>
        <v>25.64</v>
      </c>
      <c r="CP38">
        <f t="shared" si="1"/>
        <v>49.170000000000016</v>
      </c>
      <c r="CQ38">
        <f t="shared" si="2"/>
        <v>20.655050026593052</v>
      </c>
    </row>
    <row r="39" spans="1:95" x14ac:dyDescent="0.25">
      <c r="A39" t="s">
        <v>110</v>
      </c>
      <c r="B39" s="1">
        <v>44399</v>
      </c>
      <c r="C39">
        <v>89.1</v>
      </c>
      <c r="D39">
        <v>-0.81</v>
      </c>
      <c r="E39">
        <v>5.9</v>
      </c>
      <c r="F39" t="s">
        <v>91</v>
      </c>
      <c r="G39">
        <v>608070</v>
      </c>
      <c r="H39">
        <v>650895</v>
      </c>
      <c r="I39" t="s">
        <v>106</v>
      </c>
      <c r="J39" t="s">
        <v>93</v>
      </c>
      <c r="O39">
        <v>13</v>
      </c>
      <c r="P39" t="s">
        <v>166</v>
      </c>
      <c r="Q39" t="s">
        <v>95</v>
      </c>
      <c r="R39" t="s">
        <v>96</v>
      </c>
      <c r="S39" t="s">
        <v>95</v>
      </c>
      <c r="T39" t="s">
        <v>98</v>
      </c>
      <c r="U39" t="s">
        <v>161</v>
      </c>
      <c r="V39" t="s">
        <v>99</v>
      </c>
      <c r="W39">
        <v>9</v>
      </c>
      <c r="X39" t="s">
        <v>135</v>
      </c>
      <c r="Y39">
        <v>1</v>
      </c>
      <c r="Z39">
        <v>2</v>
      </c>
      <c r="AA39">
        <v>2021</v>
      </c>
      <c r="AB39">
        <v>-0.21</v>
      </c>
      <c r="AC39">
        <v>0.33</v>
      </c>
      <c r="AD39">
        <v>-0.28999999999999998</v>
      </c>
      <c r="AE39">
        <v>1.1000000000000001</v>
      </c>
      <c r="AG39">
        <v>642708</v>
      </c>
      <c r="AI39">
        <v>0</v>
      </c>
      <c r="AJ39">
        <v>10</v>
      </c>
      <c r="AK39" t="s">
        <v>128</v>
      </c>
      <c r="AL39">
        <v>196.17</v>
      </c>
      <c r="AM39">
        <v>86.5</v>
      </c>
      <c r="AP39">
        <v>642336</v>
      </c>
      <c r="AS39">
        <v>1.68217435506131</v>
      </c>
      <c r="AT39">
        <v>-129.82249063220999</v>
      </c>
      <c r="AU39">
        <v>-6.4741929063591597</v>
      </c>
      <c r="AV39">
        <v>-2.6837130672005798</v>
      </c>
      <c r="AW39">
        <v>21.326234045737301</v>
      </c>
      <c r="AX39">
        <v>-27.498994996550099</v>
      </c>
      <c r="AY39">
        <v>3.29</v>
      </c>
      <c r="AZ39">
        <v>1.49</v>
      </c>
      <c r="BA39">
        <v>326</v>
      </c>
      <c r="BB39">
        <v>93.4</v>
      </c>
      <c r="BC39">
        <v>36</v>
      </c>
      <c r="BD39">
        <v>88.3</v>
      </c>
      <c r="BE39">
        <v>2205</v>
      </c>
      <c r="BF39">
        <v>5.2</v>
      </c>
      <c r="BG39">
        <v>633180</v>
      </c>
      <c r="BH39">
        <v>650895</v>
      </c>
      <c r="BI39">
        <v>642336</v>
      </c>
      <c r="BJ39">
        <v>650490</v>
      </c>
      <c r="BK39">
        <v>664040</v>
      </c>
      <c r="BL39">
        <v>621563</v>
      </c>
      <c r="BM39">
        <v>677551</v>
      </c>
      <c r="BN39">
        <v>668227</v>
      </c>
      <c r="BO39">
        <v>595281</v>
      </c>
      <c r="BP39">
        <v>621433</v>
      </c>
      <c r="BQ39">
        <v>55.27</v>
      </c>
      <c r="BR39">
        <v>7.0000000000000007E-2</v>
      </c>
      <c r="BS39">
        <v>0.13100000000000001</v>
      </c>
      <c r="BT39">
        <v>0</v>
      </c>
      <c r="BU39">
        <v>1</v>
      </c>
      <c r="BV39">
        <v>0</v>
      </c>
      <c r="BW39">
        <v>0</v>
      </c>
      <c r="BX39">
        <v>3</v>
      </c>
      <c r="BY39">
        <v>82</v>
      </c>
      <c r="BZ39">
        <v>5</v>
      </c>
      <c r="CA39" t="s">
        <v>113</v>
      </c>
      <c r="CB39">
        <v>4</v>
      </c>
      <c r="CC39">
        <v>5</v>
      </c>
      <c r="CD39">
        <v>4</v>
      </c>
      <c r="CE39">
        <v>5</v>
      </c>
      <c r="CF39">
        <v>5</v>
      </c>
      <c r="CG39">
        <v>4</v>
      </c>
      <c r="CH39">
        <v>4</v>
      </c>
      <c r="CI39">
        <v>5</v>
      </c>
      <c r="CJ39" t="s">
        <v>103</v>
      </c>
      <c r="CK39" t="s">
        <v>104</v>
      </c>
      <c r="CL39">
        <v>225</v>
      </c>
      <c r="CM39">
        <v>-2.1999999999999999E-2</v>
      </c>
      <c r="CN39">
        <v>-0.28100000000000003</v>
      </c>
      <c r="CO39">
        <f t="shared" si="0"/>
        <v>70.749999999999986</v>
      </c>
      <c r="CP39">
        <f t="shared" si="1"/>
        <v>111.77000000000001</v>
      </c>
      <c r="CQ39">
        <f t="shared" si="2"/>
        <v>24.250245270072988</v>
      </c>
    </row>
    <row r="40" spans="1:95" x14ac:dyDescent="0.25">
      <c r="A40" t="s">
        <v>90</v>
      </c>
      <c r="B40" s="1">
        <v>44396</v>
      </c>
      <c r="C40">
        <v>86.5</v>
      </c>
      <c r="D40">
        <v>-1.22</v>
      </c>
      <c r="E40">
        <v>6.27</v>
      </c>
      <c r="F40" t="s">
        <v>91</v>
      </c>
      <c r="G40">
        <v>608070</v>
      </c>
      <c r="H40">
        <v>425844</v>
      </c>
      <c r="I40" t="s">
        <v>167</v>
      </c>
      <c r="J40" t="s">
        <v>93</v>
      </c>
      <c r="O40">
        <v>13</v>
      </c>
      <c r="P40" t="s">
        <v>168</v>
      </c>
      <c r="Q40" t="s">
        <v>95</v>
      </c>
      <c r="R40" t="s">
        <v>96</v>
      </c>
      <c r="S40" t="s">
        <v>95</v>
      </c>
      <c r="T40" t="s">
        <v>169</v>
      </c>
      <c r="U40" t="s">
        <v>98</v>
      </c>
      <c r="V40" t="s">
        <v>99</v>
      </c>
      <c r="W40">
        <v>3</v>
      </c>
      <c r="X40" t="s">
        <v>100</v>
      </c>
      <c r="Y40">
        <v>2</v>
      </c>
      <c r="Z40">
        <v>1</v>
      </c>
      <c r="AA40">
        <v>2021</v>
      </c>
      <c r="AB40">
        <v>-1.26</v>
      </c>
      <c r="AC40">
        <v>0.37</v>
      </c>
      <c r="AD40">
        <v>-0.8</v>
      </c>
      <c r="AE40">
        <v>0.88</v>
      </c>
      <c r="AG40">
        <v>514917</v>
      </c>
      <c r="AH40">
        <v>642708</v>
      </c>
      <c r="AI40">
        <v>0</v>
      </c>
      <c r="AJ40">
        <v>6</v>
      </c>
      <c r="AK40" t="s">
        <v>101</v>
      </c>
      <c r="AL40">
        <v>162.88999999999999</v>
      </c>
      <c r="AM40">
        <v>161.62</v>
      </c>
      <c r="AP40">
        <v>455117</v>
      </c>
      <c r="AS40">
        <v>3.54994387685782</v>
      </c>
      <c r="AT40">
        <v>-125.847908752116</v>
      </c>
      <c r="AU40">
        <v>-7.3387780895462296</v>
      </c>
      <c r="AV40">
        <v>-14.1450997720284</v>
      </c>
      <c r="AW40">
        <v>26.036106715759999</v>
      </c>
      <c r="AX40">
        <v>-26.9119102198907</v>
      </c>
      <c r="AY40">
        <v>3.29</v>
      </c>
      <c r="AZ40">
        <v>1.49</v>
      </c>
      <c r="BA40">
        <v>14</v>
      </c>
      <c r="BB40">
        <v>83</v>
      </c>
      <c r="BC40">
        <v>-3</v>
      </c>
      <c r="BD40">
        <v>85.8</v>
      </c>
      <c r="BE40">
        <v>1674</v>
      </c>
      <c r="BF40">
        <v>5.9</v>
      </c>
      <c r="BG40">
        <v>633277</v>
      </c>
      <c r="BH40">
        <v>425844</v>
      </c>
      <c r="BI40">
        <v>455117</v>
      </c>
      <c r="BJ40">
        <v>493329</v>
      </c>
      <c r="BK40">
        <v>514888</v>
      </c>
      <c r="BL40">
        <v>596825</v>
      </c>
      <c r="BM40">
        <v>621043</v>
      </c>
      <c r="BN40">
        <v>488726</v>
      </c>
      <c r="BO40">
        <v>676801</v>
      </c>
      <c r="BP40">
        <v>663656</v>
      </c>
      <c r="BQ40">
        <v>54.61</v>
      </c>
      <c r="BR40">
        <v>0.13300000000000001</v>
      </c>
      <c r="BS40">
        <v>0.12</v>
      </c>
      <c r="BT40">
        <v>0</v>
      </c>
      <c r="BU40">
        <v>1</v>
      </c>
      <c r="BV40">
        <v>0</v>
      </c>
      <c r="BW40">
        <v>0</v>
      </c>
      <c r="BX40">
        <v>2</v>
      </c>
      <c r="BY40">
        <v>46</v>
      </c>
      <c r="BZ40">
        <v>4</v>
      </c>
      <c r="CA40" t="s">
        <v>102</v>
      </c>
      <c r="CB40">
        <v>4</v>
      </c>
      <c r="CC40">
        <v>1</v>
      </c>
      <c r="CD40">
        <v>1</v>
      </c>
      <c r="CE40">
        <v>4</v>
      </c>
      <c r="CF40">
        <v>1</v>
      </c>
      <c r="CG40">
        <v>4</v>
      </c>
      <c r="CH40">
        <v>1</v>
      </c>
      <c r="CI40">
        <v>4</v>
      </c>
      <c r="CJ40" t="s">
        <v>103</v>
      </c>
      <c r="CK40" t="s">
        <v>104</v>
      </c>
      <c r="CL40">
        <v>226</v>
      </c>
      <c r="CM40">
        <v>4.3999999999999997E-2</v>
      </c>
      <c r="CN40">
        <v>-0.71</v>
      </c>
      <c r="CO40">
        <f t="shared" si="0"/>
        <v>37.469999999999985</v>
      </c>
      <c r="CP40">
        <f t="shared" si="1"/>
        <v>36.650000000000006</v>
      </c>
      <c r="CQ40">
        <f t="shared" si="2"/>
        <v>34.225384065321386</v>
      </c>
    </row>
    <row r="41" spans="1:95" x14ac:dyDescent="0.25">
      <c r="A41" t="s">
        <v>90</v>
      </c>
      <c r="B41" s="1">
        <v>44396</v>
      </c>
      <c r="C41">
        <v>86.3</v>
      </c>
      <c r="D41">
        <v>-1.06</v>
      </c>
      <c r="E41">
        <v>6.33</v>
      </c>
      <c r="F41" t="s">
        <v>91</v>
      </c>
      <c r="G41">
        <v>608070</v>
      </c>
      <c r="H41">
        <v>425844</v>
      </c>
      <c r="I41" t="s">
        <v>170</v>
      </c>
      <c r="J41" t="s">
        <v>93</v>
      </c>
      <c r="O41">
        <v>13</v>
      </c>
      <c r="P41" t="s">
        <v>171</v>
      </c>
      <c r="Q41" t="s">
        <v>95</v>
      </c>
      <c r="R41" t="s">
        <v>96</v>
      </c>
      <c r="S41" t="s">
        <v>95</v>
      </c>
      <c r="T41" t="s">
        <v>169</v>
      </c>
      <c r="U41" t="s">
        <v>98</v>
      </c>
      <c r="V41" t="s">
        <v>99</v>
      </c>
      <c r="W41">
        <v>3</v>
      </c>
      <c r="X41" t="s">
        <v>100</v>
      </c>
      <c r="Y41">
        <v>2</v>
      </c>
      <c r="Z41">
        <v>0</v>
      </c>
      <c r="AA41">
        <v>2021</v>
      </c>
      <c r="AB41">
        <v>-1.04</v>
      </c>
      <c r="AC41">
        <v>0.28999999999999998</v>
      </c>
      <c r="AD41">
        <v>-0.34</v>
      </c>
      <c r="AE41">
        <v>1.1599999999999999</v>
      </c>
      <c r="AH41">
        <v>642708</v>
      </c>
      <c r="AI41">
        <v>0</v>
      </c>
      <c r="AJ41">
        <v>4</v>
      </c>
      <c r="AK41" t="s">
        <v>101</v>
      </c>
      <c r="AL41">
        <v>155.63999999999999</v>
      </c>
      <c r="AM41">
        <v>163.54</v>
      </c>
      <c r="AP41">
        <v>455117</v>
      </c>
      <c r="AS41">
        <v>3.7887743707984498</v>
      </c>
      <c r="AT41">
        <v>-125.586519498744</v>
      </c>
      <c r="AU41">
        <v>-6.6385936831282697</v>
      </c>
      <c r="AV41">
        <v>-11.7279275377907</v>
      </c>
      <c r="AW41">
        <v>25.238524206060301</v>
      </c>
      <c r="AX41">
        <v>-27.9387031428193</v>
      </c>
      <c r="AY41">
        <v>3.29</v>
      </c>
      <c r="AZ41">
        <v>1.49</v>
      </c>
      <c r="BA41">
        <v>3</v>
      </c>
      <c r="BB41">
        <v>75.8</v>
      </c>
      <c r="BC41">
        <v>-27</v>
      </c>
      <c r="BD41">
        <v>85.6</v>
      </c>
      <c r="BE41">
        <v>1631</v>
      </c>
      <c r="BF41">
        <v>5.8</v>
      </c>
      <c r="BG41">
        <v>633277</v>
      </c>
      <c r="BH41">
        <v>425844</v>
      </c>
      <c r="BI41">
        <v>455117</v>
      </c>
      <c r="BJ41">
        <v>493329</v>
      </c>
      <c r="BK41">
        <v>514888</v>
      </c>
      <c r="BL41">
        <v>596825</v>
      </c>
      <c r="BM41">
        <v>621043</v>
      </c>
      <c r="BN41">
        <v>488726</v>
      </c>
      <c r="BO41">
        <v>676801</v>
      </c>
      <c r="BP41">
        <v>663656</v>
      </c>
      <c r="BQ41">
        <v>54.66</v>
      </c>
      <c r="BR41">
        <v>0.06</v>
      </c>
      <c r="BS41">
        <v>5.5E-2</v>
      </c>
      <c r="BT41">
        <v>0</v>
      </c>
      <c r="BU41">
        <v>1</v>
      </c>
      <c r="BV41">
        <v>0</v>
      </c>
      <c r="BW41">
        <v>0</v>
      </c>
      <c r="BX41">
        <v>2</v>
      </c>
      <c r="BY41">
        <v>26</v>
      </c>
      <c r="BZ41">
        <v>3</v>
      </c>
      <c r="CA41" t="s">
        <v>102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1</v>
      </c>
      <c r="CJ41" t="s">
        <v>103</v>
      </c>
      <c r="CK41" t="s">
        <v>104</v>
      </c>
      <c r="CL41">
        <v>228</v>
      </c>
      <c r="CM41">
        <v>9.5000000000000001E-2</v>
      </c>
      <c r="CN41">
        <v>-0.66</v>
      </c>
      <c r="CO41">
        <f t="shared" si="0"/>
        <v>30.219999999999985</v>
      </c>
      <c r="CP41">
        <f t="shared" si="1"/>
        <v>34.730000000000018</v>
      </c>
      <c r="CQ41">
        <f t="shared" si="2"/>
        <v>30.770902394034028</v>
      </c>
    </row>
    <row r="42" spans="1:95" x14ac:dyDescent="0.25">
      <c r="A42" t="s">
        <v>172</v>
      </c>
      <c r="B42" s="1">
        <v>44394</v>
      </c>
      <c r="C42">
        <v>88.2</v>
      </c>
      <c r="D42">
        <v>-1.26</v>
      </c>
      <c r="E42">
        <v>6.24</v>
      </c>
      <c r="F42" t="s">
        <v>91</v>
      </c>
      <c r="G42">
        <v>608070</v>
      </c>
      <c r="H42">
        <v>593423</v>
      </c>
      <c r="I42" t="s">
        <v>111</v>
      </c>
      <c r="J42" t="s">
        <v>93</v>
      </c>
      <c r="O42">
        <v>7</v>
      </c>
      <c r="P42" t="s">
        <v>173</v>
      </c>
      <c r="Q42" t="s">
        <v>95</v>
      </c>
      <c r="R42" t="s">
        <v>96</v>
      </c>
      <c r="S42" t="s">
        <v>95</v>
      </c>
      <c r="T42" t="s">
        <v>126</v>
      </c>
      <c r="U42" t="s">
        <v>98</v>
      </c>
      <c r="V42" t="s">
        <v>99</v>
      </c>
      <c r="W42">
        <v>3</v>
      </c>
      <c r="X42" t="s">
        <v>100</v>
      </c>
      <c r="Y42">
        <v>1</v>
      </c>
      <c r="Z42">
        <v>2</v>
      </c>
      <c r="AA42">
        <v>2021</v>
      </c>
      <c r="AB42">
        <v>-1.1100000000000001</v>
      </c>
      <c r="AC42">
        <v>0.38</v>
      </c>
      <c r="AD42">
        <v>-0.83</v>
      </c>
      <c r="AE42">
        <v>1.48</v>
      </c>
      <c r="AH42">
        <v>669288</v>
      </c>
      <c r="AI42">
        <v>2</v>
      </c>
      <c r="AJ42">
        <v>3</v>
      </c>
      <c r="AK42" t="s">
        <v>101</v>
      </c>
      <c r="AL42">
        <v>148.44999999999999</v>
      </c>
      <c r="AM42">
        <v>143.61000000000001</v>
      </c>
      <c r="AP42">
        <v>605244</v>
      </c>
      <c r="AS42">
        <v>3.3097666837277999</v>
      </c>
      <c r="AT42">
        <v>-128.43838786070299</v>
      </c>
      <c r="AU42">
        <v>-6.3287578077873698</v>
      </c>
      <c r="AV42">
        <v>-13.0104680099712</v>
      </c>
      <c r="AW42">
        <v>21.664966650124299</v>
      </c>
      <c r="AX42">
        <v>-27.014573551372401</v>
      </c>
      <c r="AY42">
        <v>3.29</v>
      </c>
      <c r="AZ42">
        <v>1.49</v>
      </c>
      <c r="BA42">
        <v>7</v>
      </c>
      <c r="BB42">
        <v>90.3</v>
      </c>
      <c r="BC42">
        <v>-13</v>
      </c>
      <c r="BD42">
        <v>88.2</v>
      </c>
      <c r="BE42">
        <v>1647</v>
      </c>
      <c r="BF42">
        <v>5.8</v>
      </c>
      <c r="BG42">
        <v>633306</v>
      </c>
      <c r="BH42">
        <v>593423</v>
      </c>
      <c r="BI42">
        <v>605244</v>
      </c>
      <c r="BJ42">
        <v>621566</v>
      </c>
      <c r="BK42">
        <v>643393</v>
      </c>
      <c r="BL42">
        <v>656305</v>
      </c>
      <c r="BM42">
        <v>462101</v>
      </c>
      <c r="BN42">
        <v>592192</v>
      </c>
      <c r="BO42">
        <v>657656</v>
      </c>
      <c r="BP42">
        <v>664913</v>
      </c>
      <c r="BQ42">
        <v>54.68</v>
      </c>
      <c r="BR42">
        <v>0.13</v>
      </c>
      <c r="BS42">
        <v>0.121</v>
      </c>
      <c r="BT42">
        <v>0.9</v>
      </c>
      <c r="BU42">
        <v>1</v>
      </c>
      <c r="BV42">
        <v>1</v>
      </c>
      <c r="BW42">
        <v>0</v>
      </c>
      <c r="BX42">
        <v>2</v>
      </c>
      <c r="BY42">
        <v>21</v>
      </c>
      <c r="BZ42">
        <v>4</v>
      </c>
      <c r="CA42" t="s">
        <v>174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1</v>
      </c>
      <c r="CJ42" t="s">
        <v>103</v>
      </c>
      <c r="CK42" t="s">
        <v>115</v>
      </c>
      <c r="CL42">
        <v>228</v>
      </c>
      <c r="CM42">
        <v>2.5999999999999999E-2</v>
      </c>
      <c r="CN42">
        <v>0.34499999999999997</v>
      </c>
      <c r="CO42">
        <f t="shared" si="0"/>
        <v>23.029999999999987</v>
      </c>
      <c r="CP42">
        <f t="shared" si="1"/>
        <v>54.66</v>
      </c>
      <c r="CQ42">
        <f t="shared" si="2"/>
        <v>17.135432026665427</v>
      </c>
    </row>
    <row r="43" spans="1:95" x14ac:dyDescent="0.25">
      <c r="A43" t="s">
        <v>124</v>
      </c>
      <c r="B43" s="1">
        <v>44393</v>
      </c>
      <c r="C43">
        <v>91.1</v>
      </c>
      <c r="D43">
        <v>3.33</v>
      </c>
      <c r="E43">
        <v>5.56</v>
      </c>
      <c r="F43" t="s">
        <v>91</v>
      </c>
      <c r="G43">
        <v>608070</v>
      </c>
      <c r="H43">
        <v>640455</v>
      </c>
      <c r="I43" t="s">
        <v>106</v>
      </c>
      <c r="J43" t="s">
        <v>93</v>
      </c>
      <c r="O43">
        <v>2</v>
      </c>
      <c r="P43" t="s">
        <v>132</v>
      </c>
      <c r="Q43" t="s">
        <v>95</v>
      </c>
      <c r="R43" t="s">
        <v>95</v>
      </c>
      <c r="S43" t="s">
        <v>96</v>
      </c>
      <c r="T43" t="s">
        <v>126</v>
      </c>
      <c r="U43" t="s">
        <v>98</v>
      </c>
      <c r="V43" t="s">
        <v>99</v>
      </c>
      <c r="W43">
        <v>5</v>
      </c>
      <c r="X43" t="s">
        <v>100</v>
      </c>
      <c r="Y43">
        <v>1</v>
      </c>
      <c r="Z43">
        <v>0</v>
      </c>
      <c r="AA43">
        <v>2021</v>
      </c>
      <c r="AB43">
        <v>1.23</v>
      </c>
      <c r="AC43">
        <v>0.83</v>
      </c>
      <c r="AD43">
        <v>0.08</v>
      </c>
      <c r="AE43">
        <v>2.78</v>
      </c>
      <c r="AG43">
        <v>642708</v>
      </c>
      <c r="AI43">
        <v>2</v>
      </c>
      <c r="AJ43">
        <v>3</v>
      </c>
      <c r="AK43" t="s">
        <v>101</v>
      </c>
      <c r="AL43">
        <v>95.35</v>
      </c>
      <c r="AM43">
        <v>166.67</v>
      </c>
      <c r="AP43">
        <v>669221</v>
      </c>
      <c r="AS43">
        <v>-10.9752838484488</v>
      </c>
      <c r="AT43">
        <v>-132.101126657588</v>
      </c>
      <c r="AU43">
        <v>-2.7836682775675898</v>
      </c>
      <c r="AV43">
        <v>16.829632417764302</v>
      </c>
      <c r="AW43">
        <v>30.676206263804701</v>
      </c>
      <c r="AX43">
        <v>-22.112500726445301</v>
      </c>
      <c r="AY43">
        <v>3.29</v>
      </c>
      <c r="AZ43">
        <v>1.49</v>
      </c>
      <c r="BA43">
        <v>114</v>
      </c>
      <c r="BB43">
        <v>112.2</v>
      </c>
      <c r="BC43">
        <v>4</v>
      </c>
      <c r="BD43">
        <v>92.1</v>
      </c>
      <c r="BE43">
        <v>1861</v>
      </c>
      <c r="BF43">
        <v>7.3</v>
      </c>
      <c r="BG43">
        <v>633264</v>
      </c>
      <c r="BH43">
        <v>640455</v>
      </c>
      <c r="BI43">
        <v>669221</v>
      </c>
      <c r="BJ43">
        <v>621566</v>
      </c>
      <c r="BK43">
        <v>476704</v>
      </c>
      <c r="BL43">
        <v>656305</v>
      </c>
      <c r="BM43">
        <v>462101</v>
      </c>
      <c r="BN43">
        <v>643393</v>
      </c>
      <c r="BO43">
        <v>657656</v>
      </c>
      <c r="BP43">
        <v>572039</v>
      </c>
      <c r="BQ43">
        <v>53.21</v>
      </c>
      <c r="BR43">
        <v>0.63</v>
      </c>
      <c r="BS43">
        <v>0.57899999999999996</v>
      </c>
      <c r="BT43">
        <v>0</v>
      </c>
      <c r="BU43">
        <v>1</v>
      </c>
      <c r="BV43">
        <v>0</v>
      </c>
      <c r="BW43">
        <v>0</v>
      </c>
      <c r="BX43">
        <v>4</v>
      </c>
      <c r="BY43">
        <v>20</v>
      </c>
      <c r="BZ43">
        <v>2</v>
      </c>
      <c r="CA43" t="s">
        <v>129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t="s">
        <v>115</v>
      </c>
      <c r="CK43" t="s">
        <v>115</v>
      </c>
      <c r="CL43">
        <v>135</v>
      </c>
      <c r="CM43">
        <v>3.6999999999999998E-2</v>
      </c>
      <c r="CN43">
        <v>-0.34699999999999998</v>
      </c>
      <c r="CO43">
        <f t="shared" si="0"/>
        <v>-30.070000000000007</v>
      </c>
      <c r="CP43">
        <f t="shared" si="1"/>
        <v>31.600000000000023</v>
      </c>
      <c r="CQ43">
        <f t="shared" si="2"/>
        <v>-32.684110220813224</v>
      </c>
    </row>
    <row r="44" spans="1:95" x14ac:dyDescent="0.25">
      <c r="A44" t="s">
        <v>105</v>
      </c>
      <c r="B44" s="1">
        <v>44393</v>
      </c>
      <c r="C44">
        <v>95.1</v>
      </c>
      <c r="D44">
        <v>3.44</v>
      </c>
      <c r="E44">
        <v>5.75</v>
      </c>
      <c r="F44" t="s">
        <v>91</v>
      </c>
      <c r="G44">
        <v>608070</v>
      </c>
      <c r="H44">
        <v>518617</v>
      </c>
      <c r="I44" t="s">
        <v>106</v>
      </c>
      <c r="J44" t="s">
        <v>93</v>
      </c>
      <c r="O44">
        <v>5</v>
      </c>
      <c r="P44" t="s">
        <v>175</v>
      </c>
      <c r="Q44" t="s">
        <v>95</v>
      </c>
      <c r="R44" t="s">
        <v>95</v>
      </c>
      <c r="S44" t="s">
        <v>96</v>
      </c>
      <c r="T44" t="s">
        <v>126</v>
      </c>
      <c r="U44" t="s">
        <v>98</v>
      </c>
      <c r="V44" t="s">
        <v>99</v>
      </c>
      <c r="W44">
        <v>5</v>
      </c>
      <c r="X44" t="s">
        <v>100</v>
      </c>
      <c r="Y44">
        <v>3</v>
      </c>
      <c r="Z44">
        <v>2</v>
      </c>
      <c r="AA44">
        <v>2021</v>
      </c>
      <c r="AB44">
        <v>1.19</v>
      </c>
      <c r="AC44">
        <v>0.94</v>
      </c>
      <c r="AD44">
        <v>0.24</v>
      </c>
      <c r="AE44">
        <v>2.31</v>
      </c>
      <c r="AI44">
        <v>0</v>
      </c>
      <c r="AJ44">
        <v>8</v>
      </c>
      <c r="AK44" t="s">
        <v>101</v>
      </c>
      <c r="AL44">
        <v>101.36</v>
      </c>
      <c r="AM44">
        <v>166.63</v>
      </c>
      <c r="AP44">
        <v>669221</v>
      </c>
      <c r="AS44">
        <v>-11.0939801177449</v>
      </c>
      <c r="AT44">
        <v>-138.019280764619</v>
      </c>
      <c r="AU44">
        <v>-5.4762375899506202</v>
      </c>
      <c r="AV44">
        <v>17.661828949216002</v>
      </c>
      <c r="AW44">
        <v>30.212112178254301</v>
      </c>
      <c r="AX44">
        <v>-19.104927410465798</v>
      </c>
      <c r="AY44">
        <v>3.29</v>
      </c>
      <c r="AZ44">
        <v>1.49</v>
      </c>
      <c r="BA44">
        <v>4</v>
      </c>
      <c r="BB44">
        <v>97</v>
      </c>
      <c r="BC44">
        <v>-34</v>
      </c>
      <c r="BD44">
        <v>95.3</v>
      </c>
      <c r="BE44">
        <v>2177</v>
      </c>
      <c r="BF44">
        <v>6.5</v>
      </c>
      <c r="BG44">
        <v>633264</v>
      </c>
      <c r="BH44">
        <v>518617</v>
      </c>
      <c r="BI44">
        <v>669221</v>
      </c>
      <c r="BJ44">
        <v>621566</v>
      </c>
      <c r="BK44">
        <v>476704</v>
      </c>
      <c r="BL44">
        <v>656305</v>
      </c>
      <c r="BM44">
        <v>462101</v>
      </c>
      <c r="BN44">
        <v>643393</v>
      </c>
      <c r="BO44">
        <v>657656</v>
      </c>
      <c r="BP44">
        <v>572039</v>
      </c>
      <c r="BQ44">
        <v>53.96</v>
      </c>
      <c r="BR44">
        <v>6.3E-2</v>
      </c>
      <c r="BS44">
        <v>5.7000000000000002E-2</v>
      </c>
      <c r="BT44">
        <v>0</v>
      </c>
      <c r="BU44">
        <v>1</v>
      </c>
      <c r="BV44">
        <v>0</v>
      </c>
      <c r="BW44">
        <v>0</v>
      </c>
      <c r="BX44">
        <v>2</v>
      </c>
      <c r="BY44">
        <v>64</v>
      </c>
      <c r="BZ44">
        <v>8</v>
      </c>
      <c r="CA44" t="s">
        <v>109</v>
      </c>
      <c r="CB44">
        <v>3</v>
      </c>
      <c r="CC44">
        <v>4</v>
      </c>
      <c r="CD44">
        <v>4</v>
      </c>
      <c r="CE44">
        <v>3</v>
      </c>
      <c r="CF44">
        <v>4</v>
      </c>
      <c r="CG44">
        <v>3</v>
      </c>
      <c r="CH44">
        <v>4</v>
      </c>
      <c r="CI44">
        <v>3</v>
      </c>
      <c r="CJ44" t="s">
        <v>103</v>
      </c>
      <c r="CK44" t="s">
        <v>115</v>
      </c>
      <c r="CL44">
        <v>121</v>
      </c>
      <c r="CM44">
        <v>2.1999999999999999E-2</v>
      </c>
      <c r="CN44">
        <v>-0.31900000000000001</v>
      </c>
      <c r="CO44">
        <f t="shared" si="0"/>
        <v>-24.060000000000002</v>
      </c>
      <c r="CP44">
        <f t="shared" si="1"/>
        <v>31.640000000000015</v>
      </c>
      <c r="CQ44">
        <f t="shared" si="2"/>
        <v>-27.937831243078818</v>
      </c>
    </row>
    <row r="45" spans="1:95" x14ac:dyDescent="0.25">
      <c r="A45" t="s">
        <v>105</v>
      </c>
      <c r="B45" s="1">
        <v>44387</v>
      </c>
      <c r="C45">
        <v>90.5</v>
      </c>
      <c r="D45">
        <v>0.97</v>
      </c>
      <c r="E45">
        <v>6.09</v>
      </c>
      <c r="F45" t="s">
        <v>91</v>
      </c>
      <c r="G45">
        <v>608070</v>
      </c>
      <c r="H45">
        <v>501985</v>
      </c>
      <c r="I45" t="s">
        <v>170</v>
      </c>
      <c r="J45" t="s">
        <v>93</v>
      </c>
      <c r="O45">
        <v>4</v>
      </c>
      <c r="P45" t="s">
        <v>176</v>
      </c>
      <c r="Q45" t="s">
        <v>95</v>
      </c>
      <c r="R45" t="s">
        <v>95</v>
      </c>
      <c r="S45" t="s">
        <v>96</v>
      </c>
      <c r="T45" t="s">
        <v>98</v>
      </c>
      <c r="U45" t="s">
        <v>177</v>
      </c>
      <c r="V45" t="s">
        <v>99</v>
      </c>
      <c r="W45">
        <v>5</v>
      </c>
      <c r="X45" t="s">
        <v>100</v>
      </c>
      <c r="Y45">
        <v>3</v>
      </c>
      <c r="Z45">
        <v>1</v>
      </c>
      <c r="AA45">
        <v>2021</v>
      </c>
      <c r="AB45">
        <v>0.28999999999999998</v>
      </c>
      <c r="AC45">
        <v>1.06</v>
      </c>
      <c r="AD45">
        <v>-0.57999999999999996</v>
      </c>
      <c r="AE45">
        <v>2.67</v>
      </c>
      <c r="AH45">
        <v>514917</v>
      </c>
      <c r="AI45">
        <v>1</v>
      </c>
      <c r="AJ45">
        <v>1</v>
      </c>
      <c r="AK45" t="s">
        <v>128</v>
      </c>
      <c r="AL45">
        <v>105.6</v>
      </c>
      <c r="AM45">
        <v>171.23</v>
      </c>
      <c r="AP45">
        <v>521692</v>
      </c>
      <c r="AS45">
        <v>-4.4083987788109704</v>
      </c>
      <c r="AT45">
        <v>-131.75246900779101</v>
      </c>
      <c r="AU45">
        <v>-4.88038003082176</v>
      </c>
      <c r="AV45">
        <v>4.1764002006495504</v>
      </c>
      <c r="AW45">
        <v>24.569580808414901</v>
      </c>
      <c r="AX45">
        <v>-19.020339980045499</v>
      </c>
      <c r="AY45">
        <v>3.29</v>
      </c>
      <c r="AZ45">
        <v>1.49</v>
      </c>
      <c r="BA45">
        <v>80</v>
      </c>
      <c r="BB45">
        <v>102.6</v>
      </c>
      <c r="BC45">
        <v>3</v>
      </c>
      <c r="BD45">
        <v>90</v>
      </c>
      <c r="BE45">
        <v>2657</v>
      </c>
      <c r="BF45">
        <v>5.7</v>
      </c>
      <c r="BG45">
        <v>633317</v>
      </c>
      <c r="BH45">
        <v>501985</v>
      </c>
      <c r="BI45">
        <v>521692</v>
      </c>
      <c r="BJ45">
        <v>467793</v>
      </c>
      <c r="BK45">
        <v>593160</v>
      </c>
      <c r="BL45">
        <v>641531</v>
      </c>
      <c r="BM45">
        <v>670032</v>
      </c>
      <c r="BN45">
        <v>643217</v>
      </c>
      <c r="BO45">
        <v>572191</v>
      </c>
      <c r="BP45">
        <v>656811</v>
      </c>
      <c r="BQ45">
        <v>54.79</v>
      </c>
      <c r="BR45">
        <v>0.54700000000000004</v>
      </c>
      <c r="BS45">
        <v>0.51800000000000002</v>
      </c>
      <c r="BT45">
        <v>0</v>
      </c>
      <c r="BU45">
        <v>1</v>
      </c>
      <c r="BV45">
        <v>0</v>
      </c>
      <c r="BW45">
        <v>0</v>
      </c>
      <c r="BX45">
        <v>4</v>
      </c>
      <c r="BY45">
        <v>6</v>
      </c>
      <c r="BZ45">
        <v>5</v>
      </c>
      <c r="CA45" t="s">
        <v>109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t="s">
        <v>115</v>
      </c>
      <c r="CK45" t="s">
        <v>115</v>
      </c>
      <c r="CL45">
        <v>154</v>
      </c>
      <c r="CM45">
        <v>-0.05</v>
      </c>
      <c r="CN45">
        <v>-0.53400000000000003</v>
      </c>
      <c r="CO45">
        <f t="shared" si="0"/>
        <v>-19.820000000000007</v>
      </c>
      <c r="CP45">
        <f t="shared" si="1"/>
        <v>27.04000000000002</v>
      </c>
      <c r="CQ45">
        <f t="shared" si="2"/>
        <v>-27.180731311730185</v>
      </c>
    </row>
    <row r="46" spans="1:95" x14ac:dyDescent="0.25">
      <c r="A46" t="s">
        <v>110</v>
      </c>
      <c r="B46" s="1">
        <v>44387</v>
      </c>
      <c r="C46">
        <v>88.7</v>
      </c>
      <c r="D46">
        <v>-1.08</v>
      </c>
      <c r="E46">
        <v>6.14</v>
      </c>
      <c r="F46" t="s">
        <v>91</v>
      </c>
      <c r="G46">
        <v>608070</v>
      </c>
      <c r="H46">
        <v>461872</v>
      </c>
      <c r="I46" t="s">
        <v>116</v>
      </c>
      <c r="J46" t="s">
        <v>93</v>
      </c>
      <c r="O46">
        <v>6</v>
      </c>
      <c r="P46" t="s">
        <v>178</v>
      </c>
      <c r="Q46" t="s">
        <v>95</v>
      </c>
      <c r="R46" t="s">
        <v>96</v>
      </c>
      <c r="S46" t="s">
        <v>95</v>
      </c>
      <c r="T46" t="s">
        <v>98</v>
      </c>
      <c r="U46" t="s">
        <v>177</v>
      </c>
      <c r="V46" t="s">
        <v>99</v>
      </c>
      <c r="X46" t="s">
        <v>108</v>
      </c>
      <c r="Y46">
        <v>1</v>
      </c>
      <c r="Z46">
        <v>1</v>
      </c>
      <c r="AA46">
        <v>2021</v>
      </c>
      <c r="AB46">
        <v>0.28000000000000003</v>
      </c>
      <c r="AC46">
        <v>0.4</v>
      </c>
      <c r="AD46">
        <v>0.39</v>
      </c>
      <c r="AE46">
        <v>2.1</v>
      </c>
      <c r="AI46">
        <v>1</v>
      </c>
      <c r="AJ46">
        <v>8</v>
      </c>
      <c r="AK46" t="s">
        <v>128</v>
      </c>
      <c r="AL46">
        <v>224.42</v>
      </c>
      <c r="AM46">
        <v>97.67</v>
      </c>
      <c r="AP46">
        <v>665861</v>
      </c>
      <c r="AS46">
        <v>3.0225078630837801</v>
      </c>
      <c r="AT46">
        <v>-129.24125934073001</v>
      </c>
      <c r="AU46">
        <v>-4.7484635503583803</v>
      </c>
      <c r="AV46">
        <v>2.6491634254262699</v>
      </c>
      <c r="AW46">
        <v>22.700555844323201</v>
      </c>
      <c r="AX46">
        <v>-26.991253094047099</v>
      </c>
      <c r="AY46">
        <v>3.29</v>
      </c>
      <c r="AZ46">
        <v>1.49</v>
      </c>
      <c r="BA46">
        <v>348</v>
      </c>
      <c r="BB46">
        <v>104.3</v>
      </c>
      <c r="BC46">
        <v>21</v>
      </c>
      <c r="BD46">
        <v>89.2</v>
      </c>
      <c r="BE46">
        <v>2176</v>
      </c>
      <c r="BF46">
        <v>6.2</v>
      </c>
      <c r="BG46">
        <v>633317</v>
      </c>
      <c r="BH46">
        <v>461872</v>
      </c>
      <c r="BI46">
        <v>665861</v>
      </c>
      <c r="BJ46">
        <v>656811</v>
      </c>
      <c r="BK46">
        <v>593643</v>
      </c>
      <c r="BL46">
        <v>641531</v>
      </c>
      <c r="BM46">
        <v>670032</v>
      </c>
      <c r="BN46">
        <v>643217</v>
      </c>
      <c r="BO46">
        <v>572191</v>
      </c>
      <c r="BP46">
        <v>502481</v>
      </c>
      <c r="BQ46">
        <v>54.32</v>
      </c>
      <c r="BR46">
        <v>0.67700000000000005</v>
      </c>
      <c r="BS46">
        <v>0.94699999999999995</v>
      </c>
      <c r="BT46">
        <v>2</v>
      </c>
      <c r="BU46">
        <v>1</v>
      </c>
      <c r="BV46">
        <v>0</v>
      </c>
      <c r="BW46">
        <v>3</v>
      </c>
      <c r="BX46">
        <v>6</v>
      </c>
      <c r="BY46">
        <v>74</v>
      </c>
      <c r="BZ46">
        <v>3</v>
      </c>
      <c r="CA46" t="s">
        <v>113</v>
      </c>
      <c r="CB46">
        <v>13</v>
      </c>
      <c r="CC46">
        <v>6</v>
      </c>
      <c r="CD46">
        <v>13</v>
      </c>
      <c r="CE46">
        <v>6</v>
      </c>
      <c r="CF46">
        <v>6</v>
      </c>
      <c r="CG46">
        <v>14</v>
      </c>
      <c r="CH46">
        <v>14</v>
      </c>
      <c r="CI46">
        <v>6</v>
      </c>
      <c r="CJ46" t="s">
        <v>103</v>
      </c>
      <c r="CK46" t="s">
        <v>104</v>
      </c>
      <c r="CL46">
        <v>209</v>
      </c>
      <c r="CM46">
        <v>1E-3</v>
      </c>
      <c r="CN46">
        <v>1.0069999999999999</v>
      </c>
      <c r="CO46">
        <f t="shared" si="0"/>
        <v>98.999999999999986</v>
      </c>
      <c r="CP46">
        <f t="shared" si="1"/>
        <v>100.60000000000001</v>
      </c>
      <c r="CQ46">
        <f t="shared" si="2"/>
        <v>33.405543773468025</v>
      </c>
    </row>
    <row r="47" spans="1:95" x14ac:dyDescent="0.25">
      <c r="A47" t="s">
        <v>124</v>
      </c>
      <c r="B47" s="1">
        <v>44386</v>
      </c>
      <c r="C47">
        <v>93.9</v>
      </c>
      <c r="D47">
        <v>-1.47</v>
      </c>
      <c r="E47">
        <v>6.41</v>
      </c>
      <c r="F47" t="s">
        <v>91</v>
      </c>
      <c r="G47">
        <v>608070</v>
      </c>
      <c r="H47">
        <v>641745</v>
      </c>
      <c r="I47" t="s">
        <v>106</v>
      </c>
      <c r="J47" t="s">
        <v>93</v>
      </c>
      <c r="O47">
        <v>4</v>
      </c>
      <c r="P47" t="s">
        <v>179</v>
      </c>
      <c r="Q47" t="s">
        <v>95</v>
      </c>
      <c r="R47" t="s">
        <v>96</v>
      </c>
      <c r="S47" t="s">
        <v>95</v>
      </c>
      <c r="T47" t="s">
        <v>98</v>
      </c>
      <c r="U47" t="s">
        <v>177</v>
      </c>
      <c r="V47" t="s">
        <v>99</v>
      </c>
      <c r="W47">
        <v>4</v>
      </c>
      <c r="X47" t="s">
        <v>100</v>
      </c>
      <c r="Y47">
        <v>0</v>
      </c>
      <c r="Z47">
        <v>0</v>
      </c>
      <c r="AA47">
        <v>2021</v>
      </c>
      <c r="AB47">
        <v>-0.83</v>
      </c>
      <c r="AC47">
        <v>0.61</v>
      </c>
      <c r="AD47">
        <v>-0.44</v>
      </c>
      <c r="AE47">
        <v>2.2599999999999998</v>
      </c>
      <c r="AI47">
        <v>2</v>
      </c>
      <c r="AJ47">
        <v>1</v>
      </c>
      <c r="AK47" t="s">
        <v>128</v>
      </c>
      <c r="AL47">
        <v>160.65</v>
      </c>
      <c r="AM47">
        <v>139.72</v>
      </c>
      <c r="AP47">
        <v>521692</v>
      </c>
      <c r="AS47">
        <v>4.4478983289922498</v>
      </c>
      <c r="AT47">
        <v>-136.75094598380301</v>
      </c>
      <c r="AU47">
        <v>-6.4105396148408502</v>
      </c>
      <c r="AV47">
        <v>-11.412898124065</v>
      </c>
      <c r="AW47">
        <v>25.376815587495201</v>
      </c>
      <c r="AX47">
        <v>-23.394690308577601</v>
      </c>
      <c r="AY47">
        <v>3.29</v>
      </c>
      <c r="AZ47">
        <v>1.49</v>
      </c>
      <c r="BA47">
        <v>20</v>
      </c>
      <c r="BB47">
        <v>102.2</v>
      </c>
      <c r="BC47">
        <v>-6</v>
      </c>
      <c r="BD47">
        <v>93.6</v>
      </c>
      <c r="BE47">
        <v>2083</v>
      </c>
      <c r="BF47">
        <v>5.7</v>
      </c>
      <c r="BG47">
        <v>633373</v>
      </c>
      <c r="BH47">
        <v>641745</v>
      </c>
      <c r="BI47">
        <v>521692</v>
      </c>
      <c r="BJ47">
        <v>467793</v>
      </c>
      <c r="BK47">
        <v>593160</v>
      </c>
      <c r="BL47">
        <v>641531</v>
      </c>
      <c r="BM47">
        <v>670032</v>
      </c>
      <c r="BN47">
        <v>643217</v>
      </c>
      <c r="BO47">
        <v>572191</v>
      </c>
      <c r="BP47">
        <v>656811</v>
      </c>
      <c r="BQ47">
        <v>54.79</v>
      </c>
      <c r="BR47">
        <v>0.3</v>
      </c>
      <c r="BS47">
        <v>0.28399999999999997</v>
      </c>
      <c r="BT47">
        <v>0</v>
      </c>
      <c r="BU47">
        <v>1</v>
      </c>
      <c r="BV47">
        <v>0</v>
      </c>
      <c r="BW47">
        <v>0</v>
      </c>
      <c r="BX47">
        <v>2</v>
      </c>
      <c r="BY47">
        <v>6</v>
      </c>
      <c r="BZ47">
        <v>1</v>
      </c>
      <c r="CA47" t="s">
        <v>129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 t="s">
        <v>103</v>
      </c>
      <c r="CK47" t="s">
        <v>115</v>
      </c>
      <c r="CL47">
        <v>197</v>
      </c>
      <c r="CM47">
        <v>-0.01</v>
      </c>
      <c r="CN47">
        <v>-0.104</v>
      </c>
      <c r="CO47">
        <f t="shared" si="0"/>
        <v>35.230000000000004</v>
      </c>
      <c r="CP47">
        <f t="shared" si="1"/>
        <v>58.550000000000011</v>
      </c>
      <c r="CQ47">
        <f t="shared" si="2"/>
        <v>23.276742471936963</v>
      </c>
    </row>
    <row r="48" spans="1:95" x14ac:dyDescent="0.25">
      <c r="A48" t="s">
        <v>105</v>
      </c>
      <c r="B48" s="1">
        <v>44385</v>
      </c>
      <c r="C48">
        <v>93.9</v>
      </c>
      <c r="D48">
        <v>0.8</v>
      </c>
      <c r="E48">
        <v>5.84</v>
      </c>
      <c r="F48" t="s">
        <v>91</v>
      </c>
      <c r="G48">
        <v>608070</v>
      </c>
      <c r="H48">
        <v>518633</v>
      </c>
      <c r="I48" t="s">
        <v>106</v>
      </c>
      <c r="J48" t="s">
        <v>93</v>
      </c>
      <c r="O48">
        <v>2</v>
      </c>
      <c r="P48" t="s">
        <v>180</v>
      </c>
      <c r="Q48" t="s">
        <v>95</v>
      </c>
      <c r="R48" t="s">
        <v>95</v>
      </c>
      <c r="S48" t="s">
        <v>96</v>
      </c>
      <c r="T48" t="s">
        <v>98</v>
      </c>
      <c r="U48" t="s">
        <v>177</v>
      </c>
      <c r="V48" t="s">
        <v>99</v>
      </c>
      <c r="W48">
        <v>7</v>
      </c>
      <c r="X48" t="s">
        <v>135</v>
      </c>
      <c r="Y48">
        <v>1</v>
      </c>
      <c r="Z48">
        <v>0</v>
      </c>
      <c r="AA48">
        <v>2021</v>
      </c>
      <c r="AB48">
        <v>0.52</v>
      </c>
      <c r="AC48">
        <v>1.43</v>
      </c>
      <c r="AD48">
        <v>0.17</v>
      </c>
      <c r="AE48">
        <v>2.82</v>
      </c>
      <c r="AG48">
        <v>605548</v>
      </c>
      <c r="AH48">
        <v>514917</v>
      </c>
      <c r="AI48">
        <v>2</v>
      </c>
      <c r="AJ48">
        <v>5</v>
      </c>
      <c r="AK48" t="s">
        <v>128</v>
      </c>
      <c r="AL48">
        <v>71.819999999999993</v>
      </c>
      <c r="AM48">
        <v>112.01</v>
      </c>
      <c r="AP48">
        <v>521692</v>
      </c>
      <c r="AS48">
        <v>-2.8374187406188498</v>
      </c>
      <c r="AT48">
        <v>-136.79803178285101</v>
      </c>
      <c r="AU48">
        <v>-5.33512402417165</v>
      </c>
      <c r="AV48">
        <v>7.1887280182681197</v>
      </c>
      <c r="AW48">
        <v>28.322681791436299</v>
      </c>
      <c r="AX48">
        <v>-13.275825220769301</v>
      </c>
      <c r="AY48">
        <v>3.29</v>
      </c>
      <c r="AZ48">
        <v>1.49</v>
      </c>
      <c r="BA48">
        <v>255</v>
      </c>
      <c r="BB48">
        <v>94.8</v>
      </c>
      <c r="BC48">
        <v>54</v>
      </c>
      <c r="BD48">
        <v>95.1</v>
      </c>
      <c r="BE48">
        <v>2255</v>
      </c>
      <c r="BF48">
        <v>6.8</v>
      </c>
      <c r="BG48">
        <v>633409</v>
      </c>
      <c r="BH48">
        <v>518633</v>
      </c>
      <c r="BI48">
        <v>521692</v>
      </c>
      <c r="BJ48">
        <v>467793</v>
      </c>
      <c r="BK48">
        <v>593160</v>
      </c>
      <c r="BL48">
        <v>641531</v>
      </c>
      <c r="BM48">
        <v>670032</v>
      </c>
      <c r="BN48">
        <v>643217</v>
      </c>
      <c r="BO48">
        <v>572191</v>
      </c>
      <c r="BP48">
        <v>502481</v>
      </c>
      <c r="BQ48">
        <v>53.7</v>
      </c>
      <c r="BR48">
        <v>3.0000000000000001E-3</v>
      </c>
      <c r="BS48">
        <v>3.0000000000000001E-3</v>
      </c>
      <c r="BT48">
        <v>0</v>
      </c>
      <c r="BU48">
        <v>1</v>
      </c>
      <c r="BV48">
        <v>0</v>
      </c>
      <c r="BW48">
        <v>0</v>
      </c>
      <c r="BX48">
        <v>3</v>
      </c>
      <c r="BY48">
        <v>42</v>
      </c>
      <c r="BZ48">
        <v>2</v>
      </c>
      <c r="CA48" t="s">
        <v>109</v>
      </c>
      <c r="CB48">
        <v>1</v>
      </c>
      <c r="CC48">
        <v>3</v>
      </c>
      <c r="CD48">
        <v>1</v>
      </c>
      <c r="CE48">
        <v>3</v>
      </c>
      <c r="CF48">
        <v>3</v>
      </c>
      <c r="CG48">
        <v>1</v>
      </c>
      <c r="CH48">
        <v>1</v>
      </c>
      <c r="CI48">
        <v>3</v>
      </c>
      <c r="CJ48" t="s">
        <v>104</v>
      </c>
      <c r="CK48" t="s">
        <v>104</v>
      </c>
      <c r="CL48">
        <v>153</v>
      </c>
      <c r="CM48">
        <v>-0.06</v>
      </c>
      <c r="CN48">
        <v>-0.50900000000000001</v>
      </c>
      <c r="CO48">
        <f t="shared" si="0"/>
        <v>-53.600000000000009</v>
      </c>
      <c r="CP48">
        <f t="shared" si="1"/>
        <v>86.26</v>
      </c>
      <c r="CQ48">
        <f t="shared" si="2"/>
        <v>-23.891907581034939</v>
      </c>
    </row>
    <row r="49" spans="1:95" x14ac:dyDescent="0.25">
      <c r="A49" t="s">
        <v>121</v>
      </c>
      <c r="B49" s="1">
        <v>44384</v>
      </c>
      <c r="C49">
        <v>90.3</v>
      </c>
      <c r="D49">
        <v>-1.58</v>
      </c>
      <c r="E49">
        <v>6.35</v>
      </c>
      <c r="F49" t="s">
        <v>91</v>
      </c>
      <c r="G49">
        <v>608070</v>
      </c>
      <c r="H49">
        <v>608379</v>
      </c>
      <c r="I49" t="s">
        <v>106</v>
      </c>
      <c r="J49" t="s">
        <v>93</v>
      </c>
      <c r="O49">
        <v>3</v>
      </c>
      <c r="P49" t="s">
        <v>181</v>
      </c>
      <c r="Q49" t="s">
        <v>95</v>
      </c>
      <c r="R49" t="s">
        <v>96</v>
      </c>
      <c r="S49" t="s">
        <v>95</v>
      </c>
      <c r="T49" t="s">
        <v>161</v>
      </c>
      <c r="U49" t="s">
        <v>98</v>
      </c>
      <c r="V49" t="s">
        <v>99</v>
      </c>
      <c r="W49">
        <v>4</v>
      </c>
      <c r="X49" t="s">
        <v>127</v>
      </c>
      <c r="Y49">
        <v>0</v>
      </c>
      <c r="Z49">
        <v>2</v>
      </c>
      <c r="AA49">
        <v>2021</v>
      </c>
      <c r="AB49">
        <v>0.18</v>
      </c>
      <c r="AC49">
        <v>1</v>
      </c>
      <c r="AD49">
        <v>0.46</v>
      </c>
      <c r="AE49">
        <v>3.16</v>
      </c>
      <c r="AG49">
        <v>514917</v>
      </c>
      <c r="AH49">
        <v>642708</v>
      </c>
      <c r="AI49">
        <v>2</v>
      </c>
      <c r="AJ49">
        <v>3</v>
      </c>
      <c r="AK49" t="s">
        <v>101</v>
      </c>
      <c r="AL49">
        <v>187.34</v>
      </c>
      <c r="AM49">
        <v>158.79</v>
      </c>
      <c r="AP49">
        <v>572287</v>
      </c>
      <c r="AS49">
        <v>4.7522827277620801</v>
      </c>
      <c r="AT49">
        <v>-131.35942382800599</v>
      </c>
      <c r="AU49">
        <v>-4.1689788711400704</v>
      </c>
      <c r="AV49">
        <v>1.04135936422905</v>
      </c>
      <c r="AW49">
        <v>28.1388196107258</v>
      </c>
      <c r="AX49">
        <v>-19.897212494767899</v>
      </c>
      <c r="AY49">
        <v>3.29</v>
      </c>
      <c r="AZ49">
        <v>1.49</v>
      </c>
      <c r="BA49">
        <v>171</v>
      </c>
      <c r="BB49">
        <v>61.7</v>
      </c>
      <c r="BC49">
        <v>52</v>
      </c>
      <c r="BD49">
        <v>91.3</v>
      </c>
      <c r="BE49">
        <v>2083</v>
      </c>
      <c r="BF49">
        <v>6.9</v>
      </c>
      <c r="BG49">
        <v>633339</v>
      </c>
      <c r="BH49">
        <v>608379</v>
      </c>
      <c r="BI49">
        <v>572287</v>
      </c>
      <c r="BJ49">
        <v>596847</v>
      </c>
      <c r="BK49">
        <v>660644</v>
      </c>
      <c r="BL49">
        <v>621563</v>
      </c>
      <c r="BM49">
        <v>670764</v>
      </c>
      <c r="BN49">
        <v>664040</v>
      </c>
      <c r="BO49">
        <v>595281</v>
      </c>
      <c r="BP49">
        <v>621433</v>
      </c>
      <c r="BQ49">
        <v>53.58</v>
      </c>
      <c r="BR49">
        <v>0.10299999999999999</v>
      </c>
      <c r="BS49">
        <v>9.2999999999999999E-2</v>
      </c>
      <c r="BT49">
        <v>0</v>
      </c>
      <c r="BU49">
        <v>1</v>
      </c>
      <c r="BV49">
        <v>0</v>
      </c>
      <c r="BW49">
        <v>0</v>
      </c>
      <c r="BX49">
        <v>3</v>
      </c>
      <c r="BY49">
        <v>22</v>
      </c>
      <c r="BZ49">
        <v>3</v>
      </c>
      <c r="CA49" t="s">
        <v>123</v>
      </c>
      <c r="CB49">
        <v>3</v>
      </c>
      <c r="CC49">
        <v>1</v>
      </c>
      <c r="CD49">
        <v>1</v>
      </c>
      <c r="CE49">
        <v>3</v>
      </c>
      <c r="CF49">
        <v>1</v>
      </c>
      <c r="CG49">
        <v>3</v>
      </c>
      <c r="CH49">
        <v>1</v>
      </c>
      <c r="CI49">
        <v>3</v>
      </c>
      <c r="CJ49" t="s">
        <v>103</v>
      </c>
      <c r="CK49" t="s">
        <v>104</v>
      </c>
      <c r="CL49">
        <v>193</v>
      </c>
      <c r="CM49">
        <v>5.3999999999999999E-2</v>
      </c>
      <c r="CN49">
        <v>-0.28199999999999997</v>
      </c>
      <c r="CO49">
        <f t="shared" si="0"/>
        <v>61.92</v>
      </c>
      <c r="CP49">
        <f t="shared" si="1"/>
        <v>39.480000000000018</v>
      </c>
      <c r="CQ49">
        <f t="shared" si="2"/>
        <v>43.108906475525522</v>
      </c>
    </row>
    <row r="50" spans="1:95" x14ac:dyDescent="0.25">
      <c r="A50" t="s">
        <v>90</v>
      </c>
      <c r="B50" s="1">
        <v>44384</v>
      </c>
      <c r="C50">
        <v>83</v>
      </c>
      <c r="D50">
        <v>2.81</v>
      </c>
      <c r="E50">
        <v>5.25</v>
      </c>
      <c r="F50" t="s">
        <v>91</v>
      </c>
      <c r="G50">
        <v>608070</v>
      </c>
      <c r="H50">
        <v>676596</v>
      </c>
      <c r="I50" t="s">
        <v>106</v>
      </c>
      <c r="J50" t="s">
        <v>93</v>
      </c>
      <c r="O50">
        <v>9</v>
      </c>
      <c r="P50" t="s">
        <v>182</v>
      </c>
      <c r="Q50" t="s">
        <v>95</v>
      </c>
      <c r="R50" t="s">
        <v>95</v>
      </c>
      <c r="S50" t="s">
        <v>96</v>
      </c>
      <c r="T50" t="s">
        <v>161</v>
      </c>
      <c r="U50" t="s">
        <v>98</v>
      </c>
      <c r="V50" t="s">
        <v>99</v>
      </c>
      <c r="W50">
        <v>5</v>
      </c>
      <c r="X50" t="s">
        <v>100</v>
      </c>
      <c r="Y50">
        <v>1</v>
      </c>
      <c r="Z50">
        <v>1</v>
      </c>
      <c r="AA50">
        <v>2021</v>
      </c>
      <c r="AB50">
        <v>1.22</v>
      </c>
      <c r="AC50">
        <v>-0.27</v>
      </c>
      <c r="AD50">
        <v>0.5</v>
      </c>
      <c r="AE50">
        <v>1.72</v>
      </c>
      <c r="AI50">
        <v>2</v>
      </c>
      <c r="AJ50">
        <v>4</v>
      </c>
      <c r="AK50" t="s">
        <v>101</v>
      </c>
      <c r="AL50">
        <v>86.8</v>
      </c>
      <c r="AM50">
        <v>164.04</v>
      </c>
      <c r="AP50">
        <v>642336</v>
      </c>
      <c r="AS50">
        <v>-7.7304943530989396</v>
      </c>
      <c r="AT50">
        <v>-120.524120064267</v>
      </c>
      <c r="AU50">
        <v>-0.97599904396919201</v>
      </c>
      <c r="AV50">
        <v>13.4948734717552</v>
      </c>
      <c r="AW50">
        <v>25.422260712824201</v>
      </c>
      <c r="AX50">
        <v>-34.834978780465903</v>
      </c>
      <c r="AY50">
        <v>3.29</v>
      </c>
      <c r="AZ50">
        <v>1.49</v>
      </c>
      <c r="BA50">
        <v>5</v>
      </c>
      <c r="BB50">
        <v>76</v>
      </c>
      <c r="BC50">
        <v>-21</v>
      </c>
      <c r="BD50">
        <v>83.2</v>
      </c>
      <c r="BE50">
        <v>1604</v>
      </c>
      <c r="BF50">
        <v>6.7</v>
      </c>
      <c r="BG50">
        <v>633360</v>
      </c>
      <c r="BH50">
        <v>676596</v>
      </c>
      <c r="BI50">
        <v>642336</v>
      </c>
      <c r="BJ50">
        <v>650490</v>
      </c>
      <c r="BK50">
        <v>670712</v>
      </c>
      <c r="BL50">
        <v>677551</v>
      </c>
      <c r="BM50">
        <v>670764</v>
      </c>
      <c r="BN50">
        <v>640457</v>
      </c>
      <c r="BO50">
        <v>621433</v>
      </c>
      <c r="BP50">
        <v>660644</v>
      </c>
      <c r="BQ50">
        <v>53.75</v>
      </c>
      <c r="BR50">
        <v>7.2999999999999995E-2</v>
      </c>
      <c r="BS50">
        <v>8.2000000000000003E-2</v>
      </c>
      <c r="BT50">
        <v>0</v>
      </c>
      <c r="BU50">
        <v>1</v>
      </c>
      <c r="BV50">
        <v>0</v>
      </c>
      <c r="BW50">
        <v>0</v>
      </c>
      <c r="BX50">
        <v>2</v>
      </c>
      <c r="BY50">
        <v>25</v>
      </c>
      <c r="BZ50">
        <v>3</v>
      </c>
      <c r="CA50" t="s">
        <v>102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1</v>
      </c>
      <c r="CJ50" t="s">
        <v>115</v>
      </c>
      <c r="CK50" t="s">
        <v>115</v>
      </c>
      <c r="CL50">
        <v>111</v>
      </c>
      <c r="CM50">
        <v>1.7000000000000001E-2</v>
      </c>
      <c r="CN50">
        <v>-9.9000000000000005E-2</v>
      </c>
      <c r="CO50">
        <f t="shared" si="0"/>
        <v>-38.620000000000005</v>
      </c>
      <c r="CP50">
        <f t="shared" si="1"/>
        <v>34.230000000000018</v>
      </c>
      <c r="CQ50">
        <f t="shared" si="2"/>
        <v>-36.336389874443995</v>
      </c>
    </row>
    <row r="51" spans="1:95" x14ac:dyDescent="0.25">
      <c r="A51" t="s">
        <v>183</v>
      </c>
      <c r="B51" s="1">
        <v>44384</v>
      </c>
      <c r="C51">
        <v>74.400000000000006</v>
      </c>
      <c r="D51">
        <v>-1.66</v>
      </c>
      <c r="E51">
        <v>5.7</v>
      </c>
      <c r="F51" t="s">
        <v>91</v>
      </c>
      <c r="G51">
        <v>608070</v>
      </c>
      <c r="H51">
        <v>543521</v>
      </c>
      <c r="I51" t="s">
        <v>106</v>
      </c>
      <c r="J51" t="s">
        <v>93</v>
      </c>
      <c r="O51">
        <v>13</v>
      </c>
      <c r="P51" t="s">
        <v>184</v>
      </c>
      <c r="Q51" t="s">
        <v>95</v>
      </c>
      <c r="R51" t="s">
        <v>96</v>
      </c>
      <c r="S51" t="s">
        <v>95</v>
      </c>
      <c r="T51" t="s">
        <v>161</v>
      </c>
      <c r="U51" t="s">
        <v>98</v>
      </c>
      <c r="V51" t="s">
        <v>99</v>
      </c>
      <c r="W51">
        <v>9</v>
      </c>
      <c r="X51" t="s">
        <v>135</v>
      </c>
      <c r="Y51">
        <v>0</v>
      </c>
      <c r="Z51">
        <v>2</v>
      </c>
      <c r="AA51">
        <v>2021</v>
      </c>
      <c r="AB51">
        <v>1.38</v>
      </c>
      <c r="AC51">
        <v>-0.99</v>
      </c>
      <c r="AD51">
        <v>-1.1100000000000001</v>
      </c>
      <c r="AE51">
        <v>2.2999999999999998</v>
      </c>
      <c r="AI51">
        <v>2</v>
      </c>
      <c r="AJ51">
        <v>1</v>
      </c>
      <c r="AK51" t="s">
        <v>101</v>
      </c>
      <c r="AL51">
        <v>175.92</v>
      </c>
      <c r="AM51">
        <v>85.97</v>
      </c>
      <c r="AP51">
        <v>642336</v>
      </c>
      <c r="AS51">
        <v>-1.3089900710870901</v>
      </c>
      <c r="AT51">
        <v>-108.18119589052399</v>
      </c>
      <c r="AU51">
        <v>2.1647427059240401</v>
      </c>
      <c r="AV51">
        <v>10.9508754539054</v>
      </c>
      <c r="AW51">
        <v>22.9925755536275</v>
      </c>
      <c r="AX51">
        <v>-40.513914685189199</v>
      </c>
      <c r="AY51">
        <v>3.29</v>
      </c>
      <c r="AZ51">
        <v>1.49</v>
      </c>
      <c r="BA51">
        <v>306</v>
      </c>
      <c r="BB51">
        <v>82.5</v>
      </c>
      <c r="BC51">
        <v>32</v>
      </c>
      <c r="BD51">
        <v>74.099999999999994</v>
      </c>
      <c r="BE51">
        <v>2852</v>
      </c>
      <c r="BF51">
        <v>6.6</v>
      </c>
      <c r="BG51">
        <v>633360</v>
      </c>
      <c r="BH51">
        <v>543521</v>
      </c>
      <c r="BI51">
        <v>642336</v>
      </c>
      <c r="BJ51">
        <v>650490</v>
      </c>
      <c r="BK51">
        <v>670712</v>
      </c>
      <c r="BL51">
        <v>677551</v>
      </c>
      <c r="BM51">
        <v>670764</v>
      </c>
      <c r="BN51">
        <v>640457</v>
      </c>
      <c r="BO51">
        <v>621433</v>
      </c>
      <c r="BP51">
        <v>660644</v>
      </c>
      <c r="BQ51">
        <v>53.88</v>
      </c>
      <c r="BR51">
        <v>0.03</v>
      </c>
      <c r="BS51">
        <v>2.9000000000000001E-2</v>
      </c>
      <c r="BT51">
        <v>0</v>
      </c>
      <c r="BU51">
        <v>1</v>
      </c>
      <c r="BV51">
        <v>0</v>
      </c>
      <c r="BW51">
        <v>0</v>
      </c>
      <c r="BX51">
        <v>3</v>
      </c>
      <c r="BY51">
        <v>3</v>
      </c>
      <c r="BZ51">
        <v>3</v>
      </c>
      <c r="CA51" t="s">
        <v>185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 t="s">
        <v>103</v>
      </c>
      <c r="CK51" t="s">
        <v>115</v>
      </c>
      <c r="CL51">
        <v>45</v>
      </c>
      <c r="CM51">
        <v>1.0999999999999999E-2</v>
      </c>
      <c r="CN51">
        <v>-0.06</v>
      </c>
      <c r="CO51">
        <f t="shared" si="0"/>
        <v>50.499999999999986</v>
      </c>
      <c r="CP51">
        <f t="shared" si="1"/>
        <v>112.30000000000001</v>
      </c>
      <c r="CQ51">
        <f t="shared" si="2"/>
        <v>18.159670205436306</v>
      </c>
    </row>
    <row r="52" spans="1:95" x14ac:dyDescent="0.25">
      <c r="A52" t="s">
        <v>105</v>
      </c>
      <c r="B52" s="1">
        <v>44384</v>
      </c>
      <c r="C52">
        <v>97.6</v>
      </c>
      <c r="D52">
        <v>-0.19</v>
      </c>
      <c r="E52">
        <v>6.83</v>
      </c>
      <c r="F52" t="s">
        <v>91</v>
      </c>
      <c r="G52">
        <v>608070</v>
      </c>
      <c r="H52">
        <v>664126</v>
      </c>
      <c r="I52" t="s">
        <v>106</v>
      </c>
      <c r="J52" t="s">
        <v>93</v>
      </c>
      <c r="O52">
        <v>9</v>
      </c>
      <c r="P52" t="s">
        <v>186</v>
      </c>
      <c r="Q52" t="s">
        <v>95</v>
      </c>
      <c r="R52" t="s">
        <v>96</v>
      </c>
      <c r="S52" t="s">
        <v>95</v>
      </c>
      <c r="T52" t="s">
        <v>161</v>
      </c>
      <c r="U52" t="s">
        <v>98</v>
      </c>
      <c r="V52" t="s">
        <v>99</v>
      </c>
      <c r="W52">
        <v>3</v>
      </c>
      <c r="X52" t="s">
        <v>100</v>
      </c>
      <c r="Y52">
        <v>2</v>
      </c>
      <c r="Z52">
        <v>2</v>
      </c>
      <c r="AA52">
        <v>2021</v>
      </c>
      <c r="AB52">
        <v>-0.04</v>
      </c>
      <c r="AC52">
        <v>1.34</v>
      </c>
      <c r="AD52">
        <v>0.65</v>
      </c>
      <c r="AE52">
        <v>1.42</v>
      </c>
      <c r="AI52">
        <v>0</v>
      </c>
      <c r="AJ52">
        <v>7</v>
      </c>
      <c r="AK52" t="s">
        <v>101</v>
      </c>
      <c r="AL52">
        <v>163.88</v>
      </c>
      <c r="AM52">
        <v>152.88999999999999</v>
      </c>
      <c r="AP52">
        <v>642336</v>
      </c>
      <c r="AS52">
        <v>2.3561668089799999</v>
      </c>
      <c r="AT52">
        <v>-141.67472349834799</v>
      </c>
      <c r="AU52">
        <v>-12.2498883465923</v>
      </c>
      <c r="AV52">
        <v>-1.08421080471009</v>
      </c>
      <c r="AW52">
        <v>31.565833744432499</v>
      </c>
      <c r="AX52">
        <v>-11.559849113823001</v>
      </c>
      <c r="AY52">
        <v>3.29</v>
      </c>
      <c r="AZ52">
        <v>1.49</v>
      </c>
      <c r="BA52">
        <v>106</v>
      </c>
      <c r="BB52">
        <v>72</v>
      </c>
      <c r="BC52">
        <v>9</v>
      </c>
      <c r="BD52">
        <v>98.6</v>
      </c>
      <c r="BE52">
        <v>2265</v>
      </c>
      <c r="BF52">
        <v>6.9</v>
      </c>
      <c r="BG52">
        <v>633360</v>
      </c>
      <c r="BH52">
        <v>664126</v>
      </c>
      <c r="BI52">
        <v>642336</v>
      </c>
      <c r="BJ52">
        <v>650490</v>
      </c>
      <c r="BK52">
        <v>670712</v>
      </c>
      <c r="BL52">
        <v>677551</v>
      </c>
      <c r="BM52">
        <v>670764</v>
      </c>
      <c r="BN52">
        <v>640457</v>
      </c>
      <c r="BO52">
        <v>621433</v>
      </c>
      <c r="BP52">
        <v>660644</v>
      </c>
      <c r="BQ52">
        <v>53.59</v>
      </c>
      <c r="BR52">
        <v>0.31</v>
      </c>
      <c r="BS52">
        <v>0.30299999999999999</v>
      </c>
      <c r="BT52">
        <v>0</v>
      </c>
      <c r="BU52">
        <v>1</v>
      </c>
      <c r="BV52">
        <v>0</v>
      </c>
      <c r="BW52">
        <v>0</v>
      </c>
      <c r="BX52">
        <v>2</v>
      </c>
      <c r="BY52">
        <v>50</v>
      </c>
      <c r="BZ52">
        <v>5</v>
      </c>
      <c r="CA52" t="s">
        <v>109</v>
      </c>
      <c r="CB52">
        <v>4</v>
      </c>
      <c r="CC52">
        <v>0</v>
      </c>
      <c r="CD52">
        <v>0</v>
      </c>
      <c r="CE52">
        <v>4</v>
      </c>
      <c r="CF52">
        <v>0</v>
      </c>
      <c r="CG52">
        <v>4</v>
      </c>
      <c r="CH52">
        <v>0</v>
      </c>
      <c r="CI52">
        <v>4</v>
      </c>
      <c r="CJ52" t="s">
        <v>103</v>
      </c>
      <c r="CK52" t="s">
        <v>115</v>
      </c>
      <c r="CL52">
        <v>191</v>
      </c>
      <c r="CM52">
        <v>8.0000000000000002E-3</v>
      </c>
      <c r="CN52">
        <v>-0.215</v>
      </c>
      <c r="CO52">
        <f t="shared" si="0"/>
        <v>38.459999999999994</v>
      </c>
      <c r="CP52">
        <f t="shared" si="1"/>
        <v>45.380000000000024</v>
      </c>
      <c r="CQ52">
        <f t="shared" si="2"/>
        <v>30.211205020761888</v>
      </c>
    </row>
    <row r="53" spans="1:95" x14ac:dyDescent="0.25">
      <c r="A53" t="s">
        <v>110</v>
      </c>
      <c r="B53" s="1">
        <v>44382</v>
      </c>
      <c r="C53">
        <v>86</v>
      </c>
      <c r="D53">
        <v>-1.22</v>
      </c>
      <c r="E53">
        <v>5.82</v>
      </c>
      <c r="F53" t="s">
        <v>91</v>
      </c>
      <c r="G53">
        <v>608070</v>
      </c>
      <c r="H53">
        <v>656876</v>
      </c>
      <c r="I53" t="s">
        <v>111</v>
      </c>
      <c r="J53" t="s">
        <v>93</v>
      </c>
      <c r="O53">
        <v>5</v>
      </c>
      <c r="P53" t="s">
        <v>187</v>
      </c>
      <c r="Q53" t="s">
        <v>95</v>
      </c>
      <c r="R53" t="s">
        <v>96</v>
      </c>
      <c r="S53" t="s">
        <v>95</v>
      </c>
      <c r="T53" t="s">
        <v>161</v>
      </c>
      <c r="U53" t="s">
        <v>98</v>
      </c>
      <c r="V53" t="s">
        <v>99</v>
      </c>
      <c r="W53">
        <v>9</v>
      </c>
      <c r="X53" t="s">
        <v>100</v>
      </c>
      <c r="Y53">
        <v>0</v>
      </c>
      <c r="Z53">
        <v>1</v>
      </c>
      <c r="AA53">
        <v>2021</v>
      </c>
      <c r="AB53">
        <v>0.18</v>
      </c>
      <c r="AC53">
        <v>-0.33</v>
      </c>
      <c r="AD53">
        <v>0.23</v>
      </c>
      <c r="AE53">
        <v>2.14</v>
      </c>
      <c r="AG53">
        <v>514917</v>
      </c>
      <c r="AI53">
        <v>1</v>
      </c>
      <c r="AJ53">
        <v>5</v>
      </c>
      <c r="AK53" t="s">
        <v>101</v>
      </c>
      <c r="AL53">
        <v>162.78</v>
      </c>
      <c r="AM53">
        <v>93.7</v>
      </c>
      <c r="AP53">
        <v>572287</v>
      </c>
      <c r="AS53">
        <v>3.10402754139175</v>
      </c>
      <c r="AT53">
        <v>-125.23411422637599</v>
      </c>
      <c r="AU53">
        <v>-1.8408090941752899</v>
      </c>
      <c r="AV53">
        <v>1.3033057286607601</v>
      </c>
      <c r="AW53">
        <v>24.7241169432391</v>
      </c>
      <c r="AX53">
        <v>-35.524189065732202</v>
      </c>
      <c r="AY53">
        <v>3.29</v>
      </c>
      <c r="AZ53">
        <v>1.49</v>
      </c>
      <c r="BA53">
        <v>134</v>
      </c>
      <c r="BB53">
        <v>89.7</v>
      </c>
      <c r="BC53">
        <v>8</v>
      </c>
      <c r="BD53">
        <v>87</v>
      </c>
      <c r="BE53">
        <v>2650</v>
      </c>
      <c r="BF53">
        <v>6.8</v>
      </c>
      <c r="BG53">
        <v>633353</v>
      </c>
      <c r="BH53">
        <v>656876</v>
      </c>
      <c r="BI53">
        <v>572287</v>
      </c>
      <c r="BJ53">
        <v>596847</v>
      </c>
      <c r="BK53">
        <v>664040</v>
      </c>
      <c r="BL53">
        <v>650490</v>
      </c>
      <c r="BM53">
        <v>677551</v>
      </c>
      <c r="BN53">
        <v>668227</v>
      </c>
      <c r="BO53">
        <v>595281</v>
      </c>
      <c r="BP53">
        <v>622534</v>
      </c>
      <c r="BQ53">
        <v>53.68</v>
      </c>
      <c r="BR53">
        <v>0.50700000000000001</v>
      </c>
      <c r="BS53">
        <v>0.45600000000000002</v>
      </c>
      <c r="BT53">
        <v>0.9</v>
      </c>
      <c r="BU53">
        <v>1</v>
      </c>
      <c r="BV53">
        <v>1</v>
      </c>
      <c r="BW53">
        <v>0</v>
      </c>
      <c r="BX53">
        <v>4</v>
      </c>
      <c r="BY53">
        <v>41</v>
      </c>
      <c r="BZ53">
        <v>2</v>
      </c>
      <c r="CA53" t="s">
        <v>113</v>
      </c>
      <c r="CB53">
        <v>5</v>
      </c>
      <c r="CC53">
        <v>2</v>
      </c>
      <c r="CD53">
        <v>2</v>
      </c>
      <c r="CE53">
        <v>5</v>
      </c>
      <c r="CF53">
        <v>3</v>
      </c>
      <c r="CG53">
        <v>5</v>
      </c>
      <c r="CH53">
        <v>3</v>
      </c>
      <c r="CI53">
        <v>5</v>
      </c>
      <c r="CJ53" t="s">
        <v>103</v>
      </c>
      <c r="CK53" t="s">
        <v>115</v>
      </c>
      <c r="CL53">
        <v>29</v>
      </c>
      <c r="CM53">
        <v>-7.3999999999999996E-2</v>
      </c>
      <c r="CN53">
        <v>0.71199999999999997</v>
      </c>
      <c r="CO53">
        <f t="shared" si="0"/>
        <v>37.36</v>
      </c>
      <c r="CP53">
        <f t="shared" si="1"/>
        <v>104.57000000000001</v>
      </c>
      <c r="CQ53">
        <f t="shared" si="2"/>
        <v>14.745313977307388</v>
      </c>
    </row>
    <row r="54" spans="1:95" x14ac:dyDescent="0.25">
      <c r="A54" t="s">
        <v>90</v>
      </c>
      <c r="B54" s="1">
        <v>44382</v>
      </c>
      <c r="C54">
        <v>87.2</v>
      </c>
      <c r="D54">
        <v>-0.93</v>
      </c>
      <c r="E54">
        <v>6.05</v>
      </c>
      <c r="F54" t="s">
        <v>91</v>
      </c>
      <c r="G54">
        <v>608070</v>
      </c>
      <c r="H54">
        <v>656420</v>
      </c>
      <c r="I54" t="s">
        <v>111</v>
      </c>
      <c r="J54" t="s">
        <v>93</v>
      </c>
      <c r="O54">
        <v>11</v>
      </c>
      <c r="P54" t="s">
        <v>188</v>
      </c>
      <c r="Q54" t="s">
        <v>95</v>
      </c>
      <c r="R54" t="s">
        <v>96</v>
      </c>
      <c r="S54" t="s">
        <v>95</v>
      </c>
      <c r="T54" t="s">
        <v>161</v>
      </c>
      <c r="U54" t="s">
        <v>98</v>
      </c>
      <c r="V54" t="s">
        <v>99</v>
      </c>
      <c r="W54">
        <v>9</v>
      </c>
      <c r="X54" t="s">
        <v>100</v>
      </c>
      <c r="Y54">
        <v>2</v>
      </c>
      <c r="Z54">
        <v>2</v>
      </c>
      <c r="AA54">
        <v>2021</v>
      </c>
      <c r="AB54">
        <v>-1.07</v>
      </c>
      <c r="AC54">
        <v>1.04</v>
      </c>
      <c r="AD54">
        <v>-1.06</v>
      </c>
      <c r="AE54">
        <v>2.57</v>
      </c>
      <c r="AH54">
        <v>514917</v>
      </c>
      <c r="AI54">
        <v>2</v>
      </c>
      <c r="AJ54">
        <v>6</v>
      </c>
      <c r="AK54" t="s">
        <v>101</v>
      </c>
      <c r="AL54">
        <v>169.08</v>
      </c>
      <c r="AM54">
        <v>98.46</v>
      </c>
      <c r="AP54">
        <v>572287</v>
      </c>
      <c r="AS54">
        <v>1.8861343967406099</v>
      </c>
      <c r="AT54">
        <v>-126.838096535904</v>
      </c>
      <c r="AU54">
        <v>-4.2765975538816701</v>
      </c>
      <c r="AV54">
        <v>-11.8576653774963</v>
      </c>
      <c r="AW54">
        <v>28.3809332431718</v>
      </c>
      <c r="AX54">
        <v>-20.347652911769099</v>
      </c>
      <c r="AY54">
        <v>3.29</v>
      </c>
      <c r="AZ54">
        <v>1.49</v>
      </c>
      <c r="BA54">
        <v>127</v>
      </c>
      <c r="BB54">
        <v>105.2</v>
      </c>
      <c r="BC54">
        <v>7</v>
      </c>
      <c r="BD54">
        <v>86.8</v>
      </c>
      <c r="BE54">
        <v>1354</v>
      </c>
      <c r="BF54">
        <v>6.2</v>
      </c>
      <c r="BG54">
        <v>633353</v>
      </c>
      <c r="BH54">
        <v>656420</v>
      </c>
      <c r="BI54">
        <v>572287</v>
      </c>
      <c r="BJ54">
        <v>596847</v>
      </c>
      <c r="BK54">
        <v>664040</v>
      </c>
      <c r="BL54">
        <v>650490</v>
      </c>
      <c r="BM54">
        <v>677551</v>
      </c>
      <c r="BN54">
        <v>668227</v>
      </c>
      <c r="BO54">
        <v>595281</v>
      </c>
      <c r="BP54">
        <v>622534</v>
      </c>
      <c r="BQ54">
        <v>54.25</v>
      </c>
      <c r="BR54">
        <v>0.627</v>
      </c>
      <c r="BS54">
        <v>0.56399999999999995</v>
      </c>
      <c r="BT54">
        <v>0.9</v>
      </c>
      <c r="BU54">
        <v>1</v>
      </c>
      <c r="BV54">
        <v>1</v>
      </c>
      <c r="BW54">
        <v>0</v>
      </c>
      <c r="BX54">
        <v>4</v>
      </c>
      <c r="BY54">
        <v>53</v>
      </c>
      <c r="BZ54">
        <v>6</v>
      </c>
      <c r="CA54" t="s">
        <v>102</v>
      </c>
      <c r="CB54">
        <v>5</v>
      </c>
      <c r="CC54">
        <v>6</v>
      </c>
      <c r="CD54">
        <v>6</v>
      </c>
      <c r="CE54">
        <v>5</v>
      </c>
      <c r="CF54">
        <v>6</v>
      </c>
      <c r="CG54">
        <v>5</v>
      </c>
      <c r="CH54">
        <v>6</v>
      </c>
      <c r="CI54">
        <v>5</v>
      </c>
      <c r="CJ54" t="s">
        <v>103</v>
      </c>
      <c r="CK54" t="s">
        <v>115</v>
      </c>
      <c r="CL54">
        <v>231</v>
      </c>
      <c r="CM54">
        <v>-2.8000000000000001E-2</v>
      </c>
      <c r="CN54">
        <v>0.311</v>
      </c>
      <c r="CO54">
        <f t="shared" si="0"/>
        <v>43.660000000000011</v>
      </c>
      <c r="CP54">
        <f t="shared" si="1"/>
        <v>99.810000000000016</v>
      </c>
      <c r="CQ54">
        <f t="shared" si="2"/>
        <v>17.719548828585516</v>
      </c>
    </row>
    <row r="55" spans="1:95" x14ac:dyDescent="0.25">
      <c r="A55" t="s">
        <v>105</v>
      </c>
      <c r="B55" s="1">
        <v>44382</v>
      </c>
      <c r="C55">
        <v>88.6</v>
      </c>
      <c r="D55">
        <v>1.54</v>
      </c>
      <c r="E55">
        <v>6.02</v>
      </c>
      <c r="F55" t="s">
        <v>91</v>
      </c>
      <c r="G55">
        <v>608070</v>
      </c>
      <c r="H55">
        <v>448179</v>
      </c>
      <c r="I55" t="s">
        <v>106</v>
      </c>
      <c r="J55" t="s">
        <v>93</v>
      </c>
      <c r="O55">
        <v>1</v>
      </c>
      <c r="P55" t="s">
        <v>189</v>
      </c>
      <c r="Q55" t="s">
        <v>95</v>
      </c>
      <c r="R55" t="s">
        <v>95</v>
      </c>
      <c r="S55" t="s">
        <v>96</v>
      </c>
      <c r="T55" t="s">
        <v>161</v>
      </c>
      <c r="U55" t="s">
        <v>98</v>
      </c>
      <c r="V55" t="s">
        <v>99</v>
      </c>
      <c r="W55">
        <v>7</v>
      </c>
      <c r="X55" t="s">
        <v>135</v>
      </c>
      <c r="Y55">
        <v>1</v>
      </c>
      <c r="Z55">
        <v>1</v>
      </c>
      <c r="AA55">
        <v>2021</v>
      </c>
      <c r="AB55">
        <v>0.7</v>
      </c>
      <c r="AC55">
        <v>1.4</v>
      </c>
      <c r="AD55">
        <v>-0.38</v>
      </c>
      <c r="AE55">
        <v>3.26</v>
      </c>
      <c r="AI55">
        <v>2</v>
      </c>
      <c r="AJ55">
        <v>1</v>
      </c>
      <c r="AK55" t="s">
        <v>101</v>
      </c>
      <c r="AL55">
        <v>86.63</v>
      </c>
      <c r="AM55">
        <v>85.28</v>
      </c>
      <c r="AP55">
        <v>572287</v>
      </c>
      <c r="AS55">
        <v>-6.1910127084197297</v>
      </c>
      <c r="AT55">
        <v>-128.88245706236299</v>
      </c>
      <c r="AU55">
        <v>-3.57597345470435</v>
      </c>
      <c r="AV55">
        <v>9.1728105056276306</v>
      </c>
      <c r="AW55">
        <v>28.853904400282399</v>
      </c>
      <c r="AX55">
        <v>-16.052294513960401</v>
      </c>
      <c r="AY55">
        <v>3.29</v>
      </c>
      <c r="AZ55">
        <v>1.49</v>
      </c>
      <c r="BA55">
        <v>299</v>
      </c>
      <c r="BB55">
        <v>84.5</v>
      </c>
      <c r="BC55">
        <v>38</v>
      </c>
      <c r="BD55">
        <v>88.5</v>
      </c>
      <c r="BE55">
        <v>2190</v>
      </c>
      <c r="BF55">
        <v>6.4</v>
      </c>
      <c r="BG55">
        <v>633353</v>
      </c>
      <c r="BH55">
        <v>448179</v>
      </c>
      <c r="BI55">
        <v>572287</v>
      </c>
      <c r="BJ55">
        <v>596847</v>
      </c>
      <c r="BK55">
        <v>664040</v>
      </c>
      <c r="BL55">
        <v>650490</v>
      </c>
      <c r="BM55">
        <v>677551</v>
      </c>
      <c r="BN55">
        <v>668227</v>
      </c>
      <c r="BO55">
        <v>595281</v>
      </c>
      <c r="BP55">
        <v>622534</v>
      </c>
      <c r="BQ55">
        <v>54.05</v>
      </c>
      <c r="BR55">
        <v>0.01</v>
      </c>
      <c r="BS55">
        <v>1.0999999999999999E-2</v>
      </c>
      <c r="BT55">
        <v>0</v>
      </c>
      <c r="BU55">
        <v>1</v>
      </c>
      <c r="BV55">
        <v>0</v>
      </c>
      <c r="BW55">
        <v>0</v>
      </c>
      <c r="BX55">
        <v>3</v>
      </c>
      <c r="BY55">
        <v>3</v>
      </c>
      <c r="BZ55">
        <v>3</v>
      </c>
      <c r="CA55" t="s">
        <v>109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 t="s">
        <v>115</v>
      </c>
      <c r="CK55" t="s">
        <v>104</v>
      </c>
      <c r="CL55">
        <v>147</v>
      </c>
      <c r="CM55">
        <v>0.01</v>
      </c>
      <c r="CN55">
        <v>-9.9000000000000005E-2</v>
      </c>
      <c r="CO55">
        <f t="shared" si="0"/>
        <v>-38.790000000000006</v>
      </c>
      <c r="CP55">
        <f t="shared" si="1"/>
        <v>112.99000000000001</v>
      </c>
      <c r="CQ55">
        <f t="shared" si="2"/>
        <v>-14.210690983133652</v>
      </c>
    </row>
    <row r="56" spans="1:95" x14ac:dyDescent="0.25">
      <c r="A56" t="s">
        <v>105</v>
      </c>
      <c r="B56" s="1">
        <v>44378</v>
      </c>
      <c r="C56">
        <v>93</v>
      </c>
      <c r="D56">
        <v>0.96</v>
      </c>
      <c r="E56">
        <v>5.96</v>
      </c>
      <c r="F56" t="s">
        <v>91</v>
      </c>
      <c r="G56">
        <v>608070</v>
      </c>
      <c r="H56">
        <v>664285</v>
      </c>
      <c r="I56" t="s">
        <v>139</v>
      </c>
      <c r="J56" t="s">
        <v>93</v>
      </c>
      <c r="O56">
        <v>2</v>
      </c>
      <c r="P56" t="s">
        <v>190</v>
      </c>
      <c r="Q56" t="s">
        <v>95</v>
      </c>
      <c r="R56" t="s">
        <v>95</v>
      </c>
      <c r="S56" t="s">
        <v>96</v>
      </c>
      <c r="T56" t="s">
        <v>98</v>
      </c>
      <c r="U56" t="s">
        <v>169</v>
      </c>
      <c r="V56" t="s">
        <v>99</v>
      </c>
      <c r="W56">
        <v>7</v>
      </c>
      <c r="X56" t="s">
        <v>108</v>
      </c>
      <c r="Y56">
        <v>2</v>
      </c>
      <c r="Z56">
        <v>1</v>
      </c>
      <c r="AA56">
        <v>2021</v>
      </c>
      <c r="AB56">
        <v>0.45</v>
      </c>
      <c r="AC56">
        <v>0.49</v>
      </c>
      <c r="AD56">
        <v>-0.1</v>
      </c>
      <c r="AE56">
        <v>2.74</v>
      </c>
      <c r="AI56">
        <v>1</v>
      </c>
      <c r="AJ56">
        <v>3</v>
      </c>
      <c r="AK56" t="s">
        <v>128</v>
      </c>
      <c r="AL56">
        <v>45.39</v>
      </c>
      <c r="AM56">
        <v>117.7</v>
      </c>
      <c r="AP56">
        <v>488771</v>
      </c>
      <c r="AS56">
        <v>-3.6761152707558198</v>
      </c>
      <c r="AT56">
        <v>-135.51227811811</v>
      </c>
      <c r="AU56">
        <v>-3.6193966685711998</v>
      </c>
      <c r="AV56">
        <v>6.3358572085973499</v>
      </c>
      <c r="AW56">
        <v>25.487410660185301</v>
      </c>
      <c r="AX56">
        <v>-25.579172509732999</v>
      </c>
      <c r="AY56">
        <v>3.29</v>
      </c>
      <c r="AZ56">
        <v>1.49</v>
      </c>
      <c r="BA56">
        <v>281</v>
      </c>
      <c r="BB56">
        <v>79.400000000000006</v>
      </c>
      <c r="BC56">
        <v>28</v>
      </c>
      <c r="BD56">
        <v>92.9</v>
      </c>
      <c r="BE56">
        <v>2179</v>
      </c>
      <c r="BF56">
        <v>5.8</v>
      </c>
      <c r="BG56">
        <v>633469</v>
      </c>
      <c r="BH56">
        <v>664285</v>
      </c>
      <c r="BI56">
        <v>488771</v>
      </c>
      <c r="BJ56">
        <v>493329</v>
      </c>
      <c r="BK56">
        <v>514888</v>
      </c>
      <c r="BL56">
        <v>647351</v>
      </c>
      <c r="BM56">
        <v>596825</v>
      </c>
      <c r="BN56">
        <v>670541</v>
      </c>
      <c r="BO56">
        <v>664702</v>
      </c>
      <c r="BP56">
        <v>663656</v>
      </c>
      <c r="BQ56">
        <v>54.66</v>
      </c>
      <c r="BR56">
        <v>0.193</v>
      </c>
      <c r="BS56">
        <v>0.17399999999999999</v>
      </c>
      <c r="BT56">
        <v>1.25</v>
      </c>
      <c r="BU56">
        <v>1</v>
      </c>
      <c r="BV56">
        <v>1</v>
      </c>
      <c r="BW56">
        <v>1</v>
      </c>
      <c r="BX56">
        <v>3</v>
      </c>
      <c r="BY56">
        <v>23</v>
      </c>
      <c r="BZ56">
        <v>4</v>
      </c>
      <c r="CA56" t="s">
        <v>109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1</v>
      </c>
      <c r="CI56">
        <v>0</v>
      </c>
      <c r="CJ56" t="s">
        <v>115</v>
      </c>
      <c r="CK56" t="s">
        <v>115</v>
      </c>
      <c r="CL56">
        <v>146</v>
      </c>
      <c r="CM56">
        <v>3.7999999999999999E-2</v>
      </c>
      <c r="CN56">
        <v>0.38100000000000001</v>
      </c>
      <c r="CO56">
        <f t="shared" si="0"/>
        <v>-80.03</v>
      </c>
      <c r="CP56">
        <f t="shared" si="1"/>
        <v>80.570000000000007</v>
      </c>
      <c r="CQ56">
        <f t="shared" si="2"/>
        <v>-33.605512433033653</v>
      </c>
    </row>
    <row r="57" spans="1:95" x14ac:dyDescent="0.25">
      <c r="A57" t="s">
        <v>121</v>
      </c>
      <c r="B57" s="1">
        <v>44378</v>
      </c>
      <c r="C57">
        <v>90.2</v>
      </c>
      <c r="D57">
        <v>-1.55</v>
      </c>
      <c r="E57">
        <v>6.28</v>
      </c>
      <c r="F57" t="s">
        <v>91</v>
      </c>
      <c r="G57">
        <v>608070</v>
      </c>
      <c r="H57">
        <v>656981</v>
      </c>
      <c r="I57" t="s">
        <v>167</v>
      </c>
      <c r="J57" t="s">
        <v>93</v>
      </c>
      <c r="O57">
        <v>4</v>
      </c>
      <c r="P57" t="s">
        <v>191</v>
      </c>
      <c r="Q57" t="s">
        <v>95</v>
      </c>
      <c r="R57" t="s">
        <v>96</v>
      </c>
      <c r="S57" t="s">
        <v>95</v>
      </c>
      <c r="T57" t="s">
        <v>98</v>
      </c>
      <c r="U57" t="s">
        <v>169</v>
      </c>
      <c r="V57" t="s">
        <v>99</v>
      </c>
      <c r="W57">
        <v>3</v>
      </c>
      <c r="X57" t="s">
        <v>100</v>
      </c>
      <c r="Y57">
        <v>3</v>
      </c>
      <c r="Z57">
        <v>1</v>
      </c>
      <c r="AA57">
        <v>2021</v>
      </c>
      <c r="AB57">
        <v>0.11</v>
      </c>
      <c r="AC57">
        <v>0.81</v>
      </c>
      <c r="AD57">
        <v>-0.38</v>
      </c>
      <c r="AE57">
        <v>2.08</v>
      </c>
      <c r="AH57">
        <v>642708</v>
      </c>
      <c r="AI57">
        <v>0</v>
      </c>
      <c r="AJ57">
        <v>8</v>
      </c>
      <c r="AK57" t="s">
        <v>128</v>
      </c>
      <c r="AL57">
        <v>127.59</v>
      </c>
      <c r="AM57">
        <v>201.95</v>
      </c>
      <c r="AP57">
        <v>488771</v>
      </c>
      <c r="AS57">
        <v>2.6837589170623</v>
      </c>
      <c r="AT57">
        <v>-131.281172693424</v>
      </c>
      <c r="AU57">
        <v>-6.2121022794992404</v>
      </c>
      <c r="AV57">
        <v>0.65709088401289395</v>
      </c>
      <c r="AW57">
        <v>27.385782191920701</v>
      </c>
      <c r="AX57">
        <v>-21.658477425031101</v>
      </c>
      <c r="AY57">
        <v>3.29</v>
      </c>
      <c r="AZ57">
        <v>1.49</v>
      </c>
      <c r="BA57">
        <v>6</v>
      </c>
      <c r="BB57">
        <v>95.9</v>
      </c>
      <c r="BC57">
        <v>-21</v>
      </c>
      <c r="BD57">
        <v>89.7</v>
      </c>
      <c r="BE57">
        <v>2353</v>
      </c>
      <c r="BF57">
        <v>5.9</v>
      </c>
      <c r="BG57">
        <v>633469</v>
      </c>
      <c r="BH57">
        <v>656981</v>
      </c>
      <c r="BI57">
        <v>488771</v>
      </c>
      <c r="BJ57">
        <v>493329</v>
      </c>
      <c r="BK57">
        <v>514888</v>
      </c>
      <c r="BL57">
        <v>647351</v>
      </c>
      <c r="BM57">
        <v>596825</v>
      </c>
      <c r="BN57">
        <v>676801</v>
      </c>
      <c r="BO57">
        <v>664702</v>
      </c>
      <c r="BP57">
        <v>663656</v>
      </c>
      <c r="BQ57">
        <v>54.57</v>
      </c>
      <c r="BR57">
        <v>0.11</v>
      </c>
      <c r="BS57">
        <v>0.104</v>
      </c>
      <c r="BT57">
        <v>0</v>
      </c>
      <c r="BU57">
        <v>1</v>
      </c>
      <c r="BV57">
        <v>0</v>
      </c>
      <c r="BW57">
        <v>0</v>
      </c>
      <c r="BX57">
        <v>2</v>
      </c>
      <c r="BY57">
        <v>65</v>
      </c>
      <c r="BZ57">
        <v>5</v>
      </c>
      <c r="CA57" t="s">
        <v>123</v>
      </c>
      <c r="CB57">
        <v>2</v>
      </c>
      <c r="CC57">
        <v>7</v>
      </c>
      <c r="CD57">
        <v>2</v>
      </c>
      <c r="CE57">
        <v>7</v>
      </c>
      <c r="CF57">
        <v>7</v>
      </c>
      <c r="CG57">
        <v>2</v>
      </c>
      <c r="CH57">
        <v>2</v>
      </c>
      <c r="CI57">
        <v>7</v>
      </c>
      <c r="CJ57" t="s">
        <v>103</v>
      </c>
      <c r="CK57" t="s">
        <v>115</v>
      </c>
      <c r="CL57">
        <v>208</v>
      </c>
      <c r="CM57">
        <v>-1.4E-2</v>
      </c>
      <c r="CN57">
        <v>-0.746</v>
      </c>
      <c r="CO57">
        <f t="shared" si="0"/>
        <v>2.1700000000000017</v>
      </c>
      <c r="CP57">
        <f t="shared" si="1"/>
        <v>-3.6799999999999784</v>
      </c>
      <c r="CQ57">
        <f t="shared" si="2"/>
        <v>-22.895057854636047</v>
      </c>
    </row>
    <row r="58" spans="1:95" x14ac:dyDescent="0.25">
      <c r="A58" t="s">
        <v>124</v>
      </c>
      <c r="B58" s="1">
        <v>44377</v>
      </c>
      <c r="C58">
        <v>92.1</v>
      </c>
      <c r="D58">
        <v>-2.5499999999999998</v>
      </c>
      <c r="E58">
        <v>5.96</v>
      </c>
      <c r="F58" t="s">
        <v>91</v>
      </c>
      <c r="G58">
        <v>608070</v>
      </c>
      <c r="H58">
        <v>570632</v>
      </c>
      <c r="I58" t="s">
        <v>116</v>
      </c>
      <c r="J58" t="s">
        <v>93</v>
      </c>
      <c r="O58">
        <v>1</v>
      </c>
      <c r="P58" t="s">
        <v>192</v>
      </c>
      <c r="Q58" t="s">
        <v>95</v>
      </c>
      <c r="R58" t="s">
        <v>96</v>
      </c>
      <c r="S58" t="s">
        <v>95</v>
      </c>
      <c r="T58" t="s">
        <v>98</v>
      </c>
      <c r="U58" t="s">
        <v>118</v>
      </c>
      <c r="V58" t="s">
        <v>99</v>
      </c>
      <c r="X58" t="s">
        <v>135</v>
      </c>
      <c r="Y58">
        <v>0</v>
      </c>
      <c r="Z58">
        <v>1</v>
      </c>
      <c r="AA58">
        <v>2021</v>
      </c>
      <c r="AB58">
        <v>-1.36</v>
      </c>
      <c r="AC58">
        <v>0.7</v>
      </c>
      <c r="AD58">
        <v>-0.4</v>
      </c>
      <c r="AE58">
        <v>2.85</v>
      </c>
      <c r="AI58">
        <v>2</v>
      </c>
      <c r="AJ58">
        <v>1</v>
      </c>
      <c r="AK58" t="s">
        <v>128</v>
      </c>
      <c r="AL58">
        <v>217.47</v>
      </c>
      <c r="AM58">
        <v>93.48</v>
      </c>
      <c r="AP58">
        <v>668670</v>
      </c>
      <c r="AS58">
        <v>8.3680594487243294</v>
      </c>
      <c r="AT58">
        <v>-133.903383683388</v>
      </c>
      <c r="AU58">
        <v>-3.5703627172771601</v>
      </c>
      <c r="AV58">
        <v>-18.1743142752177</v>
      </c>
      <c r="AW58">
        <v>28.139863900893499</v>
      </c>
      <c r="AX58">
        <v>-23.1944867555532</v>
      </c>
      <c r="AY58">
        <v>3.29</v>
      </c>
      <c r="AZ58">
        <v>1.49</v>
      </c>
      <c r="BA58">
        <v>344</v>
      </c>
      <c r="BB58">
        <v>96.9</v>
      </c>
      <c r="BC58">
        <v>41</v>
      </c>
      <c r="BD58">
        <v>91.8</v>
      </c>
      <c r="BE58">
        <v>2062</v>
      </c>
      <c r="BF58">
        <v>6.1</v>
      </c>
      <c r="BG58">
        <v>633432</v>
      </c>
      <c r="BH58">
        <v>570632</v>
      </c>
      <c r="BI58">
        <v>668670</v>
      </c>
      <c r="BJ58">
        <v>570731</v>
      </c>
      <c r="BK58">
        <v>605612</v>
      </c>
      <c r="BL58">
        <v>600869</v>
      </c>
      <c r="BM58">
        <v>670097</v>
      </c>
      <c r="BN58">
        <v>543257</v>
      </c>
      <c r="BO58">
        <v>668731</v>
      </c>
      <c r="BP58">
        <v>608577</v>
      </c>
      <c r="BQ58">
        <v>54.42</v>
      </c>
      <c r="BR58">
        <v>7.0000000000000007E-2</v>
      </c>
      <c r="BS58">
        <v>0.114</v>
      </c>
      <c r="BT58">
        <v>2</v>
      </c>
      <c r="BU58">
        <v>1</v>
      </c>
      <c r="BV58">
        <v>0</v>
      </c>
      <c r="BW58">
        <v>3</v>
      </c>
      <c r="BX58">
        <v>3</v>
      </c>
      <c r="BY58">
        <v>6</v>
      </c>
      <c r="BZ58">
        <v>2</v>
      </c>
      <c r="CA58" t="s">
        <v>129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 t="s">
        <v>103</v>
      </c>
      <c r="CK58" t="s">
        <v>115</v>
      </c>
      <c r="CL58">
        <v>216</v>
      </c>
      <c r="CM58">
        <v>0.126</v>
      </c>
      <c r="CN58">
        <v>1.0189999999999999</v>
      </c>
      <c r="CO58">
        <f t="shared" si="0"/>
        <v>92.05</v>
      </c>
      <c r="CP58">
        <f t="shared" si="1"/>
        <v>104.79</v>
      </c>
      <c r="CQ58">
        <f t="shared" si="2"/>
        <v>30.972624225518366</v>
      </c>
    </row>
    <row r="59" spans="1:95" x14ac:dyDescent="0.25">
      <c r="A59" t="s">
        <v>105</v>
      </c>
      <c r="B59" s="1">
        <v>44375</v>
      </c>
      <c r="C59">
        <v>93.2</v>
      </c>
      <c r="D59">
        <v>-2.34</v>
      </c>
      <c r="E59">
        <v>5.92</v>
      </c>
      <c r="F59" t="s">
        <v>91</v>
      </c>
      <c r="G59">
        <v>608070</v>
      </c>
      <c r="H59">
        <v>666159</v>
      </c>
      <c r="I59" t="s">
        <v>116</v>
      </c>
      <c r="J59" t="s">
        <v>93</v>
      </c>
      <c r="O59">
        <v>7</v>
      </c>
      <c r="P59" t="s">
        <v>193</v>
      </c>
      <c r="Q59" t="s">
        <v>95</v>
      </c>
      <c r="R59" t="s">
        <v>96</v>
      </c>
      <c r="S59" t="s">
        <v>95</v>
      </c>
      <c r="T59" t="s">
        <v>98</v>
      </c>
      <c r="U59" t="s">
        <v>118</v>
      </c>
      <c r="V59" t="s">
        <v>99</v>
      </c>
      <c r="X59" t="s">
        <v>135</v>
      </c>
      <c r="Y59">
        <v>0</v>
      </c>
      <c r="Z59">
        <v>0</v>
      </c>
      <c r="AA59">
        <v>2021</v>
      </c>
      <c r="AB59">
        <v>-0.35</v>
      </c>
      <c r="AC59">
        <v>1.41</v>
      </c>
      <c r="AD59">
        <v>-0.37</v>
      </c>
      <c r="AE59">
        <v>2</v>
      </c>
      <c r="AF59">
        <v>514917</v>
      </c>
      <c r="AH59">
        <v>642708</v>
      </c>
      <c r="AI59">
        <v>2</v>
      </c>
      <c r="AJ59">
        <v>4</v>
      </c>
      <c r="AK59" t="s">
        <v>128</v>
      </c>
      <c r="AL59">
        <v>244.05</v>
      </c>
      <c r="AM59">
        <v>87.16</v>
      </c>
      <c r="AP59">
        <v>668670</v>
      </c>
      <c r="AS59">
        <v>5.8940989341921997</v>
      </c>
      <c r="AT59">
        <v>-135.55339967969499</v>
      </c>
      <c r="AU59">
        <v>-7.4940174798216503</v>
      </c>
      <c r="AV59">
        <v>-5.6129462407703903</v>
      </c>
      <c r="AW59">
        <v>28.782016592537701</v>
      </c>
      <c r="AX59">
        <v>-13.343812344102499</v>
      </c>
      <c r="AY59">
        <v>3.29</v>
      </c>
      <c r="AZ59">
        <v>1.49</v>
      </c>
      <c r="BA59">
        <v>399</v>
      </c>
      <c r="BB59">
        <v>106</v>
      </c>
      <c r="BC59">
        <v>26</v>
      </c>
      <c r="BD59">
        <v>94.1</v>
      </c>
      <c r="BE59">
        <v>2097</v>
      </c>
      <c r="BF59">
        <v>6.8</v>
      </c>
      <c r="BG59">
        <v>633466</v>
      </c>
      <c r="BH59">
        <v>666159</v>
      </c>
      <c r="BI59">
        <v>668670</v>
      </c>
      <c r="BJ59">
        <v>570731</v>
      </c>
      <c r="BK59">
        <v>650489</v>
      </c>
      <c r="BL59">
        <v>600869</v>
      </c>
      <c r="BM59">
        <v>605612</v>
      </c>
      <c r="BN59">
        <v>543257</v>
      </c>
      <c r="BO59">
        <v>668731</v>
      </c>
      <c r="BP59">
        <v>663662</v>
      </c>
      <c r="BQ59">
        <v>53.74</v>
      </c>
      <c r="BR59">
        <v>0.93</v>
      </c>
      <c r="BS59">
        <v>1.827</v>
      </c>
      <c r="BT59">
        <v>2</v>
      </c>
      <c r="BU59">
        <v>1</v>
      </c>
      <c r="BV59">
        <v>0</v>
      </c>
      <c r="BW59">
        <v>3</v>
      </c>
      <c r="BX59">
        <v>6</v>
      </c>
      <c r="BY59">
        <v>36</v>
      </c>
      <c r="BZ59">
        <v>1</v>
      </c>
      <c r="CA59" t="s">
        <v>109</v>
      </c>
      <c r="CB59">
        <v>6</v>
      </c>
      <c r="CC59">
        <v>2</v>
      </c>
      <c r="CD59">
        <v>6</v>
      </c>
      <c r="CE59">
        <v>2</v>
      </c>
      <c r="CF59">
        <v>2</v>
      </c>
      <c r="CG59">
        <v>9</v>
      </c>
      <c r="CH59">
        <v>9</v>
      </c>
      <c r="CI59">
        <v>2</v>
      </c>
      <c r="CJ59" t="s">
        <v>103</v>
      </c>
      <c r="CK59" t="s">
        <v>115</v>
      </c>
      <c r="CL59">
        <v>210</v>
      </c>
      <c r="CM59">
        <v>6.3E-2</v>
      </c>
      <c r="CN59">
        <v>2.6120000000000001</v>
      </c>
      <c r="CO59">
        <f t="shared" si="0"/>
        <v>118.63000000000001</v>
      </c>
      <c r="CP59">
        <f t="shared" si="1"/>
        <v>111.11000000000001</v>
      </c>
      <c r="CQ59">
        <f t="shared" si="2"/>
        <v>35.156080180747523</v>
      </c>
    </row>
    <row r="60" spans="1:95" x14ac:dyDescent="0.25">
      <c r="A60" t="s">
        <v>105</v>
      </c>
      <c r="B60" s="1">
        <v>44375</v>
      </c>
      <c r="C60">
        <v>94</v>
      </c>
      <c r="D60">
        <v>-1.0900000000000001</v>
      </c>
      <c r="E60">
        <v>5.97</v>
      </c>
      <c r="F60" t="s">
        <v>91</v>
      </c>
      <c r="G60">
        <v>608070</v>
      </c>
      <c r="H60">
        <v>571656</v>
      </c>
      <c r="I60" t="s">
        <v>139</v>
      </c>
      <c r="J60" t="s">
        <v>93</v>
      </c>
      <c r="O60">
        <v>5</v>
      </c>
      <c r="P60" t="s">
        <v>194</v>
      </c>
      <c r="Q60" t="s">
        <v>95</v>
      </c>
      <c r="R60" t="s">
        <v>96</v>
      </c>
      <c r="S60" t="s">
        <v>95</v>
      </c>
      <c r="T60" t="s">
        <v>98</v>
      </c>
      <c r="U60" t="s">
        <v>118</v>
      </c>
      <c r="V60" t="s">
        <v>99</v>
      </c>
      <c r="W60">
        <v>9</v>
      </c>
      <c r="X60" t="s">
        <v>108</v>
      </c>
      <c r="Y60">
        <v>1</v>
      </c>
      <c r="Z60">
        <v>1</v>
      </c>
      <c r="AA60">
        <v>2021</v>
      </c>
      <c r="AB60">
        <v>-0.91</v>
      </c>
      <c r="AC60">
        <v>1.1000000000000001</v>
      </c>
      <c r="AD60">
        <v>0.18</v>
      </c>
      <c r="AE60">
        <v>2.42</v>
      </c>
      <c r="AI60">
        <v>1</v>
      </c>
      <c r="AJ60">
        <v>6</v>
      </c>
      <c r="AK60" t="s">
        <v>128</v>
      </c>
      <c r="AL60">
        <v>219.25</v>
      </c>
      <c r="AM60">
        <v>107.17</v>
      </c>
      <c r="AP60">
        <v>668670</v>
      </c>
      <c r="AS60">
        <v>5.2946111373330398</v>
      </c>
      <c r="AT60">
        <v>-136.694374376935</v>
      </c>
      <c r="AU60">
        <v>-5.8970363122301697</v>
      </c>
      <c r="AV60">
        <v>-12.5623870796469</v>
      </c>
      <c r="AW60">
        <v>29.703146838995501</v>
      </c>
      <c r="AX60">
        <v>-17.323607842986501</v>
      </c>
      <c r="AY60">
        <v>3.29</v>
      </c>
      <c r="AZ60">
        <v>1.49</v>
      </c>
      <c r="BA60">
        <v>229</v>
      </c>
      <c r="BB60">
        <v>94.1</v>
      </c>
      <c r="BC60">
        <v>16</v>
      </c>
      <c r="BD60">
        <v>93.6</v>
      </c>
      <c r="BE60">
        <v>2181</v>
      </c>
      <c r="BF60">
        <v>6.1</v>
      </c>
      <c r="BG60">
        <v>633466</v>
      </c>
      <c r="BH60">
        <v>571656</v>
      </c>
      <c r="BI60">
        <v>668670</v>
      </c>
      <c r="BJ60">
        <v>570731</v>
      </c>
      <c r="BK60">
        <v>650489</v>
      </c>
      <c r="BL60">
        <v>600869</v>
      </c>
      <c r="BM60">
        <v>605612</v>
      </c>
      <c r="BN60">
        <v>543257</v>
      </c>
      <c r="BO60">
        <v>668731</v>
      </c>
      <c r="BP60">
        <v>663662</v>
      </c>
      <c r="BQ60">
        <v>54.42</v>
      </c>
      <c r="BR60">
        <v>0.68300000000000005</v>
      </c>
      <c r="BS60">
        <v>0.67500000000000004</v>
      </c>
      <c r="BT60">
        <v>1.25</v>
      </c>
      <c r="BU60">
        <v>1</v>
      </c>
      <c r="BV60">
        <v>1</v>
      </c>
      <c r="BW60">
        <v>1</v>
      </c>
      <c r="BX60">
        <v>4</v>
      </c>
      <c r="BY60">
        <v>54</v>
      </c>
      <c r="BZ60">
        <v>3</v>
      </c>
      <c r="CA60" t="s">
        <v>109</v>
      </c>
      <c r="CB60">
        <v>11</v>
      </c>
      <c r="CC60">
        <v>4</v>
      </c>
      <c r="CD60">
        <v>11</v>
      </c>
      <c r="CE60">
        <v>4</v>
      </c>
      <c r="CF60">
        <v>4</v>
      </c>
      <c r="CG60">
        <v>11</v>
      </c>
      <c r="CH60">
        <v>11</v>
      </c>
      <c r="CI60">
        <v>4</v>
      </c>
      <c r="CJ60" t="s">
        <v>103</v>
      </c>
      <c r="CK60" t="s">
        <v>115</v>
      </c>
      <c r="CL60">
        <v>227</v>
      </c>
      <c r="CM60">
        <v>1E-3</v>
      </c>
      <c r="CN60">
        <v>0.41799999999999998</v>
      </c>
      <c r="CO60">
        <f t="shared" si="0"/>
        <v>93.83</v>
      </c>
      <c r="CP60">
        <f t="shared" si="1"/>
        <v>91.100000000000009</v>
      </c>
      <c r="CQ60">
        <f t="shared" si="2"/>
        <v>34.384318865401738</v>
      </c>
    </row>
    <row r="61" spans="1:95" x14ac:dyDescent="0.25">
      <c r="A61" t="s">
        <v>105</v>
      </c>
      <c r="B61" s="1">
        <v>44375</v>
      </c>
      <c r="C61">
        <v>94.2</v>
      </c>
      <c r="D61">
        <v>-2.2400000000000002</v>
      </c>
      <c r="E61">
        <v>5.88</v>
      </c>
      <c r="F61" t="s">
        <v>91</v>
      </c>
      <c r="G61">
        <v>608070</v>
      </c>
      <c r="H61">
        <v>666159</v>
      </c>
      <c r="I61" t="s">
        <v>106</v>
      </c>
      <c r="J61" t="s">
        <v>93</v>
      </c>
      <c r="O61">
        <v>7</v>
      </c>
      <c r="P61" t="s">
        <v>195</v>
      </c>
      <c r="Q61" t="s">
        <v>95</v>
      </c>
      <c r="R61" t="s">
        <v>96</v>
      </c>
      <c r="S61" t="s">
        <v>95</v>
      </c>
      <c r="T61" t="s">
        <v>98</v>
      </c>
      <c r="U61" t="s">
        <v>118</v>
      </c>
      <c r="V61" t="s">
        <v>99</v>
      </c>
      <c r="W61">
        <v>4</v>
      </c>
      <c r="X61" t="s">
        <v>100</v>
      </c>
      <c r="Y61">
        <v>1</v>
      </c>
      <c r="Z61">
        <v>2</v>
      </c>
      <c r="AA61">
        <v>2021</v>
      </c>
      <c r="AB61">
        <v>-0.19</v>
      </c>
      <c r="AC61">
        <v>1.1599999999999999</v>
      </c>
      <c r="AD61">
        <v>-0.37</v>
      </c>
      <c r="AE61">
        <v>2.04</v>
      </c>
      <c r="AF61">
        <v>514917</v>
      </c>
      <c r="AG61">
        <v>642708</v>
      </c>
      <c r="AI61">
        <v>0</v>
      </c>
      <c r="AJ61">
        <v>1</v>
      </c>
      <c r="AK61" t="s">
        <v>128</v>
      </c>
      <c r="AL61">
        <v>161.54</v>
      </c>
      <c r="AM61">
        <v>135.96</v>
      </c>
      <c r="AP61">
        <v>668670</v>
      </c>
      <c r="AS61">
        <v>5.3255687485123699</v>
      </c>
      <c r="AT61">
        <v>-137.064369230197</v>
      </c>
      <c r="AU61">
        <v>-6.9607736171202399</v>
      </c>
      <c r="AV61">
        <v>-3.5078106554947599</v>
      </c>
      <c r="AW61">
        <v>27.464412677008401</v>
      </c>
      <c r="AX61">
        <v>-16.251747123590299</v>
      </c>
      <c r="AY61">
        <v>3.29</v>
      </c>
      <c r="AZ61">
        <v>1.49</v>
      </c>
      <c r="BA61">
        <v>116</v>
      </c>
      <c r="BB61">
        <v>101.6</v>
      </c>
      <c r="BC61">
        <v>6</v>
      </c>
      <c r="BD61">
        <v>95.6</v>
      </c>
      <c r="BE61">
        <v>1758</v>
      </c>
      <c r="BF61">
        <v>6.9</v>
      </c>
      <c r="BG61">
        <v>633466</v>
      </c>
      <c r="BH61">
        <v>666159</v>
      </c>
      <c r="BI61">
        <v>668670</v>
      </c>
      <c r="BJ61">
        <v>570731</v>
      </c>
      <c r="BK61">
        <v>650489</v>
      </c>
      <c r="BL61">
        <v>600869</v>
      </c>
      <c r="BM61">
        <v>605612</v>
      </c>
      <c r="BN61">
        <v>543257</v>
      </c>
      <c r="BO61">
        <v>668731</v>
      </c>
      <c r="BP61">
        <v>663662</v>
      </c>
      <c r="BQ61">
        <v>53.62</v>
      </c>
      <c r="BR61">
        <v>0.59</v>
      </c>
      <c r="BS61">
        <v>0.54400000000000004</v>
      </c>
      <c r="BT61">
        <v>0</v>
      </c>
      <c r="BU61">
        <v>1</v>
      </c>
      <c r="BV61">
        <v>0</v>
      </c>
      <c r="BW61">
        <v>0</v>
      </c>
      <c r="BX61">
        <v>4</v>
      </c>
      <c r="BY61">
        <v>6</v>
      </c>
      <c r="BZ61">
        <v>4</v>
      </c>
      <c r="CA61" t="s">
        <v>109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 t="s">
        <v>103</v>
      </c>
      <c r="CK61" t="s">
        <v>115</v>
      </c>
      <c r="CL61">
        <v>207</v>
      </c>
      <c r="CM61">
        <v>7.0000000000000001E-3</v>
      </c>
      <c r="CN61">
        <v>-0.16400000000000001</v>
      </c>
      <c r="CO61">
        <f t="shared" si="0"/>
        <v>36.11999999999999</v>
      </c>
      <c r="CP61">
        <f t="shared" si="1"/>
        <v>62.31</v>
      </c>
      <c r="CQ61">
        <f t="shared" si="2"/>
        <v>22.575080713616479</v>
      </c>
    </row>
    <row r="62" spans="1:95" x14ac:dyDescent="0.25">
      <c r="A62" t="s">
        <v>105</v>
      </c>
      <c r="B62" s="1">
        <v>44374</v>
      </c>
      <c r="C62">
        <v>91.8</v>
      </c>
      <c r="D62">
        <v>1.71</v>
      </c>
      <c r="E62">
        <v>6.07</v>
      </c>
      <c r="F62" t="s">
        <v>91</v>
      </c>
      <c r="G62">
        <v>608070</v>
      </c>
      <c r="H62">
        <v>457918</v>
      </c>
      <c r="I62" t="s">
        <v>139</v>
      </c>
      <c r="J62" t="s">
        <v>93</v>
      </c>
      <c r="O62">
        <v>7</v>
      </c>
      <c r="P62" t="s">
        <v>196</v>
      </c>
      <c r="Q62" t="s">
        <v>95</v>
      </c>
      <c r="R62" t="s">
        <v>95</v>
      </c>
      <c r="S62" t="s">
        <v>96</v>
      </c>
      <c r="T62" t="s">
        <v>97</v>
      </c>
      <c r="U62" t="s">
        <v>98</v>
      </c>
      <c r="V62" t="s">
        <v>99</v>
      </c>
      <c r="W62">
        <v>7</v>
      </c>
      <c r="X62" t="s">
        <v>100</v>
      </c>
      <c r="Y62">
        <v>2</v>
      </c>
      <c r="Z62">
        <v>1</v>
      </c>
      <c r="AA62">
        <v>2021</v>
      </c>
      <c r="AB62">
        <v>0.66</v>
      </c>
      <c r="AC62">
        <v>1.41</v>
      </c>
      <c r="AD62">
        <v>-0.67</v>
      </c>
      <c r="AE62">
        <v>2.0499999999999998</v>
      </c>
      <c r="AI62">
        <v>1</v>
      </c>
      <c r="AJ62">
        <v>6</v>
      </c>
      <c r="AK62" t="s">
        <v>101</v>
      </c>
      <c r="AL62">
        <v>74.239999999999995</v>
      </c>
      <c r="AM62">
        <v>153.44</v>
      </c>
      <c r="AP62">
        <v>680777</v>
      </c>
      <c r="AS62">
        <v>-7.4318133937897004</v>
      </c>
      <c r="AT62">
        <v>-133.45375761831201</v>
      </c>
      <c r="AU62">
        <v>-7.3827270603983903</v>
      </c>
      <c r="AV62">
        <v>9.4216396969984597</v>
      </c>
      <c r="AW62">
        <v>27.398760251692298</v>
      </c>
      <c r="AX62">
        <v>-13.94033029657</v>
      </c>
      <c r="AY62">
        <v>3.29</v>
      </c>
      <c r="AZ62">
        <v>1.49</v>
      </c>
      <c r="BA62">
        <v>111</v>
      </c>
      <c r="BB62">
        <v>100.1</v>
      </c>
      <c r="BC62">
        <v>6</v>
      </c>
      <c r="BD62">
        <v>91.9</v>
      </c>
      <c r="BE62">
        <v>2247</v>
      </c>
      <c r="BF62">
        <v>6.3</v>
      </c>
      <c r="BG62">
        <v>633473</v>
      </c>
      <c r="BH62">
        <v>457918</v>
      </c>
      <c r="BI62">
        <v>680777</v>
      </c>
      <c r="BJ62">
        <v>593934</v>
      </c>
      <c r="BK62">
        <v>593871</v>
      </c>
      <c r="BL62">
        <v>518626</v>
      </c>
      <c r="BM62">
        <v>592743</v>
      </c>
      <c r="BN62">
        <v>650333</v>
      </c>
      <c r="BO62">
        <v>665482</v>
      </c>
      <c r="BP62">
        <v>663616</v>
      </c>
      <c r="BQ62">
        <v>54.22</v>
      </c>
      <c r="BR62">
        <v>0.56999999999999995</v>
      </c>
      <c r="BS62">
        <v>0.52800000000000002</v>
      </c>
      <c r="BT62">
        <v>1.25</v>
      </c>
      <c r="BU62">
        <v>1</v>
      </c>
      <c r="BV62">
        <v>1</v>
      </c>
      <c r="BW62">
        <v>1</v>
      </c>
      <c r="BX62">
        <v>4</v>
      </c>
      <c r="BY62">
        <v>46</v>
      </c>
      <c r="BZ62">
        <v>4</v>
      </c>
      <c r="CA62" t="s">
        <v>109</v>
      </c>
      <c r="CB62">
        <v>7</v>
      </c>
      <c r="CC62">
        <v>1</v>
      </c>
      <c r="CD62">
        <v>1</v>
      </c>
      <c r="CE62">
        <v>7</v>
      </c>
      <c r="CF62">
        <v>1</v>
      </c>
      <c r="CG62">
        <v>7</v>
      </c>
      <c r="CH62">
        <v>1</v>
      </c>
      <c r="CI62">
        <v>7</v>
      </c>
      <c r="CJ62" t="s">
        <v>115</v>
      </c>
      <c r="CK62" t="s">
        <v>115</v>
      </c>
      <c r="CL62">
        <v>142</v>
      </c>
      <c r="CM62">
        <v>-8.9999999999999993E-3</v>
      </c>
      <c r="CN62">
        <v>0.38100000000000001</v>
      </c>
      <c r="CO62">
        <f t="shared" si="0"/>
        <v>-51.180000000000007</v>
      </c>
      <c r="CP62">
        <f t="shared" si="1"/>
        <v>44.830000000000013</v>
      </c>
      <c r="CQ62">
        <f t="shared" si="2"/>
        <v>-36.587978461481811</v>
      </c>
    </row>
    <row r="63" spans="1:95" x14ac:dyDescent="0.25">
      <c r="A63" t="s">
        <v>110</v>
      </c>
      <c r="B63" s="1">
        <v>44374</v>
      </c>
      <c r="C63">
        <v>82.9</v>
      </c>
      <c r="D63">
        <v>1.82</v>
      </c>
      <c r="E63">
        <v>6.17</v>
      </c>
      <c r="F63" t="s">
        <v>91</v>
      </c>
      <c r="G63">
        <v>608070</v>
      </c>
      <c r="H63">
        <v>457918</v>
      </c>
      <c r="I63" t="s">
        <v>106</v>
      </c>
      <c r="J63" t="s">
        <v>93</v>
      </c>
      <c r="O63">
        <v>9</v>
      </c>
      <c r="P63" t="s">
        <v>197</v>
      </c>
      <c r="Q63" t="s">
        <v>95</v>
      </c>
      <c r="R63" t="s">
        <v>95</v>
      </c>
      <c r="S63" t="s">
        <v>96</v>
      </c>
      <c r="T63" t="s">
        <v>97</v>
      </c>
      <c r="U63" t="s">
        <v>98</v>
      </c>
      <c r="V63" t="s">
        <v>99</v>
      </c>
      <c r="W63">
        <v>8</v>
      </c>
      <c r="X63" t="s">
        <v>135</v>
      </c>
      <c r="Y63">
        <v>2</v>
      </c>
      <c r="Z63">
        <v>2</v>
      </c>
      <c r="AA63">
        <v>2021</v>
      </c>
      <c r="AB63">
        <v>-0.41</v>
      </c>
      <c r="AC63">
        <v>0.27</v>
      </c>
      <c r="AD63">
        <v>0.3</v>
      </c>
      <c r="AE63">
        <v>1.53</v>
      </c>
      <c r="AH63">
        <v>642708</v>
      </c>
      <c r="AI63">
        <v>2</v>
      </c>
      <c r="AJ63">
        <v>3</v>
      </c>
      <c r="AK63" t="s">
        <v>101</v>
      </c>
      <c r="AL63">
        <v>86.93</v>
      </c>
      <c r="AM63">
        <v>60.33</v>
      </c>
      <c r="AP63">
        <v>680777</v>
      </c>
      <c r="AS63">
        <v>-2.6760262541360502</v>
      </c>
      <c r="AT63">
        <v>-120.772247262986</v>
      </c>
      <c r="AU63">
        <v>-4.7118004763131003</v>
      </c>
      <c r="AV63">
        <v>-3.5340036734115299</v>
      </c>
      <c r="AW63">
        <v>21.654029517720499</v>
      </c>
      <c r="AX63">
        <v>-28.841038400583599</v>
      </c>
      <c r="AY63">
        <v>3.29</v>
      </c>
      <c r="AZ63">
        <v>1.49</v>
      </c>
      <c r="BA63">
        <v>355</v>
      </c>
      <c r="BB63">
        <v>97</v>
      </c>
      <c r="BC63">
        <v>38</v>
      </c>
      <c r="BD63">
        <v>82.8</v>
      </c>
      <c r="BE63">
        <v>2220</v>
      </c>
      <c r="BF63">
        <v>6</v>
      </c>
      <c r="BG63">
        <v>633473</v>
      </c>
      <c r="BH63">
        <v>457918</v>
      </c>
      <c r="BI63">
        <v>680777</v>
      </c>
      <c r="BJ63">
        <v>593934</v>
      </c>
      <c r="BK63">
        <v>593871</v>
      </c>
      <c r="BL63">
        <v>518626</v>
      </c>
      <c r="BM63">
        <v>592743</v>
      </c>
      <c r="BN63">
        <v>650333</v>
      </c>
      <c r="BO63">
        <v>665482</v>
      </c>
      <c r="BP63">
        <v>663616</v>
      </c>
      <c r="BQ63">
        <v>54.5</v>
      </c>
      <c r="BR63">
        <v>0.13300000000000001</v>
      </c>
      <c r="BS63">
        <v>0.27500000000000002</v>
      </c>
      <c r="BT63">
        <v>0</v>
      </c>
      <c r="BU63">
        <v>1</v>
      </c>
      <c r="BV63">
        <v>0</v>
      </c>
      <c r="BW63">
        <v>0</v>
      </c>
      <c r="BX63">
        <v>3</v>
      </c>
      <c r="BY63">
        <v>22</v>
      </c>
      <c r="BZ63">
        <v>5</v>
      </c>
      <c r="CA63" t="s">
        <v>113</v>
      </c>
      <c r="CB63">
        <v>3</v>
      </c>
      <c r="CC63">
        <v>1</v>
      </c>
      <c r="CD63">
        <v>1</v>
      </c>
      <c r="CE63">
        <v>3</v>
      </c>
      <c r="CF63">
        <v>1</v>
      </c>
      <c r="CG63">
        <v>3</v>
      </c>
      <c r="CH63">
        <v>1</v>
      </c>
      <c r="CI63">
        <v>3</v>
      </c>
      <c r="CJ63" t="s">
        <v>115</v>
      </c>
      <c r="CK63" t="s">
        <v>115</v>
      </c>
      <c r="CL63">
        <v>235</v>
      </c>
      <c r="CM63">
        <v>2.4E-2</v>
      </c>
      <c r="CN63">
        <v>-0.191</v>
      </c>
      <c r="CO63">
        <f t="shared" si="0"/>
        <v>-38.489999999999995</v>
      </c>
      <c r="CP63">
        <f t="shared" si="1"/>
        <v>137.94</v>
      </c>
      <c r="CQ63">
        <f t="shared" si="2"/>
        <v>-11.693196713471693</v>
      </c>
    </row>
    <row r="64" spans="1:95" x14ac:dyDescent="0.25">
      <c r="A64" t="s">
        <v>105</v>
      </c>
      <c r="B64" s="1">
        <v>44374</v>
      </c>
      <c r="C64">
        <v>91.8</v>
      </c>
      <c r="D64">
        <v>0.34</v>
      </c>
      <c r="E64">
        <v>5.93</v>
      </c>
      <c r="F64" t="s">
        <v>91</v>
      </c>
      <c r="G64">
        <v>608070</v>
      </c>
      <c r="H64">
        <v>573204</v>
      </c>
      <c r="I64" t="s">
        <v>106</v>
      </c>
      <c r="J64" t="s">
        <v>93</v>
      </c>
      <c r="O64">
        <v>8</v>
      </c>
      <c r="P64" t="s">
        <v>198</v>
      </c>
      <c r="Q64" t="s">
        <v>95</v>
      </c>
      <c r="R64" t="s">
        <v>95</v>
      </c>
      <c r="S64" t="s">
        <v>96</v>
      </c>
      <c r="T64" t="s">
        <v>97</v>
      </c>
      <c r="U64" t="s">
        <v>98</v>
      </c>
      <c r="V64" t="s">
        <v>99</v>
      </c>
      <c r="W64">
        <v>7</v>
      </c>
      <c r="X64" t="s">
        <v>135</v>
      </c>
      <c r="Y64">
        <v>1</v>
      </c>
      <c r="Z64">
        <v>0</v>
      </c>
      <c r="AA64">
        <v>2021</v>
      </c>
      <c r="AB64">
        <v>0</v>
      </c>
      <c r="AC64">
        <v>1.55</v>
      </c>
      <c r="AD64">
        <v>-0.08</v>
      </c>
      <c r="AE64">
        <v>1.95</v>
      </c>
      <c r="AH64">
        <v>642708</v>
      </c>
      <c r="AI64">
        <v>0</v>
      </c>
      <c r="AJ64">
        <v>8</v>
      </c>
      <c r="AK64" t="s">
        <v>101</v>
      </c>
      <c r="AL64">
        <v>30.41</v>
      </c>
      <c r="AM64">
        <v>105.54</v>
      </c>
      <c r="AP64">
        <v>680777</v>
      </c>
      <c r="AS64">
        <v>-1.0614018355236301</v>
      </c>
      <c r="AT64">
        <v>-133.65683130913601</v>
      </c>
      <c r="AU64">
        <v>-7.6357712056813902</v>
      </c>
      <c r="AV64">
        <v>0.21880260579278499</v>
      </c>
      <c r="AW64">
        <v>26.3308132225335</v>
      </c>
      <c r="AX64">
        <v>-12.142846102213699</v>
      </c>
      <c r="AY64">
        <v>3.29</v>
      </c>
      <c r="AZ64">
        <v>1.49</v>
      </c>
      <c r="BA64">
        <v>327</v>
      </c>
      <c r="BB64">
        <v>100.9</v>
      </c>
      <c r="BC64">
        <v>49</v>
      </c>
      <c r="BD64">
        <v>92.1</v>
      </c>
      <c r="BE64">
        <v>2280</v>
      </c>
      <c r="BF64">
        <v>6.3</v>
      </c>
      <c r="BG64">
        <v>633473</v>
      </c>
      <c r="BH64">
        <v>573204</v>
      </c>
      <c r="BI64">
        <v>680777</v>
      </c>
      <c r="BJ64">
        <v>593934</v>
      </c>
      <c r="BK64">
        <v>593871</v>
      </c>
      <c r="BL64">
        <v>518626</v>
      </c>
      <c r="BM64">
        <v>592743</v>
      </c>
      <c r="BN64">
        <v>650333</v>
      </c>
      <c r="BO64">
        <v>665482</v>
      </c>
      <c r="BP64">
        <v>663616</v>
      </c>
      <c r="BQ64">
        <v>54.24</v>
      </c>
      <c r="BR64">
        <v>1.7000000000000001E-2</v>
      </c>
      <c r="BS64">
        <v>1.4999999999999999E-2</v>
      </c>
      <c r="BT64">
        <v>0</v>
      </c>
      <c r="BU64">
        <v>1</v>
      </c>
      <c r="BV64">
        <v>0</v>
      </c>
      <c r="BW64">
        <v>0</v>
      </c>
      <c r="BX64">
        <v>3</v>
      </c>
      <c r="BY64">
        <v>65</v>
      </c>
      <c r="BZ64">
        <v>2</v>
      </c>
      <c r="CA64" t="s">
        <v>109</v>
      </c>
      <c r="CB64">
        <v>8</v>
      </c>
      <c r="CC64">
        <v>2</v>
      </c>
      <c r="CD64">
        <v>2</v>
      </c>
      <c r="CE64">
        <v>8</v>
      </c>
      <c r="CF64">
        <v>2</v>
      </c>
      <c r="CG64">
        <v>8</v>
      </c>
      <c r="CH64">
        <v>2</v>
      </c>
      <c r="CI64">
        <v>8</v>
      </c>
      <c r="CJ64" t="s">
        <v>115</v>
      </c>
      <c r="CK64" t="s">
        <v>115</v>
      </c>
      <c r="CL64">
        <v>164</v>
      </c>
      <c r="CM64">
        <v>6.0000000000000001E-3</v>
      </c>
      <c r="CN64">
        <v>-0.44800000000000001</v>
      </c>
      <c r="CO64">
        <f t="shared" si="0"/>
        <v>-95.01</v>
      </c>
      <c r="CP64">
        <f t="shared" si="1"/>
        <v>92.73</v>
      </c>
      <c r="CQ64">
        <f t="shared" si="2"/>
        <v>-34.271843861988302</v>
      </c>
    </row>
    <row r="65" spans="1:95" x14ac:dyDescent="0.25">
      <c r="A65" t="s">
        <v>90</v>
      </c>
      <c r="B65" s="1">
        <v>44372</v>
      </c>
      <c r="C65">
        <v>85.7</v>
      </c>
      <c r="D65">
        <v>-0.85</v>
      </c>
      <c r="E65">
        <v>5.55</v>
      </c>
      <c r="F65" t="s">
        <v>91</v>
      </c>
      <c r="G65">
        <v>608070</v>
      </c>
      <c r="H65">
        <v>643377</v>
      </c>
      <c r="I65" t="s">
        <v>106</v>
      </c>
      <c r="J65" t="s">
        <v>93</v>
      </c>
      <c r="O65">
        <v>8</v>
      </c>
      <c r="P65" t="s">
        <v>199</v>
      </c>
      <c r="Q65" t="s">
        <v>95</v>
      </c>
      <c r="R65" t="s">
        <v>96</v>
      </c>
      <c r="S65" t="s">
        <v>95</v>
      </c>
      <c r="T65" t="s">
        <v>97</v>
      </c>
      <c r="U65" t="s">
        <v>98</v>
      </c>
      <c r="V65" t="s">
        <v>99</v>
      </c>
      <c r="W65">
        <v>9</v>
      </c>
      <c r="X65" t="s">
        <v>135</v>
      </c>
      <c r="Y65">
        <v>1</v>
      </c>
      <c r="Z65">
        <v>1</v>
      </c>
      <c r="AA65">
        <v>2021</v>
      </c>
      <c r="AB65">
        <v>-1.26</v>
      </c>
      <c r="AC65">
        <v>0.59</v>
      </c>
      <c r="AD65">
        <v>-7.0000000000000007E-2</v>
      </c>
      <c r="AE65">
        <v>1.77</v>
      </c>
      <c r="AI65">
        <v>1</v>
      </c>
      <c r="AJ65">
        <v>5</v>
      </c>
      <c r="AK65" t="s">
        <v>101</v>
      </c>
      <c r="AL65">
        <v>174.8</v>
      </c>
      <c r="AM65">
        <v>83.95</v>
      </c>
      <c r="AP65">
        <v>680777</v>
      </c>
      <c r="AS65">
        <v>4.3604063438381999</v>
      </c>
      <c r="AT65">
        <v>-124.788490879322</v>
      </c>
      <c r="AU65">
        <v>-3.85752114738884</v>
      </c>
      <c r="AV65">
        <v>-14.095263556593499</v>
      </c>
      <c r="AW65">
        <v>24.069238673946099</v>
      </c>
      <c r="AX65">
        <v>-25.4217783670411</v>
      </c>
      <c r="AY65">
        <v>3.29</v>
      </c>
      <c r="AZ65">
        <v>1.49</v>
      </c>
      <c r="BA65">
        <v>309</v>
      </c>
      <c r="BB65">
        <v>93.2</v>
      </c>
      <c r="BC65">
        <v>39</v>
      </c>
      <c r="BD65">
        <v>85.4</v>
      </c>
      <c r="BE65">
        <v>1592</v>
      </c>
      <c r="BF65">
        <v>5.9</v>
      </c>
      <c r="BG65">
        <v>633555</v>
      </c>
      <c r="BH65">
        <v>643377</v>
      </c>
      <c r="BI65">
        <v>680777</v>
      </c>
      <c r="BJ65">
        <v>666135</v>
      </c>
      <c r="BK65">
        <v>593871</v>
      </c>
      <c r="BL65">
        <v>518626</v>
      </c>
      <c r="BM65">
        <v>592743</v>
      </c>
      <c r="BN65">
        <v>650333</v>
      </c>
      <c r="BO65">
        <v>624503</v>
      </c>
      <c r="BP65">
        <v>596146</v>
      </c>
      <c r="BQ65">
        <v>54.56</v>
      </c>
      <c r="BR65">
        <v>2.3E-2</v>
      </c>
      <c r="BS65">
        <v>3.1E-2</v>
      </c>
      <c r="BT65">
        <v>0</v>
      </c>
      <c r="BU65">
        <v>1</v>
      </c>
      <c r="BV65">
        <v>0</v>
      </c>
      <c r="BW65">
        <v>0</v>
      </c>
      <c r="BX65">
        <v>3</v>
      </c>
      <c r="BY65">
        <v>38</v>
      </c>
      <c r="BZ65">
        <v>3</v>
      </c>
      <c r="CA65" t="s">
        <v>102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 t="s">
        <v>103</v>
      </c>
      <c r="CK65" t="s">
        <v>115</v>
      </c>
      <c r="CL65">
        <v>235</v>
      </c>
      <c r="CM65">
        <v>2.1000000000000001E-2</v>
      </c>
      <c r="CN65">
        <v>-0.155</v>
      </c>
      <c r="CO65">
        <f t="shared" si="0"/>
        <v>49.38000000000001</v>
      </c>
      <c r="CP65">
        <f t="shared" si="1"/>
        <v>114.32000000000001</v>
      </c>
      <c r="CQ65">
        <f t="shared" si="2"/>
        <v>17.521281652450174</v>
      </c>
    </row>
    <row r="66" spans="1:95" x14ac:dyDescent="0.25">
      <c r="A66" t="s">
        <v>90</v>
      </c>
      <c r="B66" s="1">
        <v>44372</v>
      </c>
      <c r="C66">
        <v>84.8</v>
      </c>
      <c r="D66">
        <v>-0.83</v>
      </c>
      <c r="E66">
        <v>5.5</v>
      </c>
      <c r="F66" t="s">
        <v>91</v>
      </c>
      <c r="G66">
        <v>608070</v>
      </c>
      <c r="H66">
        <v>643377</v>
      </c>
      <c r="I66" t="s">
        <v>106</v>
      </c>
      <c r="J66" t="s">
        <v>93</v>
      </c>
      <c r="O66">
        <v>13</v>
      </c>
      <c r="P66" t="s">
        <v>200</v>
      </c>
      <c r="Q66" t="s">
        <v>95</v>
      </c>
      <c r="R66" t="s">
        <v>96</v>
      </c>
      <c r="S66" t="s">
        <v>95</v>
      </c>
      <c r="T66" t="s">
        <v>97</v>
      </c>
      <c r="U66" t="s">
        <v>98</v>
      </c>
      <c r="V66" t="s">
        <v>99</v>
      </c>
      <c r="W66">
        <v>3</v>
      </c>
      <c r="X66" t="s">
        <v>127</v>
      </c>
      <c r="Y66">
        <v>3</v>
      </c>
      <c r="Z66">
        <v>2</v>
      </c>
      <c r="AA66">
        <v>2021</v>
      </c>
      <c r="AB66">
        <v>-1.23</v>
      </c>
      <c r="AC66">
        <v>0.44</v>
      </c>
      <c r="AD66">
        <v>-0.56000000000000005</v>
      </c>
      <c r="AE66">
        <v>1.25</v>
      </c>
      <c r="AI66">
        <v>2</v>
      </c>
      <c r="AJ66">
        <v>3</v>
      </c>
      <c r="AK66" t="s">
        <v>101</v>
      </c>
      <c r="AL66">
        <v>165.58</v>
      </c>
      <c r="AM66">
        <v>161.85</v>
      </c>
      <c r="AP66">
        <v>680777</v>
      </c>
      <c r="AS66">
        <v>3.0879957281563302</v>
      </c>
      <c r="AT66">
        <v>-123.486405593689</v>
      </c>
      <c r="AU66">
        <v>-4.45203028852311</v>
      </c>
      <c r="AV66">
        <v>-13.223077397651201</v>
      </c>
      <c r="AW66">
        <v>25.0541589458098</v>
      </c>
      <c r="AX66">
        <v>-27.021355850165101</v>
      </c>
      <c r="AY66">
        <v>3.29</v>
      </c>
      <c r="AZ66">
        <v>1.49</v>
      </c>
      <c r="BA66">
        <v>137</v>
      </c>
      <c r="BB66">
        <v>71</v>
      </c>
      <c r="BC66">
        <v>64</v>
      </c>
      <c r="BD66">
        <v>84.5</v>
      </c>
      <c r="BE66">
        <v>1551</v>
      </c>
      <c r="BF66">
        <v>6.1</v>
      </c>
      <c r="BG66">
        <v>633555</v>
      </c>
      <c r="BH66">
        <v>643377</v>
      </c>
      <c r="BI66">
        <v>680777</v>
      </c>
      <c r="BJ66">
        <v>666135</v>
      </c>
      <c r="BK66">
        <v>593871</v>
      </c>
      <c r="BL66">
        <v>518626</v>
      </c>
      <c r="BM66">
        <v>592743</v>
      </c>
      <c r="BN66">
        <v>650333</v>
      </c>
      <c r="BO66">
        <v>624503</v>
      </c>
      <c r="BP66">
        <v>596146</v>
      </c>
      <c r="BQ66">
        <v>54.41</v>
      </c>
      <c r="BR66">
        <v>0.01</v>
      </c>
      <c r="BS66">
        <v>8.9999999999999993E-3</v>
      </c>
      <c r="BT66">
        <v>0</v>
      </c>
      <c r="BU66">
        <v>1</v>
      </c>
      <c r="BV66">
        <v>0</v>
      </c>
      <c r="BW66">
        <v>0</v>
      </c>
      <c r="BX66">
        <v>3</v>
      </c>
      <c r="BY66">
        <v>19</v>
      </c>
      <c r="BZ66">
        <v>6</v>
      </c>
      <c r="CA66" t="s">
        <v>102</v>
      </c>
      <c r="CB66">
        <v>1</v>
      </c>
      <c r="CC66">
        <v>3</v>
      </c>
      <c r="CD66">
        <v>3</v>
      </c>
      <c r="CE66">
        <v>1</v>
      </c>
      <c r="CF66">
        <v>3</v>
      </c>
      <c r="CG66">
        <v>1</v>
      </c>
      <c r="CH66">
        <v>3</v>
      </c>
      <c r="CI66">
        <v>1</v>
      </c>
      <c r="CJ66" t="s">
        <v>103</v>
      </c>
      <c r="CK66" t="s">
        <v>115</v>
      </c>
      <c r="CL66">
        <v>241</v>
      </c>
      <c r="CM66">
        <v>8.0000000000000002E-3</v>
      </c>
      <c r="CN66">
        <v>-0.13100000000000001</v>
      </c>
      <c r="CO66">
        <f t="shared" si="0"/>
        <v>40.160000000000011</v>
      </c>
      <c r="CP66">
        <f t="shared" si="1"/>
        <v>36.420000000000016</v>
      </c>
      <c r="CQ66">
        <f t="shared" si="2"/>
        <v>35.846984445473808</v>
      </c>
    </row>
    <row r="67" spans="1:95" x14ac:dyDescent="0.25">
      <c r="A67" t="s">
        <v>105</v>
      </c>
      <c r="B67" s="1">
        <v>44371</v>
      </c>
      <c r="C67">
        <v>93.2</v>
      </c>
      <c r="D67">
        <v>-3.06</v>
      </c>
      <c r="E67">
        <v>5.6</v>
      </c>
      <c r="F67" t="s">
        <v>91</v>
      </c>
      <c r="G67">
        <v>608070</v>
      </c>
      <c r="H67">
        <v>621244</v>
      </c>
      <c r="I67" t="s">
        <v>111</v>
      </c>
      <c r="J67" t="s">
        <v>93</v>
      </c>
      <c r="O67">
        <v>6</v>
      </c>
      <c r="P67" t="s">
        <v>201</v>
      </c>
      <c r="Q67" t="s">
        <v>95</v>
      </c>
      <c r="R67" t="s">
        <v>96</v>
      </c>
      <c r="S67" t="s">
        <v>95</v>
      </c>
      <c r="T67" t="s">
        <v>97</v>
      </c>
      <c r="U67" t="s">
        <v>98</v>
      </c>
      <c r="V67" t="s">
        <v>99</v>
      </c>
      <c r="W67">
        <v>8</v>
      </c>
      <c r="X67" t="s">
        <v>108</v>
      </c>
      <c r="Y67">
        <v>0</v>
      </c>
      <c r="Z67">
        <v>1</v>
      </c>
      <c r="AA67">
        <v>2021</v>
      </c>
      <c r="AB67">
        <v>-0.94</v>
      </c>
      <c r="AC67">
        <v>1.01</v>
      </c>
      <c r="AD67">
        <v>0.65</v>
      </c>
      <c r="AE67">
        <v>2.52</v>
      </c>
      <c r="AI67">
        <v>0</v>
      </c>
      <c r="AJ67">
        <v>6</v>
      </c>
      <c r="AK67" t="s">
        <v>101</v>
      </c>
      <c r="AL67">
        <v>156.09</v>
      </c>
      <c r="AM67">
        <v>95.26</v>
      </c>
      <c r="AP67">
        <v>666163</v>
      </c>
      <c r="AS67">
        <v>11.565137188178999</v>
      </c>
      <c r="AT67">
        <v>-135.22650634210299</v>
      </c>
      <c r="AU67">
        <v>-4.3578500721045996</v>
      </c>
      <c r="AV67">
        <v>-13.9685965089975</v>
      </c>
      <c r="AW67">
        <v>27.357310625818599</v>
      </c>
      <c r="AX67">
        <v>-19.003339793030602</v>
      </c>
      <c r="AY67">
        <v>3.29</v>
      </c>
      <c r="AZ67">
        <v>1.49</v>
      </c>
      <c r="BA67">
        <v>269</v>
      </c>
      <c r="BB67">
        <v>76.7</v>
      </c>
      <c r="BC67">
        <v>26</v>
      </c>
      <c r="BD67">
        <v>93.2</v>
      </c>
      <c r="BE67">
        <v>2136</v>
      </c>
      <c r="BF67">
        <v>6.3</v>
      </c>
      <c r="BG67">
        <v>633538</v>
      </c>
      <c r="BH67">
        <v>621244</v>
      </c>
      <c r="BI67">
        <v>666163</v>
      </c>
      <c r="BJ67">
        <v>666135</v>
      </c>
      <c r="BK67">
        <v>593871</v>
      </c>
      <c r="BL67">
        <v>518626</v>
      </c>
      <c r="BM67">
        <v>592743</v>
      </c>
      <c r="BN67">
        <v>650333</v>
      </c>
      <c r="BO67">
        <v>596146</v>
      </c>
      <c r="BP67">
        <v>663616</v>
      </c>
      <c r="BQ67">
        <v>54.2</v>
      </c>
      <c r="BR67">
        <v>0.54700000000000004</v>
      </c>
      <c r="BS67">
        <v>0.51200000000000001</v>
      </c>
      <c r="BT67">
        <v>0.9</v>
      </c>
      <c r="BU67">
        <v>1</v>
      </c>
      <c r="BV67">
        <v>1</v>
      </c>
      <c r="BW67">
        <v>0</v>
      </c>
      <c r="BX67">
        <v>4</v>
      </c>
      <c r="BY67">
        <v>40</v>
      </c>
      <c r="BZ67">
        <v>2</v>
      </c>
      <c r="CA67" t="s">
        <v>109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 t="s">
        <v>103</v>
      </c>
      <c r="CK67" t="s">
        <v>115</v>
      </c>
      <c r="CL67">
        <v>225</v>
      </c>
      <c r="CM67">
        <v>-5.2999999999999999E-2</v>
      </c>
      <c r="CN67">
        <v>0.44400000000000001</v>
      </c>
      <c r="CO67">
        <f t="shared" ref="CO67:CO130" si="3">AL67-125.42</f>
        <v>30.67</v>
      </c>
      <c r="CP67">
        <f t="shared" ref="CP67:CP130" si="4">198.27-AM67</f>
        <v>103.01</v>
      </c>
      <c r="CQ67">
        <f t="shared" ref="CQ67:CQ130" si="5">ATAN((AL67-125.42)/(198.27-AM67))*180/PI()*0.75</f>
        <v>12.435204641037901</v>
      </c>
    </row>
    <row r="68" spans="1:95" x14ac:dyDescent="0.25">
      <c r="A68" t="s">
        <v>124</v>
      </c>
      <c r="B68" s="1">
        <v>44371</v>
      </c>
      <c r="C68">
        <v>94.5</v>
      </c>
      <c r="D68">
        <v>-3.16</v>
      </c>
      <c r="E68">
        <v>5.62</v>
      </c>
      <c r="F68" t="s">
        <v>91</v>
      </c>
      <c r="G68">
        <v>608070</v>
      </c>
      <c r="H68">
        <v>621244</v>
      </c>
      <c r="I68" t="s">
        <v>106</v>
      </c>
      <c r="J68" t="s">
        <v>93</v>
      </c>
      <c r="O68">
        <v>1</v>
      </c>
      <c r="P68" t="s">
        <v>202</v>
      </c>
      <c r="Q68" t="s">
        <v>95</v>
      </c>
      <c r="R68" t="s">
        <v>96</v>
      </c>
      <c r="S68" t="s">
        <v>95</v>
      </c>
      <c r="T68" t="s">
        <v>97</v>
      </c>
      <c r="U68" t="s">
        <v>98</v>
      </c>
      <c r="V68" t="s">
        <v>99</v>
      </c>
      <c r="W68">
        <v>8</v>
      </c>
      <c r="X68" t="s">
        <v>135</v>
      </c>
      <c r="Y68">
        <v>1</v>
      </c>
      <c r="Z68">
        <v>2</v>
      </c>
      <c r="AA68">
        <v>2021</v>
      </c>
      <c r="AB68">
        <v>-1.52</v>
      </c>
      <c r="AC68">
        <v>0.99</v>
      </c>
      <c r="AD68">
        <v>-0.61</v>
      </c>
      <c r="AE68">
        <v>3.34</v>
      </c>
      <c r="AI68">
        <v>1</v>
      </c>
      <c r="AJ68">
        <v>3</v>
      </c>
      <c r="AK68" t="s">
        <v>101</v>
      </c>
      <c r="AL68">
        <v>166.76</v>
      </c>
      <c r="AM68">
        <v>65.69</v>
      </c>
      <c r="AP68">
        <v>666163</v>
      </c>
      <c r="AS68">
        <v>9.99922079120023</v>
      </c>
      <c r="AT68">
        <v>-137.195896921637</v>
      </c>
      <c r="AU68">
        <v>-2.3991464976144798</v>
      </c>
      <c r="AV68">
        <v>-21.401868012669599</v>
      </c>
      <c r="AW68">
        <v>32.196312948035498</v>
      </c>
      <c r="AX68">
        <v>-19.4063694260443</v>
      </c>
      <c r="AY68">
        <v>3.29</v>
      </c>
      <c r="AZ68">
        <v>1.49</v>
      </c>
      <c r="BA68">
        <v>344</v>
      </c>
      <c r="BB68">
        <v>99.8</v>
      </c>
      <c r="BC68">
        <v>39</v>
      </c>
      <c r="BD68">
        <v>94.2</v>
      </c>
      <c r="BE68">
        <v>2180</v>
      </c>
      <c r="BF68">
        <v>6.4</v>
      </c>
      <c r="BG68">
        <v>633538</v>
      </c>
      <c r="BH68">
        <v>621244</v>
      </c>
      <c r="BI68">
        <v>666163</v>
      </c>
      <c r="BJ68">
        <v>666135</v>
      </c>
      <c r="BK68">
        <v>593871</v>
      </c>
      <c r="BL68">
        <v>518626</v>
      </c>
      <c r="BM68">
        <v>592743</v>
      </c>
      <c r="BN68">
        <v>650333</v>
      </c>
      <c r="BO68">
        <v>596146</v>
      </c>
      <c r="BP68">
        <v>663616</v>
      </c>
      <c r="BQ68">
        <v>54.15</v>
      </c>
      <c r="BR68">
        <v>0.183</v>
      </c>
      <c r="BS68">
        <v>0.34100000000000003</v>
      </c>
      <c r="BT68">
        <v>0</v>
      </c>
      <c r="BU68">
        <v>1</v>
      </c>
      <c r="BV68">
        <v>0</v>
      </c>
      <c r="BW68">
        <v>0</v>
      </c>
      <c r="BX68">
        <v>5</v>
      </c>
      <c r="BY68">
        <v>22</v>
      </c>
      <c r="BZ68">
        <v>4</v>
      </c>
      <c r="CA68" t="s">
        <v>129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 t="s">
        <v>103</v>
      </c>
      <c r="CK68" t="s">
        <v>115</v>
      </c>
      <c r="CL68">
        <v>225</v>
      </c>
      <c r="CM68">
        <v>1.7999999999999999E-2</v>
      </c>
      <c r="CN68">
        <v>-0.112</v>
      </c>
      <c r="CO68">
        <f t="shared" si="3"/>
        <v>41.339999999999989</v>
      </c>
      <c r="CP68">
        <f t="shared" si="4"/>
        <v>132.58000000000001</v>
      </c>
      <c r="CQ68">
        <f t="shared" si="5"/>
        <v>12.988568559094752</v>
      </c>
    </row>
    <row r="69" spans="1:95" x14ac:dyDescent="0.25">
      <c r="A69" t="s">
        <v>90</v>
      </c>
      <c r="B69" s="1">
        <v>44369</v>
      </c>
      <c r="C69">
        <v>79.900000000000006</v>
      </c>
      <c r="D69">
        <v>-2.1</v>
      </c>
      <c r="E69">
        <v>6.16</v>
      </c>
      <c r="F69" t="s">
        <v>91</v>
      </c>
      <c r="G69">
        <v>608070</v>
      </c>
      <c r="H69">
        <v>543294</v>
      </c>
      <c r="I69" t="s">
        <v>167</v>
      </c>
      <c r="J69" t="s">
        <v>93</v>
      </c>
      <c r="O69">
        <v>13</v>
      </c>
      <c r="P69" t="s">
        <v>203</v>
      </c>
      <c r="Q69" t="s">
        <v>95</v>
      </c>
      <c r="R69" t="s">
        <v>96</v>
      </c>
      <c r="S69" t="s">
        <v>95</v>
      </c>
      <c r="T69" t="s">
        <v>204</v>
      </c>
      <c r="U69" t="s">
        <v>98</v>
      </c>
      <c r="V69" t="s">
        <v>99</v>
      </c>
      <c r="W69">
        <v>4</v>
      </c>
      <c r="X69" t="s">
        <v>100</v>
      </c>
      <c r="Y69">
        <v>1</v>
      </c>
      <c r="Z69">
        <v>2</v>
      </c>
      <c r="AA69">
        <v>2021</v>
      </c>
      <c r="AB69">
        <v>-1.42</v>
      </c>
      <c r="AC69">
        <v>0.68</v>
      </c>
      <c r="AD69">
        <v>-1</v>
      </c>
      <c r="AE69">
        <v>1.03</v>
      </c>
      <c r="AH69">
        <v>514917</v>
      </c>
      <c r="AI69">
        <v>1</v>
      </c>
      <c r="AJ69">
        <v>6</v>
      </c>
      <c r="AK69" t="s">
        <v>101</v>
      </c>
      <c r="AL69">
        <v>156.21</v>
      </c>
      <c r="AM69">
        <v>157.47999999999999</v>
      </c>
      <c r="AP69">
        <v>575929</v>
      </c>
      <c r="AS69">
        <v>5.0443621557786296</v>
      </c>
      <c r="AT69">
        <v>-116.25887396069299</v>
      </c>
      <c r="AU69">
        <v>-5.8647023035033596</v>
      </c>
      <c r="AV69">
        <v>-13.8303167143529</v>
      </c>
      <c r="AW69">
        <v>19.950886298956501</v>
      </c>
      <c r="AX69">
        <v>-25.150193674169898</v>
      </c>
      <c r="AY69">
        <v>3.29</v>
      </c>
      <c r="AZ69">
        <v>1.49</v>
      </c>
      <c r="BA69">
        <v>96</v>
      </c>
      <c r="BB69">
        <v>78.3</v>
      </c>
      <c r="BC69">
        <v>7</v>
      </c>
      <c r="BD69">
        <v>79.400000000000006</v>
      </c>
      <c r="BE69">
        <v>2109</v>
      </c>
      <c r="BF69">
        <v>5.8</v>
      </c>
      <c r="BG69">
        <v>633537</v>
      </c>
      <c r="BH69">
        <v>543294</v>
      </c>
      <c r="BI69">
        <v>575929</v>
      </c>
      <c r="BJ69">
        <v>592178</v>
      </c>
      <c r="BK69">
        <v>642727</v>
      </c>
      <c r="BL69">
        <v>621550</v>
      </c>
      <c r="BM69">
        <v>595879</v>
      </c>
      <c r="BN69">
        <v>592626</v>
      </c>
      <c r="BO69">
        <v>545350</v>
      </c>
      <c r="BP69">
        <v>518792</v>
      </c>
      <c r="BQ69">
        <v>54.74</v>
      </c>
      <c r="BR69">
        <v>0.28999999999999998</v>
      </c>
      <c r="BS69">
        <v>0.26600000000000001</v>
      </c>
      <c r="BT69">
        <v>0</v>
      </c>
      <c r="BU69">
        <v>1</v>
      </c>
      <c r="BV69">
        <v>0</v>
      </c>
      <c r="BW69">
        <v>0</v>
      </c>
      <c r="BX69">
        <v>2</v>
      </c>
      <c r="BY69">
        <v>37</v>
      </c>
      <c r="BZ69">
        <v>5</v>
      </c>
      <c r="CA69" t="s">
        <v>102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1</v>
      </c>
      <c r="CJ69" t="s">
        <v>103</v>
      </c>
      <c r="CK69" t="s">
        <v>104</v>
      </c>
      <c r="CL69">
        <v>229</v>
      </c>
      <c r="CM69">
        <v>4.5999999999999999E-2</v>
      </c>
      <c r="CN69">
        <v>-0.255</v>
      </c>
      <c r="CO69">
        <f t="shared" si="3"/>
        <v>30.790000000000006</v>
      </c>
      <c r="CP69">
        <f t="shared" si="4"/>
        <v>40.79000000000002</v>
      </c>
      <c r="CQ69">
        <f t="shared" si="5"/>
        <v>27.785275115585822</v>
      </c>
    </row>
    <row r="70" spans="1:95" x14ac:dyDescent="0.25">
      <c r="A70" t="s">
        <v>90</v>
      </c>
      <c r="B70" s="1">
        <v>44369</v>
      </c>
      <c r="C70">
        <v>81.099999999999994</v>
      </c>
      <c r="D70">
        <v>-2.06</v>
      </c>
      <c r="E70">
        <v>6.08</v>
      </c>
      <c r="F70" t="s">
        <v>91</v>
      </c>
      <c r="G70">
        <v>608070</v>
      </c>
      <c r="H70">
        <v>543294</v>
      </c>
      <c r="I70" t="s">
        <v>106</v>
      </c>
      <c r="J70" t="s">
        <v>93</v>
      </c>
      <c r="O70">
        <v>7</v>
      </c>
      <c r="P70" t="s">
        <v>205</v>
      </c>
      <c r="Q70" t="s">
        <v>95</v>
      </c>
      <c r="R70" t="s">
        <v>96</v>
      </c>
      <c r="S70" t="s">
        <v>95</v>
      </c>
      <c r="T70" t="s">
        <v>204</v>
      </c>
      <c r="U70" t="s">
        <v>98</v>
      </c>
      <c r="V70" t="s">
        <v>99</v>
      </c>
      <c r="W70">
        <v>9</v>
      </c>
      <c r="X70" t="s">
        <v>108</v>
      </c>
      <c r="Y70">
        <v>2</v>
      </c>
      <c r="Z70">
        <v>1</v>
      </c>
      <c r="AA70">
        <v>2021</v>
      </c>
      <c r="AB70">
        <v>-1.4</v>
      </c>
      <c r="AC70">
        <v>0.67</v>
      </c>
      <c r="AD70">
        <v>-0.82</v>
      </c>
      <c r="AE70">
        <v>1.71</v>
      </c>
      <c r="AI70">
        <v>1</v>
      </c>
      <c r="AJ70">
        <v>4</v>
      </c>
      <c r="AK70" t="s">
        <v>101</v>
      </c>
      <c r="AL70">
        <v>205.71</v>
      </c>
      <c r="AM70">
        <v>85.18</v>
      </c>
      <c r="AP70">
        <v>575929</v>
      </c>
      <c r="AS70">
        <v>5.3730919962765702</v>
      </c>
      <c r="AT70">
        <v>-118.027914509184</v>
      </c>
      <c r="AU70">
        <v>-4.40600006284531</v>
      </c>
      <c r="AV70">
        <v>-14.0656902235212</v>
      </c>
      <c r="AW70">
        <v>22.653202480715599</v>
      </c>
      <c r="AX70">
        <v>-25.250515582779101</v>
      </c>
      <c r="AY70">
        <v>3.29</v>
      </c>
      <c r="AZ70">
        <v>1.49</v>
      </c>
      <c r="BA70">
        <v>342</v>
      </c>
      <c r="BB70">
        <v>101.6</v>
      </c>
      <c r="BC70">
        <v>22</v>
      </c>
      <c r="BD70">
        <v>80.3</v>
      </c>
      <c r="BE70">
        <v>2119</v>
      </c>
      <c r="BF70">
        <v>5.8</v>
      </c>
      <c r="BG70">
        <v>633537</v>
      </c>
      <c r="BH70">
        <v>543294</v>
      </c>
      <c r="BI70">
        <v>575929</v>
      </c>
      <c r="BJ70">
        <v>592178</v>
      </c>
      <c r="BK70">
        <v>642727</v>
      </c>
      <c r="BL70">
        <v>621550</v>
      </c>
      <c r="BM70">
        <v>595879</v>
      </c>
      <c r="BN70">
        <v>592626</v>
      </c>
      <c r="BO70">
        <v>545350</v>
      </c>
      <c r="BP70">
        <v>518792</v>
      </c>
      <c r="BQ70">
        <v>54.72</v>
      </c>
      <c r="BR70">
        <v>0.56000000000000005</v>
      </c>
      <c r="BS70">
        <v>0.79800000000000004</v>
      </c>
      <c r="BT70">
        <v>0</v>
      </c>
      <c r="BU70">
        <v>1</v>
      </c>
      <c r="BV70">
        <v>0</v>
      </c>
      <c r="BW70">
        <v>0</v>
      </c>
      <c r="BX70">
        <v>6</v>
      </c>
      <c r="BY70">
        <v>21</v>
      </c>
      <c r="BZ70">
        <v>4</v>
      </c>
      <c r="CA70" t="s">
        <v>102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 t="s">
        <v>103</v>
      </c>
      <c r="CK70" t="s">
        <v>115</v>
      </c>
      <c r="CL70">
        <v>222</v>
      </c>
      <c r="CM70">
        <v>1.9E-2</v>
      </c>
      <c r="CN70">
        <v>-0.192</v>
      </c>
      <c r="CO70">
        <f t="shared" si="3"/>
        <v>80.290000000000006</v>
      </c>
      <c r="CP70">
        <f t="shared" si="4"/>
        <v>113.09</v>
      </c>
      <c r="CQ70">
        <f t="shared" si="5"/>
        <v>26.530078614273034</v>
      </c>
    </row>
    <row r="71" spans="1:95" x14ac:dyDescent="0.25">
      <c r="A71" t="s">
        <v>90</v>
      </c>
      <c r="B71" s="1">
        <v>44369</v>
      </c>
      <c r="C71">
        <v>80.099999999999994</v>
      </c>
      <c r="D71">
        <v>-2.09</v>
      </c>
      <c r="E71">
        <v>6.08</v>
      </c>
      <c r="F71" t="s">
        <v>91</v>
      </c>
      <c r="G71">
        <v>608070</v>
      </c>
      <c r="H71">
        <v>543294</v>
      </c>
      <c r="I71" t="s">
        <v>106</v>
      </c>
      <c r="J71" t="s">
        <v>93</v>
      </c>
      <c r="O71">
        <v>13</v>
      </c>
      <c r="P71" t="s">
        <v>206</v>
      </c>
      <c r="Q71" t="s">
        <v>95</v>
      </c>
      <c r="R71" t="s">
        <v>96</v>
      </c>
      <c r="S71" t="s">
        <v>95</v>
      </c>
      <c r="T71" t="s">
        <v>204</v>
      </c>
      <c r="U71" t="s">
        <v>98</v>
      </c>
      <c r="V71" t="s">
        <v>99</v>
      </c>
      <c r="W71">
        <v>9</v>
      </c>
      <c r="X71" t="s">
        <v>108</v>
      </c>
      <c r="Y71">
        <v>1</v>
      </c>
      <c r="Z71">
        <v>1</v>
      </c>
      <c r="AA71">
        <v>2021</v>
      </c>
      <c r="AB71">
        <v>-1.21</v>
      </c>
      <c r="AC71">
        <v>0.8</v>
      </c>
      <c r="AD71">
        <v>-0.89</v>
      </c>
      <c r="AE71">
        <v>2.12</v>
      </c>
      <c r="AI71">
        <v>2</v>
      </c>
      <c r="AJ71">
        <v>1</v>
      </c>
      <c r="AK71" t="s">
        <v>101</v>
      </c>
      <c r="AL71">
        <v>181.57</v>
      </c>
      <c r="AM71">
        <v>87.51</v>
      </c>
      <c r="AP71">
        <v>575929</v>
      </c>
      <c r="AS71">
        <v>4.8983259014862899</v>
      </c>
      <c r="AT71">
        <v>-116.650240602777</v>
      </c>
      <c r="AU71">
        <v>-3.5656939146647302</v>
      </c>
      <c r="AV71">
        <v>-12.010767920534301</v>
      </c>
      <c r="AW71">
        <v>20.860373870491198</v>
      </c>
      <c r="AX71">
        <v>-24.404940555443201</v>
      </c>
      <c r="AY71">
        <v>3.29</v>
      </c>
      <c r="AZ71">
        <v>1.49</v>
      </c>
      <c r="BA71">
        <v>308</v>
      </c>
      <c r="BB71">
        <v>86.1</v>
      </c>
      <c r="BC71">
        <v>26</v>
      </c>
      <c r="BD71">
        <v>79.599999999999994</v>
      </c>
      <c r="BE71">
        <v>2089</v>
      </c>
      <c r="BF71">
        <v>5.8</v>
      </c>
      <c r="BG71">
        <v>633537</v>
      </c>
      <c r="BH71">
        <v>543294</v>
      </c>
      <c r="BI71">
        <v>575929</v>
      </c>
      <c r="BJ71">
        <v>592178</v>
      </c>
      <c r="BK71">
        <v>642727</v>
      </c>
      <c r="BL71">
        <v>621550</v>
      </c>
      <c r="BM71">
        <v>595879</v>
      </c>
      <c r="BN71">
        <v>592626</v>
      </c>
      <c r="BO71">
        <v>545350</v>
      </c>
      <c r="BP71">
        <v>518792</v>
      </c>
      <c r="BQ71">
        <v>54.68</v>
      </c>
      <c r="BR71">
        <v>0.09</v>
      </c>
      <c r="BS71">
        <v>9.4E-2</v>
      </c>
      <c r="BT71">
        <v>0</v>
      </c>
      <c r="BU71">
        <v>1</v>
      </c>
      <c r="BV71">
        <v>0</v>
      </c>
      <c r="BW71">
        <v>0</v>
      </c>
      <c r="BX71">
        <v>3</v>
      </c>
      <c r="BY71">
        <v>3</v>
      </c>
      <c r="BZ71">
        <v>3</v>
      </c>
      <c r="CA71" t="s">
        <v>102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 t="s">
        <v>103</v>
      </c>
      <c r="CK71" t="s">
        <v>104</v>
      </c>
      <c r="CL71">
        <v>229</v>
      </c>
      <c r="CM71">
        <v>0.01</v>
      </c>
      <c r="CN71">
        <v>-9.9000000000000005E-2</v>
      </c>
      <c r="CO71">
        <f t="shared" si="3"/>
        <v>56.149999999999991</v>
      </c>
      <c r="CP71">
        <f t="shared" si="4"/>
        <v>110.76</v>
      </c>
      <c r="CQ71">
        <f t="shared" si="5"/>
        <v>20.162114261814231</v>
      </c>
    </row>
    <row r="72" spans="1:95" x14ac:dyDescent="0.25">
      <c r="A72" t="s">
        <v>124</v>
      </c>
      <c r="B72" s="1">
        <v>44368</v>
      </c>
      <c r="C72">
        <v>94.6</v>
      </c>
      <c r="D72">
        <v>-1.22</v>
      </c>
      <c r="E72">
        <v>6.23</v>
      </c>
      <c r="F72" t="s">
        <v>91</v>
      </c>
      <c r="G72">
        <v>608070</v>
      </c>
      <c r="H72">
        <v>667297</v>
      </c>
      <c r="I72" t="s">
        <v>106</v>
      </c>
      <c r="J72" t="s">
        <v>93</v>
      </c>
      <c r="O72">
        <v>8</v>
      </c>
      <c r="P72" t="s">
        <v>207</v>
      </c>
      <c r="Q72" t="s">
        <v>95</v>
      </c>
      <c r="R72" t="s">
        <v>96</v>
      </c>
      <c r="S72" t="s">
        <v>95</v>
      </c>
      <c r="T72" t="s">
        <v>204</v>
      </c>
      <c r="U72" t="s">
        <v>98</v>
      </c>
      <c r="V72" t="s">
        <v>99</v>
      </c>
      <c r="W72">
        <v>4</v>
      </c>
      <c r="X72" t="s">
        <v>100</v>
      </c>
      <c r="Y72">
        <v>1</v>
      </c>
      <c r="Z72">
        <v>1</v>
      </c>
      <c r="AA72">
        <v>2021</v>
      </c>
      <c r="AB72">
        <v>-1.17</v>
      </c>
      <c r="AC72">
        <v>0.73</v>
      </c>
      <c r="AD72">
        <v>0.19</v>
      </c>
      <c r="AE72">
        <v>1.57</v>
      </c>
      <c r="AH72">
        <v>642708</v>
      </c>
      <c r="AI72">
        <v>2</v>
      </c>
      <c r="AJ72">
        <v>8</v>
      </c>
      <c r="AK72" t="s">
        <v>101</v>
      </c>
      <c r="AL72">
        <v>155.61000000000001</v>
      </c>
      <c r="AM72">
        <v>149.61000000000001</v>
      </c>
      <c r="AP72">
        <v>575929</v>
      </c>
      <c r="AS72">
        <v>6.2960502064761403</v>
      </c>
      <c r="AT72">
        <v>-137.423346542491</v>
      </c>
      <c r="AU72">
        <v>-8.1044520845992594</v>
      </c>
      <c r="AV72">
        <v>-16.2660033487258</v>
      </c>
      <c r="AW72">
        <v>29.737621686899299</v>
      </c>
      <c r="AX72">
        <v>-21.3566688351337</v>
      </c>
      <c r="AY72">
        <v>3.29</v>
      </c>
      <c r="AZ72">
        <v>1.49</v>
      </c>
      <c r="BA72">
        <v>74</v>
      </c>
      <c r="BB72">
        <v>88.6</v>
      </c>
      <c r="BC72">
        <v>5</v>
      </c>
      <c r="BD72">
        <v>94.8</v>
      </c>
      <c r="BE72">
        <v>2355</v>
      </c>
      <c r="BF72">
        <v>6.4</v>
      </c>
      <c r="BG72">
        <v>633542</v>
      </c>
      <c r="BH72">
        <v>667297</v>
      </c>
      <c r="BI72">
        <v>575929</v>
      </c>
      <c r="BJ72">
        <v>519203</v>
      </c>
      <c r="BK72">
        <v>519299</v>
      </c>
      <c r="BL72">
        <v>621550</v>
      </c>
      <c r="BM72">
        <v>642727</v>
      </c>
      <c r="BN72">
        <v>592626</v>
      </c>
      <c r="BO72">
        <v>592178</v>
      </c>
      <c r="BP72">
        <v>518792</v>
      </c>
      <c r="BQ72">
        <v>54.06</v>
      </c>
      <c r="BR72">
        <v>0.41299999999999998</v>
      </c>
      <c r="BS72">
        <v>0.39900000000000002</v>
      </c>
      <c r="BT72">
        <v>0</v>
      </c>
      <c r="BU72">
        <v>1</v>
      </c>
      <c r="BV72">
        <v>0</v>
      </c>
      <c r="BW72">
        <v>0</v>
      </c>
      <c r="BX72">
        <v>4</v>
      </c>
      <c r="BY72">
        <v>56</v>
      </c>
      <c r="BZ72">
        <v>3</v>
      </c>
      <c r="CA72" t="s">
        <v>129</v>
      </c>
      <c r="CB72">
        <v>0</v>
      </c>
      <c r="CC72">
        <v>4</v>
      </c>
      <c r="CD72">
        <v>4</v>
      </c>
      <c r="CE72">
        <v>0</v>
      </c>
      <c r="CF72">
        <v>4</v>
      </c>
      <c r="CG72">
        <v>0</v>
      </c>
      <c r="CH72">
        <v>4</v>
      </c>
      <c r="CI72">
        <v>0</v>
      </c>
      <c r="CJ72" t="s">
        <v>103</v>
      </c>
      <c r="CK72" t="s">
        <v>115</v>
      </c>
      <c r="CL72">
        <v>211</v>
      </c>
      <c r="CM72">
        <v>4.0000000000000001E-3</v>
      </c>
      <c r="CN72">
        <v>-0.21299999999999999</v>
      </c>
      <c r="CO72">
        <f t="shared" si="3"/>
        <v>30.190000000000012</v>
      </c>
      <c r="CP72">
        <f t="shared" si="4"/>
        <v>48.66</v>
      </c>
      <c r="CQ72">
        <f t="shared" si="5"/>
        <v>23.862450324907758</v>
      </c>
    </row>
    <row r="73" spans="1:95" x14ac:dyDescent="0.25">
      <c r="A73" t="s">
        <v>105</v>
      </c>
      <c r="B73" s="1">
        <v>44368</v>
      </c>
      <c r="C73">
        <v>94.2</v>
      </c>
      <c r="D73">
        <v>-2.0299999999999998</v>
      </c>
      <c r="E73">
        <v>5.51</v>
      </c>
      <c r="F73" t="s">
        <v>91</v>
      </c>
      <c r="G73">
        <v>608070</v>
      </c>
      <c r="H73">
        <v>624522</v>
      </c>
      <c r="I73" t="s">
        <v>106</v>
      </c>
      <c r="J73" t="s">
        <v>93</v>
      </c>
      <c r="O73">
        <v>8</v>
      </c>
      <c r="P73" t="s">
        <v>208</v>
      </c>
      <c r="Q73" t="s">
        <v>95</v>
      </c>
      <c r="R73" t="s">
        <v>96</v>
      </c>
      <c r="S73" t="s">
        <v>95</v>
      </c>
      <c r="T73" t="s">
        <v>204</v>
      </c>
      <c r="U73" t="s">
        <v>98</v>
      </c>
      <c r="V73" t="s">
        <v>99</v>
      </c>
      <c r="W73">
        <v>3</v>
      </c>
      <c r="X73" t="s">
        <v>108</v>
      </c>
      <c r="Y73">
        <v>1</v>
      </c>
      <c r="Z73">
        <v>1</v>
      </c>
      <c r="AA73">
        <v>2021</v>
      </c>
      <c r="AB73">
        <v>-0.67</v>
      </c>
      <c r="AC73">
        <v>1.1599999999999999</v>
      </c>
      <c r="AD73">
        <v>-0.01</v>
      </c>
      <c r="AE73">
        <v>1.61</v>
      </c>
      <c r="AI73">
        <v>1</v>
      </c>
      <c r="AJ73">
        <v>6</v>
      </c>
      <c r="AK73" t="s">
        <v>101</v>
      </c>
      <c r="AL73">
        <v>163.72</v>
      </c>
      <c r="AM73">
        <v>162.35</v>
      </c>
      <c r="AP73">
        <v>575929</v>
      </c>
      <c r="AS73">
        <v>6.7426250971921098</v>
      </c>
      <c r="AT73">
        <v>-136.967629046892</v>
      </c>
      <c r="AU73">
        <v>-7.0360982287484601</v>
      </c>
      <c r="AV73">
        <v>-9.9029001309548406</v>
      </c>
      <c r="AW73">
        <v>27.8621498161503</v>
      </c>
      <c r="AX73">
        <v>-16.230438956431701</v>
      </c>
      <c r="AY73">
        <v>3.29</v>
      </c>
      <c r="AZ73">
        <v>1.49</v>
      </c>
      <c r="BA73">
        <v>133</v>
      </c>
      <c r="BB73">
        <v>90.7</v>
      </c>
      <c r="BC73">
        <v>9</v>
      </c>
      <c r="BD73">
        <v>94.5</v>
      </c>
      <c r="BE73">
        <v>2397</v>
      </c>
      <c r="BF73">
        <v>6.3</v>
      </c>
      <c r="BG73">
        <v>633542</v>
      </c>
      <c r="BH73">
        <v>624522</v>
      </c>
      <c r="BI73">
        <v>575929</v>
      </c>
      <c r="BJ73">
        <v>519203</v>
      </c>
      <c r="BK73">
        <v>519299</v>
      </c>
      <c r="BL73">
        <v>621550</v>
      </c>
      <c r="BM73">
        <v>642727</v>
      </c>
      <c r="BN73">
        <v>592626</v>
      </c>
      <c r="BO73">
        <v>592178</v>
      </c>
      <c r="BP73">
        <v>518792</v>
      </c>
      <c r="BQ73">
        <v>54.17</v>
      </c>
      <c r="BR73">
        <v>0.56699999999999995</v>
      </c>
      <c r="BS73">
        <v>0.51</v>
      </c>
      <c r="BT73">
        <v>0</v>
      </c>
      <c r="BU73">
        <v>1</v>
      </c>
      <c r="BV73">
        <v>0</v>
      </c>
      <c r="BW73">
        <v>0</v>
      </c>
      <c r="BX73">
        <v>4</v>
      </c>
      <c r="BY73">
        <v>38</v>
      </c>
      <c r="BZ73">
        <v>3</v>
      </c>
      <c r="CA73" t="s">
        <v>109</v>
      </c>
      <c r="CB73">
        <v>0</v>
      </c>
      <c r="CC73">
        <v>3</v>
      </c>
      <c r="CD73">
        <v>3</v>
      </c>
      <c r="CE73">
        <v>0</v>
      </c>
      <c r="CF73">
        <v>3</v>
      </c>
      <c r="CG73">
        <v>0</v>
      </c>
      <c r="CH73">
        <v>3</v>
      </c>
      <c r="CI73">
        <v>0</v>
      </c>
      <c r="CJ73" t="s">
        <v>103</v>
      </c>
      <c r="CK73" t="s">
        <v>104</v>
      </c>
      <c r="CL73">
        <v>209</v>
      </c>
      <c r="CM73">
        <v>8.0000000000000002E-3</v>
      </c>
      <c r="CN73">
        <v>-0.155</v>
      </c>
      <c r="CO73">
        <f t="shared" si="3"/>
        <v>38.299999999999997</v>
      </c>
      <c r="CP73">
        <f t="shared" si="4"/>
        <v>35.920000000000016</v>
      </c>
      <c r="CQ73">
        <f t="shared" si="5"/>
        <v>35.127498422399157</v>
      </c>
    </row>
    <row r="74" spans="1:95" x14ac:dyDescent="0.25">
      <c r="A74" t="s">
        <v>124</v>
      </c>
      <c r="B74" s="1">
        <v>44368</v>
      </c>
      <c r="C74">
        <v>93.6</v>
      </c>
      <c r="D74">
        <v>-1.83</v>
      </c>
      <c r="E74">
        <v>6.05</v>
      </c>
      <c r="F74" t="s">
        <v>91</v>
      </c>
      <c r="G74">
        <v>608070</v>
      </c>
      <c r="H74">
        <v>640470</v>
      </c>
      <c r="I74" t="s">
        <v>106</v>
      </c>
      <c r="J74" t="s">
        <v>93</v>
      </c>
      <c r="O74">
        <v>2</v>
      </c>
      <c r="P74" t="s">
        <v>209</v>
      </c>
      <c r="Q74" t="s">
        <v>95</v>
      </c>
      <c r="R74" t="s">
        <v>96</v>
      </c>
      <c r="S74" t="s">
        <v>95</v>
      </c>
      <c r="T74" t="s">
        <v>204</v>
      </c>
      <c r="U74" t="s">
        <v>98</v>
      </c>
      <c r="V74" t="s">
        <v>99</v>
      </c>
      <c r="W74">
        <v>4</v>
      </c>
      <c r="X74" t="s">
        <v>100</v>
      </c>
      <c r="Y74">
        <v>2</v>
      </c>
      <c r="Z74">
        <v>0</v>
      </c>
      <c r="AA74">
        <v>2021</v>
      </c>
      <c r="AB74">
        <v>-1.22</v>
      </c>
      <c r="AC74">
        <v>0.88</v>
      </c>
      <c r="AD74">
        <v>-0.21</v>
      </c>
      <c r="AE74">
        <v>2.82</v>
      </c>
      <c r="AI74">
        <v>2</v>
      </c>
      <c r="AJ74">
        <v>1</v>
      </c>
      <c r="AK74" t="s">
        <v>101</v>
      </c>
      <c r="AL74">
        <v>169.54</v>
      </c>
      <c r="AM74">
        <v>137.24</v>
      </c>
      <c r="AP74">
        <v>575929</v>
      </c>
      <c r="AS74">
        <v>6.8788198495633903</v>
      </c>
      <c r="AT74">
        <v>-136.29549285758699</v>
      </c>
      <c r="AU74">
        <v>-4.6534930847891296</v>
      </c>
      <c r="AV74">
        <v>-16.638354164099901</v>
      </c>
      <c r="AW74">
        <v>24.630986938701099</v>
      </c>
      <c r="AX74">
        <v>-20.333420093495199</v>
      </c>
      <c r="AY74">
        <v>3.29</v>
      </c>
      <c r="AZ74">
        <v>1.49</v>
      </c>
      <c r="BA74">
        <v>106</v>
      </c>
      <c r="BB74">
        <v>108.7</v>
      </c>
      <c r="BC74">
        <v>5</v>
      </c>
      <c r="BD74">
        <v>94.5</v>
      </c>
      <c r="BE74">
        <v>2188</v>
      </c>
      <c r="BF74">
        <v>6.4</v>
      </c>
      <c r="BG74">
        <v>633542</v>
      </c>
      <c r="BH74">
        <v>640470</v>
      </c>
      <c r="BI74">
        <v>575929</v>
      </c>
      <c r="BJ74">
        <v>519203</v>
      </c>
      <c r="BK74">
        <v>519299</v>
      </c>
      <c r="BL74">
        <v>621550</v>
      </c>
      <c r="BM74">
        <v>595879</v>
      </c>
      <c r="BN74">
        <v>592626</v>
      </c>
      <c r="BO74">
        <v>592178</v>
      </c>
      <c r="BP74">
        <v>518792</v>
      </c>
      <c r="BQ74">
        <v>54.12</v>
      </c>
      <c r="BR74">
        <v>0.64300000000000002</v>
      </c>
      <c r="BS74">
        <v>0.59</v>
      </c>
      <c r="BT74">
        <v>0</v>
      </c>
      <c r="BU74">
        <v>1</v>
      </c>
      <c r="BV74">
        <v>0</v>
      </c>
      <c r="BW74">
        <v>0</v>
      </c>
      <c r="BX74">
        <v>4</v>
      </c>
      <c r="BY74">
        <v>3</v>
      </c>
      <c r="BZ74">
        <v>3</v>
      </c>
      <c r="CA74" t="s">
        <v>129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t="s">
        <v>103</v>
      </c>
      <c r="CK74" t="s">
        <v>104</v>
      </c>
      <c r="CL74">
        <v>215</v>
      </c>
      <c r="CM74">
        <v>0.01</v>
      </c>
      <c r="CN74">
        <v>-0.14399999999999999</v>
      </c>
      <c r="CO74">
        <f t="shared" si="3"/>
        <v>44.11999999999999</v>
      </c>
      <c r="CP74">
        <f t="shared" si="4"/>
        <v>61.03</v>
      </c>
      <c r="CQ74">
        <f t="shared" si="5"/>
        <v>26.898028191475664</v>
      </c>
    </row>
    <row r="75" spans="1:95" x14ac:dyDescent="0.25">
      <c r="A75" t="s">
        <v>105</v>
      </c>
      <c r="B75" s="1">
        <v>44367</v>
      </c>
      <c r="C75">
        <v>95.1</v>
      </c>
      <c r="D75">
        <v>2.75</v>
      </c>
      <c r="E75">
        <v>6.03</v>
      </c>
      <c r="F75" t="s">
        <v>91</v>
      </c>
      <c r="G75">
        <v>608070</v>
      </c>
      <c r="H75">
        <v>656354</v>
      </c>
      <c r="I75" t="s">
        <v>106</v>
      </c>
      <c r="J75" t="s">
        <v>93</v>
      </c>
      <c r="O75">
        <v>12</v>
      </c>
      <c r="P75" t="s">
        <v>210</v>
      </c>
      <c r="Q75" t="s">
        <v>95</v>
      </c>
      <c r="R75" t="s">
        <v>95</v>
      </c>
      <c r="S75" t="s">
        <v>96</v>
      </c>
      <c r="T75" t="s">
        <v>211</v>
      </c>
      <c r="U75" t="s">
        <v>98</v>
      </c>
      <c r="V75" t="s">
        <v>99</v>
      </c>
      <c r="W75">
        <v>6</v>
      </c>
      <c r="X75" t="s">
        <v>127</v>
      </c>
      <c r="Y75">
        <v>2</v>
      </c>
      <c r="Z75">
        <v>2</v>
      </c>
      <c r="AA75">
        <v>2021</v>
      </c>
      <c r="AB75">
        <v>0.55000000000000004</v>
      </c>
      <c r="AC75">
        <v>1.23</v>
      </c>
      <c r="AD75">
        <v>0.48</v>
      </c>
      <c r="AE75">
        <v>3.58</v>
      </c>
      <c r="AH75">
        <v>656252</v>
      </c>
      <c r="AI75">
        <v>2</v>
      </c>
      <c r="AJ75">
        <v>9</v>
      </c>
      <c r="AK75" t="s">
        <v>101</v>
      </c>
      <c r="AL75">
        <v>114.6</v>
      </c>
      <c r="AM75">
        <v>163.34</v>
      </c>
      <c r="AP75">
        <v>607732</v>
      </c>
      <c r="AS75">
        <v>-7.1747579931002301</v>
      </c>
      <c r="AT75">
        <v>-138.46796103142799</v>
      </c>
      <c r="AU75">
        <v>-3.58520340478317</v>
      </c>
      <c r="AV75">
        <v>8.5512152857326296</v>
      </c>
      <c r="AW75">
        <v>26.540317588662301</v>
      </c>
      <c r="AX75">
        <v>-15.6851806011809</v>
      </c>
      <c r="AY75">
        <v>3.29</v>
      </c>
      <c r="AZ75">
        <v>1.49</v>
      </c>
      <c r="BA75">
        <v>100</v>
      </c>
      <c r="BB75">
        <v>83.5</v>
      </c>
      <c r="BC75">
        <v>69</v>
      </c>
      <c r="BD75">
        <v>95.5</v>
      </c>
      <c r="BE75">
        <v>2186</v>
      </c>
      <c r="BF75">
        <v>6.2</v>
      </c>
      <c r="BG75">
        <v>633550</v>
      </c>
      <c r="BH75">
        <v>656354</v>
      </c>
      <c r="BI75">
        <v>607732</v>
      </c>
      <c r="BJ75">
        <v>592567</v>
      </c>
      <c r="BK75">
        <v>624428</v>
      </c>
      <c r="BL75">
        <v>663647</v>
      </c>
      <c r="BM75">
        <v>621028</v>
      </c>
      <c r="BN75">
        <v>592325</v>
      </c>
      <c r="BO75">
        <v>668804</v>
      </c>
      <c r="BP75">
        <v>595943</v>
      </c>
      <c r="BQ75">
        <v>54.31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3</v>
      </c>
      <c r="BY75">
        <v>64</v>
      </c>
      <c r="BZ75">
        <v>5</v>
      </c>
      <c r="CA75" t="s">
        <v>109</v>
      </c>
      <c r="CB75">
        <v>1</v>
      </c>
      <c r="CC75">
        <v>2</v>
      </c>
      <c r="CD75">
        <v>2</v>
      </c>
      <c r="CE75">
        <v>1</v>
      </c>
      <c r="CF75">
        <v>2</v>
      </c>
      <c r="CG75">
        <v>1</v>
      </c>
      <c r="CH75">
        <v>2</v>
      </c>
      <c r="CI75">
        <v>1</v>
      </c>
      <c r="CJ75" t="s">
        <v>115</v>
      </c>
      <c r="CK75" t="s">
        <v>115</v>
      </c>
      <c r="CL75">
        <v>143</v>
      </c>
      <c r="CM75">
        <v>1.7000000000000001E-2</v>
      </c>
      <c r="CN75">
        <v>-0.191</v>
      </c>
      <c r="CO75">
        <f t="shared" si="3"/>
        <v>-10.820000000000007</v>
      </c>
      <c r="CP75">
        <f t="shared" si="4"/>
        <v>34.930000000000007</v>
      </c>
      <c r="CQ75">
        <f t="shared" si="5"/>
        <v>-12.908260866088511</v>
      </c>
    </row>
    <row r="76" spans="1:95" x14ac:dyDescent="0.25">
      <c r="A76" t="s">
        <v>110</v>
      </c>
      <c r="B76" s="1">
        <v>44365</v>
      </c>
      <c r="C76">
        <v>89.4</v>
      </c>
      <c r="D76">
        <v>-2.0499999999999998</v>
      </c>
      <c r="E76">
        <v>5.67</v>
      </c>
      <c r="F76" t="s">
        <v>91</v>
      </c>
      <c r="G76">
        <v>608070</v>
      </c>
      <c r="H76">
        <v>641771</v>
      </c>
      <c r="I76" t="s">
        <v>106</v>
      </c>
      <c r="J76" t="s">
        <v>93</v>
      </c>
      <c r="O76">
        <v>4</v>
      </c>
      <c r="P76" t="s">
        <v>212</v>
      </c>
      <c r="Q76" t="s">
        <v>95</v>
      </c>
      <c r="R76" t="s">
        <v>96</v>
      </c>
      <c r="S76" t="s">
        <v>95</v>
      </c>
      <c r="T76" t="s">
        <v>211</v>
      </c>
      <c r="U76" t="s">
        <v>98</v>
      </c>
      <c r="V76" t="s">
        <v>99</v>
      </c>
      <c r="W76">
        <v>4</v>
      </c>
      <c r="X76" t="s">
        <v>100</v>
      </c>
      <c r="Y76">
        <v>3</v>
      </c>
      <c r="Z76">
        <v>1</v>
      </c>
      <c r="AA76">
        <v>2021</v>
      </c>
      <c r="AB76">
        <v>-0.03</v>
      </c>
      <c r="AC76">
        <v>0.17</v>
      </c>
      <c r="AD76">
        <v>-0.36</v>
      </c>
      <c r="AE76">
        <v>2.13</v>
      </c>
      <c r="AI76">
        <v>2</v>
      </c>
      <c r="AJ76">
        <v>1</v>
      </c>
      <c r="AK76" t="s">
        <v>101</v>
      </c>
      <c r="AL76">
        <v>143.35</v>
      </c>
      <c r="AM76">
        <v>169.59</v>
      </c>
      <c r="AP76">
        <v>607732</v>
      </c>
      <c r="AS76">
        <v>4.2609490772432403</v>
      </c>
      <c r="AT76">
        <v>-130.235885221681</v>
      </c>
      <c r="AU76">
        <v>-3.1562111180088399</v>
      </c>
      <c r="AV76">
        <v>-1.1174963548317101</v>
      </c>
      <c r="AW76">
        <v>24.245914795692599</v>
      </c>
      <c r="AX76">
        <v>-29.862357591924201</v>
      </c>
      <c r="AY76">
        <v>3.29</v>
      </c>
      <c r="AZ76">
        <v>1.49</v>
      </c>
      <c r="BA76">
        <v>19</v>
      </c>
      <c r="BB76">
        <v>75.400000000000006</v>
      </c>
      <c r="BC76">
        <v>-5</v>
      </c>
      <c r="BD76">
        <v>90.4</v>
      </c>
      <c r="BE76">
        <v>2454</v>
      </c>
      <c r="BF76">
        <v>6.6</v>
      </c>
      <c r="BG76">
        <v>633584</v>
      </c>
      <c r="BH76">
        <v>641771</v>
      </c>
      <c r="BI76">
        <v>607732</v>
      </c>
      <c r="BJ76">
        <v>592567</v>
      </c>
      <c r="BK76">
        <v>624428</v>
      </c>
      <c r="BL76">
        <v>663647</v>
      </c>
      <c r="BM76">
        <v>621028</v>
      </c>
      <c r="BN76">
        <v>664789</v>
      </c>
      <c r="BO76">
        <v>668804</v>
      </c>
      <c r="BP76">
        <v>570256</v>
      </c>
      <c r="BQ76">
        <v>53.9</v>
      </c>
      <c r="BR76">
        <v>0.113</v>
      </c>
      <c r="BS76">
        <v>0.115</v>
      </c>
      <c r="BT76">
        <v>0</v>
      </c>
      <c r="BU76">
        <v>1</v>
      </c>
      <c r="BV76">
        <v>0</v>
      </c>
      <c r="BW76">
        <v>0</v>
      </c>
      <c r="BX76">
        <v>2</v>
      </c>
      <c r="BY76">
        <v>3</v>
      </c>
      <c r="BZ76">
        <v>5</v>
      </c>
      <c r="CA76" t="s">
        <v>113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 t="s">
        <v>103</v>
      </c>
      <c r="CK76" t="s">
        <v>104</v>
      </c>
      <c r="CL76">
        <v>180</v>
      </c>
      <c r="CM76">
        <v>0.01</v>
      </c>
      <c r="CN76">
        <v>-0.159</v>
      </c>
      <c r="CO76">
        <f t="shared" si="3"/>
        <v>17.929999999999993</v>
      </c>
      <c r="CP76">
        <f t="shared" si="4"/>
        <v>28.680000000000007</v>
      </c>
      <c r="CQ76">
        <f t="shared" si="5"/>
        <v>24.009424204070665</v>
      </c>
    </row>
    <row r="77" spans="1:95" x14ac:dyDescent="0.25">
      <c r="A77" t="s">
        <v>183</v>
      </c>
      <c r="B77" s="1">
        <v>44364</v>
      </c>
      <c r="C77">
        <v>77.400000000000006</v>
      </c>
      <c r="D77">
        <v>-0.87</v>
      </c>
      <c r="E77">
        <v>6.16</v>
      </c>
      <c r="F77" t="s">
        <v>91</v>
      </c>
      <c r="G77">
        <v>608070</v>
      </c>
      <c r="H77">
        <v>669135</v>
      </c>
      <c r="I77" t="s">
        <v>167</v>
      </c>
      <c r="J77" t="s">
        <v>93</v>
      </c>
      <c r="O77">
        <v>7</v>
      </c>
      <c r="P77" t="s">
        <v>213</v>
      </c>
      <c r="Q77" t="s">
        <v>95</v>
      </c>
      <c r="R77" t="s">
        <v>96</v>
      </c>
      <c r="S77" t="s">
        <v>95</v>
      </c>
      <c r="T77" t="s">
        <v>98</v>
      </c>
      <c r="U77" t="s">
        <v>214</v>
      </c>
      <c r="V77" t="s">
        <v>99</v>
      </c>
      <c r="W77">
        <v>3</v>
      </c>
      <c r="X77" t="s">
        <v>100</v>
      </c>
      <c r="Y77">
        <v>2</v>
      </c>
      <c r="Z77">
        <v>2</v>
      </c>
      <c r="AA77">
        <v>2021</v>
      </c>
      <c r="AB77">
        <v>0.96</v>
      </c>
      <c r="AC77">
        <v>-1.44</v>
      </c>
      <c r="AD77">
        <v>-0.46</v>
      </c>
      <c r="AE77">
        <v>1.88</v>
      </c>
      <c r="AF77">
        <v>676391</v>
      </c>
      <c r="AH77">
        <v>605548</v>
      </c>
      <c r="AI77">
        <v>1</v>
      </c>
      <c r="AJ77">
        <v>8</v>
      </c>
      <c r="AK77" t="s">
        <v>128</v>
      </c>
      <c r="AL77">
        <v>145.82</v>
      </c>
      <c r="AM77">
        <v>179.51</v>
      </c>
      <c r="AP77">
        <v>642851</v>
      </c>
      <c r="AS77">
        <v>-0.86546871977886297</v>
      </c>
      <c r="AT77">
        <v>-112.618490707864</v>
      </c>
      <c r="AU77">
        <v>0.49063122385299701</v>
      </c>
      <c r="AV77">
        <v>8.2392291524940493</v>
      </c>
      <c r="AW77">
        <v>22.619210451668199</v>
      </c>
      <c r="AX77">
        <v>-44.639407815857801</v>
      </c>
      <c r="AY77">
        <v>3.29</v>
      </c>
      <c r="AZ77">
        <v>1.49</v>
      </c>
      <c r="BA77">
        <v>30</v>
      </c>
      <c r="BB77">
        <v>93.5</v>
      </c>
      <c r="BC77">
        <v>-2</v>
      </c>
      <c r="BD77">
        <v>76.7</v>
      </c>
      <c r="BE77">
        <v>2913</v>
      </c>
      <c r="BF77">
        <v>6</v>
      </c>
      <c r="BG77">
        <v>633641</v>
      </c>
      <c r="BH77">
        <v>669135</v>
      </c>
      <c r="BI77">
        <v>642851</v>
      </c>
      <c r="BJ77">
        <v>641820</v>
      </c>
      <c r="BK77">
        <v>642162</v>
      </c>
      <c r="BL77">
        <v>596748</v>
      </c>
      <c r="BM77">
        <v>520471</v>
      </c>
      <c r="BN77">
        <v>669720</v>
      </c>
      <c r="BO77">
        <v>656775</v>
      </c>
      <c r="BP77">
        <v>623993</v>
      </c>
      <c r="BQ77">
        <v>54.48</v>
      </c>
      <c r="BR77">
        <v>0.26300000000000001</v>
      </c>
      <c r="BS77">
        <v>0.24299999999999999</v>
      </c>
      <c r="BT77">
        <v>0</v>
      </c>
      <c r="BU77">
        <v>1</v>
      </c>
      <c r="BV77">
        <v>0</v>
      </c>
      <c r="BW77">
        <v>0</v>
      </c>
      <c r="BX77">
        <v>2</v>
      </c>
      <c r="BY77">
        <v>74</v>
      </c>
      <c r="BZ77">
        <v>5</v>
      </c>
      <c r="CA77" t="s">
        <v>185</v>
      </c>
      <c r="CB77">
        <v>9</v>
      </c>
      <c r="CC77">
        <v>3</v>
      </c>
      <c r="CD77">
        <v>9</v>
      </c>
      <c r="CE77">
        <v>3</v>
      </c>
      <c r="CF77">
        <v>3</v>
      </c>
      <c r="CG77">
        <v>10</v>
      </c>
      <c r="CH77">
        <v>10</v>
      </c>
      <c r="CI77">
        <v>3</v>
      </c>
      <c r="CJ77" t="s">
        <v>103</v>
      </c>
      <c r="CK77" t="s">
        <v>115</v>
      </c>
      <c r="CL77">
        <v>30</v>
      </c>
      <c r="CM77">
        <v>0</v>
      </c>
      <c r="CN77">
        <v>-0.36299999999999999</v>
      </c>
      <c r="CO77">
        <f t="shared" si="3"/>
        <v>20.399999999999991</v>
      </c>
      <c r="CP77">
        <f t="shared" si="4"/>
        <v>18.760000000000019</v>
      </c>
      <c r="CQ77">
        <f t="shared" si="5"/>
        <v>35.548586593550041</v>
      </c>
    </row>
    <row r="78" spans="1:95" x14ac:dyDescent="0.25">
      <c r="A78" t="s">
        <v>90</v>
      </c>
      <c r="B78" s="1">
        <v>44364</v>
      </c>
      <c r="C78">
        <v>83.2</v>
      </c>
      <c r="D78">
        <v>-1.46</v>
      </c>
      <c r="E78">
        <v>5.38</v>
      </c>
      <c r="F78" t="s">
        <v>91</v>
      </c>
      <c r="G78">
        <v>608070</v>
      </c>
      <c r="H78">
        <v>622253</v>
      </c>
      <c r="I78" t="s">
        <v>106</v>
      </c>
      <c r="J78" t="s">
        <v>93</v>
      </c>
      <c r="O78">
        <v>13</v>
      </c>
      <c r="P78" t="s">
        <v>215</v>
      </c>
      <c r="Q78" t="s">
        <v>95</v>
      </c>
      <c r="R78" t="s">
        <v>96</v>
      </c>
      <c r="S78" t="s">
        <v>95</v>
      </c>
      <c r="T78" t="s">
        <v>98</v>
      </c>
      <c r="U78" t="s">
        <v>214</v>
      </c>
      <c r="V78" t="s">
        <v>99</v>
      </c>
      <c r="W78">
        <v>4</v>
      </c>
      <c r="X78" t="s">
        <v>127</v>
      </c>
      <c r="Y78">
        <v>0</v>
      </c>
      <c r="Z78">
        <v>2</v>
      </c>
      <c r="AA78">
        <v>2021</v>
      </c>
      <c r="AB78">
        <v>-1.34</v>
      </c>
      <c r="AC78">
        <v>0.59</v>
      </c>
      <c r="AD78">
        <v>-0.62</v>
      </c>
      <c r="AE78">
        <v>1.29</v>
      </c>
      <c r="AG78">
        <v>644374</v>
      </c>
      <c r="AH78">
        <v>605548</v>
      </c>
      <c r="AI78">
        <v>2</v>
      </c>
      <c r="AJ78">
        <v>6</v>
      </c>
      <c r="AK78" t="s">
        <v>128</v>
      </c>
      <c r="AL78">
        <v>170.13</v>
      </c>
      <c r="AM78">
        <v>144.47999999999999</v>
      </c>
      <c r="AP78">
        <v>642851</v>
      </c>
      <c r="AS78">
        <v>4.5320628325684202</v>
      </c>
      <c r="AT78">
        <v>-120.968678863587</v>
      </c>
      <c r="AU78">
        <v>-4.0294482320787601</v>
      </c>
      <c r="AV78">
        <v>-14.0745389346978</v>
      </c>
      <c r="AW78">
        <v>25.067826744500302</v>
      </c>
      <c r="AX78">
        <v>-25.739520071718701</v>
      </c>
      <c r="AY78">
        <v>3.29</v>
      </c>
      <c r="AZ78">
        <v>1.49</v>
      </c>
      <c r="BA78">
        <v>176</v>
      </c>
      <c r="BB78">
        <v>79.099999999999994</v>
      </c>
      <c r="BC78">
        <v>61</v>
      </c>
      <c r="BD78">
        <v>82.6</v>
      </c>
      <c r="BE78">
        <v>1681</v>
      </c>
      <c r="BF78">
        <v>6</v>
      </c>
      <c r="BG78">
        <v>633641</v>
      </c>
      <c r="BH78">
        <v>622253</v>
      </c>
      <c r="BI78">
        <v>642851</v>
      </c>
      <c r="BJ78">
        <v>641820</v>
      </c>
      <c r="BK78">
        <v>642162</v>
      </c>
      <c r="BL78">
        <v>596748</v>
      </c>
      <c r="BM78">
        <v>520471</v>
      </c>
      <c r="BN78">
        <v>669720</v>
      </c>
      <c r="BO78">
        <v>656775</v>
      </c>
      <c r="BP78">
        <v>623993</v>
      </c>
      <c r="BQ78">
        <v>54.45</v>
      </c>
      <c r="BR78">
        <v>1.7000000000000001E-2</v>
      </c>
      <c r="BS78">
        <v>1.4999999999999999E-2</v>
      </c>
      <c r="BT78">
        <v>0</v>
      </c>
      <c r="BU78">
        <v>1</v>
      </c>
      <c r="BV78">
        <v>0</v>
      </c>
      <c r="BW78">
        <v>0</v>
      </c>
      <c r="BX78">
        <v>3</v>
      </c>
      <c r="BY78">
        <v>58</v>
      </c>
      <c r="BZ78">
        <v>3</v>
      </c>
      <c r="CA78" t="s">
        <v>102</v>
      </c>
      <c r="CB78">
        <v>7</v>
      </c>
      <c r="CC78">
        <v>3</v>
      </c>
      <c r="CD78">
        <v>7</v>
      </c>
      <c r="CE78">
        <v>3</v>
      </c>
      <c r="CF78">
        <v>3</v>
      </c>
      <c r="CG78">
        <v>7</v>
      </c>
      <c r="CH78">
        <v>7</v>
      </c>
      <c r="CI78">
        <v>3</v>
      </c>
      <c r="CJ78" t="s">
        <v>103</v>
      </c>
      <c r="CK78" t="s">
        <v>115</v>
      </c>
      <c r="CL78">
        <v>254</v>
      </c>
      <c r="CM78">
        <v>-8.0000000000000002E-3</v>
      </c>
      <c r="CN78">
        <v>-0.28199999999999997</v>
      </c>
      <c r="CO78">
        <f t="shared" si="3"/>
        <v>44.709999999999994</v>
      </c>
      <c r="CP78">
        <f t="shared" si="4"/>
        <v>53.79000000000002</v>
      </c>
      <c r="CQ78">
        <f t="shared" si="5"/>
        <v>29.799902110352825</v>
      </c>
    </row>
    <row r="79" spans="1:95" x14ac:dyDescent="0.25">
      <c r="A79" t="s">
        <v>124</v>
      </c>
      <c r="B79" s="1">
        <v>44364</v>
      </c>
      <c r="C79">
        <v>96.4</v>
      </c>
      <c r="D79">
        <v>-1.67</v>
      </c>
      <c r="E79">
        <v>5.81</v>
      </c>
      <c r="F79" t="s">
        <v>91</v>
      </c>
      <c r="G79">
        <v>608070</v>
      </c>
      <c r="H79">
        <v>605347</v>
      </c>
      <c r="I79" t="s">
        <v>116</v>
      </c>
      <c r="J79" t="s">
        <v>93</v>
      </c>
      <c r="O79">
        <v>5</v>
      </c>
      <c r="P79" t="s">
        <v>216</v>
      </c>
      <c r="Q79" t="s">
        <v>95</v>
      </c>
      <c r="R79" t="s">
        <v>96</v>
      </c>
      <c r="S79" t="s">
        <v>95</v>
      </c>
      <c r="T79" t="s">
        <v>98</v>
      </c>
      <c r="U79" t="s">
        <v>214</v>
      </c>
      <c r="V79" t="s">
        <v>99</v>
      </c>
      <c r="X79" t="s">
        <v>135</v>
      </c>
      <c r="Y79">
        <v>3</v>
      </c>
      <c r="Z79">
        <v>0</v>
      </c>
      <c r="AA79">
        <v>2021</v>
      </c>
      <c r="AB79">
        <v>-1.32</v>
      </c>
      <c r="AC79">
        <v>0.9</v>
      </c>
      <c r="AD79">
        <v>-0.05</v>
      </c>
      <c r="AE79">
        <v>2.36</v>
      </c>
      <c r="AH79">
        <v>642708</v>
      </c>
      <c r="AI79">
        <v>1</v>
      </c>
      <c r="AJ79">
        <v>1</v>
      </c>
      <c r="AK79" t="s">
        <v>128</v>
      </c>
      <c r="AL79">
        <v>197.86</v>
      </c>
      <c r="AM79">
        <v>47.14</v>
      </c>
      <c r="AP79">
        <v>642851</v>
      </c>
      <c r="AS79">
        <v>7.2839066345484698</v>
      </c>
      <c r="AT79">
        <v>-140.173339238013</v>
      </c>
      <c r="AU79">
        <v>-5.6987490845576598</v>
      </c>
      <c r="AV79">
        <v>-18.962741105711199</v>
      </c>
      <c r="AW79">
        <v>28.518311769278998</v>
      </c>
      <c r="AX79">
        <v>-19.218258365389499</v>
      </c>
      <c r="AY79">
        <v>3.29</v>
      </c>
      <c r="AZ79">
        <v>1.49</v>
      </c>
      <c r="BA79">
        <v>404</v>
      </c>
      <c r="BB79">
        <v>106.4</v>
      </c>
      <c r="BC79">
        <v>35</v>
      </c>
      <c r="BD79">
        <v>96.8</v>
      </c>
      <c r="BE79">
        <v>2066</v>
      </c>
      <c r="BF79">
        <v>6.3</v>
      </c>
      <c r="BG79">
        <v>633641</v>
      </c>
      <c r="BH79">
        <v>605347</v>
      </c>
      <c r="BI79">
        <v>642851</v>
      </c>
      <c r="BJ79">
        <v>641820</v>
      </c>
      <c r="BK79">
        <v>642162</v>
      </c>
      <c r="BL79">
        <v>596748</v>
      </c>
      <c r="BM79">
        <v>520471</v>
      </c>
      <c r="BN79">
        <v>669720</v>
      </c>
      <c r="BO79">
        <v>656775</v>
      </c>
      <c r="BP79">
        <v>623993</v>
      </c>
      <c r="BQ79">
        <v>54.19</v>
      </c>
      <c r="BR79">
        <v>0.747</v>
      </c>
      <c r="BS79">
        <v>1.516</v>
      </c>
      <c r="BT79">
        <v>2</v>
      </c>
      <c r="BU79">
        <v>1</v>
      </c>
      <c r="BV79">
        <v>0</v>
      </c>
      <c r="BW79">
        <v>3</v>
      </c>
      <c r="BX79">
        <v>6</v>
      </c>
      <c r="BY79">
        <v>8</v>
      </c>
      <c r="BZ79">
        <v>4</v>
      </c>
      <c r="CA79" t="s">
        <v>129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</v>
      </c>
      <c r="CH79">
        <v>2</v>
      </c>
      <c r="CI79">
        <v>0</v>
      </c>
      <c r="CJ79" t="s">
        <v>103</v>
      </c>
      <c r="CK79" t="s">
        <v>115</v>
      </c>
      <c r="CL79">
        <v>220</v>
      </c>
      <c r="CM79">
        <v>0.17399999999999999</v>
      </c>
      <c r="CN79">
        <v>1.4730000000000001</v>
      </c>
      <c r="CO79">
        <f t="shared" si="3"/>
        <v>72.440000000000012</v>
      </c>
      <c r="CP79">
        <f t="shared" si="4"/>
        <v>151.13</v>
      </c>
      <c r="CQ79">
        <f t="shared" si="5"/>
        <v>19.20708418524163</v>
      </c>
    </row>
    <row r="80" spans="1:95" x14ac:dyDescent="0.25">
      <c r="A80" t="s">
        <v>183</v>
      </c>
      <c r="B80" s="1">
        <v>44363</v>
      </c>
      <c r="C80">
        <v>82.7</v>
      </c>
      <c r="D80">
        <v>-2.35</v>
      </c>
      <c r="E80">
        <v>5.84</v>
      </c>
      <c r="F80" t="s">
        <v>91</v>
      </c>
      <c r="G80">
        <v>608070</v>
      </c>
      <c r="H80">
        <v>640451</v>
      </c>
      <c r="I80" t="s">
        <v>106</v>
      </c>
      <c r="J80" t="s">
        <v>93</v>
      </c>
      <c r="O80">
        <v>13</v>
      </c>
      <c r="P80" t="s">
        <v>217</v>
      </c>
      <c r="Q80" t="s">
        <v>95</v>
      </c>
      <c r="R80" t="s">
        <v>96</v>
      </c>
      <c r="S80" t="s">
        <v>95</v>
      </c>
      <c r="T80" t="s">
        <v>98</v>
      </c>
      <c r="U80" t="s">
        <v>214</v>
      </c>
      <c r="V80" t="s">
        <v>99</v>
      </c>
      <c r="W80">
        <v>4</v>
      </c>
      <c r="X80" t="s">
        <v>108</v>
      </c>
      <c r="Y80">
        <v>3</v>
      </c>
      <c r="Z80">
        <v>2</v>
      </c>
      <c r="AA80">
        <v>2021</v>
      </c>
      <c r="AB80">
        <v>0.33</v>
      </c>
      <c r="AC80">
        <v>-1.1100000000000001</v>
      </c>
      <c r="AD80">
        <v>-1</v>
      </c>
      <c r="AE80">
        <v>1.89</v>
      </c>
      <c r="AI80">
        <v>0</v>
      </c>
      <c r="AJ80">
        <v>7</v>
      </c>
      <c r="AK80" t="s">
        <v>128</v>
      </c>
      <c r="AL80">
        <v>162.13</v>
      </c>
      <c r="AM80">
        <v>122.19</v>
      </c>
      <c r="AP80">
        <v>600474</v>
      </c>
      <c r="AS80">
        <v>2.41305659991193</v>
      </c>
      <c r="AT80">
        <v>-120.43454134136999</v>
      </c>
      <c r="AU80">
        <v>-0.320978302710974</v>
      </c>
      <c r="AV80">
        <v>2.6958369106503901</v>
      </c>
      <c r="AW80">
        <v>24.918073328304398</v>
      </c>
      <c r="AX80">
        <v>-43.115311748966803</v>
      </c>
      <c r="AY80">
        <v>3.29</v>
      </c>
      <c r="AZ80">
        <v>1.49</v>
      </c>
      <c r="BA80">
        <v>214</v>
      </c>
      <c r="BB80">
        <v>86.6</v>
      </c>
      <c r="BC80">
        <v>16</v>
      </c>
      <c r="BD80">
        <v>82</v>
      </c>
      <c r="BE80">
        <v>2144</v>
      </c>
      <c r="BF80">
        <v>5.9</v>
      </c>
      <c r="BG80">
        <v>633659</v>
      </c>
      <c r="BH80">
        <v>640451</v>
      </c>
      <c r="BI80">
        <v>600474</v>
      </c>
      <c r="BJ80">
        <v>641820</v>
      </c>
      <c r="BK80">
        <v>592859</v>
      </c>
      <c r="BL80">
        <v>596748</v>
      </c>
      <c r="BM80">
        <v>520471</v>
      </c>
      <c r="BN80">
        <v>621466</v>
      </c>
      <c r="BO80">
        <v>656775</v>
      </c>
      <c r="BP80">
        <v>669720</v>
      </c>
      <c r="BQ80">
        <v>54.58</v>
      </c>
      <c r="BR80">
        <v>0.93</v>
      </c>
      <c r="BS80">
        <v>0.89900000000000002</v>
      </c>
      <c r="BT80">
        <v>0</v>
      </c>
      <c r="BU80">
        <v>1</v>
      </c>
      <c r="BV80">
        <v>0</v>
      </c>
      <c r="BW80">
        <v>0</v>
      </c>
      <c r="BX80">
        <v>4</v>
      </c>
      <c r="BY80">
        <v>67</v>
      </c>
      <c r="BZ80">
        <v>8</v>
      </c>
      <c r="CA80" t="s">
        <v>185</v>
      </c>
      <c r="CB80">
        <v>8</v>
      </c>
      <c r="CC80">
        <v>7</v>
      </c>
      <c r="CD80">
        <v>8</v>
      </c>
      <c r="CE80">
        <v>7</v>
      </c>
      <c r="CF80">
        <v>7</v>
      </c>
      <c r="CG80">
        <v>8</v>
      </c>
      <c r="CH80">
        <v>8</v>
      </c>
      <c r="CI80">
        <v>7</v>
      </c>
      <c r="CJ80" t="s">
        <v>103</v>
      </c>
      <c r="CK80" t="s">
        <v>115</v>
      </c>
      <c r="CL80">
        <v>22</v>
      </c>
      <c r="CM80">
        <v>-1.7999999999999999E-2</v>
      </c>
      <c r="CN80">
        <v>-0.31900000000000001</v>
      </c>
      <c r="CO80">
        <f t="shared" si="3"/>
        <v>36.709999999999994</v>
      </c>
      <c r="CP80">
        <f t="shared" si="4"/>
        <v>76.080000000000013</v>
      </c>
      <c r="CQ80">
        <f t="shared" si="5"/>
        <v>19.318623330295431</v>
      </c>
    </row>
    <row r="81" spans="1:95" x14ac:dyDescent="0.25">
      <c r="A81" t="s">
        <v>105</v>
      </c>
      <c r="B81" s="1">
        <v>44363</v>
      </c>
      <c r="C81">
        <v>91.9</v>
      </c>
      <c r="D81">
        <v>2.41</v>
      </c>
      <c r="E81">
        <v>5.75</v>
      </c>
      <c r="F81" t="s">
        <v>91</v>
      </c>
      <c r="G81">
        <v>608070</v>
      </c>
      <c r="H81">
        <v>669211</v>
      </c>
      <c r="I81" t="s">
        <v>116</v>
      </c>
      <c r="J81" t="s">
        <v>93</v>
      </c>
      <c r="O81">
        <v>5</v>
      </c>
      <c r="P81" t="s">
        <v>218</v>
      </c>
      <c r="Q81" t="s">
        <v>95</v>
      </c>
      <c r="R81" t="s">
        <v>95</v>
      </c>
      <c r="S81" t="s">
        <v>96</v>
      </c>
      <c r="T81" t="s">
        <v>98</v>
      </c>
      <c r="U81" t="s">
        <v>214</v>
      </c>
      <c r="V81" t="s">
        <v>99</v>
      </c>
      <c r="X81" t="s">
        <v>108</v>
      </c>
      <c r="Y81">
        <v>1</v>
      </c>
      <c r="Z81">
        <v>0</v>
      </c>
      <c r="AA81">
        <v>2021</v>
      </c>
      <c r="AB81">
        <v>1.01</v>
      </c>
      <c r="AC81">
        <v>1.57</v>
      </c>
      <c r="AD81">
        <v>-0.16</v>
      </c>
      <c r="AE81">
        <v>2.31</v>
      </c>
      <c r="AI81">
        <v>2</v>
      </c>
      <c r="AJ81">
        <v>1</v>
      </c>
      <c r="AK81" t="s">
        <v>128</v>
      </c>
      <c r="AL81">
        <v>19.149999999999999</v>
      </c>
      <c r="AM81">
        <v>93.7</v>
      </c>
      <c r="AP81">
        <v>600474</v>
      </c>
      <c r="AS81">
        <v>-8.6324559025127492</v>
      </c>
      <c r="AT81">
        <v>-133.509077204909</v>
      </c>
      <c r="AU81">
        <v>-6.2233251906415799</v>
      </c>
      <c r="AV81">
        <v>13.941200914989301</v>
      </c>
      <c r="AW81">
        <v>28.6657676977897</v>
      </c>
      <c r="AX81">
        <v>-12.1918363211869</v>
      </c>
      <c r="AY81">
        <v>3.29</v>
      </c>
      <c r="AZ81">
        <v>1.49</v>
      </c>
      <c r="BA81">
        <v>369</v>
      </c>
      <c r="BB81">
        <v>107.9</v>
      </c>
      <c r="BC81">
        <v>21</v>
      </c>
      <c r="BD81">
        <v>91.2</v>
      </c>
      <c r="BE81">
        <v>2971</v>
      </c>
      <c r="BF81">
        <v>5.9</v>
      </c>
      <c r="BG81">
        <v>633659</v>
      </c>
      <c r="BH81">
        <v>669211</v>
      </c>
      <c r="BI81">
        <v>600474</v>
      </c>
      <c r="BJ81">
        <v>641820</v>
      </c>
      <c r="BK81">
        <v>642162</v>
      </c>
      <c r="BL81">
        <v>596748</v>
      </c>
      <c r="BM81">
        <v>520471</v>
      </c>
      <c r="BN81">
        <v>621466</v>
      </c>
      <c r="BO81">
        <v>656775</v>
      </c>
      <c r="BP81">
        <v>669720</v>
      </c>
      <c r="BQ81">
        <v>54.57</v>
      </c>
      <c r="BR81">
        <v>0.88</v>
      </c>
      <c r="BS81">
        <v>1.516</v>
      </c>
      <c r="BT81">
        <v>2</v>
      </c>
      <c r="BU81">
        <v>1</v>
      </c>
      <c r="BV81">
        <v>0</v>
      </c>
      <c r="BW81">
        <v>3</v>
      </c>
      <c r="BX81">
        <v>6</v>
      </c>
      <c r="BY81">
        <v>9</v>
      </c>
      <c r="BZ81">
        <v>2</v>
      </c>
      <c r="CA81" t="s">
        <v>109</v>
      </c>
      <c r="CB81">
        <v>0</v>
      </c>
      <c r="CC81">
        <v>2</v>
      </c>
      <c r="CD81">
        <v>0</v>
      </c>
      <c r="CE81">
        <v>2</v>
      </c>
      <c r="CF81">
        <v>2</v>
      </c>
      <c r="CG81">
        <v>1</v>
      </c>
      <c r="CH81">
        <v>1</v>
      </c>
      <c r="CI81">
        <v>2</v>
      </c>
      <c r="CJ81" t="s">
        <v>115</v>
      </c>
      <c r="CK81" t="s">
        <v>115</v>
      </c>
      <c r="CL81">
        <v>57</v>
      </c>
      <c r="CM81">
        <v>9.8000000000000004E-2</v>
      </c>
      <c r="CN81">
        <v>0.98399999999999999</v>
      </c>
      <c r="CO81">
        <f t="shared" si="3"/>
        <v>-106.27000000000001</v>
      </c>
      <c r="CP81">
        <f t="shared" si="4"/>
        <v>104.57000000000001</v>
      </c>
      <c r="CQ81">
        <f t="shared" si="5"/>
        <v>-34.096473799369214</v>
      </c>
    </row>
    <row r="82" spans="1:95" x14ac:dyDescent="0.25">
      <c r="A82" t="s">
        <v>105</v>
      </c>
      <c r="B82" s="1">
        <v>44362</v>
      </c>
      <c r="C82">
        <v>91.4</v>
      </c>
      <c r="D82">
        <v>-1.42</v>
      </c>
      <c r="E82">
        <v>5.99</v>
      </c>
      <c r="F82" t="s">
        <v>91</v>
      </c>
      <c r="G82">
        <v>608070</v>
      </c>
      <c r="H82">
        <v>592644</v>
      </c>
      <c r="I82" t="s">
        <v>106</v>
      </c>
      <c r="J82" t="s">
        <v>93</v>
      </c>
      <c r="O82">
        <v>9</v>
      </c>
      <c r="P82" t="s">
        <v>219</v>
      </c>
      <c r="Q82" t="s">
        <v>95</v>
      </c>
      <c r="R82" t="s">
        <v>96</v>
      </c>
      <c r="S82" t="s">
        <v>95</v>
      </c>
      <c r="T82" t="s">
        <v>98</v>
      </c>
      <c r="U82" t="s">
        <v>214</v>
      </c>
      <c r="V82" t="s">
        <v>99</v>
      </c>
      <c r="W82">
        <v>3</v>
      </c>
      <c r="X82" t="s">
        <v>127</v>
      </c>
      <c r="Y82">
        <v>1</v>
      </c>
      <c r="Z82">
        <v>0</v>
      </c>
      <c r="AA82">
        <v>2021</v>
      </c>
      <c r="AB82">
        <v>-0.36</v>
      </c>
      <c r="AC82">
        <v>1.74</v>
      </c>
      <c r="AD82">
        <v>0.59</v>
      </c>
      <c r="AE82">
        <v>1.5</v>
      </c>
      <c r="AG82">
        <v>514917</v>
      </c>
      <c r="AH82">
        <v>642708</v>
      </c>
      <c r="AI82">
        <v>1</v>
      </c>
      <c r="AJ82">
        <v>6</v>
      </c>
      <c r="AK82" t="s">
        <v>128</v>
      </c>
      <c r="AL82">
        <v>126.7</v>
      </c>
      <c r="AM82">
        <v>202.92</v>
      </c>
      <c r="AP82">
        <v>642851</v>
      </c>
      <c r="AS82">
        <v>5.8443358895714796</v>
      </c>
      <c r="AT82">
        <v>-132.77432553460801</v>
      </c>
      <c r="AU82">
        <v>-9.1282403560418395</v>
      </c>
      <c r="AV82">
        <v>-5.5586179987641398</v>
      </c>
      <c r="AW82">
        <v>29.340892307854901</v>
      </c>
      <c r="AX82">
        <v>-9.7607584261641502</v>
      </c>
      <c r="AY82">
        <v>3.29</v>
      </c>
      <c r="AZ82">
        <v>1.49</v>
      </c>
      <c r="BA82">
        <v>1</v>
      </c>
      <c r="BB82">
        <v>91</v>
      </c>
      <c r="BC82">
        <v>68</v>
      </c>
      <c r="BD82">
        <v>91.1</v>
      </c>
      <c r="BE82">
        <v>2568</v>
      </c>
      <c r="BF82">
        <v>6.3</v>
      </c>
      <c r="BG82">
        <v>633769</v>
      </c>
      <c r="BH82">
        <v>592644</v>
      </c>
      <c r="BI82">
        <v>642851</v>
      </c>
      <c r="BJ82">
        <v>641820</v>
      </c>
      <c r="BK82">
        <v>592859</v>
      </c>
      <c r="BL82">
        <v>596748</v>
      </c>
      <c r="BM82">
        <v>520471</v>
      </c>
      <c r="BN82">
        <v>621466</v>
      </c>
      <c r="BO82">
        <v>656775</v>
      </c>
      <c r="BP82">
        <v>669720</v>
      </c>
      <c r="BQ82">
        <v>54.2</v>
      </c>
      <c r="BR82">
        <v>7.0000000000000001E-3</v>
      </c>
      <c r="BS82">
        <v>8.0000000000000002E-3</v>
      </c>
      <c r="BT82">
        <v>0</v>
      </c>
      <c r="BU82">
        <v>1</v>
      </c>
      <c r="BV82">
        <v>0</v>
      </c>
      <c r="BW82">
        <v>0</v>
      </c>
      <c r="BX82">
        <v>3</v>
      </c>
      <c r="BY82">
        <v>56</v>
      </c>
      <c r="BZ82">
        <v>2</v>
      </c>
      <c r="CA82" t="s">
        <v>109</v>
      </c>
      <c r="CB82">
        <v>6</v>
      </c>
      <c r="CC82">
        <v>2</v>
      </c>
      <c r="CD82">
        <v>6</v>
      </c>
      <c r="CE82">
        <v>2</v>
      </c>
      <c r="CF82">
        <v>2</v>
      </c>
      <c r="CG82">
        <v>6</v>
      </c>
      <c r="CH82">
        <v>6</v>
      </c>
      <c r="CI82">
        <v>2</v>
      </c>
      <c r="CJ82" t="s">
        <v>103</v>
      </c>
      <c r="CK82" t="s">
        <v>115</v>
      </c>
      <c r="CL82">
        <v>197</v>
      </c>
      <c r="CM82">
        <v>-7.0000000000000001E-3</v>
      </c>
      <c r="CN82">
        <v>-0.56100000000000005</v>
      </c>
      <c r="CO82">
        <f t="shared" si="3"/>
        <v>1.2800000000000011</v>
      </c>
      <c r="CP82">
        <f t="shared" si="4"/>
        <v>-4.6499999999999773</v>
      </c>
      <c r="CQ82">
        <f t="shared" si="5"/>
        <v>-11.542927099589587</v>
      </c>
    </row>
    <row r="83" spans="1:95" x14ac:dyDescent="0.25">
      <c r="A83" t="s">
        <v>90</v>
      </c>
      <c r="B83" s="1">
        <v>44362</v>
      </c>
      <c r="C83">
        <v>86.7</v>
      </c>
      <c r="D83">
        <v>-2.14</v>
      </c>
      <c r="E83">
        <v>6.2</v>
      </c>
      <c r="F83" t="s">
        <v>91</v>
      </c>
      <c r="G83">
        <v>608070</v>
      </c>
      <c r="H83">
        <v>518774</v>
      </c>
      <c r="I83" t="s">
        <v>106</v>
      </c>
      <c r="J83" t="s">
        <v>93</v>
      </c>
      <c r="O83">
        <v>5</v>
      </c>
      <c r="P83" t="s">
        <v>220</v>
      </c>
      <c r="Q83" t="s">
        <v>95</v>
      </c>
      <c r="R83" t="s">
        <v>96</v>
      </c>
      <c r="S83" t="s">
        <v>95</v>
      </c>
      <c r="T83" t="s">
        <v>98</v>
      </c>
      <c r="U83" t="s">
        <v>214</v>
      </c>
      <c r="V83" t="s">
        <v>99</v>
      </c>
      <c r="W83">
        <v>3</v>
      </c>
      <c r="X83" t="s">
        <v>100</v>
      </c>
      <c r="Y83">
        <v>1</v>
      </c>
      <c r="Z83">
        <v>1</v>
      </c>
      <c r="AA83">
        <v>2021</v>
      </c>
      <c r="AB83">
        <v>-1.32</v>
      </c>
      <c r="AC83">
        <v>0.98</v>
      </c>
      <c r="AD83">
        <v>-0.16</v>
      </c>
      <c r="AE83">
        <v>2.17</v>
      </c>
      <c r="AH83">
        <v>514917</v>
      </c>
      <c r="AI83">
        <v>1</v>
      </c>
      <c r="AJ83">
        <v>1</v>
      </c>
      <c r="AK83" t="s">
        <v>128</v>
      </c>
      <c r="AL83">
        <v>157.19999999999999</v>
      </c>
      <c r="AM83">
        <v>166.25</v>
      </c>
      <c r="AP83">
        <v>642851</v>
      </c>
      <c r="AS83">
        <v>7.4061163585125902</v>
      </c>
      <c r="AT83">
        <v>-126.04486883515899</v>
      </c>
      <c r="AU83">
        <v>-5.5079040888073898</v>
      </c>
      <c r="AV83">
        <v>-15.5476195314746</v>
      </c>
      <c r="AW83">
        <v>22.267467214786599</v>
      </c>
      <c r="AX83">
        <v>-20.743171718654398</v>
      </c>
      <c r="AY83">
        <v>3.29</v>
      </c>
      <c r="AZ83">
        <v>1.49</v>
      </c>
      <c r="BA83">
        <v>13</v>
      </c>
      <c r="BB83">
        <v>77.400000000000006</v>
      </c>
      <c r="BC83">
        <v>-9</v>
      </c>
      <c r="BD83">
        <v>87</v>
      </c>
      <c r="BE83">
        <v>1728</v>
      </c>
      <c r="BF83">
        <v>6.2</v>
      </c>
      <c r="BG83">
        <v>633769</v>
      </c>
      <c r="BH83">
        <v>518774</v>
      </c>
      <c r="BI83">
        <v>642851</v>
      </c>
      <c r="BJ83">
        <v>641820</v>
      </c>
      <c r="BK83">
        <v>592859</v>
      </c>
      <c r="BL83">
        <v>596748</v>
      </c>
      <c r="BM83">
        <v>520471</v>
      </c>
      <c r="BN83">
        <v>621466</v>
      </c>
      <c r="BO83">
        <v>656775</v>
      </c>
      <c r="BP83">
        <v>669720</v>
      </c>
      <c r="BQ83">
        <v>54.29</v>
      </c>
      <c r="BR83">
        <v>0.09</v>
      </c>
      <c r="BS83">
        <v>8.5000000000000006E-2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6</v>
      </c>
      <c r="BZ83">
        <v>3</v>
      </c>
      <c r="CA83" t="s">
        <v>102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t="s">
        <v>103</v>
      </c>
      <c r="CK83" t="s">
        <v>115</v>
      </c>
      <c r="CL83">
        <v>233</v>
      </c>
      <c r="CM83">
        <v>-1.7000000000000001E-2</v>
      </c>
      <c r="CN83">
        <v>-0.34</v>
      </c>
      <c r="CO83">
        <f t="shared" si="3"/>
        <v>31.779999999999987</v>
      </c>
      <c r="CP83">
        <f t="shared" si="4"/>
        <v>32.02000000000001</v>
      </c>
      <c r="CQ83">
        <f t="shared" si="5"/>
        <v>33.588351227807422</v>
      </c>
    </row>
    <row r="84" spans="1:95" x14ac:dyDescent="0.25">
      <c r="A84" t="s">
        <v>90</v>
      </c>
      <c r="B84" s="1">
        <v>44361</v>
      </c>
      <c r="C84">
        <v>88.3</v>
      </c>
      <c r="D84">
        <v>-1.03</v>
      </c>
      <c r="E84">
        <v>6.9</v>
      </c>
      <c r="F84" t="s">
        <v>91</v>
      </c>
      <c r="G84">
        <v>608070</v>
      </c>
      <c r="H84">
        <v>669330</v>
      </c>
      <c r="I84" t="s">
        <v>139</v>
      </c>
      <c r="J84" t="s">
        <v>93</v>
      </c>
      <c r="O84">
        <v>8</v>
      </c>
      <c r="P84" t="s">
        <v>221</v>
      </c>
      <c r="Q84" t="s">
        <v>95</v>
      </c>
      <c r="R84" t="s">
        <v>96</v>
      </c>
      <c r="S84" t="s">
        <v>95</v>
      </c>
      <c r="T84" t="s">
        <v>98</v>
      </c>
      <c r="U84" t="s">
        <v>214</v>
      </c>
      <c r="V84" t="s">
        <v>99</v>
      </c>
      <c r="W84">
        <v>9</v>
      </c>
      <c r="X84" t="s">
        <v>108</v>
      </c>
      <c r="Y84">
        <v>2</v>
      </c>
      <c r="Z84">
        <v>2</v>
      </c>
      <c r="AA84">
        <v>2021</v>
      </c>
      <c r="AB84">
        <v>-1.21</v>
      </c>
      <c r="AC84">
        <v>1.21</v>
      </c>
      <c r="AD84">
        <v>0.02</v>
      </c>
      <c r="AE84">
        <v>1.72</v>
      </c>
      <c r="AG84">
        <v>514917</v>
      </c>
      <c r="AI84">
        <v>1</v>
      </c>
      <c r="AJ84">
        <v>6</v>
      </c>
      <c r="AK84" t="s">
        <v>128</v>
      </c>
      <c r="AL84">
        <v>205.13</v>
      </c>
      <c r="AM84">
        <v>89.12</v>
      </c>
      <c r="AP84">
        <v>600474</v>
      </c>
      <c r="AS84">
        <v>5.0493663414539496</v>
      </c>
      <c r="AT84">
        <v>-128.23830105152101</v>
      </c>
      <c r="AU84">
        <v>-8.9990343035632705</v>
      </c>
      <c r="AV84">
        <v>-14.4209247077347</v>
      </c>
      <c r="AW84">
        <v>25.868728904477699</v>
      </c>
      <c r="AX84">
        <v>-17.1680796992108</v>
      </c>
      <c r="AY84">
        <v>3.29</v>
      </c>
      <c r="AZ84">
        <v>1.49</v>
      </c>
      <c r="BA84">
        <v>333</v>
      </c>
      <c r="BB84">
        <v>103.1</v>
      </c>
      <c r="BC84">
        <v>18</v>
      </c>
      <c r="BD84">
        <v>88.1</v>
      </c>
      <c r="BE84">
        <v>2122</v>
      </c>
      <c r="BF84">
        <v>6.2</v>
      </c>
      <c r="BG84">
        <v>633705</v>
      </c>
      <c r="BH84">
        <v>669330</v>
      </c>
      <c r="BI84">
        <v>600474</v>
      </c>
      <c r="BJ84">
        <v>663624</v>
      </c>
      <c r="BK84">
        <v>592859</v>
      </c>
      <c r="BL84">
        <v>642162</v>
      </c>
      <c r="BM84">
        <v>520471</v>
      </c>
      <c r="BN84">
        <v>621466</v>
      </c>
      <c r="BO84">
        <v>656775</v>
      </c>
      <c r="BP84">
        <v>623993</v>
      </c>
      <c r="BQ84">
        <v>54.3</v>
      </c>
      <c r="BR84">
        <v>0.5</v>
      </c>
      <c r="BS84">
        <v>0.60699999999999998</v>
      </c>
      <c r="BT84">
        <v>1.25</v>
      </c>
      <c r="BU84">
        <v>1</v>
      </c>
      <c r="BV84">
        <v>1</v>
      </c>
      <c r="BW84">
        <v>1</v>
      </c>
      <c r="BX84">
        <v>5</v>
      </c>
      <c r="BY84">
        <v>42</v>
      </c>
      <c r="BZ84">
        <v>9</v>
      </c>
      <c r="CA84" t="s">
        <v>102</v>
      </c>
      <c r="CB84">
        <v>3</v>
      </c>
      <c r="CC84">
        <v>2</v>
      </c>
      <c r="CD84">
        <v>3</v>
      </c>
      <c r="CE84">
        <v>2</v>
      </c>
      <c r="CF84">
        <v>2</v>
      </c>
      <c r="CG84">
        <v>4</v>
      </c>
      <c r="CH84">
        <v>4</v>
      </c>
      <c r="CI84">
        <v>2</v>
      </c>
      <c r="CJ84" t="s">
        <v>103</v>
      </c>
      <c r="CK84" t="s">
        <v>115</v>
      </c>
      <c r="CL84">
        <v>215</v>
      </c>
      <c r="CM84">
        <v>9.9000000000000005E-2</v>
      </c>
      <c r="CN84">
        <v>1.0249999999999999</v>
      </c>
      <c r="CO84">
        <f t="shared" si="3"/>
        <v>79.709999999999994</v>
      </c>
      <c r="CP84">
        <f t="shared" si="4"/>
        <v>109.15</v>
      </c>
      <c r="CQ84">
        <f t="shared" si="5"/>
        <v>27.104915390547227</v>
      </c>
    </row>
    <row r="85" spans="1:95" x14ac:dyDescent="0.25">
      <c r="A85" t="s">
        <v>105</v>
      </c>
      <c r="B85" s="1">
        <v>44360</v>
      </c>
      <c r="C85">
        <v>94.9</v>
      </c>
      <c r="D85">
        <v>-2.58</v>
      </c>
      <c r="E85">
        <v>5.82</v>
      </c>
      <c r="F85" t="s">
        <v>91</v>
      </c>
      <c r="G85">
        <v>608070</v>
      </c>
      <c r="H85">
        <v>669302</v>
      </c>
      <c r="I85" t="s">
        <v>170</v>
      </c>
      <c r="J85" t="s">
        <v>93</v>
      </c>
      <c r="O85">
        <v>4</v>
      </c>
      <c r="P85" t="s">
        <v>222</v>
      </c>
      <c r="Q85" t="s">
        <v>95</v>
      </c>
      <c r="R85" t="s">
        <v>96</v>
      </c>
      <c r="S85" t="s">
        <v>95</v>
      </c>
      <c r="T85" t="s">
        <v>98</v>
      </c>
      <c r="U85" t="s">
        <v>223</v>
      </c>
      <c r="V85" t="s">
        <v>99</v>
      </c>
      <c r="W85">
        <v>3</v>
      </c>
      <c r="X85" t="s">
        <v>100</v>
      </c>
      <c r="Y85">
        <v>1</v>
      </c>
      <c r="Z85">
        <v>0</v>
      </c>
      <c r="AA85">
        <v>2021</v>
      </c>
      <c r="AB85">
        <v>-0.46</v>
      </c>
      <c r="AC85">
        <v>1.42</v>
      </c>
      <c r="AD85">
        <v>-0.39</v>
      </c>
      <c r="AE85">
        <v>2.3199999999999998</v>
      </c>
      <c r="AH85">
        <v>642708</v>
      </c>
      <c r="AI85">
        <v>1</v>
      </c>
      <c r="AJ85">
        <v>6</v>
      </c>
      <c r="AK85" t="s">
        <v>128</v>
      </c>
      <c r="AL85">
        <v>145.16999999999999</v>
      </c>
      <c r="AM85">
        <v>176.31</v>
      </c>
      <c r="AP85">
        <v>608422</v>
      </c>
      <c r="AS85">
        <v>6.9421428831863503</v>
      </c>
      <c r="AT85">
        <v>-137.95028614962101</v>
      </c>
      <c r="AU85">
        <v>-6.8003287548713596</v>
      </c>
      <c r="AV85">
        <v>-7.5038217211876503</v>
      </c>
      <c r="AW85">
        <v>31.3216935227743</v>
      </c>
      <c r="AX85">
        <v>-12.737755289130799</v>
      </c>
      <c r="AY85">
        <v>3.29</v>
      </c>
      <c r="AZ85">
        <v>1.49</v>
      </c>
      <c r="BA85">
        <v>31</v>
      </c>
      <c r="BB85">
        <v>105.4</v>
      </c>
      <c r="BC85">
        <v>-3</v>
      </c>
      <c r="BD85">
        <v>97.1</v>
      </c>
      <c r="BE85">
        <v>2112</v>
      </c>
      <c r="BF85">
        <v>7.7</v>
      </c>
      <c r="BG85">
        <v>633690</v>
      </c>
      <c r="BH85">
        <v>669302</v>
      </c>
      <c r="BI85">
        <v>608422</v>
      </c>
      <c r="BJ85">
        <v>641343</v>
      </c>
      <c r="BK85">
        <v>664238</v>
      </c>
      <c r="BL85">
        <v>664034</v>
      </c>
      <c r="BM85">
        <v>641487</v>
      </c>
      <c r="BN85">
        <v>643418</v>
      </c>
      <c r="BO85">
        <v>666211</v>
      </c>
      <c r="BP85">
        <v>641584</v>
      </c>
      <c r="BQ85">
        <v>52.83</v>
      </c>
      <c r="BR85">
        <v>0.40300000000000002</v>
      </c>
      <c r="BS85">
        <v>0.38400000000000001</v>
      </c>
      <c r="BT85">
        <v>0</v>
      </c>
      <c r="BU85">
        <v>1</v>
      </c>
      <c r="BV85">
        <v>0</v>
      </c>
      <c r="BW85">
        <v>0</v>
      </c>
      <c r="BX85">
        <v>2</v>
      </c>
      <c r="BY85">
        <v>50</v>
      </c>
      <c r="BZ85">
        <v>2</v>
      </c>
      <c r="CA85" t="s">
        <v>109</v>
      </c>
      <c r="CB85">
        <v>1</v>
      </c>
      <c r="CC85">
        <v>5</v>
      </c>
      <c r="CD85">
        <v>1</v>
      </c>
      <c r="CE85">
        <v>5</v>
      </c>
      <c r="CF85">
        <v>5</v>
      </c>
      <c r="CG85">
        <v>1</v>
      </c>
      <c r="CH85">
        <v>1</v>
      </c>
      <c r="CI85">
        <v>5</v>
      </c>
      <c r="CJ85" t="s">
        <v>103</v>
      </c>
      <c r="CK85" t="s">
        <v>115</v>
      </c>
      <c r="CL85">
        <v>207</v>
      </c>
      <c r="CM85">
        <v>-3.7999999999999999E-2</v>
      </c>
      <c r="CN85">
        <v>-0.38800000000000001</v>
      </c>
      <c r="CO85">
        <f t="shared" si="3"/>
        <v>19.749999999999986</v>
      </c>
      <c r="CP85">
        <f t="shared" si="4"/>
        <v>21.960000000000008</v>
      </c>
      <c r="CQ85">
        <f t="shared" si="5"/>
        <v>31.475268924901528</v>
      </c>
    </row>
    <row r="86" spans="1:95" x14ac:dyDescent="0.25">
      <c r="A86" t="s">
        <v>124</v>
      </c>
      <c r="B86" s="1">
        <v>44360</v>
      </c>
      <c r="C86">
        <v>97.1</v>
      </c>
      <c r="D86">
        <v>-1.44</v>
      </c>
      <c r="E86">
        <v>5.71</v>
      </c>
      <c r="F86" t="s">
        <v>91</v>
      </c>
      <c r="G86">
        <v>608070</v>
      </c>
      <c r="H86">
        <v>608665</v>
      </c>
      <c r="I86" t="s">
        <v>106</v>
      </c>
      <c r="J86" t="s">
        <v>93</v>
      </c>
      <c r="O86">
        <v>7</v>
      </c>
      <c r="P86" t="s">
        <v>224</v>
      </c>
      <c r="Q86" t="s">
        <v>95</v>
      </c>
      <c r="R86" t="s">
        <v>96</v>
      </c>
      <c r="S86" t="s">
        <v>95</v>
      </c>
      <c r="T86" t="s">
        <v>98</v>
      </c>
      <c r="U86" t="s">
        <v>223</v>
      </c>
      <c r="V86" t="s">
        <v>99</v>
      </c>
      <c r="W86">
        <v>4</v>
      </c>
      <c r="X86" t="s">
        <v>100</v>
      </c>
      <c r="Y86">
        <v>3</v>
      </c>
      <c r="Z86">
        <v>2</v>
      </c>
      <c r="AA86">
        <v>2021</v>
      </c>
      <c r="AB86">
        <v>-1.33</v>
      </c>
      <c r="AC86">
        <v>0.64</v>
      </c>
      <c r="AD86">
        <v>-0.46</v>
      </c>
      <c r="AE86">
        <v>1.85</v>
      </c>
      <c r="AI86">
        <v>1</v>
      </c>
      <c r="AJ86">
        <v>9</v>
      </c>
      <c r="AK86" t="s">
        <v>128</v>
      </c>
      <c r="AP86">
        <v>608422</v>
      </c>
      <c r="AS86">
        <v>5.6627551544244197</v>
      </c>
      <c r="AT86">
        <v>-141.213414687473</v>
      </c>
      <c r="AU86">
        <v>-6.2677607452903796</v>
      </c>
      <c r="AV86">
        <v>-19.070160840437801</v>
      </c>
      <c r="AW86">
        <v>31.528951007999101</v>
      </c>
      <c r="AX86">
        <v>-22.412620116218299</v>
      </c>
      <c r="AY86">
        <v>3.29</v>
      </c>
      <c r="AZ86">
        <v>1.49</v>
      </c>
      <c r="BA86">
        <v>100</v>
      </c>
      <c r="BB86">
        <v>107.6</v>
      </c>
      <c r="BC86">
        <v>5</v>
      </c>
      <c r="BD86">
        <v>97.2</v>
      </c>
      <c r="BE86">
        <v>2245</v>
      </c>
      <c r="BF86">
        <v>6.3</v>
      </c>
      <c r="BG86">
        <v>633690</v>
      </c>
      <c r="BH86">
        <v>608665</v>
      </c>
      <c r="BI86">
        <v>608422</v>
      </c>
      <c r="BJ86">
        <v>664034</v>
      </c>
      <c r="BK86">
        <v>664238</v>
      </c>
      <c r="BL86">
        <v>572122</v>
      </c>
      <c r="BM86">
        <v>641487</v>
      </c>
      <c r="BN86">
        <v>641584</v>
      </c>
      <c r="BO86">
        <v>666211</v>
      </c>
      <c r="BP86">
        <v>641343</v>
      </c>
      <c r="BQ86">
        <v>54.17</v>
      </c>
      <c r="BR86">
        <v>0.62</v>
      </c>
      <c r="BS86">
        <v>0.56799999999999995</v>
      </c>
      <c r="BT86">
        <v>0</v>
      </c>
      <c r="BU86">
        <v>1</v>
      </c>
      <c r="BV86">
        <v>0</v>
      </c>
      <c r="BW86">
        <v>0</v>
      </c>
      <c r="BX86">
        <v>4</v>
      </c>
      <c r="BY86">
        <v>73</v>
      </c>
      <c r="BZ86">
        <v>7</v>
      </c>
      <c r="CA86" t="s">
        <v>129</v>
      </c>
      <c r="CB86">
        <v>1</v>
      </c>
      <c r="CC86">
        <v>6</v>
      </c>
      <c r="CD86">
        <v>1</v>
      </c>
      <c r="CE86">
        <v>6</v>
      </c>
      <c r="CF86">
        <v>6</v>
      </c>
      <c r="CG86">
        <v>1</v>
      </c>
      <c r="CH86">
        <v>1</v>
      </c>
      <c r="CI86">
        <v>6</v>
      </c>
      <c r="CJ86" t="s">
        <v>103</v>
      </c>
      <c r="CK86" t="s">
        <v>115</v>
      </c>
      <c r="CL86">
        <v>227</v>
      </c>
      <c r="CM86">
        <v>-2E-3</v>
      </c>
      <c r="CN86">
        <v>-0.21099999999999999</v>
      </c>
      <c r="CO86">
        <f t="shared" si="3"/>
        <v>-125.42</v>
      </c>
      <c r="CP86">
        <f t="shared" si="4"/>
        <v>198.27</v>
      </c>
      <c r="CQ86">
        <f t="shared" si="5"/>
        <v>-24.237216819462493</v>
      </c>
    </row>
    <row r="87" spans="1:95" x14ac:dyDescent="0.25">
      <c r="A87" t="s">
        <v>105</v>
      </c>
      <c r="B87" s="1">
        <v>44360</v>
      </c>
      <c r="C87">
        <v>96.6</v>
      </c>
      <c r="D87">
        <v>-2.23</v>
      </c>
      <c r="E87">
        <v>6.11</v>
      </c>
      <c r="F87" t="s">
        <v>91</v>
      </c>
      <c r="G87">
        <v>608070</v>
      </c>
      <c r="H87">
        <v>669302</v>
      </c>
      <c r="I87" t="s">
        <v>106</v>
      </c>
      <c r="J87" t="s">
        <v>93</v>
      </c>
      <c r="O87">
        <v>1</v>
      </c>
      <c r="P87" t="s">
        <v>225</v>
      </c>
      <c r="Q87" t="s">
        <v>95</v>
      </c>
      <c r="R87" t="s">
        <v>96</v>
      </c>
      <c r="S87" t="s">
        <v>95</v>
      </c>
      <c r="T87" t="s">
        <v>98</v>
      </c>
      <c r="U87" t="s">
        <v>223</v>
      </c>
      <c r="V87" t="s">
        <v>99</v>
      </c>
      <c r="W87">
        <v>9</v>
      </c>
      <c r="X87" t="s">
        <v>135</v>
      </c>
      <c r="Y87">
        <v>2</v>
      </c>
      <c r="Z87">
        <v>2</v>
      </c>
      <c r="AA87">
        <v>2021</v>
      </c>
      <c r="AB87">
        <v>-0.13</v>
      </c>
      <c r="AC87">
        <v>1.58</v>
      </c>
      <c r="AD87">
        <v>-0.38</v>
      </c>
      <c r="AE87">
        <v>2.97</v>
      </c>
      <c r="AI87">
        <v>2</v>
      </c>
      <c r="AJ87">
        <v>1</v>
      </c>
      <c r="AK87" t="s">
        <v>128</v>
      </c>
      <c r="AL87">
        <v>201.34</v>
      </c>
      <c r="AM87">
        <v>90.74</v>
      </c>
      <c r="AP87">
        <v>608422</v>
      </c>
      <c r="AS87">
        <v>5.3645576303597498</v>
      </c>
      <c r="AT87">
        <v>-140.54201593709001</v>
      </c>
      <c r="AU87">
        <v>-6.60680442022554</v>
      </c>
      <c r="AV87">
        <v>-2.8949193514038298</v>
      </c>
      <c r="AW87">
        <v>29.674300543783499</v>
      </c>
      <c r="AX87">
        <v>-9.9389726229881106</v>
      </c>
      <c r="AY87">
        <v>3.29</v>
      </c>
      <c r="AZ87">
        <v>1.49</v>
      </c>
      <c r="BA87">
        <v>325</v>
      </c>
      <c r="BB87">
        <v>88.5</v>
      </c>
      <c r="BC87">
        <v>27</v>
      </c>
      <c r="BD87">
        <v>99.5</v>
      </c>
      <c r="BE87">
        <v>2185</v>
      </c>
      <c r="BF87">
        <v>7.7</v>
      </c>
      <c r="BG87">
        <v>633690</v>
      </c>
      <c r="BH87">
        <v>669302</v>
      </c>
      <c r="BI87">
        <v>608422</v>
      </c>
      <c r="BJ87">
        <v>641343</v>
      </c>
      <c r="BK87">
        <v>664238</v>
      </c>
      <c r="BL87">
        <v>664034</v>
      </c>
      <c r="BM87">
        <v>641487</v>
      </c>
      <c r="BN87">
        <v>643418</v>
      </c>
      <c r="BO87">
        <v>666211</v>
      </c>
      <c r="BP87">
        <v>641584</v>
      </c>
      <c r="BQ87">
        <v>52.76</v>
      </c>
      <c r="BR87">
        <v>0.08</v>
      </c>
      <c r="BS87">
        <v>8.7999999999999995E-2</v>
      </c>
      <c r="BT87">
        <v>0</v>
      </c>
      <c r="BU87">
        <v>1</v>
      </c>
      <c r="BV87">
        <v>0</v>
      </c>
      <c r="BW87">
        <v>0</v>
      </c>
      <c r="BX87">
        <v>3</v>
      </c>
      <c r="BY87">
        <v>7</v>
      </c>
      <c r="BZ87">
        <v>5</v>
      </c>
      <c r="CA87" t="s">
        <v>109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 t="s">
        <v>103</v>
      </c>
      <c r="CK87" t="s">
        <v>115</v>
      </c>
      <c r="CL87">
        <v>198</v>
      </c>
      <c r="CM87">
        <v>-0.01</v>
      </c>
      <c r="CN87">
        <v>-8.7999999999999995E-2</v>
      </c>
      <c r="CO87">
        <f t="shared" si="3"/>
        <v>75.92</v>
      </c>
      <c r="CP87">
        <f t="shared" si="4"/>
        <v>107.53000000000002</v>
      </c>
      <c r="CQ87">
        <f t="shared" si="5"/>
        <v>26.41758753155365</v>
      </c>
    </row>
    <row r="88" spans="1:95" x14ac:dyDescent="0.25">
      <c r="A88" t="s">
        <v>121</v>
      </c>
      <c r="B88" s="1">
        <v>44359</v>
      </c>
      <c r="C88">
        <v>93.7</v>
      </c>
      <c r="D88">
        <v>2.38</v>
      </c>
      <c r="E88">
        <v>5.56</v>
      </c>
      <c r="F88" t="s">
        <v>91</v>
      </c>
      <c r="G88">
        <v>608070</v>
      </c>
      <c r="H88">
        <v>579328</v>
      </c>
      <c r="I88" t="s">
        <v>111</v>
      </c>
      <c r="J88" t="s">
        <v>93</v>
      </c>
      <c r="O88">
        <v>5</v>
      </c>
      <c r="P88" t="s">
        <v>226</v>
      </c>
      <c r="Q88" t="s">
        <v>95</v>
      </c>
      <c r="R88" t="s">
        <v>95</v>
      </c>
      <c r="S88" t="s">
        <v>96</v>
      </c>
      <c r="T88" t="s">
        <v>98</v>
      </c>
      <c r="U88" t="s">
        <v>223</v>
      </c>
      <c r="V88" t="s">
        <v>99</v>
      </c>
      <c r="W88">
        <v>6</v>
      </c>
      <c r="X88" t="s">
        <v>100</v>
      </c>
      <c r="Y88">
        <v>1</v>
      </c>
      <c r="Z88">
        <v>1</v>
      </c>
      <c r="AA88">
        <v>2021</v>
      </c>
      <c r="AB88">
        <v>0.14000000000000001</v>
      </c>
      <c r="AC88">
        <v>0.79</v>
      </c>
      <c r="AD88">
        <v>0.08</v>
      </c>
      <c r="AE88">
        <v>2.27</v>
      </c>
      <c r="AH88">
        <v>514917</v>
      </c>
      <c r="AI88">
        <v>2</v>
      </c>
      <c r="AJ88">
        <v>3</v>
      </c>
      <c r="AK88" t="s">
        <v>128</v>
      </c>
      <c r="AL88">
        <v>89.01</v>
      </c>
      <c r="AM88">
        <v>143.19</v>
      </c>
      <c r="AP88">
        <v>608596</v>
      </c>
      <c r="AS88">
        <v>-6.2910983552457598</v>
      </c>
      <c r="AT88">
        <v>-136.43717767301999</v>
      </c>
      <c r="AU88">
        <v>-4.5752943212950798</v>
      </c>
      <c r="AV88">
        <v>3.1047337953954899</v>
      </c>
      <c r="AW88">
        <v>28.388805900974099</v>
      </c>
      <c r="AX88">
        <v>-21.500110873156</v>
      </c>
      <c r="AY88">
        <v>3.29</v>
      </c>
      <c r="AZ88">
        <v>1.49</v>
      </c>
      <c r="BA88">
        <v>7</v>
      </c>
      <c r="BB88">
        <v>102.4</v>
      </c>
      <c r="BC88">
        <v>-18</v>
      </c>
      <c r="BD88">
        <v>94.6</v>
      </c>
      <c r="BE88">
        <v>2250</v>
      </c>
      <c r="BF88">
        <v>6.6</v>
      </c>
      <c r="BG88">
        <v>633725</v>
      </c>
      <c r="BH88">
        <v>579328</v>
      </c>
      <c r="BI88">
        <v>608596</v>
      </c>
      <c r="BJ88">
        <v>641343</v>
      </c>
      <c r="BK88">
        <v>664238</v>
      </c>
      <c r="BL88">
        <v>572122</v>
      </c>
      <c r="BM88">
        <v>641487</v>
      </c>
      <c r="BN88">
        <v>641584</v>
      </c>
      <c r="BO88">
        <v>666211</v>
      </c>
      <c r="BP88">
        <v>571745</v>
      </c>
      <c r="BQ88">
        <v>53.86</v>
      </c>
      <c r="BR88">
        <v>0.16</v>
      </c>
      <c r="BS88">
        <v>0.14399999999999999</v>
      </c>
      <c r="BT88">
        <v>0.9</v>
      </c>
      <c r="BU88">
        <v>1</v>
      </c>
      <c r="BV88">
        <v>1</v>
      </c>
      <c r="BW88">
        <v>0</v>
      </c>
      <c r="BX88">
        <v>2</v>
      </c>
      <c r="BY88">
        <v>29</v>
      </c>
      <c r="BZ88">
        <v>3</v>
      </c>
      <c r="CA88" t="s">
        <v>123</v>
      </c>
      <c r="CB88">
        <v>0</v>
      </c>
      <c r="CC88">
        <v>3</v>
      </c>
      <c r="CD88">
        <v>0</v>
      </c>
      <c r="CE88">
        <v>3</v>
      </c>
      <c r="CF88">
        <v>3</v>
      </c>
      <c r="CG88">
        <v>0</v>
      </c>
      <c r="CH88">
        <v>0</v>
      </c>
      <c r="CI88">
        <v>3</v>
      </c>
      <c r="CJ88" t="s">
        <v>115</v>
      </c>
      <c r="CK88" t="s">
        <v>115</v>
      </c>
      <c r="CL88">
        <v>149</v>
      </c>
      <c r="CM88">
        <v>2.1000000000000001E-2</v>
      </c>
      <c r="CN88">
        <v>0.28599999999999998</v>
      </c>
      <c r="CO88">
        <f t="shared" si="3"/>
        <v>-36.409999999999997</v>
      </c>
      <c r="CP88">
        <f t="shared" si="4"/>
        <v>55.080000000000013</v>
      </c>
      <c r="CQ88">
        <f t="shared" si="5"/>
        <v>-25.099678667203264</v>
      </c>
    </row>
    <row r="89" spans="1:95" x14ac:dyDescent="0.25">
      <c r="A89" t="s">
        <v>121</v>
      </c>
      <c r="B89" s="1">
        <v>44359</v>
      </c>
      <c r="C89">
        <v>90.6</v>
      </c>
      <c r="D89">
        <v>2.34</v>
      </c>
      <c r="E89">
        <v>5.6</v>
      </c>
      <c r="F89" t="s">
        <v>91</v>
      </c>
      <c r="G89">
        <v>608070</v>
      </c>
      <c r="H89">
        <v>579328</v>
      </c>
      <c r="I89" t="s">
        <v>170</v>
      </c>
      <c r="J89" t="s">
        <v>93</v>
      </c>
      <c r="O89">
        <v>7</v>
      </c>
      <c r="P89" t="s">
        <v>227</v>
      </c>
      <c r="Q89" t="s">
        <v>95</v>
      </c>
      <c r="R89" t="s">
        <v>95</v>
      </c>
      <c r="S89" t="s">
        <v>96</v>
      </c>
      <c r="T89" t="s">
        <v>98</v>
      </c>
      <c r="U89" t="s">
        <v>223</v>
      </c>
      <c r="V89" t="s">
        <v>99</v>
      </c>
      <c r="W89">
        <v>5</v>
      </c>
      <c r="X89" t="s">
        <v>100</v>
      </c>
      <c r="Y89">
        <v>2</v>
      </c>
      <c r="Z89">
        <v>1</v>
      </c>
      <c r="AA89">
        <v>2021</v>
      </c>
      <c r="AB89">
        <v>-7.0000000000000007E-2</v>
      </c>
      <c r="AC89">
        <v>0.77</v>
      </c>
      <c r="AD89">
        <v>-0.45</v>
      </c>
      <c r="AE89">
        <v>1.71</v>
      </c>
      <c r="AH89">
        <v>514917</v>
      </c>
      <c r="AI89">
        <v>1</v>
      </c>
      <c r="AJ89">
        <v>1</v>
      </c>
      <c r="AK89" t="s">
        <v>128</v>
      </c>
      <c r="AL89">
        <v>86.12</v>
      </c>
      <c r="AM89">
        <v>159.06</v>
      </c>
      <c r="AP89">
        <v>608596</v>
      </c>
      <c r="AS89">
        <v>-6.8647093686004199</v>
      </c>
      <c r="AT89">
        <v>-131.80331098163401</v>
      </c>
      <c r="AU89">
        <v>-5.4686438093632397</v>
      </c>
      <c r="AV89">
        <v>0.62866266745240496</v>
      </c>
      <c r="AW89">
        <v>27.7595624217482</v>
      </c>
      <c r="AX89">
        <v>-22.228566752814501</v>
      </c>
      <c r="AY89">
        <v>3.29</v>
      </c>
      <c r="AZ89">
        <v>1.49</v>
      </c>
      <c r="BA89">
        <v>7</v>
      </c>
      <c r="BB89">
        <v>90.2</v>
      </c>
      <c r="BC89">
        <v>-14</v>
      </c>
      <c r="BD89">
        <v>91.1</v>
      </c>
      <c r="BE89">
        <v>2290</v>
      </c>
      <c r="BF89">
        <v>6.6</v>
      </c>
      <c r="BG89">
        <v>633725</v>
      </c>
      <c r="BH89">
        <v>579328</v>
      </c>
      <c r="BI89">
        <v>608596</v>
      </c>
      <c r="BJ89">
        <v>641343</v>
      </c>
      <c r="BK89">
        <v>664238</v>
      </c>
      <c r="BL89">
        <v>572122</v>
      </c>
      <c r="BM89">
        <v>641487</v>
      </c>
      <c r="BN89">
        <v>641584</v>
      </c>
      <c r="BO89">
        <v>666211</v>
      </c>
      <c r="BP89">
        <v>571745</v>
      </c>
      <c r="BQ89">
        <v>53.9</v>
      </c>
      <c r="BR89">
        <v>0.10299999999999999</v>
      </c>
      <c r="BS89">
        <v>9.9000000000000005E-2</v>
      </c>
      <c r="BT89">
        <v>0</v>
      </c>
      <c r="BU89">
        <v>1</v>
      </c>
      <c r="BV89">
        <v>0</v>
      </c>
      <c r="BW89">
        <v>0</v>
      </c>
      <c r="BX89">
        <v>2</v>
      </c>
      <c r="BY89">
        <v>10</v>
      </c>
      <c r="BZ89">
        <v>4</v>
      </c>
      <c r="CA89" t="s">
        <v>123</v>
      </c>
      <c r="CB89">
        <v>0</v>
      </c>
      <c r="CC89">
        <v>1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1</v>
      </c>
      <c r="CJ89" t="s">
        <v>115</v>
      </c>
      <c r="CK89" t="s">
        <v>115</v>
      </c>
      <c r="CL89">
        <v>153</v>
      </c>
      <c r="CM89">
        <v>-5.2999999999999999E-2</v>
      </c>
      <c r="CN89">
        <v>-0.39800000000000002</v>
      </c>
      <c r="CO89">
        <f t="shared" si="3"/>
        <v>-39.299999999999997</v>
      </c>
      <c r="CP89">
        <f t="shared" si="4"/>
        <v>39.210000000000008</v>
      </c>
      <c r="CQ89">
        <f t="shared" si="5"/>
        <v>-33.79926077471697</v>
      </c>
    </row>
    <row r="90" spans="1:95" x14ac:dyDescent="0.25">
      <c r="A90" t="s">
        <v>183</v>
      </c>
      <c r="B90" s="1">
        <v>44358</v>
      </c>
      <c r="C90">
        <v>81.5</v>
      </c>
      <c r="D90">
        <v>-1.1299999999999999</v>
      </c>
      <c r="E90">
        <v>5.76</v>
      </c>
      <c r="F90" t="s">
        <v>91</v>
      </c>
      <c r="G90">
        <v>608070</v>
      </c>
      <c r="H90">
        <v>643290</v>
      </c>
      <c r="I90" t="s">
        <v>111</v>
      </c>
      <c r="J90" t="s">
        <v>93</v>
      </c>
      <c r="O90">
        <v>4</v>
      </c>
      <c r="P90" t="s">
        <v>228</v>
      </c>
      <c r="Q90" t="s">
        <v>95</v>
      </c>
      <c r="R90" t="s">
        <v>96</v>
      </c>
      <c r="S90" t="s">
        <v>95</v>
      </c>
      <c r="T90" t="s">
        <v>98</v>
      </c>
      <c r="U90" t="s">
        <v>223</v>
      </c>
      <c r="V90" t="s">
        <v>99</v>
      </c>
      <c r="W90">
        <v>9</v>
      </c>
      <c r="X90" t="s">
        <v>108</v>
      </c>
      <c r="Y90">
        <v>0</v>
      </c>
      <c r="Z90">
        <v>2</v>
      </c>
      <c r="AA90">
        <v>2021</v>
      </c>
      <c r="AB90">
        <v>1.1200000000000001</v>
      </c>
      <c r="AC90">
        <v>-0.4</v>
      </c>
      <c r="AD90">
        <v>-0.43</v>
      </c>
      <c r="AE90">
        <v>2.13</v>
      </c>
      <c r="AF90">
        <v>605548</v>
      </c>
      <c r="AH90">
        <v>642708</v>
      </c>
      <c r="AI90">
        <v>1</v>
      </c>
      <c r="AJ90">
        <v>2</v>
      </c>
      <c r="AK90" t="s">
        <v>128</v>
      </c>
      <c r="AL90">
        <v>183.21</v>
      </c>
      <c r="AM90">
        <v>110.42</v>
      </c>
      <c r="AP90">
        <v>608422</v>
      </c>
      <c r="AS90">
        <v>-0.59986278232461199</v>
      </c>
      <c r="AT90">
        <v>-118.710597476597</v>
      </c>
      <c r="AU90">
        <v>-0.82186156682199496</v>
      </c>
      <c r="AV90">
        <v>10.7672051455608</v>
      </c>
      <c r="AW90">
        <v>22.065357712028501</v>
      </c>
      <c r="AX90">
        <v>-36.038103192790402</v>
      </c>
      <c r="AY90">
        <v>3.29</v>
      </c>
      <c r="AZ90">
        <v>1.49</v>
      </c>
      <c r="BA90">
        <v>210</v>
      </c>
      <c r="BB90">
        <v>99.7</v>
      </c>
      <c r="BC90">
        <v>11</v>
      </c>
      <c r="BD90">
        <v>81.599999999999994</v>
      </c>
      <c r="BE90">
        <v>2346</v>
      </c>
      <c r="BF90">
        <v>6.3</v>
      </c>
      <c r="BG90">
        <v>633743</v>
      </c>
      <c r="BH90">
        <v>643290</v>
      </c>
      <c r="BI90">
        <v>608422</v>
      </c>
      <c r="BJ90">
        <v>664034</v>
      </c>
      <c r="BK90">
        <v>643418</v>
      </c>
      <c r="BL90">
        <v>572122</v>
      </c>
      <c r="BM90">
        <v>641487</v>
      </c>
      <c r="BN90">
        <v>641584</v>
      </c>
      <c r="BO90">
        <v>605504</v>
      </c>
      <c r="BP90">
        <v>641343</v>
      </c>
      <c r="BQ90">
        <v>54.24</v>
      </c>
      <c r="BR90">
        <v>0.82699999999999996</v>
      </c>
      <c r="BS90">
        <v>0.78500000000000003</v>
      </c>
      <c r="BT90">
        <v>0.9</v>
      </c>
      <c r="BU90">
        <v>1</v>
      </c>
      <c r="BV90">
        <v>1</v>
      </c>
      <c r="BW90">
        <v>0</v>
      </c>
      <c r="BX90">
        <v>4</v>
      </c>
      <c r="BY90">
        <v>21</v>
      </c>
      <c r="BZ90">
        <v>5</v>
      </c>
      <c r="CA90" t="s">
        <v>185</v>
      </c>
      <c r="CB90">
        <v>3</v>
      </c>
      <c r="CC90">
        <v>0</v>
      </c>
      <c r="CD90">
        <v>3</v>
      </c>
      <c r="CE90">
        <v>0</v>
      </c>
      <c r="CF90">
        <v>0</v>
      </c>
      <c r="CG90">
        <v>4</v>
      </c>
      <c r="CH90">
        <v>4</v>
      </c>
      <c r="CI90">
        <v>0</v>
      </c>
      <c r="CJ90" t="s">
        <v>103</v>
      </c>
      <c r="CK90" t="s">
        <v>115</v>
      </c>
      <c r="CL90">
        <v>53</v>
      </c>
      <c r="CM90">
        <v>3.5999999999999997E-2</v>
      </c>
      <c r="CN90">
        <v>1.024</v>
      </c>
      <c r="CO90">
        <f t="shared" si="3"/>
        <v>57.790000000000006</v>
      </c>
      <c r="CP90">
        <f t="shared" si="4"/>
        <v>87.850000000000009</v>
      </c>
      <c r="CQ90">
        <f t="shared" si="5"/>
        <v>25.003464145935482</v>
      </c>
    </row>
    <row r="91" spans="1:95" x14ac:dyDescent="0.25">
      <c r="A91" t="s">
        <v>124</v>
      </c>
      <c r="B91" s="1">
        <v>44356</v>
      </c>
      <c r="C91">
        <v>90.1</v>
      </c>
      <c r="D91">
        <v>-1.1000000000000001</v>
      </c>
      <c r="E91">
        <v>6.18</v>
      </c>
      <c r="F91" t="s">
        <v>91</v>
      </c>
      <c r="G91">
        <v>608070</v>
      </c>
      <c r="H91">
        <v>425794</v>
      </c>
      <c r="I91" t="s">
        <v>106</v>
      </c>
      <c r="J91" t="s">
        <v>93</v>
      </c>
      <c r="O91">
        <v>6</v>
      </c>
      <c r="P91" t="s">
        <v>229</v>
      </c>
      <c r="Q91" t="s">
        <v>95</v>
      </c>
      <c r="R91" t="s">
        <v>96</v>
      </c>
      <c r="S91" t="s">
        <v>95</v>
      </c>
      <c r="T91" t="s">
        <v>157</v>
      </c>
      <c r="U91" t="s">
        <v>98</v>
      </c>
      <c r="V91" t="s">
        <v>99</v>
      </c>
      <c r="W91">
        <v>8</v>
      </c>
      <c r="X91" t="s">
        <v>135</v>
      </c>
      <c r="Y91">
        <v>2</v>
      </c>
      <c r="Z91">
        <v>2</v>
      </c>
      <c r="AA91">
        <v>2021</v>
      </c>
      <c r="AB91">
        <v>-1.17</v>
      </c>
      <c r="AC91">
        <v>1.08</v>
      </c>
      <c r="AD91">
        <v>0.44</v>
      </c>
      <c r="AE91">
        <v>2.63</v>
      </c>
      <c r="AI91">
        <v>1</v>
      </c>
      <c r="AJ91">
        <v>6</v>
      </c>
      <c r="AK91" t="s">
        <v>101</v>
      </c>
      <c r="AL91">
        <v>167.75</v>
      </c>
      <c r="AM91">
        <v>56.04</v>
      </c>
      <c r="AP91">
        <v>425877</v>
      </c>
      <c r="AS91">
        <v>6.3288746955629103</v>
      </c>
      <c r="AT91">
        <v>-130.93195520937999</v>
      </c>
      <c r="AU91">
        <v>-5.1321210710859599</v>
      </c>
      <c r="AV91">
        <v>-14.8045001263028</v>
      </c>
      <c r="AW91">
        <v>28.780718301786901</v>
      </c>
      <c r="AX91">
        <v>-18.850891826086499</v>
      </c>
      <c r="AY91">
        <v>3.29</v>
      </c>
      <c r="AZ91">
        <v>1.49</v>
      </c>
      <c r="BA91">
        <v>367</v>
      </c>
      <c r="BB91">
        <v>98.1</v>
      </c>
      <c r="BC91">
        <v>38</v>
      </c>
      <c r="BD91">
        <v>90.4</v>
      </c>
      <c r="BE91">
        <v>2200</v>
      </c>
      <c r="BF91">
        <v>6.7</v>
      </c>
      <c r="BG91">
        <v>633775</v>
      </c>
      <c r="BH91">
        <v>425794</v>
      </c>
      <c r="BI91">
        <v>425877</v>
      </c>
      <c r="BJ91">
        <v>502671</v>
      </c>
      <c r="BK91">
        <v>572761</v>
      </c>
      <c r="BL91">
        <v>571448</v>
      </c>
      <c r="BM91">
        <v>624641</v>
      </c>
      <c r="BN91">
        <v>641933</v>
      </c>
      <c r="BO91">
        <v>666185</v>
      </c>
      <c r="BP91">
        <v>669242</v>
      </c>
      <c r="BQ91">
        <v>53.83</v>
      </c>
      <c r="BR91">
        <v>0.157</v>
      </c>
      <c r="BS91">
        <v>0.315</v>
      </c>
      <c r="BT91">
        <v>0</v>
      </c>
      <c r="BU91">
        <v>1</v>
      </c>
      <c r="BV91">
        <v>0</v>
      </c>
      <c r="BW91">
        <v>0</v>
      </c>
      <c r="BX91">
        <v>3</v>
      </c>
      <c r="BY91">
        <v>45</v>
      </c>
      <c r="BZ91">
        <v>5</v>
      </c>
      <c r="CA91" t="s">
        <v>129</v>
      </c>
      <c r="CB91">
        <v>6</v>
      </c>
      <c r="CC91">
        <v>2</v>
      </c>
      <c r="CD91">
        <v>2</v>
      </c>
      <c r="CE91">
        <v>6</v>
      </c>
      <c r="CF91">
        <v>2</v>
      </c>
      <c r="CG91">
        <v>6</v>
      </c>
      <c r="CH91">
        <v>2</v>
      </c>
      <c r="CI91">
        <v>6</v>
      </c>
      <c r="CJ91" t="s">
        <v>103</v>
      </c>
      <c r="CK91" t="s">
        <v>115</v>
      </c>
      <c r="CL91">
        <v>206</v>
      </c>
      <c r="CM91">
        <v>0.01</v>
      </c>
      <c r="CN91">
        <v>-0.13900000000000001</v>
      </c>
      <c r="CO91">
        <f t="shared" si="3"/>
        <v>42.33</v>
      </c>
      <c r="CP91">
        <f t="shared" si="4"/>
        <v>142.23000000000002</v>
      </c>
      <c r="CQ91">
        <f t="shared" si="5"/>
        <v>12.430406694380027</v>
      </c>
    </row>
    <row r="92" spans="1:95" x14ac:dyDescent="0.25">
      <c r="A92" t="s">
        <v>105</v>
      </c>
      <c r="B92" s="1">
        <v>44356</v>
      </c>
      <c r="C92">
        <v>89.7</v>
      </c>
      <c r="D92">
        <v>-1.1200000000000001</v>
      </c>
      <c r="E92">
        <v>6.28</v>
      </c>
      <c r="F92" t="s">
        <v>91</v>
      </c>
      <c r="G92">
        <v>608070</v>
      </c>
      <c r="H92">
        <v>425794</v>
      </c>
      <c r="I92" t="s">
        <v>106</v>
      </c>
      <c r="J92" t="s">
        <v>93</v>
      </c>
      <c r="O92">
        <v>7</v>
      </c>
      <c r="P92" t="s">
        <v>230</v>
      </c>
      <c r="Q92" t="s">
        <v>95</v>
      </c>
      <c r="R92" t="s">
        <v>96</v>
      </c>
      <c r="S92" t="s">
        <v>95</v>
      </c>
      <c r="T92" t="s">
        <v>157</v>
      </c>
      <c r="U92" t="s">
        <v>98</v>
      </c>
      <c r="V92" t="s">
        <v>99</v>
      </c>
      <c r="W92">
        <v>4</v>
      </c>
      <c r="X92" t="s">
        <v>100</v>
      </c>
      <c r="Y92">
        <v>3</v>
      </c>
      <c r="Z92">
        <v>1</v>
      </c>
      <c r="AA92">
        <v>2021</v>
      </c>
      <c r="AB92">
        <v>-0.17</v>
      </c>
      <c r="AC92">
        <v>1.46</v>
      </c>
      <c r="AD92">
        <v>-0.28000000000000003</v>
      </c>
      <c r="AE92">
        <v>1.89</v>
      </c>
      <c r="AI92">
        <v>2</v>
      </c>
      <c r="AJ92">
        <v>3</v>
      </c>
      <c r="AK92" t="s">
        <v>101</v>
      </c>
      <c r="AL92">
        <v>151.16</v>
      </c>
      <c r="AM92">
        <v>144.79</v>
      </c>
      <c r="AP92">
        <v>425877</v>
      </c>
      <c r="AS92">
        <v>2.4571099792471598</v>
      </c>
      <c r="AT92">
        <v>-130.4224419459</v>
      </c>
      <c r="AU92">
        <v>-7.9972640565928899</v>
      </c>
      <c r="AV92">
        <v>-2.46846333032624</v>
      </c>
      <c r="AW92">
        <v>26.982246642032099</v>
      </c>
      <c r="AX92">
        <v>-13.986139202759601</v>
      </c>
      <c r="AY92">
        <v>3.29</v>
      </c>
      <c r="AZ92">
        <v>1.49</v>
      </c>
      <c r="BA92">
        <v>22</v>
      </c>
      <c r="BB92">
        <v>104.2</v>
      </c>
      <c r="BC92">
        <v>-4</v>
      </c>
      <c r="BD92">
        <v>90.2</v>
      </c>
      <c r="BE92">
        <v>2165</v>
      </c>
      <c r="BF92">
        <v>6.6</v>
      </c>
      <c r="BG92">
        <v>633775</v>
      </c>
      <c r="BH92">
        <v>425794</v>
      </c>
      <c r="BI92">
        <v>425877</v>
      </c>
      <c r="BJ92">
        <v>502671</v>
      </c>
      <c r="BK92">
        <v>572761</v>
      </c>
      <c r="BL92">
        <v>571448</v>
      </c>
      <c r="BM92">
        <v>624641</v>
      </c>
      <c r="BN92">
        <v>641933</v>
      </c>
      <c r="BO92">
        <v>666185</v>
      </c>
      <c r="BP92">
        <v>669242</v>
      </c>
      <c r="BQ92">
        <v>53.9</v>
      </c>
      <c r="BR92">
        <v>0.377</v>
      </c>
      <c r="BS92">
        <v>0.34899999999999998</v>
      </c>
      <c r="BT92">
        <v>0</v>
      </c>
      <c r="BU92">
        <v>1</v>
      </c>
      <c r="BV92">
        <v>0</v>
      </c>
      <c r="BW92">
        <v>0</v>
      </c>
      <c r="BX92">
        <v>2</v>
      </c>
      <c r="BY92">
        <v>23</v>
      </c>
      <c r="BZ92">
        <v>5</v>
      </c>
      <c r="CA92" t="s">
        <v>109</v>
      </c>
      <c r="CB92">
        <v>4</v>
      </c>
      <c r="CC92">
        <v>2</v>
      </c>
      <c r="CD92">
        <v>2</v>
      </c>
      <c r="CE92">
        <v>4</v>
      </c>
      <c r="CF92">
        <v>2</v>
      </c>
      <c r="CG92">
        <v>4</v>
      </c>
      <c r="CH92">
        <v>2</v>
      </c>
      <c r="CI92">
        <v>4</v>
      </c>
      <c r="CJ92" t="s">
        <v>103</v>
      </c>
      <c r="CK92" t="s">
        <v>115</v>
      </c>
      <c r="CL92">
        <v>199</v>
      </c>
      <c r="CM92">
        <v>0.01</v>
      </c>
      <c r="CN92">
        <v>-0.159</v>
      </c>
      <c r="CO92">
        <f t="shared" si="3"/>
        <v>25.739999999999995</v>
      </c>
      <c r="CP92">
        <f t="shared" si="4"/>
        <v>53.480000000000018</v>
      </c>
      <c r="CQ92">
        <f t="shared" si="5"/>
        <v>19.276183539498362</v>
      </c>
    </row>
    <row r="93" spans="1:95" x14ac:dyDescent="0.25">
      <c r="A93" t="s">
        <v>121</v>
      </c>
      <c r="B93" s="1">
        <v>44356</v>
      </c>
      <c r="C93">
        <v>86.8</v>
      </c>
      <c r="D93">
        <v>-1.1499999999999999</v>
      </c>
      <c r="E93">
        <v>6.37</v>
      </c>
      <c r="F93" t="s">
        <v>91</v>
      </c>
      <c r="G93">
        <v>608070</v>
      </c>
      <c r="H93">
        <v>425794</v>
      </c>
      <c r="I93" t="s">
        <v>106</v>
      </c>
      <c r="J93" t="s">
        <v>93</v>
      </c>
      <c r="O93">
        <v>6</v>
      </c>
      <c r="P93" t="s">
        <v>231</v>
      </c>
      <c r="Q93" t="s">
        <v>95</v>
      </c>
      <c r="R93" t="s">
        <v>96</v>
      </c>
      <c r="S93" t="s">
        <v>95</v>
      </c>
      <c r="T93" t="s">
        <v>157</v>
      </c>
      <c r="U93" t="s">
        <v>98</v>
      </c>
      <c r="V93" t="s">
        <v>99</v>
      </c>
      <c r="W93">
        <v>9</v>
      </c>
      <c r="X93" t="s">
        <v>108</v>
      </c>
      <c r="Y93">
        <v>2</v>
      </c>
      <c r="Z93">
        <v>1</v>
      </c>
      <c r="AA93">
        <v>2021</v>
      </c>
      <c r="AB93">
        <v>0.61</v>
      </c>
      <c r="AC93">
        <v>0.51</v>
      </c>
      <c r="AD93">
        <v>0.65</v>
      </c>
      <c r="AE93">
        <v>2.54</v>
      </c>
      <c r="AG93">
        <v>514917</v>
      </c>
      <c r="AH93">
        <v>642708</v>
      </c>
      <c r="AI93">
        <v>0</v>
      </c>
      <c r="AJ93">
        <v>1</v>
      </c>
      <c r="AK93" t="s">
        <v>101</v>
      </c>
      <c r="AL93">
        <v>211.84</v>
      </c>
      <c r="AM93">
        <v>101.13</v>
      </c>
      <c r="AP93">
        <v>425877</v>
      </c>
      <c r="AS93">
        <v>3.08889756911646</v>
      </c>
      <c r="AT93">
        <v>-126.386403421616</v>
      </c>
      <c r="AU93">
        <v>-4.0598081641214003</v>
      </c>
      <c r="AV93">
        <v>5.9515751860216497</v>
      </c>
      <c r="AW93">
        <v>25.082948311850799</v>
      </c>
      <c r="AX93">
        <v>-26.123553825991401</v>
      </c>
      <c r="AY93">
        <v>3.29</v>
      </c>
      <c r="AZ93">
        <v>1.49</v>
      </c>
      <c r="BA93">
        <v>319</v>
      </c>
      <c r="BB93">
        <v>92.5</v>
      </c>
      <c r="BC93">
        <v>23</v>
      </c>
      <c r="BD93">
        <v>87.5</v>
      </c>
      <c r="BE93">
        <v>2592</v>
      </c>
      <c r="BF93">
        <v>6.6</v>
      </c>
      <c r="BG93">
        <v>633775</v>
      </c>
      <c r="BH93">
        <v>425794</v>
      </c>
      <c r="BI93">
        <v>425877</v>
      </c>
      <c r="BJ93">
        <v>502671</v>
      </c>
      <c r="BK93">
        <v>572761</v>
      </c>
      <c r="BL93">
        <v>571448</v>
      </c>
      <c r="BM93">
        <v>624641</v>
      </c>
      <c r="BN93">
        <v>641933</v>
      </c>
      <c r="BO93">
        <v>666185</v>
      </c>
      <c r="BP93">
        <v>669242</v>
      </c>
      <c r="BQ93">
        <v>53.89</v>
      </c>
      <c r="BR93">
        <v>0.18</v>
      </c>
      <c r="BS93">
        <v>0.20100000000000001</v>
      </c>
      <c r="BT93">
        <v>0</v>
      </c>
      <c r="BU93">
        <v>1</v>
      </c>
      <c r="BV93">
        <v>0</v>
      </c>
      <c r="BW93">
        <v>0</v>
      </c>
      <c r="BX93">
        <v>3</v>
      </c>
      <c r="BY93">
        <v>3</v>
      </c>
      <c r="BZ93">
        <v>4</v>
      </c>
      <c r="CA93" t="s">
        <v>123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 t="s">
        <v>103</v>
      </c>
      <c r="CK93" t="s">
        <v>115</v>
      </c>
      <c r="CL93">
        <v>160</v>
      </c>
      <c r="CM93">
        <v>2.4E-2</v>
      </c>
      <c r="CN93">
        <v>-0.59899999999999998</v>
      </c>
      <c r="CO93">
        <f t="shared" si="3"/>
        <v>86.42</v>
      </c>
      <c r="CP93">
        <f t="shared" si="4"/>
        <v>97.140000000000015</v>
      </c>
      <c r="CQ93">
        <f t="shared" si="5"/>
        <v>31.243269632011405</v>
      </c>
    </row>
    <row r="94" spans="1:95" x14ac:dyDescent="0.25">
      <c r="A94" t="s">
        <v>105</v>
      </c>
      <c r="B94" s="1">
        <v>44355</v>
      </c>
      <c r="C94">
        <v>93.5</v>
      </c>
      <c r="D94">
        <v>-1.98</v>
      </c>
      <c r="E94">
        <v>5.37</v>
      </c>
      <c r="F94" t="s">
        <v>91</v>
      </c>
      <c r="G94">
        <v>608070</v>
      </c>
      <c r="H94">
        <v>593372</v>
      </c>
      <c r="I94" t="s">
        <v>116</v>
      </c>
      <c r="J94" t="s">
        <v>93</v>
      </c>
      <c r="O94">
        <v>9</v>
      </c>
      <c r="P94" t="s">
        <v>232</v>
      </c>
      <c r="Q94" t="s">
        <v>95</v>
      </c>
      <c r="R94" t="s">
        <v>96</v>
      </c>
      <c r="S94" t="s">
        <v>95</v>
      </c>
      <c r="T94" t="s">
        <v>157</v>
      </c>
      <c r="U94" t="s">
        <v>98</v>
      </c>
      <c r="V94" t="s">
        <v>99</v>
      </c>
      <c r="X94" t="s">
        <v>135</v>
      </c>
      <c r="Y94">
        <v>0</v>
      </c>
      <c r="Z94">
        <v>1</v>
      </c>
      <c r="AA94">
        <v>2021</v>
      </c>
      <c r="AB94">
        <v>-0.68</v>
      </c>
      <c r="AC94">
        <v>0.96</v>
      </c>
      <c r="AD94">
        <v>0.38</v>
      </c>
      <c r="AE94">
        <v>1.85</v>
      </c>
      <c r="AF94">
        <v>514917</v>
      </c>
      <c r="AH94">
        <v>642708</v>
      </c>
      <c r="AI94">
        <v>0</v>
      </c>
      <c r="AJ94">
        <v>3</v>
      </c>
      <c r="AK94" t="s">
        <v>101</v>
      </c>
      <c r="AL94">
        <v>229</v>
      </c>
      <c r="AM94">
        <v>60.05</v>
      </c>
      <c r="AP94">
        <v>668800</v>
      </c>
      <c r="AS94">
        <v>7.4967975962419899</v>
      </c>
      <c r="AT94">
        <v>-135.88322129511999</v>
      </c>
      <c r="AU94">
        <v>-5.4007413703131597</v>
      </c>
      <c r="AV94">
        <v>-10.0384835856203</v>
      </c>
      <c r="AW94">
        <v>28.8956892894047</v>
      </c>
      <c r="AX94">
        <v>-19.2151428798709</v>
      </c>
      <c r="AY94">
        <v>3.29</v>
      </c>
      <c r="AZ94">
        <v>1.49</v>
      </c>
      <c r="BA94">
        <v>425</v>
      </c>
      <c r="BB94">
        <v>106</v>
      </c>
      <c r="BC94">
        <v>31</v>
      </c>
      <c r="BD94">
        <v>92.6</v>
      </c>
      <c r="BE94">
        <v>2025</v>
      </c>
      <c r="BF94">
        <v>5.8</v>
      </c>
      <c r="BG94">
        <v>633778</v>
      </c>
      <c r="BH94">
        <v>593372</v>
      </c>
      <c r="BI94">
        <v>668800</v>
      </c>
      <c r="BJ94">
        <v>502671</v>
      </c>
      <c r="BK94">
        <v>572761</v>
      </c>
      <c r="BL94">
        <v>571448</v>
      </c>
      <c r="BM94">
        <v>624641</v>
      </c>
      <c r="BN94">
        <v>641933</v>
      </c>
      <c r="BO94">
        <v>666185</v>
      </c>
      <c r="BP94">
        <v>669242</v>
      </c>
      <c r="BQ94">
        <v>54.75</v>
      </c>
      <c r="BR94">
        <v>0.91700000000000004</v>
      </c>
      <c r="BS94">
        <v>1.8740000000000001</v>
      </c>
      <c r="BT94">
        <v>2</v>
      </c>
      <c r="BU94">
        <v>1</v>
      </c>
      <c r="BV94">
        <v>0</v>
      </c>
      <c r="BW94">
        <v>3</v>
      </c>
      <c r="BX94">
        <v>6</v>
      </c>
      <c r="BY94">
        <v>20</v>
      </c>
      <c r="BZ94">
        <v>2</v>
      </c>
      <c r="CA94" t="s">
        <v>109</v>
      </c>
      <c r="CB94">
        <v>0</v>
      </c>
      <c r="CC94">
        <v>2</v>
      </c>
      <c r="CD94">
        <v>2</v>
      </c>
      <c r="CE94">
        <v>0</v>
      </c>
      <c r="CF94">
        <v>5</v>
      </c>
      <c r="CG94">
        <v>0</v>
      </c>
      <c r="CH94">
        <v>5</v>
      </c>
      <c r="CI94">
        <v>0</v>
      </c>
      <c r="CJ94" t="s">
        <v>115</v>
      </c>
      <c r="CK94" t="s">
        <v>115</v>
      </c>
      <c r="CL94">
        <v>228</v>
      </c>
      <c r="CM94">
        <v>-0.1</v>
      </c>
      <c r="CN94">
        <v>1.8160000000000001</v>
      </c>
      <c r="CO94">
        <f t="shared" si="3"/>
        <v>103.58</v>
      </c>
      <c r="CP94">
        <f t="shared" si="4"/>
        <v>138.22000000000003</v>
      </c>
      <c r="CQ94">
        <f t="shared" si="5"/>
        <v>27.63550558191897</v>
      </c>
    </row>
    <row r="95" spans="1:95" x14ac:dyDescent="0.25">
      <c r="A95" t="s">
        <v>121</v>
      </c>
      <c r="B95" s="1">
        <v>44355</v>
      </c>
      <c r="C95">
        <v>91.2</v>
      </c>
      <c r="D95">
        <v>-2</v>
      </c>
      <c r="E95">
        <v>5.26</v>
      </c>
      <c r="F95" t="s">
        <v>91</v>
      </c>
      <c r="G95">
        <v>608070</v>
      </c>
      <c r="H95">
        <v>593372</v>
      </c>
      <c r="I95" t="s">
        <v>106</v>
      </c>
      <c r="J95" t="s">
        <v>93</v>
      </c>
      <c r="O95">
        <v>2</v>
      </c>
      <c r="P95" t="s">
        <v>233</v>
      </c>
      <c r="Q95" t="s">
        <v>95</v>
      </c>
      <c r="R95" t="s">
        <v>96</v>
      </c>
      <c r="S95" t="s">
        <v>95</v>
      </c>
      <c r="T95" t="s">
        <v>157</v>
      </c>
      <c r="U95" t="s">
        <v>98</v>
      </c>
      <c r="V95" t="s">
        <v>99</v>
      </c>
      <c r="W95">
        <v>3</v>
      </c>
      <c r="X95" t="s">
        <v>100</v>
      </c>
      <c r="Y95">
        <v>0</v>
      </c>
      <c r="Z95">
        <v>0</v>
      </c>
      <c r="AA95">
        <v>2021</v>
      </c>
      <c r="AB95">
        <v>-0.14000000000000001</v>
      </c>
      <c r="AC95">
        <v>0.65</v>
      </c>
      <c r="AD95">
        <v>-0.05</v>
      </c>
      <c r="AE95">
        <v>2.85</v>
      </c>
      <c r="AF95">
        <v>642708</v>
      </c>
      <c r="AI95">
        <v>0</v>
      </c>
      <c r="AJ95">
        <v>1</v>
      </c>
      <c r="AK95" t="s">
        <v>101</v>
      </c>
      <c r="AL95">
        <v>145.66</v>
      </c>
      <c r="AM95">
        <v>168.03</v>
      </c>
      <c r="AP95">
        <v>668800</v>
      </c>
      <c r="AS95">
        <v>5.1459227547126201</v>
      </c>
      <c r="AT95">
        <v>-132.865133441702</v>
      </c>
      <c r="AU95">
        <v>-1.6192137783195799</v>
      </c>
      <c r="AV95">
        <v>-2.6767892125635502</v>
      </c>
      <c r="AW95">
        <v>26.5035494841432</v>
      </c>
      <c r="AX95">
        <v>-24.2949928745888</v>
      </c>
      <c r="AY95">
        <v>3.29</v>
      </c>
      <c r="AZ95">
        <v>1.49</v>
      </c>
      <c r="BA95">
        <v>4</v>
      </c>
      <c r="BB95">
        <v>70.400000000000006</v>
      </c>
      <c r="BC95">
        <v>-37</v>
      </c>
      <c r="BD95">
        <v>90.6</v>
      </c>
      <c r="BE95">
        <v>2007</v>
      </c>
      <c r="BF95">
        <v>5.7</v>
      </c>
      <c r="BG95">
        <v>633778</v>
      </c>
      <c r="BH95">
        <v>593372</v>
      </c>
      <c r="BI95">
        <v>668800</v>
      </c>
      <c r="BJ95">
        <v>502671</v>
      </c>
      <c r="BK95">
        <v>572761</v>
      </c>
      <c r="BL95">
        <v>571448</v>
      </c>
      <c r="BM95">
        <v>624641</v>
      </c>
      <c r="BN95">
        <v>641933</v>
      </c>
      <c r="BO95">
        <v>666185</v>
      </c>
      <c r="BP95">
        <v>669242</v>
      </c>
      <c r="BQ95">
        <v>54.79</v>
      </c>
      <c r="BR95">
        <v>5.7000000000000002E-2</v>
      </c>
      <c r="BS95">
        <v>5.0999999999999997E-2</v>
      </c>
      <c r="BT95">
        <v>0</v>
      </c>
      <c r="BU95">
        <v>1</v>
      </c>
      <c r="BV95">
        <v>0</v>
      </c>
      <c r="BW95">
        <v>0</v>
      </c>
      <c r="BX95">
        <v>2</v>
      </c>
      <c r="BY95">
        <v>3</v>
      </c>
      <c r="BZ95">
        <v>1</v>
      </c>
      <c r="CA95" t="s">
        <v>123</v>
      </c>
      <c r="CB95">
        <v>0</v>
      </c>
      <c r="CC95">
        <v>1</v>
      </c>
      <c r="CD95">
        <v>1</v>
      </c>
      <c r="CE95">
        <v>0</v>
      </c>
      <c r="CF95">
        <v>2</v>
      </c>
      <c r="CG95">
        <v>0</v>
      </c>
      <c r="CH95">
        <v>2</v>
      </c>
      <c r="CI95">
        <v>0</v>
      </c>
      <c r="CJ95" t="s">
        <v>115</v>
      </c>
      <c r="CK95" t="s">
        <v>115</v>
      </c>
      <c r="CL95">
        <v>211</v>
      </c>
      <c r="CM95">
        <v>3.0000000000000001E-3</v>
      </c>
      <c r="CN95">
        <v>-0.38300000000000001</v>
      </c>
      <c r="CO95">
        <f t="shared" si="3"/>
        <v>20.239999999999995</v>
      </c>
      <c r="CP95">
        <f t="shared" si="4"/>
        <v>30.240000000000009</v>
      </c>
      <c r="CQ95">
        <f t="shared" si="5"/>
        <v>25.34615757138203</v>
      </c>
    </row>
    <row r="96" spans="1:95" x14ac:dyDescent="0.25">
      <c r="A96" t="s">
        <v>90</v>
      </c>
      <c r="B96" s="1">
        <v>44355</v>
      </c>
      <c r="C96">
        <v>88.1</v>
      </c>
      <c r="D96">
        <v>-2.11</v>
      </c>
      <c r="E96">
        <v>5.88</v>
      </c>
      <c r="F96" t="s">
        <v>91</v>
      </c>
      <c r="G96">
        <v>608070</v>
      </c>
      <c r="H96">
        <v>658551</v>
      </c>
      <c r="I96" t="s">
        <v>139</v>
      </c>
      <c r="J96" t="s">
        <v>93</v>
      </c>
      <c r="O96">
        <v>8</v>
      </c>
      <c r="P96" t="s">
        <v>234</v>
      </c>
      <c r="Q96" t="s">
        <v>95</v>
      </c>
      <c r="R96" t="s">
        <v>96</v>
      </c>
      <c r="S96" t="s">
        <v>95</v>
      </c>
      <c r="T96" t="s">
        <v>157</v>
      </c>
      <c r="U96" t="s">
        <v>98</v>
      </c>
      <c r="V96" t="s">
        <v>99</v>
      </c>
      <c r="W96">
        <v>9</v>
      </c>
      <c r="X96" t="s">
        <v>108</v>
      </c>
      <c r="Y96">
        <v>1</v>
      </c>
      <c r="Z96">
        <v>1</v>
      </c>
      <c r="AA96">
        <v>2021</v>
      </c>
      <c r="AB96">
        <v>-0.98</v>
      </c>
      <c r="AC96">
        <v>0.65</v>
      </c>
      <c r="AD96">
        <v>0.21</v>
      </c>
      <c r="AE96">
        <v>1.97</v>
      </c>
      <c r="AH96">
        <v>642708</v>
      </c>
      <c r="AI96">
        <v>0</v>
      </c>
      <c r="AJ96">
        <v>9</v>
      </c>
      <c r="AK96" t="s">
        <v>101</v>
      </c>
      <c r="AL96">
        <v>189.84</v>
      </c>
      <c r="AM96">
        <v>62.99</v>
      </c>
      <c r="AP96">
        <v>668800</v>
      </c>
      <c r="AS96">
        <v>7.7028563155636096</v>
      </c>
      <c r="AT96">
        <v>-128.1444107973</v>
      </c>
      <c r="AU96">
        <v>-4.8249777628645001</v>
      </c>
      <c r="AV96">
        <v>-12.270201138733199</v>
      </c>
      <c r="AW96">
        <v>23.838009869443098</v>
      </c>
      <c r="AX96">
        <v>-24.175996185294501</v>
      </c>
      <c r="AY96">
        <v>3.29</v>
      </c>
      <c r="AZ96">
        <v>1.49</v>
      </c>
      <c r="BA96">
        <v>369</v>
      </c>
      <c r="BB96">
        <v>100.7</v>
      </c>
      <c r="BC96">
        <v>21</v>
      </c>
      <c r="BD96">
        <v>88.8</v>
      </c>
      <c r="BE96">
        <v>2079</v>
      </c>
      <c r="BF96">
        <v>6.5</v>
      </c>
      <c r="BG96">
        <v>633778</v>
      </c>
      <c r="BH96">
        <v>658551</v>
      </c>
      <c r="BI96">
        <v>668800</v>
      </c>
      <c r="BJ96">
        <v>502671</v>
      </c>
      <c r="BK96">
        <v>572761</v>
      </c>
      <c r="BL96">
        <v>571448</v>
      </c>
      <c r="BM96">
        <v>624641</v>
      </c>
      <c r="BN96">
        <v>641933</v>
      </c>
      <c r="BO96">
        <v>666185</v>
      </c>
      <c r="BP96">
        <v>669242</v>
      </c>
      <c r="BQ96">
        <v>54</v>
      </c>
      <c r="BR96">
        <v>0.45300000000000001</v>
      </c>
      <c r="BS96">
        <v>0.56999999999999995</v>
      </c>
      <c r="BT96">
        <v>1.25</v>
      </c>
      <c r="BU96">
        <v>1</v>
      </c>
      <c r="BV96">
        <v>1</v>
      </c>
      <c r="BW96">
        <v>1</v>
      </c>
      <c r="BX96">
        <v>5</v>
      </c>
      <c r="BY96">
        <v>73</v>
      </c>
      <c r="BZ96">
        <v>3</v>
      </c>
      <c r="CA96" t="s">
        <v>102</v>
      </c>
      <c r="CB96">
        <v>1</v>
      </c>
      <c r="CC96">
        <v>6</v>
      </c>
      <c r="CD96">
        <v>6</v>
      </c>
      <c r="CE96">
        <v>1</v>
      </c>
      <c r="CF96">
        <v>6</v>
      </c>
      <c r="CG96">
        <v>1</v>
      </c>
      <c r="CH96">
        <v>6</v>
      </c>
      <c r="CI96">
        <v>1</v>
      </c>
      <c r="CJ96" t="s">
        <v>103</v>
      </c>
      <c r="CK96" t="s">
        <v>115</v>
      </c>
      <c r="CL96">
        <v>244</v>
      </c>
      <c r="CM96">
        <v>-3.0000000000000001E-3</v>
      </c>
      <c r="CN96">
        <v>1.155</v>
      </c>
      <c r="CO96">
        <f t="shared" si="3"/>
        <v>64.42</v>
      </c>
      <c r="CP96">
        <f t="shared" si="4"/>
        <v>135.28</v>
      </c>
      <c r="CQ96">
        <f t="shared" si="5"/>
        <v>19.097755400984575</v>
      </c>
    </row>
    <row r="97" spans="1:95" x14ac:dyDescent="0.25">
      <c r="A97" t="s">
        <v>110</v>
      </c>
      <c r="B97" s="1">
        <v>44355</v>
      </c>
      <c r="C97">
        <v>78.400000000000006</v>
      </c>
      <c r="D97">
        <v>2.69</v>
      </c>
      <c r="E97">
        <v>5.43</v>
      </c>
      <c r="F97" t="s">
        <v>91</v>
      </c>
      <c r="G97">
        <v>608070</v>
      </c>
      <c r="H97">
        <v>453192</v>
      </c>
      <c r="I97" t="s">
        <v>111</v>
      </c>
      <c r="J97" t="s">
        <v>93</v>
      </c>
      <c r="O97">
        <v>9</v>
      </c>
      <c r="P97" t="s">
        <v>235</v>
      </c>
      <c r="Q97" t="s">
        <v>95</v>
      </c>
      <c r="R97" t="s">
        <v>95</v>
      </c>
      <c r="S97" t="s">
        <v>96</v>
      </c>
      <c r="T97" t="s">
        <v>157</v>
      </c>
      <c r="U97" t="s">
        <v>98</v>
      </c>
      <c r="V97" t="s">
        <v>99</v>
      </c>
      <c r="W97">
        <v>7</v>
      </c>
      <c r="X97" t="s">
        <v>100</v>
      </c>
      <c r="Y97">
        <v>3</v>
      </c>
      <c r="Z97">
        <v>2</v>
      </c>
      <c r="AA97">
        <v>2021</v>
      </c>
      <c r="AB97">
        <v>-1.04</v>
      </c>
      <c r="AC97">
        <v>0.02</v>
      </c>
      <c r="AD97">
        <v>0.79</v>
      </c>
      <c r="AE97">
        <v>1.92</v>
      </c>
      <c r="AI97">
        <v>0</v>
      </c>
      <c r="AJ97">
        <v>5</v>
      </c>
      <c r="AK97" t="s">
        <v>101</v>
      </c>
      <c r="AL97">
        <v>68.25</v>
      </c>
      <c r="AM97">
        <v>114.03</v>
      </c>
      <c r="AP97">
        <v>668800</v>
      </c>
      <c r="AS97">
        <v>-2.2385169322807101</v>
      </c>
      <c r="AT97">
        <v>-114.31982497613799</v>
      </c>
      <c r="AU97">
        <v>-0.86528758292701602</v>
      </c>
      <c r="AV97">
        <v>-8.8151800303757</v>
      </c>
      <c r="AW97">
        <v>18.870343954533102</v>
      </c>
      <c r="AX97">
        <v>-32.043539447597801</v>
      </c>
      <c r="AY97">
        <v>3.29</v>
      </c>
      <c r="AZ97">
        <v>1.49</v>
      </c>
      <c r="BA97">
        <v>127</v>
      </c>
      <c r="BB97">
        <v>103</v>
      </c>
      <c r="BC97">
        <v>7</v>
      </c>
      <c r="BD97">
        <v>80.3</v>
      </c>
      <c r="BE97">
        <v>2442</v>
      </c>
      <c r="BF97">
        <v>7.2</v>
      </c>
      <c r="BG97">
        <v>633778</v>
      </c>
      <c r="BH97">
        <v>453192</v>
      </c>
      <c r="BI97">
        <v>668800</v>
      </c>
      <c r="BJ97">
        <v>502671</v>
      </c>
      <c r="BK97">
        <v>572761</v>
      </c>
      <c r="BL97">
        <v>571448</v>
      </c>
      <c r="BM97">
        <v>624641</v>
      </c>
      <c r="BN97">
        <v>641933</v>
      </c>
      <c r="BO97">
        <v>666185</v>
      </c>
      <c r="BP97">
        <v>669242</v>
      </c>
      <c r="BQ97">
        <v>53.27</v>
      </c>
      <c r="BR97">
        <v>0.63700000000000001</v>
      </c>
      <c r="BS97">
        <v>0.58799999999999997</v>
      </c>
      <c r="BT97">
        <v>0.9</v>
      </c>
      <c r="BU97">
        <v>1</v>
      </c>
      <c r="BV97">
        <v>1</v>
      </c>
      <c r="BW97">
        <v>0</v>
      </c>
      <c r="BX97">
        <v>4</v>
      </c>
      <c r="BY97">
        <v>39</v>
      </c>
      <c r="BZ97">
        <v>6</v>
      </c>
      <c r="CA97" t="s">
        <v>113</v>
      </c>
      <c r="CB97">
        <v>1</v>
      </c>
      <c r="CC97">
        <v>5</v>
      </c>
      <c r="CD97">
        <v>5</v>
      </c>
      <c r="CE97">
        <v>1</v>
      </c>
      <c r="CF97">
        <v>5</v>
      </c>
      <c r="CG97">
        <v>1</v>
      </c>
      <c r="CH97">
        <v>5</v>
      </c>
      <c r="CI97">
        <v>1</v>
      </c>
      <c r="CJ97" t="s">
        <v>104</v>
      </c>
      <c r="CK97" t="s">
        <v>115</v>
      </c>
      <c r="CL97">
        <v>279</v>
      </c>
      <c r="CM97">
        <v>-1.0999999999999999E-2</v>
      </c>
      <c r="CN97">
        <v>0.32800000000000001</v>
      </c>
      <c r="CO97">
        <f t="shared" si="3"/>
        <v>-57.17</v>
      </c>
      <c r="CP97">
        <f t="shared" si="4"/>
        <v>84.240000000000009</v>
      </c>
      <c r="CQ97">
        <f t="shared" si="5"/>
        <v>-25.622265681866281</v>
      </c>
    </row>
    <row r="98" spans="1:95" x14ac:dyDescent="0.25">
      <c r="A98" t="s">
        <v>90</v>
      </c>
      <c r="B98" s="1">
        <v>44355</v>
      </c>
      <c r="C98">
        <v>82.9</v>
      </c>
      <c r="D98">
        <v>-1.49</v>
      </c>
      <c r="E98">
        <v>6.49</v>
      </c>
      <c r="F98" t="s">
        <v>91</v>
      </c>
      <c r="G98">
        <v>608070</v>
      </c>
      <c r="H98">
        <v>594965</v>
      </c>
      <c r="I98" t="s">
        <v>106</v>
      </c>
      <c r="J98" t="s">
        <v>93</v>
      </c>
      <c r="O98">
        <v>7</v>
      </c>
      <c r="P98" t="s">
        <v>230</v>
      </c>
      <c r="Q98" t="s">
        <v>95</v>
      </c>
      <c r="R98" t="s">
        <v>96</v>
      </c>
      <c r="S98" t="s">
        <v>95</v>
      </c>
      <c r="T98" t="s">
        <v>157</v>
      </c>
      <c r="U98" t="s">
        <v>98</v>
      </c>
      <c r="V98" t="s">
        <v>99</v>
      </c>
      <c r="W98">
        <v>4</v>
      </c>
      <c r="X98" t="s">
        <v>100</v>
      </c>
      <c r="Y98">
        <v>0</v>
      </c>
      <c r="Z98">
        <v>0</v>
      </c>
      <c r="AA98">
        <v>2021</v>
      </c>
      <c r="AB98">
        <v>-1.1000000000000001</v>
      </c>
      <c r="AC98">
        <v>0.61</v>
      </c>
      <c r="AD98">
        <v>-0.39</v>
      </c>
      <c r="AE98">
        <v>1.98</v>
      </c>
      <c r="AI98">
        <v>0</v>
      </c>
      <c r="AJ98">
        <v>7</v>
      </c>
      <c r="AK98" t="s">
        <v>101</v>
      </c>
      <c r="AL98">
        <v>153.04</v>
      </c>
      <c r="AM98">
        <v>131.37</v>
      </c>
      <c r="AP98">
        <v>668800</v>
      </c>
      <c r="AS98">
        <v>4.6409217687540298</v>
      </c>
      <c r="AT98">
        <v>-120.678147414352</v>
      </c>
      <c r="AU98">
        <v>-5.0880493336569597</v>
      </c>
      <c r="AV98">
        <v>-11.6201600940782</v>
      </c>
      <c r="AW98">
        <v>20.818517559385299</v>
      </c>
      <c r="AX98">
        <v>-25.444433239389198</v>
      </c>
      <c r="AY98">
        <v>3.29</v>
      </c>
      <c r="AZ98">
        <v>1.49</v>
      </c>
      <c r="BA98">
        <v>28</v>
      </c>
      <c r="BB98">
        <v>106.4</v>
      </c>
      <c r="BC98">
        <v>-3</v>
      </c>
      <c r="BD98">
        <v>83</v>
      </c>
      <c r="BE98">
        <v>1807</v>
      </c>
      <c r="BF98">
        <v>6.1</v>
      </c>
      <c r="BG98">
        <v>633778</v>
      </c>
      <c r="BH98">
        <v>594965</v>
      </c>
      <c r="BI98">
        <v>668800</v>
      </c>
      <c r="BJ98">
        <v>502671</v>
      </c>
      <c r="BK98">
        <v>572761</v>
      </c>
      <c r="BL98">
        <v>571448</v>
      </c>
      <c r="BM98">
        <v>624641</v>
      </c>
      <c r="BN98">
        <v>641933</v>
      </c>
      <c r="BO98">
        <v>666185</v>
      </c>
      <c r="BP98">
        <v>669242</v>
      </c>
      <c r="BQ98">
        <v>54.4</v>
      </c>
      <c r="BR98">
        <v>0.41</v>
      </c>
      <c r="BS98">
        <v>0.38700000000000001</v>
      </c>
      <c r="BT98">
        <v>0</v>
      </c>
      <c r="BU98">
        <v>1</v>
      </c>
      <c r="BV98">
        <v>0</v>
      </c>
      <c r="BW98">
        <v>0</v>
      </c>
      <c r="BX98">
        <v>4</v>
      </c>
      <c r="BY98">
        <v>56</v>
      </c>
      <c r="BZ98">
        <v>1</v>
      </c>
      <c r="CA98" t="s">
        <v>102</v>
      </c>
      <c r="CB98">
        <v>1</v>
      </c>
      <c r="CC98">
        <v>6</v>
      </c>
      <c r="CD98">
        <v>6</v>
      </c>
      <c r="CE98">
        <v>1</v>
      </c>
      <c r="CF98">
        <v>6</v>
      </c>
      <c r="CG98">
        <v>1</v>
      </c>
      <c r="CH98">
        <v>6</v>
      </c>
      <c r="CI98">
        <v>1</v>
      </c>
      <c r="CJ98" t="s">
        <v>103</v>
      </c>
      <c r="CK98" t="s">
        <v>115</v>
      </c>
      <c r="CL98">
        <v>235</v>
      </c>
      <c r="CM98">
        <v>2E-3</v>
      </c>
      <c r="CN98">
        <v>-0.24199999999999999</v>
      </c>
      <c r="CO98">
        <f t="shared" si="3"/>
        <v>27.61999999999999</v>
      </c>
      <c r="CP98">
        <f t="shared" si="4"/>
        <v>66.900000000000006</v>
      </c>
      <c r="CQ98">
        <f t="shared" si="5"/>
        <v>16.825145973875308</v>
      </c>
    </row>
    <row r="99" spans="1:95" x14ac:dyDescent="0.25">
      <c r="A99" t="s">
        <v>121</v>
      </c>
      <c r="B99" s="1">
        <v>44352</v>
      </c>
      <c r="C99">
        <v>92.8</v>
      </c>
      <c r="D99">
        <v>-2.2200000000000002</v>
      </c>
      <c r="E99">
        <v>5.93</v>
      </c>
      <c r="F99" t="s">
        <v>91</v>
      </c>
      <c r="G99">
        <v>608070</v>
      </c>
      <c r="H99">
        <v>664042</v>
      </c>
      <c r="I99" t="s">
        <v>106</v>
      </c>
      <c r="J99" t="s">
        <v>93</v>
      </c>
      <c r="O99">
        <v>2</v>
      </c>
      <c r="P99" t="s">
        <v>236</v>
      </c>
      <c r="Q99" t="s">
        <v>95</v>
      </c>
      <c r="R99" t="s">
        <v>96</v>
      </c>
      <c r="S99" t="s">
        <v>95</v>
      </c>
      <c r="T99" t="s">
        <v>214</v>
      </c>
      <c r="U99" t="s">
        <v>98</v>
      </c>
      <c r="V99" t="s">
        <v>99</v>
      </c>
      <c r="W99">
        <v>4</v>
      </c>
      <c r="X99" t="s">
        <v>100</v>
      </c>
      <c r="Y99">
        <v>3</v>
      </c>
      <c r="Z99">
        <v>2</v>
      </c>
      <c r="AA99">
        <v>2021</v>
      </c>
      <c r="AB99">
        <v>0.51</v>
      </c>
      <c r="AC99">
        <v>0.73</v>
      </c>
      <c r="AD99">
        <v>0.24</v>
      </c>
      <c r="AE99">
        <v>2.73</v>
      </c>
      <c r="AI99">
        <v>0</v>
      </c>
      <c r="AJ99">
        <v>5</v>
      </c>
      <c r="AK99" t="s">
        <v>101</v>
      </c>
      <c r="AL99">
        <v>164.49</v>
      </c>
      <c r="AM99">
        <v>138.86000000000001</v>
      </c>
      <c r="AP99">
        <v>600474</v>
      </c>
      <c r="AS99">
        <v>5.1421713388011403</v>
      </c>
      <c r="AT99">
        <v>-135.10665741238699</v>
      </c>
      <c r="AU99">
        <v>-3.95108616513977</v>
      </c>
      <c r="AV99">
        <v>5.0641055698553599</v>
      </c>
      <c r="AW99">
        <v>30.471110607969202</v>
      </c>
      <c r="AX99">
        <v>-22.5796270505605</v>
      </c>
      <c r="AY99">
        <v>3.29</v>
      </c>
      <c r="AZ99">
        <v>1.49</v>
      </c>
      <c r="BA99">
        <v>106</v>
      </c>
      <c r="BB99">
        <v>65.900000000000006</v>
      </c>
      <c r="BC99">
        <v>11</v>
      </c>
      <c r="BD99">
        <v>92</v>
      </c>
      <c r="BE99">
        <v>2406</v>
      </c>
      <c r="BF99">
        <v>5.9</v>
      </c>
      <c r="BG99">
        <v>633807</v>
      </c>
      <c r="BH99">
        <v>664042</v>
      </c>
      <c r="BI99">
        <v>600474</v>
      </c>
      <c r="BJ99">
        <v>641820</v>
      </c>
      <c r="BK99">
        <v>592859</v>
      </c>
      <c r="BL99">
        <v>596748</v>
      </c>
      <c r="BM99">
        <v>520471</v>
      </c>
      <c r="BN99">
        <v>621466</v>
      </c>
      <c r="BO99">
        <v>656775</v>
      </c>
      <c r="BP99">
        <v>623993</v>
      </c>
      <c r="BQ99">
        <v>54.65</v>
      </c>
      <c r="BR99">
        <v>0.28299999999999997</v>
      </c>
      <c r="BS99">
        <v>0.255</v>
      </c>
      <c r="BT99">
        <v>0</v>
      </c>
      <c r="BU99">
        <v>1</v>
      </c>
      <c r="BV99">
        <v>0</v>
      </c>
      <c r="BW99">
        <v>0</v>
      </c>
      <c r="BX99">
        <v>2</v>
      </c>
      <c r="BY99">
        <v>38</v>
      </c>
      <c r="BZ99">
        <v>8</v>
      </c>
      <c r="CA99" t="s">
        <v>123</v>
      </c>
      <c r="CB99">
        <v>2</v>
      </c>
      <c r="CC99">
        <v>7</v>
      </c>
      <c r="CD99">
        <v>7</v>
      </c>
      <c r="CE99">
        <v>2</v>
      </c>
      <c r="CF99">
        <v>7</v>
      </c>
      <c r="CG99">
        <v>2</v>
      </c>
      <c r="CH99">
        <v>7</v>
      </c>
      <c r="CI99">
        <v>2</v>
      </c>
      <c r="CJ99" t="s">
        <v>103</v>
      </c>
      <c r="CK99" t="s">
        <v>115</v>
      </c>
      <c r="CL99">
        <v>192</v>
      </c>
      <c r="CM99">
        <v>4.0000000000000001E-3</v>
      </c>
      <c r="CN99">
        <v>-0.31900000000000001</v>
      </c>
      <c r="CO99">
        <f t="shared" si="3"/>
        <v>39.070000000000007</v>
      </c>
      <c r="CP99">
        <f t="shared" si="4"/>
        <v>59.41</v>
      </c>
      <c r="CQ99">
        <f t="shared" si="5"/>
        <v>24.997691673946363</v>
      </c>
    </row>
    <row r="100" spans="1:95" x14ac:dyDescent="0.25">
      <c r="A100" t="s">
        <v>90</v>
      </c>
      <c r="B100" s="1">
        <v>44352</v>
      </c>
      <c r="C100">
        <v>79.599999999999994</v>
      </c>
      <c r="D100">
        <v>-1.75</v>
      </c>
      <c r="E100">
        <v>5.79</v>
      </c>
      <c r="F100" t="s">
        <v>91</v>
      </c>
      <c r="G100">
        <v>608070</v>
      </c>
      <c r="H100">
        <v>491624</v>
      </c>
      <c r="I100" t="s">
        <v>106</v>
      </c>
      <c r="J100" t="s">
        <v>93</v>
      </c>
      <c r="O100">
        <v>13</v>
      </c>
      <c r="P100" t="s">
        <v>236</v>
      </c>
      <c r="Q100" t="s">
        <v>95</v>
      </c>
      <c r="R100" t="s">
        <v>96</v>
      </c>
      <c r="S100" t="s">
        <v>95</v>
      </c>
      <c r="T100" t="s">
        <v>214</v>
      </c>
      <c r="U100" t="s">
        <v>98</v>
      </c>
      <c r="V100" t="s">
        <v>99</v>
      </c>
      <c r="W100">
        <v>4</v>
      </c>
      <c r="X100" t="s">
        <v>100</v>
      </c>
      <c r="Y100">
        <v>1</v>
      </c>
      <c r="Z100">
        <v>2</v>
      </c>
      <c r="AA100">
        <v>2021</v>
      </c>
      <c r="AB100">
        <v>-0.93</v>
      </c>
      <c r="AC100">
        <v>-0.6</v>
      </c>
      <c r="AD100">
        <v>-0.3</v>
      </c>
      <c r="AE100">
        <v>0.94</v>
      </c>
      <c r="AH100">
        <v>642708</v>
      </c>
      <c r="AI100">
        <v>2</v>
      </c>
      <c r="AJ100">
        <v>6</v>
      </c>
      <c r="AK100" t="s">
        <v>101</v>
      </c>
      <c r="AL100">
        <v>152.46</v>
      </c>
      <c r="AM100">
        <v>157.68</v>
      </c>
      <c r="AP100">
        <v>600474</v>
      </c>
      <c r="AS100">
        <v>4.8584269234388797</v>
      </c>
      <c r="AT100">
        <v>-115.80444529347299</v>
      </c>
      <c r="AU100">
        <v>-2.6848997560358998</v>
      </c>
      <c r="AV100">
        <v>-9.3114210318820092</v>
      </c>
      <c r="AW100">
        <v>23.255050378939998</v>
      </c>
      <c r="AX100">
        <v>-37.221093305611703</v>
      </c>
      <c r="AY100">
        <v>3.29</v>
      </c>
      <c r="AZ100">
        <v>1.49</v>
      </c>
      <c r="BA100">
        <v>12</v>
      </c>
      <c r="BB100">
        <v>92.4</v>
      </c>
      <c r="BC100">
        <v>-4</v>
      </c>
      <c r="BD100">
        <v>78.5</v>
      </c>
      <c r="BE100">
        <v>1713</v>
      </c>
      <c r="BF100">
        <v>5.7</v>
      </c>
      <c r="BG100">
        <v>633807</v>
      </c>
      <c r="BH100">
        <v>491624</v>
      </c>
      <c r="BI100">
        <v>600474</v>
      </c>
      <c r="BJ100">
        <v>641820</v>
      </c>
      <c r="BK100">
        <v>592859</v>
      </c>
      <c r="BL100">
        <v>596748</v>
      </c>
      <c r="BM100">
        <v>520471</v>
      </c>
      <c r="BN100">
        <v>621466</v>
      </c>
      <c r="BO100">
        <v>656775</v>
      </c>
      <c r="BP100">
        <v>623993</v>
      </c>
      <c r="BQ100">
        <v>54.81</v>
      </c>
      <c r="BR100">
        <v>0.23699999999999999</v>
      </c>
      <c r="BS100">
        <v>0.22900000000000001</v>
      </c>
      <c r="BT100">
        <v>0</v>
      </c>
      <c r="BU100">
        <v>1</v>
      </c>
      <c r="BV100">
        <v>0</v>
      </c>
      <c r="BW100">
        <v>0</v>
      </c>
      <c r="BX100">
        <v>2</v>
      </c>
      <c r="BY100">
        <v>51</v>
      </c>
      <c r="BZ100">
        <v>4</v>
      </c>
      <c r="CA100" t="s">
        <v>102</v>
      </c>
      <c r="CB100">
        <v>3</v>
      </c>
      <c r="CC100">
        <v>9</v>
      </c>
      <c r="CD100">
        <v>9</v>
      </c>
      <c r="CE100">
        <v>3</v>
      </c>
      <c r="CF100">
        <v>9</v>
      </c>
      <c r="CG100">
        <v>3</v>
      </c>
      <c r="CH100">
        <v>9</v>
      </c>
      <c r="CI100">
        <v>3</v>
      </c>
      <c r="CJ100" t="s">
        <v>103</v>
      </c>
      <c r="CK100" t="s">
        <v>115</v>
      </c>
      <c r="CL100">
        <v>265</v>
      </c>
      <c r="CM100">
        <v>2E-3</v>
      </c>
      <c r="CN100">
        <v>-0.155</v>
      </c>
      <c r="CO100">
        <f t="shared" si="3"/>
        <v>27.040000000000006</v>
      </c>
      <c r="CP100">
        <f t="shared" si="4"/>
        <v>40.590000000000003</v>
      </c>
      <c r="CQ100">
        <f t="shared" si="5"/>
        <v>25.252888659963745</v>
      </c>
    </row>
    <row r="101" spans="1:95" x14ac:dyDescent="0.25">
      <c r="A101" t="s">
        <v>110</v>
      </c>
      <c r="B101" s="1">
        <v>44351</v>
      </c>
      <c r="C101">
        <v>83.9</v>
      </c>
      <c r="D101">
        <v>2.66</v>
      </c>
      <c r="E101">
        <v>5.66</v>
      </c>
      <c r="F101" t="s">
        <v>91</v>
      </c>
      <c r="G101">
        <v>608070</v>
      </c>
      <c r="H101">
        <v>669211</v>
      </c>
      <c r="I101" t="s">
        <v>111</v>
      </c>
      <c r="J101" t="s">
        <v>93</v>
      </c>
      <c r="O101">
        <v>7</v>
      </c>
      <c r="P101" t="s">
        <v>237</v>
      </c>
      <c r="Q101" t="s">
        <v>95</v>
      </c>
      <c r="R101" t="s">
        <v>95</v>
      </c>
      <c r="S101" t="s">
        <v>96</v>
      </c>
      <c r="T101" t="s">
        <v>214</v>
      </c>
      <c r="U101" t="s">
        <v>98</v>
      </c>
      <c r="V101" t="s">
        <v>99</v>
      </c>
      <c r="W101">
        <v>6</v>
      </c>
      <c r="X101" t="s">
        <v>135</v>
      </c>
      <c r="Y101">
        <v>3</v>
      </c>
      <c r="Z101">
        <v>2</v>
      </c>
      <c r="AA101">
        <v>2021</v>
      </c>
      <c r="AB101">
        <v>-0.08</v>
      </c>
      <c r="AC101">
        <v>0.38</v>
      </c>
      <c r="AD101">
        <v>-0.49</v>
      </c>
      <c r="AE101">
        <v>1.78</v>
      </c>
      <c r="AH101">
        <v>514917</v>
      </c>
      <c r="AI101">
        <v>2</v>
      </c>
      <c r="AJ101">
        <v>3</v>
      </c>
      <c r="AK101" t="s">
        <v>101</v>
      </c>
      <c r="AL101">
        <v>82.25</v>
      </c>
      <c r="AM101">
        <v>125.68</v>
      </c>
      <c r="AP101">
        <v>600474</v>
      </c>
      <c r="AS101">
        <v>-7.0717531936615101</v>
      </c>
      <c r="AT101">
        <v>-122.122722105777</v>
      </c>
      <c r="AU101">
        <v>-3.3478786607515998</v>
      </c>
      <c r="AV101">
        <v>0.502065565363225</v>
      </c>
      <c r="AW101">
        <v>22.939866517990101</v>
      </c>
      <c r="AX101">
        <v>-27.881657768962601</v>
      </c>
      <c r="AY101">
        <v>3.29</v>
      </c>
      <c r="AZ101">
        <v>1.49</v>
      </c>
      <c r="BA101">
        <v>211</v>
      </c>
      <c r="BB101">
        <v>64.5</v>
      </c>
      <c r="BC101">
        <v>34</v>
      </c>
      <c r="BD101">
        <v>83.5</v>
      </c>
      <c r="BE101">
        <v>2354</v>
      </c>
      <c r="BF101">
        <v>5.9</v>
      </c>
      <c r="BG101">
        <v>633818</v>
      </c>
      <c r="BH101">
        <v>669211</v>
      </c>
      <c r="BI101">
        <v>600474</v>
      </c>
      <c r="BJ101">
        <v>641820</v>
      </c>
      <c r="BK101">
        <v>592859</v>
      </c>
      <c r="BL101">
        <v>596748</v>
      </c>
      <c r="BM101">
        <v>520471</v>
      </c>
      <c r="BN101">
        <v>621466</v>
      </c>
      <c r="BO101">
        <v>656775</v>
      </c>
      <c r="BP101">
        <v>623993</v>
      </c>
      <c r="BQ101">
        <v>54.6</v>
      </c>
      <c r="BR101">
        <v>0.72699999999999998</v>
      </c>
      <c r="BS101">
        <v>0.68899999999999995</v>
      </c>
      <c r="BT101">
        <v>0.9</v>
      </c>
      <c r="BU101">
        <v>1</v>
      </c>
      <c r="BV101">
        <v>1</v>
      </c>
      <c r="BW101">
        <v>0</v>
      </c>
      <c r="BX101">
        <v>4</v>
      </c>
      <c r="BY101">
        <v>19</v>
      </c>
      <c r="BZ101">
        <v>6</v>
      </c>
      <c r="CA101" t="s">
        <v>113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 t="s">
        <v>115</v>
      </c>
      <c r="CK101" t="s">
        <v>115</v>
      </c>
      <c r="CL101">
        <v>183</v>
      </c>
      <c r="CM101">
        <v>-2.1999999999999999E-2</v>
      </c>
      <c r="CN101">
        <v>0.23899999999999999</v>
      </c>
      <c r="CO101">
        <f t="shared" si="3"/>
        <v>-43.17</v>
      </c>
      <c r="CP101">
        <f t="shared" si="4"/>
        <v>72.59</v>
      </c>
      <c r="CQ101">
        <f t="shared" si="5"/>
        <v>-23.055279925034249</v>
      </c>
    </row>
    <row r="102" spans="1:95" x14ac:dyDescent="0.25">
      <c r="A102" t="s">
        <v>105</v>
      </c>
      <c r="B102" s="1">
        <v>44348</v>
      </c>
      <c r="C102">
        <v>94.6</v>
      </c>
      <c r="D102">
        <v>-1.71</v>
      </c>
      <c r="E102">
        <v>6.38</v>
      </c>
      <c r="F102" t="s">
        <v>91</v>
      </c>
      <c r="G102">
        <v>608070</v>
      </c>
      <c r="H102">
        <v>656302</v>
      </c>
      <c r="I102" t="s">
        <v>139</v>
      </c>
      <c r="J102" t="s">
        <v>93</v>
      </c>
      <c r="O102">
        <v>1</v>
      </c>
      <c r="P102" t="s">
        <v>238</v>
      </c>
      <c r="Q102" t="s">
        <v>95</v>
      </c>
      <c r="R102" t="s">
        <v>96</v>
      </c>
      <c r="S102" t="s">
        <v>95</v>
      </c>
      <c r="T102" t="s">
        <v>98</v>
      </c>
      <c r="U102" t="s">
        <v>151</v>
      </c>
      <c r="V102" t="s">
        <v>99</v>
      </c>
      <c r="W102">
        <v>8</v>
      </c>
      <c r="X102" t="s">
        <v>108</v>
      </c>
      <c r="Y102">
        <v>0</v>
      </c>
      <c r="Z102">
        <v>1</v>
      </c>
      <c r="AA102">
        <v>2021</v>
      </c>
      <c r="AB102">
        <v>-0.65</v>
      </c>
      <c r="AC102">
        <v>1.66</v>
      </c>
      <c r="AD102">
        <v>-0.55000000000000004</v>
      </c>
      <c r="AE102">
        <v>3.36</v>
      </c>
      <c r="AI102">
        <v>0</v>
      </c>
      <c r="AJ102">
        <v>3</v>
      </c>
      <c r="AK102" t="s">
        <v>128</v>
      </c>
      <c r="AL102">
        <v>176.01</v>
      </c>
      <c r="AM102">
        <v>59.34</v>
      </c>
      <c r="AP102">
        <v>641470</v>
      </c>
      <c r="AS102">
        <v>4.4380170985123604</v>
      </c>
      <c r="AT102">
        <v>-137.62511793559801</v>
      </c>
      <c r="AU102">
        <v>-5.8729684502474404</v>
      </c>
      <c r="AV102">
        <v>-9.2766363638907894</v>
      </c>
      <c r="AW102">
        <v>29.9042755696053</v>
      </c>
      <c r="AX102">
        <v>-9.9479765392232196</v>
      </c>
      <c r="AY102">
        <v>3.29</v>
      </c>
      <c r="AZ102">
        <v>1.49</v>
      </c>
      <c r="BA102">
        <v>366</v>
      </c>
      <c r="BB102">
        <v>105.4</v>
      </c>
      <c r="BC102">
        <v>20</v>
      </c>
      <c r="BD102">
        <v>94.2</v>
      </c>
      <c r="BE102">
        <v>2622</v>
      </c>
      <c r="BF102">
        <v>6</v>
      </c>
      <c r="BG102">
        <v>633877</v>
      </c>
      <c r="BH102">
        <v>656302</v>
      </c>
      <c r="BI102">
        <v>641470</v>
      </c>
      <c r="BJ102">
        <v>547989</v>
      </c>
      <c r="BK102">
        <v>663611</v>
      </c>
      <c r="BL102">
        <v>660162</v>
      </c>
      <c r="BM102">
        <v>641313</v>
      </c>
      <c r="BN102">
        <v>683734</v>
      </c>
      <c r="BO102">
        <v>571740</v>
      </c>
      <c r="BP102">
        <v>571875</v>
      </c>
      <c r="BQ102">
        <v>54.49</v>
      </c>
      <c r="BR102">
        <v>0.72</v>
      </c>
      <c r="BS102">
        <v>0.996</v>
      </c>
      <c r="BT102">
        <v>1.25</v>
      </c>
      <c r="BU102">
        <v>1</v>
      </c>
      <c r="BV102">
        <v>1</v>
      </c>
      <c r="BW102">
        <v>1</v>
      </c>
      <c r="BX102">
        <v>6</v>
      </c>
      <c r="BY102">
        <v>26</v>
      </c>
      <c r="BZ102">
        <v>2</v>
      </c>
      <c r="CA102" t="s">
        <v>109</v>
      </c>
      <c r="CB102">
        <v>2</v>
      </c>
      <c r="CC102">
        <v>3</v>
      </c>
      <c r="CD102">
        <v>2</v>
      </c>
      <c r="CE102">
        <v>3</v>
      </c>
      <c r="CF102">
        <v>3</v>
      </c>
      <c r="CG102">
        <v>2</v>
      </c>
      <c r="CH102">
        <v>2</v>
      </c>
      <c r="CI102">
        <v>3</v>
      </c>
      <c r="CJ102" t="s">
        <v>103</v>
      </c>
      <c r="CK102" t="s">
        <v>115</v>
      </c>
      <c r="CL102">
        <v>205</v>
      </c>
      <c r="CM102">
        <v>7.4999999999999997E-2</v>
      </c>
      <c r="CN102">
        <v>0.68300000000000005</v>
      </c>
      <c r="CO102">
        <f t="shared" si="3"/>
        <v>50.589999999999989</v>
      </c>
      <c r="CP102">
        <f t="shared" si="4"/>
        <v>138.93</v>
      </c>
      <c r="CQ102">
        <f t="shared" si="5"/>
        <v>15.006449561875717</v>
      </c>
    </row>
    <row r="103" spans="1:95" x14ac:dyDescent="0.25">
      <c r="A103" t="s">
        <v>105</v>
      </c>
      <c r="B103" s="1">
        <v>44348</v>
      </c>
      <c r="C103">
        <v>97.6</v>
      </c>
      <c r="D103">
        <v>1.53</v>
      </c>
      <c r="E103">
        <v>6.45</v>
      </c>
      <c r="F103" t="s">
        <v>91</v>
      </c>
      <c r="G103">
        <v>608070</v>
      </c>
      <c r="H103">
        <v>676979</v>
      </c>
      <c r="I103" t="s">
        <v>106</v>
      </c>
      <c r="J103" t="s">
        <v>93</v>
      </c>
      <c r="O103">
        <v>6</v>
      </c>
      <c r="P103" t="s">
        <v>239</v>
      </c>
      <c r="Q103" t="s">
        <v>95</v>
      </c>
      <c r="R103" t="s">
        <v>95</v>
      </c>
      <c r="S103" t="s">
        <v>96</v>
      </c>
      <c r="T103" t="s">
        <v>98</v>
      </c>
      <c r="U103" t="s">
        <v>151</v>
      </c>
      <c r="V103" t="s">
        <v>99</v>
      </c>
      <c r="W103">
        <v>7</v>
      </c>
      <c r="X103" t="s">
        <v>108</v>
      </c>
      <c r="Y103">
        <v>0</v>
      </c>
      <c r="Z103">
        <v>0</v>
      </c>
      <c r="AA103">
        <v>2021</v>
      </c>
      <c r="AB103">
        <v>0.59</v>
      </c>
      <c r="AC103">
        <v>1.67</v>
      </c>
      <c r="AD103">
        <v>0.81</v>
      </c>
      <c r="AE103">
        <v>2.63</v>
      </c>
      <c r="AI103">
        <v>0</v>
      </c>
      <c r="AJ103">
        <v>7</v>
      </c>
      <c r="AK103" t="s">
        <v>128</v>
      </c>
      <c r="AL103">
        <v>62.83</v>
      </c>
      <c r="AM103">
        <v>97.63</v>
      </c>
      <c r="AP103">
        <v>641470</v>
      </c>
      <c r="AS103">
        <v>-3.3471112044720002</v>
      </c>
      <c r="AT103">
        <v>-141.945990523756</v>
      </c>
      <c r="AU103">
        <v>-8.8165493224709302</v>
      </c>
      <c r="AV103">
        <v>8.7261804885715897</v>
      </c>
      <c r="AW103">
        <v>29.278016512111801</v>
      </c>
      <c r="AX103">
        <v>-7.7498097587225203</v>
      </c>
      <c r="AY103">
        <v>3.29</v>
      </c>
      <c r="AZ103">
        <v>1.49</v>
      </c>
      <c r="BA103">
        <v>295</v>
      </c>
      <c r="BB103">
        <v>86.7</v>
      </c>
      <c r="BC103">
        <v>21</v>
      </c>
      <c r="BD103">
        <v>99.6</v>
      </c>
      <c r="BE103">
        <v>2294</v>
      </c>
      <c r="BF103">
        <v>7.2</v>
      </c>
      <c r="BG103">
        <v>633877</v>
      </c>
      <c r="BH103">
        <v>676979</v>
      </c>
      <c r="BI103">
        <v>641470</v>
      </c>
      <c r="BJ103">
        <v>547989</v>
      </c>
      <c r="BK103">
        <v>663611</v>
      </c>
      <c r="BL103">
        <v>660162</v>
      </c>
      <c r="BM103">
        <v>641313</v>
      </c>
      <c r="BN103">
        <v>683734</v>
      </c>
      <c r="BO103">
        <v>571740</v>
      </c>
      <c r="BP103">
        <v>571875</v>
      </c>
      <c r="BQ103">
        <v>53.3</v>
      </c>
      <c r="BR103">
        <v>0.39</v>
      </c>
      <c r="BS103">
        <v>0.379</v>
      </c>
      <c r="BT103">
        <v>0</v>
      </c>
      <c r="BU103">
        <v>1</v>
      </c>
      <c r="BV103">
        <v>0</v>
      </c>
      <c r="BW103">
        <v>0</v>
      </c>
      <c r="BX103">
        <v>3</v>
      </c>
      <c r="BY103">
        <v>57</v>
      </c>
      <c r="BZ103">
        <v>1</v>
      </c>
      <c r="CA103" t="s">
        <v>109</v>
      </c>
      <c r="CB103">
        <v>6</v>
      </c>
      <c r="CC103">
        <v>3</v>
      </c>
      <c r="CD103">
        <v>6</v>
      </c>
      <c r="CE103">
        <v>3</v>
      </c>
      <c r="CF103">
        <v>3</v>
      </c>
      <c r="CG103">
        <v>6</v>
      </c>
      <c r="CH103">
        <v>6</v>
      </c>
      <c r="CI103">
        <v>3</v>
      </c>
      <c r="CJ103" t="s">
        <v>115</v>
      </c>
      <c r="CK103" t="s">
        <v>115</v>
      </c>
      <c r="CL103">
        <v>153</v>
      </c>
      <c r="CM103">
        <v>-5.0000000000000001E-3</v>
      </c>
      <c r="CN103">
        <v>-0.24199999999999999</v>
      </c>
      <c r="CO103">
        <f t="shared" si="3"/>
        <v>-62.59</v>
      </c>
      <c r="CP103">
        <f t="shared" si="4"/>
        <v>100.64000000000001</v>
      </c>
      <c r="CQ103">
        <f t="shared" si="5"/>
        <v>-23.908721392646918</v>
      </c>
    </row>
    <row r="104" spans="1:95" x14ac:dyDescent="0.25">
      <c r="A104" t="s">
        <v>90</v>
      </c>
      <c r="B104" s="1">
        <v>44347</v>
      </c>
      <c r="C104">
        <v>85.1</v>
      </c>
      <c r="D104">
        <v>-1.49</v>
      </c>
      <c r="E104">
        <v>5.9</v>
      </c>
      <c r="F104" t="s">
        <v>91</v>
      </c>
      <c r="G104">
        <v>608070</v>
      </c>
      <c r="H104">
        <v>669424</v>
      </c>
      <c r="I104" t="s">
        <v>116</v>
      </c>
      <c r="J104" t="s">
        <v>93</v>
      </c>
      <c r="O104">
        <v>5</v>
      </c>
      <c r="P104" t="s">
        <v>240</v>
      </c>
      <c r="Q104" t="s">
        <v>95</v>
      </c>
      <c r="R104" t="s">
        <v>96</v>
      </c>
      <c r="S104" t="s">
        <v>95</v>
      </c>
      <c r="T104" t="s">
        <v>98</v>
      </c>
      <c r="U104" t="s">
        <v>151</v>
      </c>
      <c r="V104" t="s">
        <v>99</v>
      </c>
      <c r="X104" t="s">
        <v>135</v>
      </c>
      <c r="Y104">
        <v>3</v>
      </c>
      <c r="Z104">
        <v>1</v>
      </c>
      <c r="AA104">
        <v>2021</v>
      </c>
      <c r="AB104">
        <v>-1.23</v>
      </c>
      <c r="AC104">
        <v>0.75</v>
      </c>
      <c r="AD104">
        <v>-0.24</v>
      </c>
      <c r="AE104">
        <v>2.66</v>
      </c>
      <c r="AG104">
        <v>642708</v>
      </c>
      <c r="AI104">
        <v>1</v>
      </c>
      <c r="AJ104">
        <v>3</v>
      </c>
      <c r="AK104" t="s">
        <v>128</v>
      </c>
      <c r="AL104">
        <v>192.21</v>
      </c>
      <c r="AM104">
        <v>42.57</v>
      </c>
      <c r="AP104">
        <v>518735</v>
      </c>
      <c r="AS104">
        <v>5.3494585041916496</v>
      </c>
      <c r="AT104">
        <v>-123.856900715699</v>
      </c>
      <c r="AU104">
        <v>-2.8002539228145502</v>
      </c>
      <c r="AV104">
        <v>-13.720150715755301</v>
      </c>
      <c r="AW104">
        <v>23.269835257849302</v>
      </c>
      <c r="AX104">
        <v>-24.086197535781899</v>
      </c>
      <c r="AY104">
        <v>3.29</v>
      </c>
      <c r="AZ104">
        <v>1.49</v>
      </c>
      <c r="BA104">
        <v>419</v>
      </c>
      <c r="BB104">
        <v>103.1</v>
      </c>
      <c r="BC104">
        <v>30</v>
      </c>
      <c r="BD104">
        <v>84.8</v>
      </c>
      <c r="BE104">
        <v>2006</v>
      </c>
      <c r="BF104">
        <v>6</v>
      </c>
      <c r="BG104">
        <v>634452</v>
      </c>
      <c r="BH104">
        <v>669424</v>
      </c>
      <c r="BI104">
        <v>518735</v>
      </c>
      <c r="BJ104">
        <v>547989</v>
      </c>
      <c r="BK104">
        <v>663611</v>
      </c>
      <c r="BL104">
        <v>660162</v>
      </c>
      <c r="BM104">
        <v>664901</v>
      </c>
      <c r="BN104">
        <v>571875</v>
      </c>
      <c r="BO104">
        <v>571740</v>
      </c>
      <c r="BP104">
        <v>594809</v>
      </c>
      <c r="BQ104">
        <v>54.54</v>
      </c>
      <c r="BR104">
        <v>0.77700000000000002</v>
      </c>
      <c r="BS104">
        <v>1.504</v>
      </c>
      <c r="BT104">
        <v>2</v>
      </c>
      <c r="BU104">
        <v>1</v>
      </c>
      <c r="BV104">
        <v>0</v>
      </c>
      <c r="BW104">
        <v>3</v>
      </c>
      <c r="BX104">
        <v>6</v>
      </c>
      <c r="BY104">
        <v>24</v>
      </c>
      <c r="BZ104">
        <v>5</v>
      </c>
      <c r="CA104" t="s">
        <v>102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3</v>
      </c>
      <c r="CH104">
        <v>3</v>
      </c>
      <c r="CI104">
        <v>1</v>
      </c>
      <c r="CJ104" t="s">
        <v>103</v>
      </c>
      <c r="CK104" t="s">
        <v>104</v>
      </c>
      <c r="CL104">
        <v>241</v>
      </c>
      <c r="CM104">
        <v>0.21299999999999999</v>
      </c>
      <c r="CN104">
        <v>1.494</v>
      </c>
      <c r="CO104">
        <f t="shared" si="3"/>
        <v>66.790000000000006</v>
      </c>
      <c r="CP104">
        <f t="shared" si="4"/>
        <v>155.70000000000002</v>
      </c>
      <c r="CQ104">
        <f t="shared" si="5"/>
        <v>17.413263832176618</v>
      </c>
    </row>
    <row r="105" spans="1:95" x14ac:dyDescent="0.25">
      <c r="A105" t="s">
        <v>105</v>
      </c>
      <c r="B105" s="1">
        <v>44347</v>
      </c>
      <c r="C105">
        <v>97</v>
      </c>
      <c r="D105">
        <v>2.0099999999999998</v>
      </c>
      <c r="E105">
        <v>6.63</v>
      </c>
      <c r="F105" t="s">
        <v>91</v>
      </c>
      <c r="G105">
        <v>608070</v>
      </c>
      <c r="H105">
        <v>607074</v>
      </c>
      <c r="I105" t="s">
        <v>106</v>
      </c>
      <c r="J105" t="s">
        <v>93</v>
      </c>
      <c r="O105">
        <v>2</v>
      </c>
      <c r="P105" t="s">
        <v>241</v>
      </c>
      <c r="Q105" t="s">
        <v>95</v>
      </c>
      <c r="R105" t="s">
        <v>95</v>
      </c>
      <c r="S105" t="s">
        <v>96</v>
      </c>
      <c r="T105" t="s">
        <v>98</v>
      </c>
      <c r="U105" t="s">
        <v>151</v>
      </c>
      <c r="V105" t="s">
        <v>99</v>
      </c>
      <c r="W105">
        <v>6</v>
      </c>
      <c r="X105" t="s">
        <v>100</v>
      </c>
      <c r="Y105">
        <v>1</v>
      </c>
      <c r="Z105">
        <v>1</v>
      </c>
      <c r="AA105">
        <v>2021</v>
      </c>
      <c r="AB105">
        <v>0.74</v>
      </c>
      <c r="AC105">
        <v>1.39</v>
      </c>
      <c r="AD105">
        <v>0.17</v>
      </c>
      <c r="AE105">
        <v>2.94</v>
      </c>
      <c r="AI105">
        <v>2</v>
      </c>
      <c r="AJ105">
        <v>3</v>
      </c>
      <c r="AK105" t="s">
        <v>128</v>
      </c>
      <c r="AL105">
        <v>95.93</v>
      </c>
      <c r="AM105">
        <v>141.84</v>
      </c>
      <c r="AP105">
        <v>641470</v>
      </c>
      <c r="AS105">
        <v>-6.5982448848628099</v>
      </c>
      <c r="AT105">
        <v>-141.04343236310899</v>
      </c>
      <c r="AU105">
        <v>-7.48575068564526</v>
      </c>
      <c r="AV105">
        <v>11.393061056098899</v>
      </c>
      <c r="AW105">
        <v>31.807251194449101</v>
      </c>
      <c r="AX105">
        <v>-12.0528983930229</v>
      </c>
      <c r="AY105">
        <v>3.29</v>
      </c>
      <c r="AZ105">
        <v>1.49</v>
      </c>
      <c r="BA105">
        <v>14</v>
      </c>
      <c r="BB105">
        <v>95.9</v>
      </c>
      <c r="BC105">
        <v>-12</v>
      </c>
      <c r="BD105">
        <v>96.8</v>
      </c>
      <c r="BE105">
        <v>2289</v>
      </c>
      <c r="BF105">
        <v>6.2</v>
      </c>
      <c r="BG105">
        <v>633884</v>
      </c>
      <c r="BH105">
        <v>607074</v>
      </c>
      <c r="BI105">
        <v>641470</v>
      </c>
      <c r="BJ105">
        <v>547989</v>
      </c>
      <c r="BK105">
        <v>663611</v>
      </c>
      <c r="BL105">
        <v>660162</v>
      </c>
      <c r="BM105">
        <v>641313</v>
      </c>
      <c r="BN105">
        <v>571875</v>
      </c>
      <c r="BO105">
        <v>544725</v>
      </c>
      <c r="BP105">
        <v>594809</v>
      </c>
      <c r="BQ105">
        <v>54.31</v>
      </c>
      <c r="BR105">
        <v>0.21</v>
      </c>
      <c r="BS105">
        <v>0.2</v>
      </c>
      <c r="BT105">
        <v>0</v>
      </c>
      <c r="BU105">
        <v>1</v>
      </c>
      <c r="BV105">
        <v>0</v>
      </c>
      <c r="BW105">
        <v>0</v>
      </c>
      <c r="BX105">
        <v>2</v>
      </c>
      <c r="BY105">
        <v>26</v>
      </c>
      <c r="BZ105">
        <v>3</v>
      </c>
      <c r="CA105" t="s">
        <v>109</v>
      </c>
      <c r="CB105">
        <v>3</v>
      </c>
      <c r="CC105">
        <v>4</v>
      </c>
      <c r="CD105">
        <v>3</v>
      </c>
      <c r="CE105">
        <v>4</v>
      </c>
      <c r="CF105">
        <v>4</v>
      </c>
      <c r="CG105">
        <v>3</v>
      </c>
      <c r="CH105">
        <v>3</v>
      </c>
      <c r="CI105">
        <v>4</v>
      </c>
      <c r="CJ105" t="s">
        <v>115</v>
      </c>
      <c r="CK105" t="s">
        <v>115</v>
      </c>
      <c r="CL105">
        <v>146</v>
      </c>
      <c r="CM105">
        <v>-1.6E-2</v>
      </c>
      <c r="CN105">
        <v>-9.9000000000000005E-2</v>
      </c>
      <c r="CO105">
        <f t="shared" si="3"/>
        <v>-29.489999999999995</v>
      </c>
      <c r="CP105">
        <f t="shared" si="4"/>
        <v>56.430000000000007</v>
      </c>
      <c r="CQ105">
        <f t="shared" si="5"/>
        <v>-20.693486025791042</v>
      </c>
    </row>
    <row r="106" spans="1:95" x14ac:dyDescent="0.25">
      <c r="A106" t="s">
        <v>90</v>
      </c>
      <c r="B106" s="1">
        <v>44347</v>
      </c>
      <c r="C106">
        <v>88.2</v>
      </c>
      <c r="D106">
        <v>-2.08</v>
      </c>
      <c r="E106">
        <v>5.48</v>
      </c>
      <c r="F106" t="s">
        <v>91</v>
      </c>
      <c r="G106">
        <v>608070</v>
      </c>
      <c r="H106">
        <v>676051</v>
      </c>
      <c r="I106" t="s">
        <v>170</v>
      </c>
      <c r="J106" t="s">
        <v>93</v>
      </c>
      <c r="O106">
        <v>7</v>
      </c>
      <c r="P106" t="s">
        <v>242</v>
      </c>
      <c r="Q106" t="s">
        <v>95</v>
      </c>
      <c r="R106" t="s">
        <v>96</v>
      </c>
      <c r="S106" t="s">
        <v>95</v>
      </c>
      <c r="T106" t="s">
        <v>98</v>
      </c>
      <c r="U106" t="s">
        <v>151</v>
      </c>
      <c r="V106" t="s">
        <v>99</v>
      </c>
      <c r="W106">
        <v>3</v>
      </c>
      <c r="X106" t="s">
        <v>100</v>
      </c>
      <c r="Y106">
        <v>0</v>
      </c>
      <c r="Z106">
        <v>1</v>
      </c>
      <c r="AA106">
        <v>2021</v>
      </c>
      <c r="AB106">
        <v>-1.5</v>
      </c>
      <c r="AC106">
        <v>0.45</v>
      </c>
      <c r="AD106">
        <v>-0.59</v>
      </c>
      <c r="AE106">
        <v>1.71</v>
      </c>
      <c r="AH106">
        <v>642708</v>
      </c>
      <c r="AI106">
        <v>0</v>
      </c>
      <c r="AJ106">
        <v>7</v>
      </c>
      <c r="AK106" t="s">
        <v>128</v>
      </c>
      <c r="AL106">
        <v>159.33000000000001</v>
      </c>
      <c r="AM106">
        <v>167.46</v>
      </c>
      <c r="AP106">
        <v>641470</v>
      </c>
      <c r="AS106">
        <v>6.8682585736355204</v>
      </c>
      <c r="AT106">
        <v>-128.34184715057401</v>
      </c>
      <c r="AU106">
        <v>-4.1026574250778598</v>
      </c>
      <c r="AV106">
        <v>-17.957818094217</v>
      </c>
      <c r="AW106">
        <v>25.403182595617199</v>
      </c>
      <c r="AX106">
        <v>-26.522873858429602</v>
      </c>
      <c r="AY106">
        <v>3.29</v>
      </c>
      <c r="AZ106">
        <v>1.49</v>
      </c>
      <c r="BA106">
        <v>17</v>
      </c>
      <c r="BB106">
        <v>96.5</v>
      </c>
      <c r="BC106">
        <v>-6</v>
      </c>
      <c r="BD106">
        <v>89.9</v>
      </c>
      <c r="BE106">
        <v>2453</v>
      </c>
      <c r="BF106">
        <v>7.3</v>
      </c>
      <c r="BG106">
        <v>633884</v>
      </c>
      <c r="BH106">
        <v>676051</v>
      </c>
      <c r="BI106">
        <v>641470</v>
      </c>
      <c r="BJ106">
        <v>547989</v>
      </c>
      <c r="BK106">
        <v>663611</v>
      </c>
      <c r="BL106">
        <v>660162</v>
      </c>
      <c r="BM106">
        <v>641313</v>
      </c>
      <c r="BN106">
        <v>544725</v>
      </c>
      <c r="BO106">
        <v>571740</v>
      </c>
      <c r="BP106">
        <v>594809</v>
      </c>
      <c r="BQ106">
        <v>53.24</v>
      </c>
      <c r="BR106">
        <v>0.22700000000000001</v>
      </c>
      <c r="BS106">
        <v>0.215</v>
      </c>
      <c r="BT106">
        <v>0</v>
      </c>
      <c r="BU106">
        <v>1</v>
      </c>
      <c r="BV106">
        <v>0</v>
      </c>
      <c r="BW106">
        <v>0</v>
      </c>
      <c r="BX106">
        <v>2</v>
      </c>
      <c r="BY106">
        <v>60</v>
      </c>
      <c r="BZ106">
        <v>2</v>
      </c>
      <c r="CA106" t="s">
        <v>102</v>
      </c>
      <c r="CB106">
        <v>5</v>
      </c>
      <c r="CC106">
        <v>5</v>
      </c>
      <c r="CD106">
        <v>5</v>
      </c>
      <c r="CE106">
        <v>5</v>
      </c>
      <c r="CF106">
        <v>5</v>
      </c>
      <c r="CG106">
        <v>5</v>
      </c>
      <c r="CH106">
        <v>5</v>
      </c>
      <c r="CI106">
        <v>5</v>
      </c>
      <c r="CJ106" t="s">
        <v>103</v>
      </c>
      <c r="CK106" t="s">
        <v>104</v>
      </c>
      <c r="CL106">
        <v>267</v>
      </c>
      <c r="CM106">
        <v>-0.17499999999999999</v>
      </c>
      <c r="CN106">
        <v>-0.435</v>
      </c>
      <c r="CO106">
        <f t="shared" si="3"/>
        <v>33.910000000000011</v>
      </c>
      <c r="CP106">
        <f t="shared" si="4"/>
        <v>30.810000000000002</v>
      </c>
      <c r="CQ106">
        <f t="shared" si="5"/>
        <v>35.806720513813417</v>
      </c>
    </row>
    <row r="107" spans="1:95" x14ac:dyDescent="0.25">
      <c r="A107" t="s">
        <v>110</v>
      </c>
      <c r="B107" s="1">
        <v>44346</v>
      </c>
      <c r="C107">
        <v>90.8</v>
      </c>
      <c r="D107">
        <v>2.09</v>
      </c>
      <c r="E107">
        <v>5.78</v>
      </c>
      <c r="F107" t="s">
        <v>91</v>
      </c>
      <c r="G107">
        <v>608070</v>
      </c>
      <c r="H107">
        <v>571927</v>
      </c>
      <c r="I107" t="s">
        <v>106</v>
      </c>
      <c r="J107" t="s">
        <v>93</v>
      </c>
      <c r="O107">
        <v>4</v>
      </c>
      <c r="P107" t="s">
        <v>243</v>
      </c>
      <c r="Q107" t="s">
        <v>95</v>
      </c>
      <c r="R107" t="s">
        <v>95</v>
      </c>
      <c r="S107" t="s">
        <v>96</v>
      </c>
      <c r="T107" t="s">
        <v>98</v>
      </c>
      <c r="U107" t="s">
        <v>143</v>
      </c>
      <c r="V107" t="s">
        <v>99</v>
      </c>
      <c r="W107">
        <v>5</v>
      </c>
      <c r="X107" t="s">
        <v>100</v>
      </c>
      <c r="Y107">
        <v>0</v>
      </c>
      <c r="Z107">
        <v>1</v>
      </c>
      <c r="AA107">
        <v>2021</v>
      </c>
      <c r="AB107">
        <v>0.08</v>
      </c>
      <c r="AC107">
        <v>0.23</v>
      </c>
      <c r="AD107">
        <v>-0.51</v>
      </c>
      <c r="AE107">
        <v>2.5499999999999998</v>
      </c>
      <c r="AI107">
        <v>1</v>
      </c>
      <c r="AJ107">
        <v>4</v>
      </c>
      <c r="AK107" t="s">
        <v>128</v>
      </c>
      <c r="AL107">
        <v>94.45</v>
      </c>
      <c r="AM107">
        <v>168.42</v>
      </c>
      <c r="AP107">
        <v>643376</v>
      </c>
      <c r="AS107">
        <v>-6.6578847825900898</v>
      </c>
      <c r="AT107">
        <v>-132.093510311779</v>
      </c>
      <c r="AU107">
        <v>-2.6468880564811998</v>
      </c>
      <c r="AV107">
        <v>2.31608958146253</v>
      </c>
      <c r="AW107">
        <v>27.713917604418299</v>
      </c>
      <c r="AX107">
        <v>-29.1503131548167</v>
      </c>
      <c r="AY107">
        <v>3.29</v>
      </c>
      <c r="AZ107">
        <v>1.49</v>
      </c>
      <c r="BA107">
        <v>4</v>
      </c>
      <c r="BB107">
        <v>93.4</v>
      </c>
      <c r="BC107">
        <v>-37</v>
      </c>
      <c r="BD107">
        <v>90.6</v>
      </c>
      <c r="BE107">
        <v>2096</v>
      </c>
      <c r="BF107">
        <v>6.2</v>
      </c>
      <c r="BG107">
        <v>634042</v>
      </c>
      <c r="BH107">
        <v>571927</v>
      </c>
      <c r="BI107">
        <v>643376</v>
      </c>
      <c r="BJ107">
        <v>665489</v>
      </c>
      <c r="BK107">
        <v>543760</v>
      </c>
      <c r="BL107">
        <v>669289</v>
      </c>
      <c r="BM107">
        <v>666182</v>
      </c>
      <c r="BN107">
        <v>666971</v>
      </c>
      <c r="BO107">
        <v>641505</v>
      </c>
      <c r="BP107">
        <v>545341</v>
      </c>
      <c r="BQ107">
        <v>54.34</v>
      </c>
      <c r="BR107">
        <v>5.7000000000000002E-2</v>
      </c>
      <c r="BS107">
        <v>5.0999999999999997E-2</v>
      </c>
      <c r="BT107">
        <v>0</v>
      </c>
      <c r="BU107">
        <v>1</v>
      </c>
      <c r="BV107">
        <v>0</v>
      </c>
      <c r="BW107">
        <v>0</v>
      </c>
      <c r="BX107">
        <v>2</v>
      </c>
      <c r="BY107">
        <v>31</v>
      </c>
      <c r="BZ107">
        <v>2</v>
      </c>
      <c r="CA107" t="s">
        <v>113</v>
      </c>
      <c r="CB107">
        <v>0</v>
      </c>
      <c r="CC107">
        <v>4</v>
      </c>
      <c r="CD107">
        <v>0</v>
      </c>
      <c r="CE107">
        <v>4</v>
      </c>
      <c r="CF107">
        <v>4</v>
      </c>
      <c r="CG107">
        <v>0</v>
      </c>
      <c r="CH107">
        <v>0</v>
      </c>
      <c r="CI107">
        <v>4</v>
      </c>
      <c r="CJ107" t="s">
        <v>115</v>
      </c>
      <c r="CK107" t="s">
        <v>115</v>
      </c>
      <c r="CL107">
        <v>136</v>
      </c>
      <c r="CM107">
        <v>-1.0999999999999999E-2</v>
      </c>
      <c r="CN107">
        <v>-0.13500000000000001</v>
      </c>
      <c r="CO107">
        <f t="shared" si="3"/>
        <v>-30.97</v>
      </c>
      <c r="CP107">
        <f t="shared" si="4"/>
        <v>29.850000000000023</v>
      </c>
      <c r="CQ107">
        <f t="shared" si="5"/>
        <v>-34.541236691627148</v>
      </c>
    </row>
    <row r="108" spans="1:95" x14ac:dyDescent="0.25">
      <c r="A108" t="s">
        <v>124</v>
      </c>
      <c r="B108" s="1">
        <v>44346</v>
      </c>
      <c r="C108">
        <v>94</v>
      </c>
      <c r="D108">
        <v>-0.85</v>
      </c>
      <c r="E108">
        <v>6.62</v>
      </c>
      <c r="F108" t="s">
        <v>91</v>
      </c>
      <c r="G108">
        <v>608070</v>
      </c>
      <c r="H108">
        <v>503569</v>
      </c>
      <c r="I108" t="s">
        <v>106</v>
      </c>
      <c r="J108" t="s">
        <v>93</v>
      </c>
      <c r="O108">
        <v>4</v>
      </c>
      <c r="P108" t="s">
        <v>244</v>
      </c>
      <c r="Q108" t="s">
        <v>95</v>
      </c>
      <c r="R108" t="s">
        <v>96</v>
      </c>
      <c r="S108" t="s">
        <v>95</v>
      </c>
      <c r="T108" t="s">
        <v>98</v>
      </c>
      <c r="U108" t="s">
        <v>143</v>
      </c>
      <c r="V108" t="s">
        <v>99</v>
      </c>
      <c r="W108">
        <v>9</v>
      </c>
      <c r="X108" t="s">
        <v>135</v>
      </c>
      <c r="Y108">
        <v>0</v>
      </c>
      <c r="Z108">
        <v>0</v>
      </c>
      <c r="AA108">
        <v>2021</v>
      </c>
      <c r="AB108">
        <v>-1.74</v>
      </c>
      <c r="AC108">
        <v>1.1299999999999999</v>
      </c>
      <c r="AD108">
        <v>-0.75</v>
      </c>
      <c r="AE108">
        <v>2.4900000000000002</v>
      </c>
      <c r="AH108">
        <v>642708</v>
      </c>
      <c r="AI108">
        <v>1</v>
      </c>
      <c r="AJ108">
        <v>6</v>
      </c>
      <c r="AK108" t="s">
        <v>128</v>
      </c>
      <c r="AL108">
        <v>167.33</v>
      </c>
      <c r="AM108">
        <v>85.33</v>
      </c>
      <c r="AP108">
        <v>624512</v>
      </c>
      <c r="AS108">
        <v>4.09456913881536</v>
      </c>
      <c r="AT108">
        <v>-136.45196106032</v>
      </c>
      <c r="AU108">
        <v>-7.3012632156320603</v>
      </c>
      <c r="AV108">
        <v>-22.491281150447499</v>
      </c>
      <c r="AW108">
        <v>36.9306780091935</v>
      </c>
      <c r="AX108">
        <v>-16.547226782465799</v>
      </c>
      <c r="AY108">
        <v>3.29</v>
      </c>
      <c r="AZ108">
        <v>1.49</v>
      </c>
      <c r="BA108">
        <v>299</v>
      </c>
      <c r="BB108">
        <v>81.5</v>
      </c>
      <c r="BC108">
        <v>30</v>
      </c>
      <c r="BD108">
        <v>92.6</v>
      </c>
      <c r="BE108">
        <v>2266</v>
      </c>
      <c r="BF108">
        <v>6.1</v>
      </c>
      <c r="BG108">
        <v>633935</v>
      </c>
      <c r="BH108">
        <v>503569</v>
      </c>
      <c r="BI108">
        <v>624512</v>
      </c>
      <c r="BJ108">
        <v>642133</v>
      </c>
      <c r="BK108">
        <v>543760</v>
      </c>
      <c r="BL108">
        <v>605412</v>
      </c>
      <c r="BM108">
        <v>666182</v>
      </c>
      <c r="BN108">
        <v>666971</v>
      </c>
      <c r="BO108">
        <v>545341</v>
      </c>
      <c r="BP108">
        <v>606192</v>
      </c>
      <c r="BQ108">
        <v>54.37</v>
      </c>
      <c r="BR108">
        <v>0.09</v>
      </c>
      <c r="BS108">
        <v>9.2999999999999999E-2</v>
      </c>
      <c r="BT108">
        <v>0</v>
      </c>
      <c r="BU108">
        <v>1</v>
      </c>
      <c r="BV108">
        <v>0</v>
      </c>
      <c r="BW108">
        <v>0</v>
      </c>
      <c r="BX108">
        <v>3</v>
      </c>
      <c r="BY108">
        <v>46</v>
      </c>
      <c r="BZ108">
        <v>1</v>
      </c>
      <c r="CA108" t="s">
        <v>129</v>
      </c>
      <c r="CB108">
        <v>1</v>
      </c>
      <c r="CC108">
        <v>3</v>
      </c>
      <c r="CD108">
        <v>1</v>
      </c>
      <c r="CE108">
        <v>3</v>
      </c>
      <c r="CF108">
        <v>3</v>
      </c>
      <c r="CG108">
        <v>1</v>
      </c>
      <c r="CH108">
        <v>1</v>
      </c>
      <c r="CI108">
        <v>3</v>
      </c>
      <c r="CJ108" t="s">
        <v>103</v>
      </c>
      <c r="CK108" t="s">
        <v>115</v>
      </c>
      <c r="CL108">
        <v>208</v>
      </c>
      <c r="CM108">
        <v>-5.3999999999999999E-2</v>
      </c>
      <c r="CN108">
        <v>-0.30399999999999999</v>
      </c>
      <c r="CO108">
        <f t="shared" si="3"/>
        <v>41.910000000000011</v>
      </c>
      <c r="CP108">
        <f t="shared" si="4"/>
        <v>112.94000000000001</v>
      </c>
      <c r="CQ108">
        <f t="shared" si="5"/>
        <v>15.26923727171646</v>
      </c>
    </row>
    <row r="109" spans="1:95" x14ac:dyDescent="0.25">
      <c r="A109" t="s">
        <v>110</v>
      </c>
      <c r="B109" s="1">
        <v>44346</v>
      </c>
      <c r="C109">
        <v>83.5</v>
      </c>
      <c r="D109">
        <v>-3.27</v>
      </c>
      <c r="E109">
        <v>5.59</v>
      </c>
      <c r="F109" t="s">
        <v>91</v>
      </c>
      <c r="G109">
        <v>608070</v>
      </c>
      <c r="H109">
        <v>621593</v>
      </c>
      <c r="I109" t="s">
        <v>245</v>
      </c>
      <c r="J109" t="s">
        <v>93</v>
      </c>
      <c r="O109">
        <v>13</v>
      </c>
      <c r="P109" t="s">
        <v>246</v>
      </c>
      <c r="Q109" t="s">
        <v>95</v>
      </c>
      <c r="R109" t="s">
        <v>96</v>
      </c>
      <c r="S109" t="s">
        <v>95</v>
      </c>
      <c r="T109" t="s">
        <v>98</v>
      </c>
      <c r="U109" t="s">
        <v>143</v>
      </c>
      <c r="V109" t="s">
        <v>99</v>
      </c>
      <c r="W109">
        <v>9</v>
      </c>
      <c r="X109" t="s">
        <v>108</v>
      </c>
      <c r="Y109">
        <v>1</v>
      </c>
      <c r="Z109">
        <v>2</v>
      </c>
      <c r="AA109">
        <v>2021</v>
      </c>
      <c r="AB109">
        <v>1.45</v>
      </c>
      <c r="AC109">
        <v>-0.37</v>
      </c>
      <c r="AD109">
        <v>-0.54</v>
      </c>
      <c r="AE109">
        <v>1.1000000000000001</v>
      </c>
      <c r="AF109">
        <v>605548</v>
      </c>
      <c r="AG109">
        <v>514917</v>
      </c>
      <c r="AH109">
        <v>642708</v>
      </c>
      <c r="AI109">
        <v>1</v>
      </c>
      <c r="AJ109">
        <v>7</v>
      </c>
      <c r="AK109" t="s">
        <v>128</v>
      </c>
      <c r="AL109">
        <v>181.81</v>
      </c>
      <c r="AM109">
        <v>97.59</v>
      </c>
      <c r="AP109">
        <v>643376</v>
      </c>
      <c r="AS109">
        <v>3.4505453087046098</v>
      </c>
      <c r="AT109">
        <v>-121.581156094844</v>
      </c>
      <c r="AU109">
        <v>-3.2023492697604401</v>
      </c>
      <c r="AV109">
        <v>13.6850861540557</v>
      </c>
      <c r="AW109">
        <v>24.164670101136601</v>
      </c>
      <c r="AX109">
        <v>-35.434623913434798</v>
      </c>
      <c r="AY109">
        <v>3.29</v>
      </c>
      <c r="AZ109">
        <v>1.49</v>
      </c>
      <c r="BA109">
        <v>287</v>
      </c>
      <c r="BB109">
        <v>101.1</v>
      </c>
      <c r="BC109">
        <v>13</v>
      </c>
      <c r="BD109">
        <v>84.6</v>
      </c>
      <c r="BE109">
        <v>2927</v>
      </c>
      <c r="BF109">
        <v>7</v>
      </c>
      <c r="BG109">
        <v>634042</v>
      </c>
      <c r="BH109">
        <v>621593</v>
      </c>
      <c r="BI109">
        <v>643376</v>
      </c>
      <c r="BJ109">
        <v>665489</v>
      </c>
      <c r="BK109">
        <v>543760</v>
      </c>
      <c r="BL109">
        <v>669289</v>
      </c>
      <c r="BM109">
        <v>666182</v>
      </c>
      <c r="BN109">
        <v>666971</v>
      </c>
      <c r="BO109">
        <v>641505</v>
      </c>
      <c r="BP109">
        <v>545341</v>
      </c>
      <c r="BQ109">
        <v>53.52</v>
      </c>
      <c r="BR109">
        <v>0.86699999999999999</v>
      </c>
      <c r="BS109">
        <v>0.86</v>
      </c>
      <c r="BT109">
        <v>0</v>
      </c>
      <c r="BU109">
        <v>1</v>
      </c>
      <c r="BV109">
        <v>0</v>
      </c>
      <c r="BW109">
        <v>0</v>
      </c>
      <c r="BX109">
        <v>4</v>
      </c>
      <c r="BY109">
        <v>59</v>
      </c>
      <c r="BZ109">
        <v>6</v>
      </c>
      <c r="CA109" t="s">
        <v>113</v>
      </c>
      <c r="CB109">
        <v>5</v>
      </c>
      <c r="CC109">
        <v>5</v>
      </c>
      <c r="CD109">
        <v>5</v>
      </c>
      <c r="CE109">
        <v>5</v>
      </c>
      <c r="CF109">
        <v>5</v>
      </c>
      <c r="CG109">
        <v>6</v>
      </c>
      <c r="CH109">
        <v>6</v>
      </c>
      <c r="CI109">
        <v>5</v>
      </c>
      <c r="CJ109" t="s">
        <v>103</v>
      </c>
      <c r="CK109" t="s">
        <v>104</v>
      </c>
      <c r="CL109">
        <v>55</v>
      </c>
      <c r="CM109">
        <v>0.17100000000000001</v>
      </c>
      <c r="CN109">
        <v>-0.26200000000000001</v>
      </c>
      <c r="CO109">
        <f t="shared" si="3"/>
        <v>56.39</v>
      </c>
      <c r="CP109">
        <f t="shared" si="4"/>
        <v>100.68</v>
      </c>
      <c r="CQ109">
        <f t="shared" si="5"/>
        <v>21.939608907564104</v>
      </c>
    </row>
    <row r="110" spans="1:95" x14ac:dyDescent="0.25">
      <c r="A110" t="s">
        <v>90</v>
      </c>
      <c r="B110" s="1">
        <v>44344</v>
      </c>
      <c r="C110">
        <v>76.8</v>
      </c>
      <c r="D110">
        <v>2.63</v>
      </c>
      <c r="E110">
        <v>5.78</v>
      </c>
      <c r="F110" t="s">
        <v>91</v>
      </c>
      <c r="G110">
        <v>608070</v>
      </c>
      <c r="H110">
        <v>547943</v>
      </c>
      <c r="I110" t="s">
        <v>111</v>
      </c>
      <c r="J110" t="s">
        <v>93</v>
      </c>
      <c r="O110">
        <v>5</v>
      </c>
      <c r="P110" t="s">
        <v>247</v>
      </c>
      <c r="Q110" t="s">
        <v>95</v>
      </c>
      <c r="R110" t="s">
        <v>95</v>
      </c>
      <c r="S110" t="s">
        <v>96</v>
      </c>
      <c r="T110" t="s">
        <v>98</v>
      </c>
      <c r="U110" t="s">
        <v>143</v>
      </c>
      <c r="V110" t="s">
        <v>99</v>
      </c>
      <c r="W110">
        <v>7</v>
      </c>
      <c r="X110" t="s">
        <v>100</v>
      </c>
      <c r="Y110">
        <v>1</v>
      </c>
      <c r="Z110">
        <v>0</v>
      </c>
      <c r="AA110">
        <v>2021</v>
      </c>
      <c r="AB110">
        <v>1.29</v>
      </c>
      <c r="AC110">
        <v>0.63</v>
      </c>
      <c r="AD110">
        <v>-0.04</v>
      </c>
      <c r="AE110">
        <v>2.1800000000000002</v>
      </c>
      <c r="AH110">
        <v>514917</v>
      </c>
      <c r="AI110">
        <v>1</v>
      </c>
      <c r="AJ110">
        <v>1</v>
      </c>
      <c r="AK110" t="s">
        <v>128</v>
      </c>
      <c r="AL110">
        <v>79.459999999999994</v>
      </c>
      <c r="AM110">
        <v>158.63</v>
      </c>
      <c r="AP110">
        <v>643376</v>
      </c>
      <c r="AS110">
        <v>-8.0042974818644392</v>
      </c>
      <c r="AT110">
        <v>-111.900186476201</v>
      </c>
      <c r="AU110">
        <v>-2.0225169564027499</v>
      </c>
      <c r="AV110">
        <v>12.0080602879311</v>
      </c>
      <c r="AW110">
        <v>12.603528240126399</v>
      </c>
      <c r="AX110">
        <v>-26.639463946146599</v>
      </c>
      <c r="AY110">
        <v>3.29</v>
      </c>
      <c r="AZ110">
        <v>1.49</v>
      </c>
      <c r="BA110">
        <v>33</v>
      </c>
      <c r="BB110">
        <v>105.6</v>
      </c>
      <c r="BC110">
        <v>-3</v>
      </c>
      <c r="BD110">
        <v>78.3</v>
      </c>
      <c r="BE110">
        <v>1480</v>
      </c>
      <c r="BF110">
        <v>6.5</v>
      </c>
      <c r="BG110">
        <v>633966</v>
      </c>
      <c r="BH110">
        <v>547943</v>
      </c>
      <c r="BI110">
        <v>643376</v>
      </c>
      <c r="BJ110">
        <v>665489</v>
      </c>
      <c r="BK110">
        <v>605412</v>
      </c>
      <c r="BL110">
        <v>669289</v>
      </c>
      <c r="BM110">
        <v>543760</v>
      </c>
      <c r="BN110">
        <v>666971</v>
      </c>
      <c r="BO110">
        <v>545341</v>
      </c>
      <c r="BP110">
        <v>606192</v>
      </c>
      <c r="BQ110">
        <v>54.02</v>
      </c>
      <c r="BR110">
        <v>0.41</v>
      </c>
      <c r="BS110">
        <v>0.38700000000000001</v>
      </c>
      <c r="BT110">
        <v>0.9</v>
      </c>
      <c r="BU110">
        <v>1</v>
      </c>
      <c r="BV110">
        <v>1</v>
      </c>
      <c r="BW110">
        <v>0</v>
      </c>
      <c r="BX110">
        <v>4</v>
      </c>
      <c r="BY110">
        <v>7</v>
      </c>
      <c r="BZ110">
        <v>2</v>
      </c>
      <c r="CA110" t="s">
        <v>102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 t="s">
        <v>115</v>
      </c>
      <c r="CK110" t="s">
        <v>115</v>
      </c>
      <c r="CL110">
        <v>115</v>
      </c>
      <c r="CM110">
        <v>3.5000000000000003E-2</v>
      </c>
      <c r="CN110">
        <v>0.437</v>
      </c>
      <c r="CO110">
        <f t="shared" si="3"/>
        <v>-45.960000000000008</v>
      </c>
      <c r="CP110">
        <f t="shared" si="4"/>
        <v>39.640000000000015</v>
      </c>
      <c r="CQ110">
        <f t="shared" si="5"/>
        <v>-36.916940727612051</v>
      </c>
    </row>
    <row r="111" spans="1:95" x14ac:dyDescent="0.25">
      <c r="A111" t="s">
        <v>90</v>
      </c>
      <c r="B111" s="1">
        <v>44343</v>
      </c>
      <c r="C111">
        <v>81.2</v>
      </c>
      <c r="D111">
        <v>1.75</v>
      </c>
      <c r="E111">
        <v>5.82</v>
      </c>
      <c r="F111" t="s">
        <v>91</v>
      </c>
      <c r="G111">
        <v>608070</v>
      </c>
      <c r="H111">
        <v>571510</v>
      </c>
      <c r="I111" t="s">
        <v>139</v>
      </c>
      <c r="J111" t="s">
        <v>93</v>
      </c>
      <c r="O111">
        <v>7</v>
      </c>
      <c r="P111" t="s">
        <v>248</v>
      </c>
      <c r="Q111" t="s">
        <v>95</v>
      </c>
      <c r="R111" t="s">
        <v>95</v>
      </c>
      <c r="S111" t="s">
        <v>96</v>
      </c>
      <c r="T111" t="s">
        <v>118</v>
      </c>
      <c r="U111" t="s">
        <v>98</v>
      </c>
      <c r="V111" t="s">
        <v>99</v>
      </c>
      <c r="W111">
        <v>7</v>
      </c>
      <c r="X111" t="s">
        <v>108</v>
      </c>
      <c r="Y111">
        <v>3</v>
      </c>
      <c r="Z111">
        <v>2</v>
      </c>
      <c r="AA111">
        <v>2021</v>
      </c>
      <c r="AB111">
        <v>1.3</v>
      </c>
      <c r="AC111">
        <v>0.68</v>
      </c>
      <c r="AD111">
        <v>-0.31</v>
      </c>
      <c r="AE111">
        <v>1.62</v>
      </c>
      <c r="AI111">
        <v>0</v>
      </c>
      <c r="AJ111">
        <v>6</v>
      </c>
      <c r="AK111" t="s">
        <v>101</v>
      </c>
      <c r="AL111">
        <v>21.76</v>
      </c>
      <c r="AM111">
        <v>101.42</v>
      </c>
      <c r="AP111">
        <v>606992</v>
      </c>
      <c r="AS111">
        <v>-7.1028173982861604</v>
      </c>
      <c r="AT111">
        <v>-118.050270235989</v>
      </c>
      <c r="AU111">
        <v>-4.1277564269902403</v>
      </c>
      <c r="AV111">
        <v>13.5180425353708</v>
      </c>
      <c r="AW111">
        <v>21.250428364923799</v>
      </c>
      <c r="AX111">
        <v>-25.192391679905501</v>
      </c>
      <c r="AY111">
        <v>3.29</v>
      </c>
      <c r="AZ111">
        <v>1.49</v>
      </c>
      <c r="BA111">
        <v>157</v>
      </c>
      <c r="BB111">
        <v>112.1</v>
      </c>
      <c r="BC111">
        <v>8</v>
      </c>
      <c r="BD111">
        <v>81.400000000000006</v>
      </c>
      <c r="BE111">
        <v>1993</v>
      </c>
      <c r="BF111">
        <v>6.3</v>
      </c>
      <c r="BG111">
        <v>633943</v>
      </c>
      <c r="BH111">
        <v>571510</v>
      </c>
      <c r="BI111">
        <v>606992</v>
      </c>
      <c r="BJ111">
        <v>570731</v>
      </c>
      <c r="BK111">
        <v>605612</v>
      </c>
      <c r="BL111">
        <v>600869</v>
      </c>
      <c r="BM111">
        <v>592348</v>
      </c>
      <c r="BN111">
        <v>543257</v>
      </c>
      <c r="BO111">
        <v>668731</v>
      </c>
      <c r="BP111">
        <v>622682</v>
      </c>
      <c r="BQ111">
        <v>54.17</v>
      </c>
      <c r="BR111">
        <v>0.76300000000000001</v>
      </c>
      <c r="BS111">
        <v>0.754</v>
      </c>
      <c r="BT111">
        <v>1.25</v>
      </c>
      <c r="BU111">
        <v>1</v>
      </c>
      <c r="BV111">
        <v>1</v>
      </c>
      <c r="BW111">
        <v>1</v>
      </c>
      <c r="BX111">
        <v>5</v>
      </c>
      <c r="BY111">
        <v>38</v>
      </c>
      <c r="BZ111">
        <v>7</v>
      </c>
      <c r="CA111" t="s">
        <v>102</v>
      </c>
      <c r="CB111">
        <v>0</v>
      </c>
      <c r="CC111">
        <v>1</v>
      </c>
      <c r="CD111">
        <v>1</v>
      </c>
      <c r="CE111">
        <v>0</v>
      </c>
      <c r="CF111">
        <v>1</v>
      </c>
      <c r="CG111">
        <v>0</v>
      </c>
      <c r="CH111">
        <v>1</v>
      </c>
      <c r="CI111">
        <v>0</v>
      </c>
      <c r="CJ111" t="s">
        <v>103</v>
      </c>
      <c r="CK111" t="s">
        <v>115</v>
      </c>
      <c r="CL111">
        <v>134</v>
      </c>
      <c r="CM111">
        <v>-6.8000000000000005E-2</v>
      </c>
      <c r="CN111">
        <v>0.56699999999999995</v>
      </c>
      <c r="CO111">
        <f t="shared" si="3"/>
        <v>-103.66</v>
      </c>
      <c r="CP111">
        <f t="shared" si="4"/>
        <v>96.850000000000009</v>
      </c>
      <c r="CQ111">
        <f t="shared" si="5"/>
        <v>-35.208908538779198</v>
      </c>
    </row>
    <row r="112" spans="1:95" x14ac:dyDescent="0.25">
      <c r="A112" t="s">
        <v>90</v>
      </c>
      <c r="B112" s="1">
        <v>44343</v>
      </c>
      <c r="C112">
        <v>80.599999999999994</v>
      </c>
      <c r="D112">
        <v>2.02</v>
      </c>
      <c r="E112">
        <v>5.79</v>
      </c>
      <c r="F112" t="s">
        <v>91</v>
      </c>
      <c r="G112">
        <v>608070</v>
      </c>
      <c r="H112">
        <v>571510</v>
      </c>
      <c r="I112" t="s">
        <v>106</v>
      </c>
      <c r="J112" t="s">
        <v>93</v>
      </c>
      <c r="O112">
        <v>8</v>
      </c>
      <c r="P112" t="s">
        <v>249</v>
      </c>
      <c r="Q112" t="s">
        <v>95</v>
      </c>
      <c r="R112" t="s">
        <v>95</v>
      </c>
      <c r="S112" t="s">
        <v>96</v>
      </c>
      <c r="T112" t="s">
        <v>118</v>
      </c>
      <c r="U112" t="s">
        <v>98</v>
      </c>
      <c r="V112" t="s">
        <v>99</v>
      </c>
      <c r="W112">
        <v>7</v>
      </c>
      <c r="X112" t="s">
        <v>108</v>
      </c>
      <c r="Y112">
        <v>0</v>
      </c>
      <c r="Z112">
        <v>1</v>
      </c>
      <c r="AA112">
        <v>2021</v>
      </c>
      <c r="AB112">
        <v>1.37</v>
      </c>
      <c r="AC112">
        <v>0.66</v>
      </c>
      <c r="AD112">
        <v>0.16</v>
      </c>
      <c r="AE112">
        <v>1.77</v>
      </c>
      <c r="AH112">
        <v>680911</v>
      </c>
      <c r="AI112">
        <v>2</v>
      </c>
      <c r="AJ112">
        <v>3</v>
      </c>
      <c r="AK112" t="s">
        <v>101</v>
      </c>
      <c r="AL112">
        <v>46.19</v>
      </c>
      <c r="AM112">
        <v>94</v>
      </c>
      <c r="AP112">
        <v>606992</v>
      </c>
      <c r="AS112">
        <v>-6.7013283437692301</v>
      </c>
      <c r="AT112">
        <v>-117.240035493465</v>
      </c>
      <c r="AU112">
        <v>-3.5053690110767901</v>
      </c>
      <c r="AV112">
        <v>13.882251993375499</v>
      </c>
      <c r="AW112">
        <v>22.234408452981601</v>
      </c>
      <c r="AX112">
        <v>-25.641895954343301</v>
      </c>
      <c r="AY112">
        <v>3.29</v>
      </c>
      <c r="AZ112">
        <v>1.49</v>
      </c>
      <c r="BA112">
        <v>324</v>
      </c>
      <c r="BB112">
        <v>99.5</v>
      </c>
      <c r="BC112">
        <v>18</v>
      </c>
      <c r="BD112">
        <v>80.400000000000006</v>
      </c>
      <c r="BE112">
        <v>1837</v>
      </c>
      <c r="BF112">
        <v>6.2</v>
      </c>
      <c r="BG112">
        <v>633943</v>
      </c>
      <c r="BH112">
        <v>571510</v>
      </c>
      <c r="BI112">
        <v>606992</v>
      </c>
      <c r="BJ112">
        <v>570731</v>
      </c>
      <c r="BK112">
        <v>605612</v>
      </c>
      <c r="BL112">
        <v>600869</v>
      </c>
      <c r="BM112">
        <v>592348</v>
      </c>
      <c r="BN112">
        <v>543257</v>
      </c>
      <c r="BO112">
        <v>668731</v>
      </c>
      <c r="BP112">
        <v>622682</v>
      </c>
      <c r="BQ112">
        <v>54.33</v>
      </c>
      <c r="BR112">
        <v>0.437</v>
      </c>
      <c r="BS112">
        <v>0.51300000000000001</v>
      </c>
      <c r="BT112">
        <v>0</v>
      </c>
      <c r="BU112">
        <v>1</v>
      </c>
      <c r="BV112">
        <v>0</v>
      </c>
      <c r="BW112">
        <v>0</v>
      </c>
      <c r="BX112">
        <v>4</v>
      </c>
      <c r="BY112">
        <v>20</v>
      </c>
      <c r="BZ112">
        <v>2</v>
      </c>
      <c r="CA112" t="s">
        <v>102</v>
      </c>
      <c r="CB112">
        <v>0</v>
      </c>
      <c r="CC112">
        <v>1</v>
      </c>
      <c r="CD112">
        <v>1</v>
      </c>
      <c r="CE112">
        <v>0</v>
      </c>
      <c r="CF112">
        <v>1</v>
      </c>
      <c r="CG112">
        <v>0</v>
      </c>
      <c r="CH112">
        <v>1</v>
      </c>
      <c r="CI112">
        <v>0</v>
      </c>
      <c r="CJ112" t="s">
        <v>103</v>
      </c>
      <c r="CK112" t="s">
        <v>115</v>
      </c>
      <c r="CL112">
        <v>124</v>
      </c>
      <c r="CM112">
        <v>2.3E-2</v>
      </c>
      <c r="CN112">
        <v>-0.184</v>
      </c>
      <c r="CO112">
        <f t="shared" si="3"/>
        <v>-79.23</v>
      </c>
      <c r="CP112">
        <f t="shared" si="4"/>
        <v>104.27000000000001</v>
      </c>
      <c r="CQ112">
        <f t="shared" si="5"/>
        <v>-27.922154469499887</v>
      </c>
    </row>
    <row r="113" spans="1:95" x14ac:dyDescent="0.25">
      <c r="A113" t="s">
        <v>177</v>
      </c>
      <c r="B113" s="1">
        <v>44343</v>
      </c>
      <c r="C113">
        <v>80.900000000000006</v>
      </c>
      <c r="D113">
        <v>2.21</v>
      </c>
      <c r="E113">
        <v>6.13</v>
      </c>
      <c r="F113" t="s">
        <v>91</v>
      </c>
      <c r="G113">
        <v>608070</v>
      </c>
      <c r="H113">
        <v>502706</v>
      </c>
      <c r="I113" t="s">
        <v>106</v>
      </c>
      <c r="J113" t="s">
        <v>93</v>
      </c>
      <c r="O113">
        <v>5</v>
      </c>
      <c r="P113" t="s">
        <v>250</v>
      </c>
      <c r="Q113" t="s">
        <v>95</v>
      </c>
      <c r="R113" t="s">
        <v>95</v>
      </c>
      <c r="S113" t="s">
        <v>96</v>
      </c>
      <c r="T113" t="s">
        <v>118</v>
      </c>
      <c r="U113" t="s">
        <v>98</v>
      </c>
      <c r="V113" t="s">
        <v>99</v>
      </c>
      <c r="W113">
        <v>7</v>
      </c>
      <c r="X113" t="s">
        <v>135</v>
      </c>
      <c r="Y113">
        <v>1</v>
      </c>
      <c r="Z113">
        <v>1</v>
      </c>
      <c r="AA113">
        <v>2021</v>
      </c>
      <c r="AB113">
        <v>0.04</v>
      </c>
      <c r="AC113">
        <v>0.28999999999999998</v>
      </c>
      <c r="AD113">
        <v>0.16</v>
      </c>
      <c r="AE113">
        <v>2.08</v>
      </c>
      <c r="AI113">
        <v>1</v>
      </c>
      <c r="AJ113">
        <v>9</v>
      </c>
      <c r="AK113" t="s">
        <v>101</v>
      </c>
      <c r="AL113">
        <v>28.37</v>
      </c>
      <c r="AM113">
        <v>100.86</v>
      </c>
      <c r="AP113">
        <v>606992</v>
      </c>
      <c r="AS113">
        <v>-4.6394115902314601</v>
      </c>
      <c r="AT113">
        <v>-117.67187705217</v>
      </c>
      <c r="AU113">
        <v>-2.8946321514558799</v>
      </c>
      <c r="AV113">
        <v>1.3389842875101201</v>
      </c>
      <c r="AW113">
        <v>24.0531770144141</v>
      </c>
      <c r="AX113">
        <v>-29.1394930113944</v>
      </c>
      <c r="AY113">
        <v>3.29</v>
      </c>
      <c r="AZ113">
        <v>1.49</v>
      </c>
      <c r="BA113">
        <v>339</v>
      </c>
      <c r="BB113">
        <v>92.2</v>
      </c>
      <c r="BC113">
        <v>27</v>
      </c>
      <c r="BD113">
        <v>80.400000000000006</v>
      </c>
      <c r="BE113">
        <v>2149</v>
      </c>
      <c r="BF113">
        <v>6.2</v>
      </c>
      <c r="BG113">
        <v>633943</v>
      </c>
      <c r="BH113">
        <v>502706</v>
      </c>
      <c r="BI113">
        <v>606992</v>
      </c>
      <c r="BJ113">
        <v>570731</v>
      </c>
      <c r="BK113">
        <v>605612</v>
      </c>
      <c r="BL113">
        <v>600869</v>
      </c>
      <c r="BM113">
        <v>592348</v>
      </c>
      <c r="BN113">
        <v>543257</v>
      </c>
      <c r="BO113">
        <v>668731</v>
      </c>
      <c r="BP113">
        <v>622682</v>
      </c>
      <c r="BQ113">
        <v>54.33</v>
      </c>
      <c r="BR113">
        <v>0.11</v>
      </c>
      <c r="BS113">
        <v>0.13100000000000001</v>
      </c>
      <c r="BT113">
        <v>0</v>
      </c>
      <c r="BU113">
        <v>1</v>
      </c>
      <c r="BV113">
        <v>0</v>
      </c>
      <c r="BW113">
        <v>0</v>
      </c>
      <c r="BX113">
        <v>3</v>
      </c>
      <c r="BY113">
        <v>70</v>
      </c>
      <c r="BZ113">
        <v>3</v>
      </c>
      <c r="CA113" t="s">
        <v>251</v>
      </c>
      <c r="CB113">
        <v>1</v>
      </c>
      <c r="CC113">
        <v>4</v>
      </c>
      <c r="CD113">
        <v>4</v>
      </c>
      <c r="CE113">
        <v>1</v>
      </c>
      <c r="CF113">
        <v>4</v>
      </c>
      <c r="CG113">
        <v>1</v>
      </c>
      <c r="CH113">
        <v>4</v>
      </c>
      <c r="CI113">
        <v>1</v>
      </c>
      <c r="CJ113" t="s">
        <v>115</v>
      </c>
      <c r="CK113" t="s">
        <v>115</v>
      </c>
      <c r="CL113">
        <v>176</v>
      </c>
      <c r="CM113">
        <v>3.0000000000000001E-3</v>
      </c>
      <c r="CN113">
        <v>-0.155</v>
      </c>
      <c r="CO113">
        <f t="shared" si="3"/>
        <v>-97.05</v>
      </c>
      <c r="CP113">
        <f t="shared" si="4"/>
        <v>97.410000000000011</v>
      </c>
      <c r="CQ113">
        <f t="shared" si="5"/>
        <v>-33.67044717270597</v>
      </c>
    </row>
    <row r="114" spans="1:95" x14ac:dyDescent="0.25">
      <c r="A114" t="s">
        <v>110</v>
      </c>
      <c r="B114" s="1">
        <v>44342</v>
      </c>
      <c r="C114">
        <v>82.9</v>
      </c>
      <c r="D114">
        <v>-1.52</v>
      </c>
      <c r="E114">
        <v>6.01</v>
      </c>
      <c r="F114" t="s">
        <v>91</v>
      </c>
      <c r="G114">
        <v>608070</v>
      </c>
      <c r="H114">
        <v>570632</v>
      </c>
      <c r="I114" t="s">
        <v>106</v>
      </c>
      <c r="J114" t="s">
        <v>93</v>
      </c>
      <c r="O114">
        <v>8</v>
      </c>
      <c r="P114" t="s">
        <v>252</v>
      </c>
      <c r="Q114" t="s">
        <v>95</v>
      </c>
      <c r="R114" t="s">
        <v>96</v>
      </c>
      <c r="S114" t="s">
        <v>95</v>
      </c>
      <c r="T114" t="s">
        <v>118</v>
      </c>
      <c r="U114" t="s">
        <v>98</v>
      </c>
      <c r="V114" t="s">
        <v>99</v>
      </c>
      <c r="W114">
        <v>9</v>
      </c>
      <c r="X114" t="s">
        <v>135</v>
      </c>
      <c r="Y114">
        <v>3</v>
      </c>
      <c r="Z114">
        <v>2</v>
      </c>
      <c r="AA114">
        <v>2021</v>
      </c>
      <c r="AB114">
        <v>0.32</v>
      </c>
      <c r="AC114">
        <v>0.38</v>
      </c>
      <c r="AD114">
        <v>-0.04</v>
      </c>
      <c r="AE114">
        <v>1.75</v>
      </c>
      <c r="AG114">
        <v>641343</v>
      </c>
      <c r="AH114">
        <v>656669</v>
      </c>
      <c r="AI114">
        <v>2</v>
      </c>
      <c r="AJ114">
        <v>3</v>
      </c>
      <c r="AK114" t="s">
        <v>101</v>
      </c>
      <c r="AL114">
        <v>179.16</v>
      </c>
      <c r="AM114">
        <v>83</v>
      </c>
      <c r="AP114">
        <v>668670</v>
      </c>
      <c r="AS114">
        <v>2.7741073675915202</v>
      </c>
      <c r="AT114">
        <v>-120.582409796877</v>
      </c>
      <c r="AU114">
        <v>-3.9400866325619002</v>
      </c>
      <c r="AV114">
        <v>2.4718222727485402</v>
      </c>
      <c r="AW114">
        <v>25.997371781613701</v>
      </c>
      <c r="AX114">
        <v>-27.844477296111702</v>
      </c>
      <c r="AY114">
        <v>3.29</v>
      </c>
      <c r="AZ114">
        <v>1.49</v>
      </c>
      <c r="BA114">
        <v>315</v>
      </c>
      <c r="BB114">
        <v>97.8</v>
      </c>
      <c r="BC114">
        <v>43</v>
      </c>
      <c r="BD114">
        <v>82.8</v>
      </c>
      <c r="BE114">
        <v>2287</v>
      </c>
      <c r="BF114">
        <v>6.5</v>
      </c>
      <c r="BG114">
        <v>633986</v>
      </c>
      <c r="BH114">
        <v>570632</v>
      </c>
      <c r="BI114">
        <v>668670</v>
      </c>
      <c r="BJ114">
        <v>408234</v>
      </c>
      <c r="BK114">
        <v>570731</v>
      </c>
      <c r="BL114">
        <v>605612</v>
      </c>
      <c r="BM114">
        <v>592348</v>
      </c>
      <c r="BN114">
        <v>543257</v>
      </c>
      <c r="BO114">
        <v>668731</v>
      </c>
      <c r="BP114">
        <v>608577</v>
      </c>
      <c r="BQ114">
        <v>54.04</v>
      </c>
      <c r="BR114">
        <v>0.05</v>
      </c>
      <c r="BS114">
        <v>8.8999999999999996E-2</v>
      </c>
      <c r="BT114">
        <v>0</v>
      </c>
      <c r="BU114">
        <v>1</v>
      </c>
      <c r="BV114">
        <v>0</v>
      </c>
      <c r="BW114">
        <v>0</v>
      </c>
      <c r="BX114">
        <v>3</v>
      </c>
      <c r="BY114">
        <v>19</v>
      </c>
      <c r="BZ114">
        <v>9</v>
      </c>
      <c r="CA114" t="s">
        <v>113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 t="s">
        <v>103</v>
      </c>
      <c r="CK114" t="s">
        <v>115</v>
      </c>
      <c r="CL114">
        <v>44</v>
      </c>
      <c r="CM114">
        <v>4.8000000000000001E-2</v>
      </c>
      <c r="CN114">
        <v>-0.51900000000000002</v>
      </c>
      <c r="CO114">
        <f t="shared" si="3"/>
        <v>53.739999999999995</v>
      </c>
      <c r="CP114">
        <f t="shared" si="4"/>
        <v>115.27000000000001</v>
      </c>
      <c r="CQ114">
        <f t="shared" si="5"/>
        <v>18.746544674409613</v>
      </c>
    </row>
    <row r="115" spans="1:95" x14ac:dyDescent="0.25">
      <c r="A115" t="s">
        <v>105</v>
      </c>
      <c r="B115" s="1">
        <v>44341</v>
      </c>
      <c r="C115">
        <v>96</v>
      </c>
      <c r="D115">
        <v>3.51</v>
      </c>
      <c r="E115">
        <v>6.25</v>
      </c>
      <c r="F115" t="s">
        <v>91</v>
      </c>
      <c r="G115">
        <v>608070</v>
      </c>
      <c r="H115">
        <v>669373</v>
      </c>
      <c r="I115" t="s">
        <v>111</v>
      </c>
      <c r="J115" t="s">
        <v>93</v>
      </c>
      <c r="O115">
        <v>8</v>
      </c>
      <c r="P115" t="s">
        <v>253</v>
      </c>
      <c r="Q115" t="s">
        <v>95</v>
      </c>
      <c r="R115" t="s">
        <v>95</v>
      </c>
      <c r="S115" t="s">
        <v>96</v>
      </c>
      <c r="T115" t="s">
        <v>118</v>
      </c>
      <c r="U115" t="s">
        <v>98</v>
      </c>
      <c r="V115" t="s">
        <v>99</v>
      </c>
      <c r="W115">
        <v>7</v>
      </c>
      <c r="X115" t="s">
        <v>108</v>
      </c>
      <c r="Y115">
        <v>3</v>
      </c>
      <c r="Z115">
        <v>0</v>
      </c>
      <c r="AA115">
        <v>2021</v>
      </c>
      <c r="AB115">
        <v>0.52</v>
      </c>
      <c r="AC115">
        <v>1.1499999999999999</v>
      </c>
      <c r="AD115">
        <v>0.09</v>
      </c>
      <c r="AE115">
        <v>1.87</v>
      </c>
      <c r="AI115">
        <v>2</v>
      </c>
      <c r="AJ115">
        <v>5</v>
      </c>
      <c r="AK115" t="s">
        <v>101</v>
      </c>
      <c r="AL115">
        <v>72.16</v>
      </c>
      <c r="AM115">
        <v>91.79</v>
      </c>
      <c r="AP115">
        <v>668670</v>
      </c>
      <c r="AS115">
        <v>-10.1783327236085</v>
      </c>
      <c r="AT115">
        <v>-139.21797407608599</v>
      </c>
      <c r="AU115">
        <v>-8.5169958342844403</v>
      </c>
      <c r="AV115">
        <v>9.1008848733615597</v>
      </c>
      <c r="AW115">
        <v>31.934584549271801</v>
      </c>
      <c r="AX115">
        <v>-15.4410545688282</v>
      </c>
      <c r="AY115">
        <v>3.29</v>
      </c>
      <c r="AZ115">
        <v>1.49</v>
      </c>
      <c r="BA115">
        <v>229</v>
      </c>
      <c r="BB115">
        <v>104.8</v>
      </c>
      <c r="BC115">
        <v>10</v>
      </c>
      <c r="BD115">
        <v>95.4</v>
      </c>
      <c r="BE115">
        <v>2239</v>
      </c>
      <c r="BF115">
        <v>6.2</v>
      </c>
      <c r="BG115">
        <v>633970</v>
      </c>
      <c r="BH115">
        <v>669373</v>
      </c>
      <c r="BI115">
        <v>668670</v>
      </c>
      <c r="BJ115">
        <v>408234</v>
      </c>
      <c r="BK115">
        <v>650489</v>
      </c>
      <c r="BL115">
        <v>600869</v>
      </c>
      <c r="BM115">
        <v>605612</v>
      </c>
      <c r="BN115">
        <v>543257</v>
      </c>
      <c r="BO115">
        <v>668731</v>
      </c>
      <c r="BP115">
        <v>608577</v>
      </c>
      <c r="BQ115">
        <v>54.33</v>
      </c>
      <c r="BR115">
        <v>0.84</v>
      </c>
      <c r="BS115">
        <v>0.81100000000000005</v>
      </c>
      <c r="BT115">
        <v>0.9</v>
      </c>
      <c r="BU115">
        <v>1</v>
      </c>
      <c r="BV115">
        <v>1</v>
      </c>
      <c r="BW115">
        <v>0</v>
      </c>
      <c r="BX115">
        <v>4</v>
      </c>
      <c r="BY115">
        <v>36</v>
      </c>
      <c r="BZ115">
        <v>4</v>
      </c>
      <c r="CA115" t="s">
        <v>109</v>
      </c>
      <c r="CB115">
        <v>0</v>
      </c>
      <c r="CC115">
        <v>2</v>
      </c>
      <c r="CD115">
        <v>2</v>
      </c>
      <c r="CE115">
        <v>0</v>
      </c>
      <c r="CF115">
        <v>2</v>
      </c>
      <c r="CG115">
        <v>0</v>
      </c>
      <c r="CH115">
        <v>2</v>
      </c>
      <c r="CI115">
        <v>0</v>
      </c>
      <c r="CJ115" t="s">
        <v>103</v>
      </c>
      <c r="CK115" t="s">
        <v>115</v>
      </c>
      <c r="CL115">
        <v>142</v>
      </c>
      <c r="CM115">
        <v>-0.01</v>
      </c>
      <c r="CN115">
        <v>4.3999999999999997E-2</v>
      </c>
      <c r="CO115">
        <f t="shared" si="3"/>
        <v>-53.260000000000005</v>
      </c>
      <c r="CP115">
        <f t="shared" si="4"/>
        <v>106.48</v>
      </c>
      <c r="CQ115">
        <f t="shared" si="5"/>
        <v>-19.930244972743349</v>
      </c>
    </row>
    <row r="116" spans="1:95" x14ac:dyDescent="0.25">
      <c r="A116" t="s">
        <v>105</v>
      </c>
      <c r="B116" s="1">
        <v>44341</v>
      </c>
      <c r="C116">
        <v>94.9</v>
      </c>
      <c r="D116">
        <v>-1.62</v>
      </c>
      <c r="E116">
        <v>5.71</v>
      </c>
      <c r="F116" t="s">
        <v>91</v>
      </c>
      <c r="G116">
        <v>608070</v>
      </c>
      <c r="H116">
        <v>608335</v>
      </c>
      <c r="I116" t="s">
        <v>167</v>
      </c>
      <c r="J116" t="s">
        <v>93</v>
      </c>
      <c r="O116">
        <v>1</v>
      </c>
      <c r="P116" t="s">
        <v>254</v>
      </c>
      <c r="Q116" t="s">
        <v>95</v>
      </c>
      <c r="R116" t="s">
        <v>96</v>
      </c>
      <c r="S116" t="s">
        <v>95</v>
      </c>
      <c r="T116" t="s">
        <v>118</v>
      </c>
      <c r="U116" t="s">
        <v>98</v>
      </c>
      <c r="V116" t="s">
        <v>99</v>
      </c>
      <c r="W116">
        <v>3</v>
      </c>
      <c r="X116" t="s">
        <v>100</v>
      </c>
      <c r="Y116">
        <v>0</v>
      </c>
      <c r="Z116">
        <v>2</v>
      </c>
      <c r="AA116">
        <v>2021</v>
      </c>
      <c r="AB116">
        <v>-0.35</v>
      </c>
      <c r="AC116">
        <v>1.01</v>
      </c>
      <c r="AD116">
        <v>-0.43</v>
      </c>
      <c r="AE116">
        <v>2.97</v>
      </c>
      <c r="AH116">
        <v>642708</v>
      </c>
      <c r="AI116">
        <v>0</v>
      </c>
      <c r="AJ116">
        <v>8</v>
      </c>
      <c r="AK116" t="s">
        <v>101</v>
      </c>
      <c r="AL116">
        <v>157.36000000000001</v>
      </c>
      <c r="AM116">
        <v>162.6</v>
      </c>
      <c r="AP116">
        <v>668670</v>
      </c>
      <c r="AS116">
        <v>3.9162172621533702</v>
      </c>
      <c r="AT116">
        <v>-138.27209523117199</v>
      </c>
      <c r="AU116">
        <v>-3.8621111575208902</v>
      </c>
      <c r="AV116">
        <v>-5.3711576723672998</v>
      </c>
      <c r="AW116">
        <v>27.899530428917501</v>
      </c>
      <c r="AX116">
        <v>-18.5455974952337</v>
      </c>
      <c r="AY116">
        <v>3.29</v>
      </c>
      <c r="AZ116">
        <v>1.49</v>
      </c>
      <c r="BA116">
        <v>10</v>
      </c>
      <c r="BB116">
        <v>95.5</v>
      </c>
      <c r="BC116">
        <v>-16</v>
      </c>
      <c r="BD116">
        <v>95.9</v>
      </c>
      <c r="BE116">
        <v>1838</v>
      </c>
      <c r="BF116">
        <v>6.6</v>
      </c>
      <c r="BG116">
        <v>633970</v>
      </c>
      <c r="BH116">
        <v>608335</v>
      </c>
      <c r="BI116">
        <v>668670</v>
      </c>
      <c r="BJ116">
        <v>408234</v>
      </c>
      <c r="BK116">
        <v>650489</v>
      </c>
      <c r="BL116">
        <v>600869</v>
      </c>
      <c r="BM116">
        <v>605612</v>
      </c>
      <c r="BN116">
        <v>543257</v>
      </c>
      <c r="BO116">
        <v>668731</v>
      </c>
      <c r="BP116">
        <v>608577</v>
      </c>
      <c r="BQ116">
        <v>53.93</v>
      </c>
      <c r="BR116">
        <v>0.14699999999999999</v>
      </c>
      <c r="BS116">
        <v>0.13500000000000001</v>
      </c>
      <c r="BT116">
        <v>0</v>
      </c>
      <c r="BU116">
        <v>1</v>
      </c>
      <c r="BV116">
        <v>0</v>
      </c>
      <c r="BW116">
        <v>0</v>
      </c>
      <c r="BX116">
        <v>2</v>
      </c>
      <c r="BY116">
        <v>56</v>
      </c>
      <c r="BZ116">
        <v>3</v>
      </c>
      <c r="CA116" t="s">
        <v>109</v>
      </c>
      <c r="CB116">
        <v>0</v>
      </c>
      <c r="CC116">
        <v>2</v>
      </c>
      <c r="CD116">
        <v>2</v>
      </c>
      <c r="CE116">
        <v>0</v>
      </c>
      <c r="CF116">
        <v>2</v>
      </c>
      <c r="CG116">
        <v>0</v>
      </c>
      <c r="CH116">
        <v>2</v>
      </c>
      <c r="CI116">
        <v>0</v>
      </c>
      <c r="CJ116" t="s">
        <v>103</v>
      </c>
      <c r="CK116" t="s">
        <v>115</v>
      </c>
      <c r="CL116">
        <v>220</v>
      </c>
      <c r="CM116">
        <v>1.7000000000000001E-2</v>
      </c>
      <c r="CN116">
        <v>-0.33700000000000002</v>
      </c>
      <c r="CO116">
        <f t="shared" si="3"/>
        <v>31.940000000000012</v>
      </c>
      <c r="CP116">
        <f t="shared" si="4"/>
        <v>35.670000000000016</v>
      </c>
      <c r="CQ116">
        <f t="shared" si="5"/>
        <v>31.381672503760733</v>
      </c>
    </row>
    <row r="117" spans="1:95" x14ac:dyDescent="0.25">
      <c r="A117" t="s">
        <v>105</v>
      </c>
      <c r="B117" s="1">
        <v>44339</v>
      </c>
      <c r="C117">
        <v>90.8</v>
      </c>
      <c r="D117">
        <v>1.9</v>
      </c>
      <c r="E117">
        <v>6.12</v>
      </c>
      <c r="F117" t="s">
        <v>91</v>
      </c>
      <c r="G117">
        <v>608070</v>
      </c>
      <c r="H117">
        <v>457918</v>
      </c>
      <c r="I117" t="s">
        <v>106</v>
      </c>
      <c r="J117" t="s">
        <v>93</v>
      </c>
      <c r="O117">
        <v>14</v>
      </c>
      <c r="P117" t="s">
        <v>255</v>
      </c>
      <c r="Q117" t="s">
        <v>95</v>
      </c>
      <c r="R117" t="s">
        <v>95</v>
      </c>
      <c r="S117" t="s">
        <v>96</v>
      </c>
      <c r="T117" t="s">
        <v>98</v>
      </c>
      <c r="U117" t="s">
        <v>97</v>
      </c>
      <c r="V117" t="s">
        <v>99</v>
      </c>
      <c r="W117">
        <v>7</v>
      </c>
      <c r="X117" t="s">
        <v>135</v>
      </c>
      <c r="Y117">
        <v>2</v>
      </c>
      <c r="Z117">
        <v>1</v>
      </c>
      <c r="AA117">
        <v>2021</v>
      </c>
      <c r="AB117">
        <v>0.62</v>
      </c>
      <c r="AC117">
        <v>1.42</v>
      </c>
      <c r="AD117">
        <v>0.34</v>
      </c>
      <c r="AE117">
        <v>1.27</v>
      </c>
      <c r="AF117">
        <v>514917</v>
      </c>
      <c r="AH117">
        <v>642708</v>
      </c>
      <c r="AI117">
        <v>2</v>
      </c>
      <c r="AJ117">
        <v>2</v>
      </c>
      <c r="AK117" t="s">
        <v>128</v>
      </c>
      <c r="AL117">
        <v>65.2</v>
      </c>
      <c r="AM117">
        <v>84.77</v>
      </c>
      <c r="AP117">
        <v>641598</v>
      </c>
      <c r="AS117">
        <v>-5.2267511901520196</v>
      </c>
      <c r="AT117">
        <v>-131.977468819075</v>
      </c>
      <c r="AU117">
        <v>-9.3066860615388798</v>
      </c>
      <c r="AV117">
        <v>8.3008141832488107</v>
      </c>
      <c r="AW117">
        <v>24.734099826769299</v>
      </c>
      <c r="AX117">
        <v>-13.817294337622</v>
      </c>
      <c r="AY117">
        <v>3.29</v>
      </c>
      <c r="AZ117">
        <v>1.49</v>
      </c>
      <c r="BA117">
        <v>319</v>
      </c>
      <c r="BB117">
        <v>90.1</v>
      </c>
      <c r="BC117">
        <v>37</v>
      </c>
      <c r="BD117">
        <v>91.2</v>
      </c>
      <c r="BE117">
        <v>2322</v>
      </c>
      <c r="BF117">
        <v>6.3</v>
      </c>
      <c r="BG117">
        <v>634007</v>
      </c>
      <c r="BH117">
        <v>457918</v>
      </c>
      <c r="BI117">
        <v>641598</v>
      </c>
      <c r="BJ117">
        <v>666135</v>
      </c>
      <c r="BK117">
        <v>650333</v>
      </c>
      <c r="BL117">
        <v>593934</v>
      </c>
      <c r="BM117">
        <v>592743</v>
      </c>
      <c r="BN117">
        <v>663616</v>
      </c>
      <c r="BO117">
        <v>608701</v>
      </c>
      <c r="BP117">
        <v>596146</v>
      </c>
      <c r="BQ117">
        <v>54.2</v>
      </c>
      <c r="BR117">
        <v>0.03</v>
      </c>
      <c r="BS117">
        <v>4.8000000000000001E-2</v>
      </c>
      <c r="BT117">
        <v>0</v>
      </c>
      <c r="BU117">
        <v>1</v>
      </c>
      <c r="BV117">
        <v>0</v>
      </c>
      <c r="BW117">
        <v>0</v>
      </c>
      <c r="BX117">
        <v>3</v>
      </c>
      <c r="BY117">
        <v>18</v>
      </c>
      <c r="BZ117">
        <v>4</v>
      </c>
      <c r="CA117" t="s">
        <v>109</v>
      </c>
      <c r="CB117">
        <v>3</v>
      </c>
      <c r="CC117">
        <v>0</v>
      </c>
      <c r="CD117">
        <v>3</v>
      </c>
      <c r="CE117">
        <v>0</v>
      </c>
      <c r="CF117">
        <v>0</v>
      </c>
      <c r="CG117">
        <v>3</v>
      </c>
      <c r="CH117">
        <v>3</v>
      </c>
      <c r="CI117">
        <v>0</v>
      </c>
      <c r="CJ117" t="s">
        <v>115</v>
      </c>
      <c r="CK117" t="s">
        <v>115</v>
      </c>
      <c r="CL117">
        <v>143</v>
      </c>
      <c r="CM117">
        <v>-2.5000000000000001E-2</v>
      </c>
      <c r="CN117">
        <v>-0.53500000000000003</v>
      </c>
      <c r="CO117">
        <f t="shared" si="3"/>
        <v>-60.22</v>
      </c>
      <c r="CP117">
        <f t="shared" si="4"/>
        <v>113.50000000000001</v>
      </c>
      <c r="CQ117">
        <f t="shared" si="5"/>
        <v>-20.961900334576864</v>
      </c>
    </row>
    <row r="118" spans="1:95" x14ac:dyDescent="0.25">
      <c r="A118" t="s">
        <v>105</v>
      </c>
      <c r="B118" s="1">
        <v>44339</v>
      </c>
      <c r="C118">
        <v>91.1</v>
      </c>
      <c r="D118">
        <v>2.2599999999999998</v>
      </c>
      <c r="E118">
        <v>6.08</v>
      </c>
      <c r="F118" t="s">
        <v>91</v>
      </c>
      <c r="G118">
        <v>608070</v>
      </c>
      <c r="H118">
        <v>457918</v>
      </c>
      <c r="I118" t="s">
        <v>139</v>
      </c>
      <c r="J118" t="s">
        <v>93</v>
      </c>
      <c r="O118">
        <v>2</v>
      </c>
      <c r="P118" t="s">
        <v>256</v>
      </c>
      <c r="Q118" t="s">
        <v>95</v>
      </c>
      <c r="R118" t="s">
        <v>95</v>
      </c>
      <c r="S118" t="s">
        <v>96</v>
      </c>
      <c r="T118" t="s">
        <v>98</v>
      </c>
      <c r="U118" t="s">
        <v>97</v>
      </c>
      <c r="V118" t="s">
        <v>99</v>
      </c>
      <c r="W118">
        <v>7</v>
      </c>
      <c r="X118" t="s">
        <v>135</v>
      </c>
      <c r="Y118">
        <v>1</v>
      </c>
      <c r="Z118">
        <v>2</v>
      </c>
      <c r="AA118">
        <v>2021</v>
      </c>
      <c r="AB118">
        <v>0.71</v>
      </c>
      <c r="AC118">
        <v>1.3</v>
      </c>
      <c r="AD118">
        <v>0.12</v>
      </c>
      <c r="AE118">
        <v>2.81</v>
      </c>
      <c r="AH118">
        <v>514917</v>
      </c>
      <c r="AI118">
        <v>1</v>
      </c>
      <c r="AJ118">
        <v>1</v>
      </c>
      <c r="AK118" t="s">
        <v>128</v>
      </c>
      <c r="AL118">
        <v>46.76</v>
      </c>
      <c r="AM118">
        <v>59.18</v>
      </c>
      <c r="AP118">
        <v>641598</v>
      </c>
      <c r="AS118">
        <v>-6.8813705664993297</v>
      </c>
      <c r="AT118">
        <v>-132.55219997894599</v>
      </c>
      <c r="AU118">
        <v>-5.1762987822947997</v>
      </c>
      <c r="AV118">
        <v>9.6802270624713298</v>
      </c>
      <c r="AW118">
        <v>23.3795312294253</v>
      </c>
      <c r="AX118">
        <v>-15.887705892751701</v>
      </c>
      <c r="AY118">
        <v>3.29</v>
      </c>
      <c r="AZ118">
        <v>1.49</v>
      </c>
      <c r="BA118">
        <v>394</v>
      </c>
      <c r="BB118">
        <v>106.8</v>
      </c>
      <c r="BC118">
        <v>36</v>
      </c>
      <c r="BD118">
        <v>91.6</v>
      </c>
      <c r="BE118">
        <v>2357</v>
      </c>
      <c r="BF118">
        <v>6.2</v>
      </c>
      <c r="BG118">
        <v>634007</v>
      </c>
      <c r="BH118">
        <v>457918</v>
      </c>
      <c r="BI118">
        <v>641598</v>
      </c>
      <c r="BJ118">
        <v>666135</v>
      </c>
      <c r="BK118">
        <v>650333</v>
      </c>
      <c r="BL118">
        <v>593934</v>
      </c>
      <c r="BM118">
        <v>592743</v>
      </c>
      <c r="BN118">
        <v>663616</v>
      </c>
      <c r="BO118">
        <v>608701</v>
      </c>
      <c r="BP118">
        <v>596146</v>
      </c>
      <c r="BQ118">
        <v>54.3</v>
      </c>
      <c r="BR118">
        <v>0.73299999999999998</v>
      </c>
      <c r="BS118">
        <v>1.5049999999999999</v>
      </c>
      <c r="BT118">
        <v>1.25</v>
      </c>
      <c r="BU118">
        <v>1</v>
      </c>
      <c r="BV118">
        <v>1</v>
      </c>
      <c r="BW118">
        <v>1</v>
      </c>
      <c r="BX118">
        <v>6</v>
      </c>
      <c r="BY118">
        <v>6</v>
      </c>
      <c r="BZ118">
        <v>4</v>
      </c>
      <c r="CA118" t="s">
        <v>109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0</v>
      </c>
      <c r="CJ118" t="s">
        <v>115</v>
      </c>
      <c r="CK118" t="s">
        <v>115</v>
      </c>
      <c r="CL118">
        <v>140</v>
      </c>
      <c r="CM118">
        <v>0.14299999999999999</v>
      </c>
      <c r="CN118">
        <v>1.0209999999999999</v>
      </c>
      <c r="CO118">
        <f t="shared" si="3"/>
        <v>-78.66</v>
      </c>
      <c r="CP118">
        <f t="shared" si="4"/>
        <v>139.09</v>
      </c>
      <c r="CQ118">
        <f t="shared" si="5"/>
        <v>-22.117197460724451</v>
      </c>
    </row>
    <row r="119" spans="1:95" x14ac:dyDescent="0.25">
      <c r="A119" t="s">
        <v>110</v>
      </c>
      <c r="B119" s="1">
        <v>44338</v>
      </c>
      <c r="C119">
        <v>85.1</v>
      </c>
      <c r="D119">
        <v>1.61</v>
      </c>
      <c r="E119">
        <v>5.5</v>
      </c>
      <c r="F119" t="s">
        <v>91</v>
      </c>
      <c r="G119">
        <v>608070</v>
      </c>
      <c r="H119">
        <v>573124</v>
      </c>
      <c r="I119" t="s">
        <v>167</v>
      </c>
      <c r="J119" t="s">
        <v>93</v>
      </c>
      <c r="O119">
        <v>13</v>
      </c>
      <c r="P119" t="s">
        <v>257</v>
      </c>
      <c r="Q119" t="s">
        <v>95</v>
      </c>
      <c r="R119" t="s">
        <v>95</v>
      </c>
      <c r="S119" t="s">
        <v>96</v>
      </c>
      <c r="T119" t="s">
        <v>98</v>
      </c>
      <c r="U119" t="s">
        <v>97</v>
      </c>
      <c r="V119" t="s">
        <v>99</v>
      </c>
      <c r="W119">
        <v>6</v>
      </c>
      <c r="X119" t="s">
        <v>100</v>
      </c>
      <c r="Y119">
        <v>0</v>
      </c>
      <c r="Z119">
        <v>1</v>
      </c>
      <c r="AA119">
        <v>2021</v>
      </c>
      <c r="AB119">
        <v>-0.81</v>
      </c>
      <c r="AC119">
        <v>0.05</v>
      </c>
      <c r="AD119">
        <v>-1.1599999999999999</v>
      </c>
      <c r="AE119">
        <v>1.29</v>
      </c>
      <c r="AH119">
        <v>592696</v>
      </c>
      <c r="AI119">
        <v>2</v>
      </c>
      <c r="AJ119">
        <v>8</v>
      </c>
      <c r="AK119" t="s">
        <v>128</v>
      </c>
      <c r="AL119">
        <v>109.68</v>
      </c>
      <c r="AM119">
        <v>142.80000000000001</v>
      </c>
      <c r="AP119">
        <v>553902</v>
      </c>
      <c r="AS119">
        <v>-4.8206728404233701</v>
      </c>
      <c r="AT119">
        <v>-124.03735672888</v>
      </c>
      <c r="AU119">
        <v>-3.7982571473455198</v>
      </c>
      <c r="AV119">
        <v>-7.7713502721207197</v>
      </c>
      <c r="AW119">
        <v>19.8012148872388</v>
      </c>
      <c r="AX119">
        <v>-31.194422078599501</v>
      </c>
      <c r="AY119">
        <v>3.29</v>
      </c>
      <c r="AZ119">
        <v>1.49</v>
      </c>
      <c r="BA119">
        <v>72</v>
      </c>
      <c r="BB119">
        <v>76.5</v>
      </c>
      <c r="BC119">
        <v>6</v>
      </c>
      <c r="BD119">
        <v>84.9</v>
      </c>
      <c r="BE119">
        <v>2573</v>
      </c>
      <c r="BF119">
        <v>5.6</v>
      </c>
      <c r="BG119">
        <v>634038</v>
      </c>
      <c r="BH119">
        <v>573124</v>
      </c>
      <c r="BI119">
        <v>553902</v>
      </c>
      <c r="BJ119">
        <v>593934</v>
      </c>
      <c r="BK119">
        <v>650333</v>
      </c>
      <c r="BL119">
        <v>518626</v>
      </c>
      <c r="BM119">
        <v>592743</v>
      </c>
      <c r="BN119">
        <v>663616</v>
      </c>
      <c r="BO119">
        <v>608701</v>
      </c>
      <c r="BP119">
        <v>666135</v>
      </c>
      <c r="BQ119">
        <v>54.91</v>
      </c>
      <c r="BR119">
        <v>0.253</v>
      </c>
      <c r="BS119">
        <v>0.24</v>
      </c>
      <c r="BT119">
        <v>0</v>
      </c>
      <c r="BU119">
        <v>1</v>
      </c>
      <c r="BV119">
        <v>0</v>
      </c>
      <c r="BW119">
        <v>0</v>
      </c>
      <c r="BX119">
        <v>2</v>
      </c>
      <c r="BY119">
        <v>64</v>
      </c>
      <c r="BZ119">
        <v>2</v>
      </c>
      <c r="CA119" t="s">
        <v>113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 t="s">
        <v>115</v>
      </c>
      <c r="CK119" t="s">
        <v>115</v>
      </c>
      <c r="CL119">
        <v>272</v>
      </c>
      <c r="CM119">
        <v>-0.05</v>
      </c>
      <c r="CN119">
        <v>-0.182</v>
      </c>
      <c r="CO119">
        <f t="shared" si="3"/>
        <v>-15.739999999999995</v>
      </c>
      <c r="CP119">
        <f t="shared" si="4"/>
        <v>55.47</v>
      </c>
      <c r="CQ119">
        <f t="shared" si="5"/>
        <v>-11.88124584739225</v>
      </c>
    </row>
    <row r="120" spans="1:95" x14ac:dyDescent="0.25">
      <c r="A120" t="s">
        <v>124</v>
      </c>
      <c r="B120" s="1">
        <v>44337</v>
      </c>
      <c r="C120">
        <v>90.5</v>
      </c>
      <c r="D120">
        <v>-1.92</v>
      </c>
      <c r="E120">
        <v>5.08</v>
      </c>
      <c r="F120" t="s">
        <v>91</v>
      </c>
      <c r="G120">
        <v>608070</v>
      </c>
      <c r="H120">
        <v>677976</v>
      </c>
      <c r="I120" t="s">
        <v>106</v>
      </c>
      <c r="J120" t="s">
        <v>93</v>
      </c>
      <c r="O120">
        <v>7</v>
      </c>
      <c r="P120" t="s">
        <v>258</v>
      </c>
      <c r="Q120" t="s">
        <v>95</v>
      </c>
      <c r="R120" t="s">
        <v>96</v>
      </c>
      <c r="S120" t="s">
        <v>95</v>
      </c>
      <c r="T120" t="s">
        <v>98</v>
      </c>
      <c r="U120" t="s">
        <v>97</v>
      </c>
      <c r="V120" t="s">
        <v>99</v>
      </c>
      <c r="W120">
        <v>4</v>
      </c>
      <c r="X120" t="s">
        <v>100</v>
      </c>
      <c r="Y120">
        <v>3</v>
      </c>
      <c r="Z120">
        <v>1</v>
      </c>
      <c r="AA120">
        <v>2021</v>
      </c>
      <c r="AB120">
        <v>-1.07</v>
      </c>
      <c r="AC120">
        <v>0.16</v>
      </c>
      <c r="AD120">
        <v>-0.75</v>
      </c>
      <c r="AE120">
        <v>1.62</v>
      </c>
      <c r="AF120">
        <v>514917</v>
      </c>
      <c r="AH120">
        <v>592696</v>
      </c>
      <c r="AI120">
        <v>2</v>
      </c>
      <c r="AJ120">
        <v>5</v>
      </c>
      <c r="AK120" t="s">
        <v>128</v>
      </c>
      <c r="AL120">
        <v>155.87</v>
      </c>
      <c r="AM120">
        <v>133.33000000000001</v>
      </c>
      <c r="AP120">
        <v>641598</v>
      </c>
      <c r="AS120">
        <v>5.1445647590265304</v>
      </c>
      <c r="AT120">
        <v>-131.72888835533101</v>
      </c>
      <c r="AU120">
        <v>-3.0692869866116999</v>
      </c>
      <c r="AV120">
        <v>-13.5163414561331</v>
      </c>
      <c r="AW120">
        <v>25.797289076787301</v>
      </c>
      <c r="AX120">
        <v>-29.881496800730599</v>
      </c>
      <c r="AY120">
        <v>3.29</v>
      </c>
      <c r="AZ120">
        <v>1.49</v>
      </c>
      <c r="BA120">
        <v>115</v>
      </c>
      <c r="BB120">
        <v>101.3</v>
      </c>
      <c r="BC120">
        <v>7</v>
      </c>
      <c r="BD120">
        <v>90</v>
      </c>
      <c r="BE120">
        <v>1873</v>
      </c>
      <c r="BF120">
        <v>5.8</v>
      </c>
      <c r="BG120">
        <v>634015</v>
      </c>
      <c r="BH120">
        <v>677976</v>
      </c>
      <c r="BI120">
        <v>641598</v>
      </c>
      <c r="BJ120">
        <v>593934</v>
      </c>
      <c r="BK120">
        <v>650333</v>
      </c>
      <c r="BL120">
        <v>518626</v>
      </c>
      <c r="BM120">
        <v>592743</v>
      </c>
      <c r="BN120">
        <v>663616</v>
      </c>
      <c r="BO120">
        <v>608701</v>
      </c>
      <c r="BP120">
        <v>666135</v>
      </c>
      <c r="BQ120">
        <v>54.71</v>
      </c>
      <c r="BR120">
        <v>0.61699999999999999</v>
      </c>
      <c r="BS120">
        <v>0.56299999999999994</v>
      </c>
      <c r="BT120">
        <v>0</v>
      </c>
      <c r="BU120">
        <v>1</v>
      </c>
      <c r="BV120">
        <v>0</v>
      </c>
      <c r="BW120">
        <v>0</v>
      </c>
      <c r="BX120">
        <v>4</v>
      </c>
      <c r="BY120">
        <v>49</v>
      </c>
      <c r="BZ120">
        <v>5</v>
      </c>
      <c r="CA120" t="s">
        <v>129</v>
      </c>
      <c r="CB120">
        <v>0</v>
      </c>
      <c r="CC120">
        <v>10</v>
      </c>
      <c r="CD120">
        <v>0</v>
      </c>
      <c r="CE120">
        <v>10</v>
      </c>
      <c r="CF120">
        <v>10</v>
      </c>
      <c r="CG120">
        <v>0</v>
      </c>
      <c r="CH120">
        <v>0</v>
      </c>
      <c r="CI120">
        <v>10</v>
      </c>
      <c r="CJ120" t="s">
        <v>103</v>
      </c>
      <c r="CK120" t="s">
        <v>115</v>
      </c>
      <c r="CL120">
        <v>250</v>
      </c>
      <c r="CM120">
        <v>-1E-3</v>
      </c>
      <c r="CN120">
        <v>-0.64100000000000001</v>
      </c>
      <c r="CO120">
        <f t="shared" si="3"/>
        <v>30.450000000000003</v>
      </c>
      <c r="CP120">
        <f t="shared" si="4"/>
        <v>64.94</v>
      </c>
      <c r="CQ120">
        <f t="shared" si="5"/>
        <v>18.841211929859053</v>
      </c>
    </row>
    <row r="121" spans="1:95" x14ac:dyDescent="0.25">
      <c r="A121" t="s">
        <v>105</v>
      </c>
      <c r="B121" s="1">
        <v>44334</v>
      </c>
      <c r="C121">
        <v>93.1</v>
      </c>
      <c r="D121">
        <v>3.34</v>
      </c>
      <c r="E121">
        <v>5.43</v>
      </c>
      <c r="F121" t="s">
        <v>91</v>
      </c>
      <c r="G121">
        <v>608070</v>
      </c>
      <c r="H121">
        <v>571760</v>
      </c>
      <c r="I121" t="s">
        <v>116</v>
      </c>
      <c r="J121" t="s">
        <v>93</v>
      </c>
      <c r="O121">
        <v>9</v>
      </c>
      <c r="P121" t="s">
        <v>259</v>
      </c>
      <c r="Q121" t="s">
        <v>95</v>
      </c>
      <c r="R121" t="s">
        <v>95</v>
      </c>
      <c r="S121" t="s">
        <v>96</v>
      </c>
      <c r="T121" t="s">
        <v>260</v>
      </c>
      <c r="U121" t="s">
        <v>98</v>
      </c>
      <c r="V121" t="s">
        <v>99</v>
      </c>
      <c r="X121" t="s">
        <v>135</v>
      </c>
      <c r="Y121">
        <v>2</v>
      </c>
      <c r="Z121">
        <v>2</v>
      </c>
      <c r="AA121">
        <v>2021</v>
      </c>
      <c r="AB121">
        <v>1.31</v>
      </c>
      <c r="AC121">
        <v>1.07</v>
      </c>
      <c r="AD121">
        <v>0.48</v>
      </c>
      <c r="AE121">
        <v>2.02</v>
      </c>
      <c r="AH121">
        <v>642708</v>
      </c>
      <c r="AI121">
        <v>1</v>
      </c>
      <c r="AJ121">
        <v>1</v>
      </c>
      <c r="AK121" t="s">
        <v>101</v>
      </c>
      <c r="AL121">
        <v>52.44</v>
      </c>
      <c r="AM121">
        <v>41.3</v>
      </c>
      <c r="AP121">
        <v>460077</v>
      </c>
      <c r="AS121">
        <v>-10.169055451111401</v>
      </c>
      <c r="AT121">
        <v>-135.214245849625</v>
      </c>
      <c r="AU121">
        <v>-5.3072997837812199</v>
      </c>
      <c r="AV121">
        <v>18.265817452298901</v>
      </c>
      <c r="AW121">
        <v>28.898371906721</v>
      </c>
      <c r="AX121">
        <v>-18.0354073442758</v>
      </c>
      <c r="AY121">
        <v>3.29</v>
      </c>
      <c r="AZ121">
        <v>1.49</v>
      </c>
      <c r="BA121">
        <v>429</v>
      </c>
      <c r="BB121">
        <v>108.9</v>
      </c>
      <c r="BC121">
        <v>25</v>
      </c>
      <c r="BD121">
        <v>92.7</v>
      </c>
      <c r="BE121">
        <v>2539</v>
      </c>
      <c r="BF121">
        <v>6.1</v>
      </c>
      <c r="BG121">
        <v>634102</v>
      </c>
      <c r="BH121">
        <v>571760</v>
      </c>
      <c r="BI121">
        <v>460077</v>
      </c>
      <c r="BJ121">
        <v>665120</v>
      </c>
      <c r="BK121">
        <v>594838</v>
      </c>
      <c r="BL121">
        <v>543685</v>
      </c>
      <c r="BM121">
        <v>578428</v>
      </c>
      <c r="BN121">
        <v>457708</v>
      </c>
      <c r="BO121">
        <v>621493</v>
      </c>
      <c r="BP121">
        <v>670351</v>
      </c>
      <c r="BQ121">
        <v>54.37</v>
      </c>
      <c r="BR121">
        <v>0.97699999999999998</v>
      </c>
      <c r="BS121">
        <v>1.9390000000000001</v>
      </c>
      <c r="BT121">
        <v>2</v>
      </c>
      <c r="BU121">
        <v>1</v>
      </c>
      <c r="BV121">
        <v>0</v>
      </c>
      <c r="BW121">
        <v>3</v>
      </c>
      <c r="BX121">
        <v>6</v>
      </c>
      <c r="BY121">
        <v>3</v>
      </c>
      <c r="BZ121">
        <v>7</v>
      </c>
      <c r="CA121" t="s">
        <v>109</v>
      </c>
      <c r="CB121">
        <v>0</v>
      </c>
      <c r="CC121">
        <v>0</v>
      </c>
      <c r="CD121">
        <v>0</v>
      </c>
      <c r="CE121">
        <v>0</v>
      </c>
      <c r="CF121">
        <v>2</v>
      </c>
      <c r="CG121">
        <v>0</v>
      </c>
      <c r="CH121">
        <v>2</v>
      </c>
      <c r="CI121">
        <v>0</v>
      </c>
      <c r="CJ121" t="s">
        <v>115</v>
      </c>
      <c r="CK121" t="s">
        <v>115</v>
      </c>
      <c r="CL121">
        <v>128</v>
      </c>
      <c r="CM121">
        <v>-0.17399999999999999</v>
      </c>
      <c r="CN121">
        <v>1.764</v>
      </c>
      <c r="CO121">
        <f t="shared" si="3"/>
        <v>-72.98</v>
      </c>
      <c r="CP121">
        <f t="shared" si="4"/>
        <v>156.97000000000003</v>
      </c>
      <c r="CQ121">
        <f t="shared" si="5"/>
        <v>-18.701333446702382</v>
      </c>
    </row>
    <row r="122" spans="1:95" x14ac:dyDescent="0.25">
      <c r="A122" t="s">
        <v>90</v>
      </c>
      <c r="B122" s="1">
        <v>44333</v>
      </c>
      <c r="C122">
        <v>85.5</v>
      </c>
      <c r="D122">
        <v>1.32</v>
      </c>
      <c r="E122">
        <v>6.18</v>
      </c>
      <c r="F122" t="s">
        <v>91</v>
      </c>
      <c r="G122">
        <v>608070</v>
      </c>
      <c r="H122">
        <v>663776</v>
      </c>
      <c r="I122" t="s">
        <v>111</v>
      </c>
      <c r="J122" t="s">
        <v>93</v>
      </c>
      <c r="O122">
        <v>8</v>
      </c>
      <c r="P122" t="s">
        <v>261</v>
      </c>
      <c r="Q122" t="s">
        <v>95</v>
      </c>
      <c r="R122" t="s">
        <v>95</v>
      </c>
      <c r="S122" t="s">
        <v>96</v>
      </c>
      <c r="T122" t="s">
        <v>260</v>
      </c>
      <c r="U122" t="s">
        <v>98</v>
      </c>
      <c r="V122" t="s">
        <v>99</v>
      </c>
      <c r="W122">
        <v>7</v>
      </c>
      <c r="X122" t="s">
        <v>100</v>
      </c>
      <c r="Y122">
        <v>2</v>
      </c>
      <c r="Z122">
        <v>1</v>
      </c>
      <c r="AA122">
        <v>2021</v>
      </c>
      <c r="AB122">
        <v>0.97</v>
      </c>
      <c r="AC122">
        <v>0.97</v>
      </c>
      <c r="AD122">
        <v>0.04</v>
      </c>
      <c r="AE122">
        <v>1.96</v>
      </c>
      <c r="AG122">
        <v>514917</v>
      </c>
      <c r="AI122">
        <v>2</v>
      </c>
      <c r="AJ122">
        <v>3</v>
      </c>
      <c r="AK122" t="s">
        <v>101</v>
      </c>
      <c r="AL122">
        <v>74.77</v>
      </c>
      <c r="AM122">
        <v>114.72</v>
      </c>
      <c r="AP122">
        <v>435559</v>
      </c>
      <c r="AS122">
        <v>-4.9591508227538998</v>
      </c>
      <c r="AT122">
        <v>-124.412655428051</v>
      </c>
      <c r="AU122">
        <v>-5.6057807171302603</v>
      </c>
      <c r="AV122">
        <v>11.0853271121298</v>
      </c>
      <c r="AW122">
        <v>25.3888358397103</v>
      </c>
      <c r="AX122">
        <v>-21.175894757977201</v>
      </c>
      <c r="AY122">
        <v>3.29</v>
      </c>
      <c r="AZ122">
        <v>1.49</v>
      </c>
      <c r="BA122">
        <v>102</v>
      </c>
      <c r="BB122">
        <v>111</v>
      </c>
      <c r="BC122">
        <v>4</v>
      </c>
      <c r="BD122">
        <v>85.2</v>
      </c>
      <c r="BE122">
        <v>1660</v>
      </c>
      <c r="BF122">
        <v>6.1</v>
      </c>
      <c r="BG122">
        <v>634101</v>
      </c>
      <c r="BH122">
        <v>663776</v>
      </c>
      <c r="BI122">
        <v>435559</v>
      </c>
      <c r="BJ122">
        <v>665120</v>
      </c>
      <c r="BK122">
        <v>594838</v>
      </c>
      <c r="BL122">
        <v>543685</v>
      </c>
      <c r="BM122">
        <v>578428</v>
      </c>
      <c r="BN122">
        <v>670351</v>
      </c>
      <c r="BO122">
        <v>501571</v>
      </c>
      <c r="BP122">
        <v>621493</v>
      </c>
      <c r="BQ122">
        <v>54.36</v>
      </c>
      <c r="BR122">
        <v>0.61699999999999999</v>
      </c>
      <c r="BS122">
        <v>0.56899999999999995</v>
      </c>
      <c r="BT122">
        <v>0.9</v>
      </c>
      <c r="BU122">
        <v>1</v>
      </c>
      <c r="BV122">
        <v>1</v>
      </c>
      <c r="BW122">
        <v>0</v>
      </c>
      <c r="BX122">
        <v>4</v>
      </c>
      <c r="BY122">
        <v>27</v>
      </c>
      <c r="BZ122">
        <v>4</v>
      </c>
      <c r="CA122" t="s">
        <v>102</v>
      </c>
      <c r="CB122">
        <v>6</v>
      </c>
      <c r="CC122">
        <v>1</v>
      </c>
      <c r="CD122">
        <v>1</v>
      </c>
      <c r="CE122">
        <v>6</v>
      </c>
      <c r="CF122">
        <v>2</v>
      </c>
      <c r="CG122">
        <v>6</v>
      </c>
      <c r="CH122">
        <v>2</v>
      </c>
      <c r="CI122">
        <v>6</v>
      </c>
      <c r="CJ122" t="s">
        <v>115</v>
      </c>
      <c r="CK122" t="s">
        <v>115</v>
      </c>
      <c r="CL122">
        <v>116</v>
      </c>
      <c r="CM122">
        <v>-3.6999999999999998E-2</v>
      </c>
      <c r="CN122">
        <v>0.71599999999999997</v>
      </c>
      <c r="CO122">
        <f t="shared" si="3"/>
        <v>-50.650000000000006</v>
      </c>
      <c r="CP122">
        <f t="shared" si="4"/>
        <v>83.550000000000011</v>
      </c>
      <c r="CQ122">
        <f t="shared" si="5"/>
        <v>-23.418931133242495</v>
      </c>
    </row>
    <row r="123" spans="1:95" x14ac:dyDescent="0.25">
      <c r="A123" t="s">
        <v>110</v>
      </c>
      <c r="B123" s="1">
        <v>44333</v>
      </c>
      <c r="C123">
        <v>76.099999999999994</v>
      </c>
      <c r="D123">
        <v>2.73</v>
      </c>
      <c r="E123">
        <v>4.58</v>
      </c>
      <c r="F123" t="s">
        <v>91</v>
      </c>
      <c r="G123">
        <v>608070</v>
      </c>
      <c r="H123">
        <v>592222</v>
      </c>
      <c r="I123" t="s">
        <v>106</v>
      </c>
      <c r="J123" t="s">
        <v>93</v>
      </c>
      <c r="O123">
        <v>13</v>
      </c>
      <c r="P123" t="s">
        <v>262</v>
      </c>
      <c r="Q123" t="s">
        <v>95</v>
      </c>
      <c r="R123" t="s">
        <v>95</v>
      </c>
      <c r="S123" t="s">
        <v>96</v>
      </c>
      <c r="T123" t="s">
        <v>260</v>
      </c>
      <c r="U123" t="s">
        <v>98</v>
      </c>
      <c r="V123" t="s">
        <v>99</v>
      </c>
      <c r="W123">
        <v>8</v>
      </c>
      <c r="X123" t="s">
        <v>135</v>
      </c>
      <c r="Y123">
        <v>2</v>
      </c>
      <c r="Z123">
        <v>2</v>
      </c>
      <c r="AA123">
        <v>2021</v>
      </c>
      <c r="AB123">
        <v>-0.54</v>
      </c>
      <c r="AC123">
        <v>-0.34</v>
      </c>
      <c r="AD123">
        <v>-0.49</v>
      </c>
      <c r="AE123">
        <v>1.25</v>
      </c>
      <c r="AH123">
        <v>641343</v>
      </c>
      <c r="AI123">
        <v>1</v>
      </c>
      <c r="AJ123">
        <v>7</v>
      </c>
      <c r="AK123" t="s">
        <v>101</v>
      </c>
      <c r="AL123">
        <v>119.15</v>
      </c>
      <c r="AM123">
        <v>100.41</v>
      </c>
      <c r="AP123">
        <v>435559</v>
      </c>
      <c r="AS123">
        <v>-5.7455731149621201</v>
      </c>
      <c r="AT123">
        <v>-110.724894894716</v>
      </c>
      <c r="AU123">
        <v>0.69104101096686599</v>
      </c>
      <c r="AV123">
        <v>-3.3403567981200801</v>
      </c>
      <c r="AW123">
        <v>20.4554809444701</v>
      </c>
      <c r="AX123">
        <v>-35.309636912946203</v>
      </c>
      <c r="AY123">
        <v>3.29</v>
      </c>
      <c r="AZ123">
        <v>1.49</v>
      </c>
      <c r="BA123">
        <v>255</v>
      </c>
      <c r="BB123">
        <v>85.8</v>
      </c>
      <c r="BC123">
        <v>47</v>
      </c>
      <c r="BD123">
        <v>75.5</v>
      </c>
      <c r="BE123">
        <v>2253</v>
      </c>
      <c r="BF123">
        <v>5.9</v>
      </c>
      <c r="BG123">
        <v>634101</v>
      </c>
      <c r="BH123">
        <v>592222</v>
      </c>
      <c r="BI123">
        <v>435559</v>
      </c>
      <c r="BJ123">
        <v>665120</v>
      </c>
      <c r="BK123">
        <v>594838</v>
      </c>
      <c r="BL123">
        <v>543685</v>
      </c>
      <c r="BM123">
        <v>578428</v>
      </c>
      <c r="BN123">
        <v>670351</v>
      </c>
      <c r="BO123">
        <v>501571</v>
      </c>
      <c r="BP123">
        <v>621493</v>
      </c>
      <c r="BQ123">
        <v>54.6</v>
      </c>
      <c r="BR123">
        <v>1.2999999999999999E-2</v>
      </c>
      <c r="BS123">
        <v>1.7999999999999999E-2</v>
      </c>
      <c r="BT123">
        <v>0</v>
      </c>
      <c r="BU123">
        <v>1</v>
      </c>
      <c r="BV123">
        <v>0</v>
      </c>
      <c r="BW123">
        <v>0</v>
      </c>
      <c r="BX123">
        <v>3</v>
      </c>
      <c r="BY123">
        <v>59</v>
      </c>
      <c r="BZ123">
        <v>6</v>
      </c>
      <c r="CA123" t="s">
        <v>113</v>
      </c>
      <c r="CB123">
        <v>6</v>
      </c>
      <c r="CC123">
        <v>3</v>
      </c>
      <c r="CD123">
        <v>3</v>
      </c>
      <c r="CE123">
        <v>6</v>
      </c>
      <c r="CF123">
        <v>3</v>
      </c>
      <c r="CG123">
        <v>6</v>
      </c>
      <c r="CH123">
        <v>3</v>
      </c>
      <c r="CI123">
        <v>6</v>
      </c>
      <c r="CJ123" t="s">
        <v>115</v>
      </c>
      <c r="CK123" t="s">
        <v>115</v>
      </c>
      <c r="CL123">
        <v>288</v>
      </c>
      <c r="CM123">
        <v>2.8000000000000001E-2</v>
      </c>
      <c r="CN123">
        <v>-0.26900000000000002</v>
      </c>
      <c r="CO123">
        <f t="shared" si="3"/>
        <v>-6.269999999999996</v>
      </c>
      <c r="CP123">
        <f t="shared" si="4"/>
        <v>97.860000000000014</v>
      </c>
      <c r="CQ123">
        <f t="shared" si="5"/>
        <v>-2.749495443827338</v>
      </c>
    </row>
    <row r="124" spans="1:95" x14ac:dyDescent="0.25">
      <c r="A124" t="s">
        <v>124</v>
      </c>
      <c r="B124" s="1">
        <v>44333</v>
      </c>
      <c r="C124">
        <v>94.8</v>
      </c>
      <c r="D124">
        <v>1.43</v>
      </c>
      <c r="E124">
        <v>6.22</v>
      </c>
      <c r="F124" t="s">
        <v>91</v>
      </c>
      <c r="G124">
        <v>608070</v>
      </c>
      <c r="H124">
        <v>663776</v>
      </c>
      <c r="I124" t="s">
        <v>106</v>
      </c>
      <c r="J124" t="s">
        <v>93</v>
      </c>
      <c r="O124">
        <v>6</v>
      </c>
      <c r="P124" t="s">
        <v>263</v>
      </c>
      <c r="Q124" t="s">
        <v>95</v>
      </c>
      <c r="R124" t="s">
        <v>95</v>
      </c>
      <c r="S124" t="s">
        <v>96</v>
      </c>
      <c r="T124" t="s">
        <v>260</v>
      </c>
      <c r="U124" t="s">
        <v>98</v>
      </c>
      <c r="V124" t="s">
        <v>99</v>
      </c>
      <c r="W124">
        <v>7</v>
      </c>
      <c r="X124" t="s">
        <v>108</v>
      </c>
      <c r="Y124">
        <v>1</v>
      </c>
      <c r="Z124">
        <v>0</v>
      </c>
      <c r="AA124">
        <v>2021</v>
      </c>
      <c r="AB124">
        <v>1</v>
      </c>
      <c r="AC124">
        <v>0.94</v>
      </c>
      <c r="AD124">
        <v>0.38</v>
      </c>
      <c r="AE124">
        <v>2.63</v>
      </c>
      <c r="AH124">
        <v>656669</v>
      </c>
      <c r="AI124">
        <v>0</v>
      </c>
      <c r="AJ124">
        <v>1</v>
      </c>
      <c r="AK124" t="s">
        <v>101</v>
      </c>
      <c r="AL124">
        <v>54.72</v>
      </c>
      <c r="AM124">
        <v>97.8</v>
      </c>
      <c r="AP124">
        <v>435559</v>
      </c>
      <c r="AS124">
        <v>-4.9243805800783296</v>
      </c>
      <c r="AT124">
        <v>-137.93500943505899</v>
      </c>
      <c r="AU124">
        <v>-5.7445910873330899</v>
      </c>
      <c r="AV124">
        <v>13.840680087651601</v>
      </c>
      <c r="AW124">
        <v>31.668110509215499</v>
      </c>
      <c r="AX124">
        <v>-19.131090341158099</v>
      </c>
      <c r="AY124">
        <v>3.29</v>
      </c>
      <c r="AZ124">
        <v>1.49</v>
      </c>
      <c r="BA124">
        <v>305</v>
      </c>
      <c r="BB124">
        <v>112.1</v>
      </c>
      <c r="BC124">
        <v>14</v>
      </c>
      <c r="BD124">
        <v>94</v>
      </c>
      <c r="BE124">
        <v>1848</v>
      </c>
      <c r="BF124">
        <v>5.9</v>
      </c>
      <c r="BG124">
        <v>634101</v>
      </c>
      <c r="BH124">
        <v>663776</v>
      </c>
      <c r="BI124">
        <v>435559</v>
      </c>
      <c r="BJ124">
        <v>665120</v>
      </c>
      <c r="BK124">
        <v>594838</v>
      </c>
      <c r="BL124">
        <v>543685</v>
      </c>
      <c r="BM124">
        <v>578428</v>
      </c>
      <c r="BN124">
        <v>501571</v>
      </c>
      <c r="BO124">
        <v>545361</v>
      </c>
      <c r="BP124">
        <v>621493</v>
      </c>
      <c r="BQ124">
        <v>54.6</v>
      </c>
      <c r="BR124">
        <v>0.78700000000000003</v>
      </c>
      <c r="BS124">
        <v>0.89200000000000002</v>
      </c>
      <c r="BT124">
        <v>0</v>
      </c>
      <c r="BU124">
        <v>1</v>
      </c>
      <c r="BV124">
        <v>0</v>
      </c>
      <c r="BW124">
        <v>0</v>
      </c>
      <c r="BX124">
        <v>6</v>
      </c>
      <c r="BY124">
        <v>3</v>
      </c>
      <c r="BZ124">
        <v>2</v>
      </c>
      <c r="CA124" t="s">
        <v>129</v>
      </c>
      <c r="CB124">
        <v>0</v>
      </c>
      <c r="CC124">
        <v>1</v>
      </c>
      <c r="CD124">
        <v>1</v>
      </c>
      <c r="CE124">
        <v>0</v>
      </c>
      <c r="CF124">
        <v>1</v>
      </c>
      <c r="CG124">
        <v>0</v>
      </c>
      <c r="CH124">
        <v>1</v>
      </c>
      <c r="CI124">
        <v>0</v>
      </c>
      <c r="CJ124" t="s">
        <v>115</v>
      </c>
      <c r="CK124" t="s">
        <v>115</v>
      </c>
      <c r="CL124">
        <v>163</v>
      </c>
      <c r="CM124">
        <v>0.03</v>
      </c>
      <c r="CN124">
        <v>-0.44800000000000001</v>
      </c>
      <c r="CO124">
        <f t="shared" si="3"/>
        <v>-70.7</v>
      </c>
      <c r="CP124">
        <f t="shared" si="4"/>
        <v>100.47000000000001</v>
      </c>
      <c r="CQ124">
        <f t="shared" si="5"/>
        <v>-26.350326952889532</v>
      </c>
    </row>
    <row r="125" spans="1:95" x14ac:dyDescent="0.25">
      <c r="A125" t="s">
        <v>105</v>
      </c>
      <c r="B125" s="1">
        <v>44332</v>
      </c>
      <c r="C125">
        <v>94.5</v>
      </c>
      <c r="D125">
        <v>-1.33</v>
      </c>
      <c r="E125">
        <v>4.9800000000000004</v>
      </c>
      <c r="F125" t="s">
        <v>91</v>
      </c>
      <c r="G125">
        <v>608070</v>
      </c>
      <c r="H125">
        <v>606160</v>
      </c>
      <c r="I125" t="s">
        <v>139</v>
      </c>
      <c r="J125" t="s">
        <v>93</v>
      </c>
      <c r="O125">
        <v>5</v>
      </c>
      <c r="P125" t="s">
        <v>264</v>
      </c>
      <c r="Q125" t="s">
        <v>95</v>
      </c>
      <c r="R125" t="s">
        <v>96</v>
      </c>
      <c r="S125" t="s">
        <v>95</v>
      </c>
      <c r="T125" t="s">
        <v>223</v>
      </c>
      <c r="U125" t="s">
        <v>98</v>
      </c>
      <c r="V125" t="s">
        <v>99</v>
      </c>
      <c r="W125">
        <v>9</v>
      </c>
      <c r="X125" t="s">
        <v>100</v>
      </c>
      <c r="Y125">
        <v>1</v>
      </c>
      <c r="Z125">
        <v>2</v>
      </c>
      <c r="AA125">
        <v>2021</v>
      </c>
      <c r="AB125">
        <v>-0.74</v>
      </c>
      <c r="AC125">
        <v>0.9</v>
      </c>
      <c r="AD125">
        <v>0.02</v>
      </c>
      <c r="AE125">
        <v>2.67</v>
      </c>
      <c r="AH125">
        <v>592696</v>
      </c>
      <c r="AI125">
        <v>0</v>
      </c>
      <c r="AJ125">
        <v>6</v>
      </c>
      <c r="AK125" t="s">
        <v>101</v>
      </c>
      <c r="AL125">
        <v>194.85</v>
      </c>
      <c r="AM125">
        <v>117.25</v>
      </c>
      <c r="AP125">
        <v>620443</v>
      </c>
      <c r="AS125">
        <v>5.1473623781999702</v>
      </c>
      <c r="AT125">
        <v>-137.66032213102599</v>
      </c>
      <c r="AU125">
        <v>-2.4052654512256302</v>
      </c>
      <c r="AV125">
        <v>-10.5020579926911</v>
      </c>
      <c r="AW125">
        <v>26.5933985743271</v>
      </c>
      <c r="AX125">
        <v>-20.347506140576801</v>
      </c>
      <c r="AY125">
        <v>3.29</v>
      </c>
      <c r="AZ125">
        <v>1.49</v>
      </c>
      <c r="BA125">
        <v>17</v>
      </c>
      <c r="BB125">
        <v>100.7</v>
      </c>
      <c r="BC125">
        <v>-8</v>
      </c>
      <c r="BD125">
        <v>95.1</v>
      </c>
      <c r="BE125">
        <v>3000</v>
      </c>
      <c r="BF125">
        <v>6.3</v>
      </c>
      <c r="BG125">
        <v>634087</v>
      </c>
      <c r="BH125">
        <v>606160</v>
      </c>
      <c r="BI125">
        <v>620443</v>
      </c>
      <c r="BJ125">
        <v>592530</v>
      </c>
      <c r="BK125">
        <v>664238</v>
      </c>
      <c r="BL125">
        <v>622268</v>
      </c>
      <c r="BM125">
        <v>641487</v>
      </c>
      <c r="BN125">
        <v>672284</v>
      </c>
      <c r="BO125">
        <v>641786</v>
      </c>
      <c r="BP125">
        <v>571745</v>
      </c>
      <c r="BQ125">
        <v>54.22</v>
      </c>
      <c r="BR125">
        <v>0.25</v>
      </c>
      <c r="BS125">
        <v>0.23</v>
      </c>
      <c r="BT125">
        <v>1.25</v>
      </c>
      <c r="BU125">
        <v>1</v>
      </c>
      <c r="BV125">
        <v>1</v>
      </c>
      <c r="BW125">
        <v>1</v>
      </c>
      <c r="BX125">
        <v>2</v>
      </c>
      <c r="BY125">
        <v>45</v>
      </c>
      <c r="BZ125">
        <v>4</v>
      </c>
      <c r="CA125" t="s">
        <v>109</v>
      </c>
      <c r="CB125">
        <v>3</v>
      </c>
      <c r="CC125">
        <v>0</v>
      </c>
      <c r="CD125">
        <v>0</v>
      </c>
      <c r="CE125">
        <v>3</v>
      </c>
      <c r="CF125">
        <v>0</v>
      </c>
      <c r="CG125">
        <v>3</v>
      </c>
      <c r="CH125">
        <v>0</v>
      </c>
      <c r="CI125">
        <v>3</v>
      </c>
      <c r="CJ125" t="s">
        <v>103</v>
      </c>
      <c r="CK125" t="s">
        <v>115</v>
      </c>
      <c r="CL125">
        <v>220</v>
      </c>
      <c r="CM125">
        <v>-0.11799999999999999</v>
      </c>
      <c r="CN125">
        <v>1.2549999999999999</v>
      </c>
      <c r="CO125">
        <f t="shared" si="3"/>
        <v>69.429999999999993</v>
      </c>
      <c r="CP125">
        <f t="shared" si="4"/>
        <v>81.02000000000001</v>
      </c>
      <c r="CQ125">
        <f t="shared" si="5"/>
        <v>30.446165854458297</v>
      </c>
    </row>
    <row r="126" spans="1:95" x14ac:dyDescent="0.25">
      <c r="A126" t="s">
        <v>90</v>
      </c>
      <c r="B126" s="1">
        <v>44331</v>
      </c>
      <c r="C126">
        <v>88.8</v>
      </c>
      <c r="D126">
        <v>1.3</v>
      </c>
      <c r="E126">
        <v>5.59</v>
      </c>
      <c r="F126" t="s">
        <v>91</v>
      </c>
      <c r="G126">
        <v>608070</v>
      </c>
      <c r="H126">
        <v>656954</v>
      </c>
      <c r="I126" t="s">
        <v>139</v>
      </c>
      <c r="J126" t="s">
        <v>93</v>
      </c>
      <c r="O126">
        <v>6</v>
      </c>
      <c r="P126" t="s">
        <v>265</v>
      </c>
      <c r="Q126" t="s">
        <v>95</v>
      </c>
      <c r="R126" t="s">
        <v>95</v>
      </c>
      <c r="S126" t="s">
        <v>96</v>
      </c>
      <c r="T126" t="s">
        <v>223</v>
      </c>
      <c r="U126" t="s">
        <v>98</v>
      </c>
      <c r="V126" t="s">
        <v>99</v>
      </c>
      <c r="W126">
        <v>7</v>
      </c>
      <c r="X126" t="s">
        <v>108</v>
      </c>
      <c r="Y126">
        <v>0</v>
      </c>
      <c r="Z126">
        <v>1</v>
      </c>
      <c r="AA126">
        <v>2021</v>
      </c>
      <c r="AB126">
        <v>1.23</v>
      </c>
      <c r="AC126">
        <v>0.31</v>
      </c>
      <c r="AD126">
        <v>0.64</v>
      </c>
      <c r="AE126">
        <v>2.39</v>
      </c>
      <c r="AH126">
        <v>656669</v>
      </c>
      <c r="AI126">
        <v>0</v>
      </c>
      <c r="AJ126">
        <v>6</v>
      </c>
      <c r="AK126" t="s">
        <v>101</v>
      </c>
      <c r="AL126">
        <v>87.86</v>
      </c>
      <c r="AM126">
        <v>73.23</v>
      </c>
      <c r="AP126">
        <v>608596</v>
      </c>
      <c r="AS126">
        <v>-4.1528723025715903</v>
      </c>
      <c r="AT126">
        <v>-129.32344678853201</v>
      </c>
      <c r="AU126">
        <v>-2.41035363874997</v>
      </c>
      <c r="AV126">
        <v>14.623942557874001</v>
      </c>
      <c r="AW126">
        <v>28.176927355858801</v>
      </c>
      <c r="AX126">
        <v>-28.3827309216638</v>
      </c>
      <c r="AY126">
        <v>3.29</v>
      </c>
      <c r="AZ126">
        <v>1.49</v>
      </c>
      <c r="BA126">
        <v>290</v>
      </c>
      <c r="BB126">
        <v>107.9</v>
      </c>
      <c r="BC126">
        <v>13</v>
      </c>
      <c r="BD126">
        <v>87.8</v>
      </c>
      <c r="BE126">
        <v>1999</v>
      </c>
      <c r="BF126">
        <v>5.7</v>
      </c>
      <c r="BG126">
        <v>634084</v>
      </c>
      <c r="BH126">
        <v>656954</v>
      </c>
      <c r="BI126">
        <v>608596</v>
      </c>
      <c r="BJ126">
        <v>592530</v>
      </c>
      <c r="BK126">
        <v>664238</v>
      </c>
      <c r="BL126">
        <v>572122</v>
      </c>
      <c r="BM126">
        <v>641487</v>
      </c>
      <c r="BN126">
        <v>672284</v>
      </c>
      <c r="BO126">
        <v>641786</v>
      </c>
      <c r="BP126">
        <v>571745</v>
      </c>
      <c r="BQ126">
        <v>54.79</v>
      </c>
      <c r="BR126">
        <v>0.82</v>
      </c>
      <c r="BS126">
        <v>0.85199999999999998</v>
      </c>
      <c r="BT126">
        <v>1.25</v>
      </c>
      <c r="BU126">
        <v>1</v>
      </c>
      <c r="BV126">
        <v>1</v>
      </c>
      <c r="BW126">
        <v>1</v>
      </c>
      <c r="BX126">
        <v>5</v>
      </c>
      <c r="BY126">
        <v>45</v>
      </c>
      <c r="BZ126">
        <v>2</v>
      </c>
      <c r="CA126" t="s">
        <v>102</v>
      </c>
      <c r="CB126">
        <v>5</v>
      </c>
      <c r="CC126">
        <v>0</v>
      </c>
      <c r="CD126">
        <v>0</v>
      </c>
      <c r="CE126">
        <v>5</v>
      </c>
      <c r="CF126">
        <v>0</v>
      </c>
      <c r="CG126">
        <v>5</v>
      </c>
      <c r="CH126">
        <v>0</v>
      </c>
      <c r="CI126">
        <v>5</v>
      </c>
      <c r="CJ126" t="s">
        <v>115</v>
      </c>
      <c r="CK126" t="s">
        <v>115</v>
      </c>
      <c r="CL126">
        <v>140</v>
      </c>
      <c r="CM126">
        <v>-5.5E-2</v>
      </c>
      <c r="CN126">
        <v>1.1970000000000001</v>
      </c>
      <c r="CO126">
        <f t="shared" si="3"/>
        <v>-37.56</v>
      </c>
      <c r="CP126">
        <f t="shared" si="4"/>
        <v>125.04</v>
      </c>
      <c r="CQ126">
        <f t="shared" si="5"/>
        <v>-12.539565434623158</v>
      </c>
    </row>
    <row r="127" spans="1:95" x14ac:dyDescent="0.25">
      <c r="A127" t="s">
        <v>110</v>
      </c>
      <c r="B127" s="1">
        <v>44331</v>
      </c>
      <c r="C127">
        <v>81.3</v>
      </c>
      <c r="D127">
        <v>1.1000000000000001</v>
      </c>
      <c r="E127">
        <v>5.64</v>
      </c>
      <c r="F127" t="s">
        <v>91</v>
      </c>
      <c r="G127">
        <v>608070</v>
      </c>
      <c r="H127">
        <v>656954</v>
      </c>
      <c r="I127" t="s">
        <v>139</v>
      </c>
      <c r="J127" t="s">
        <v>93</v>
      </c>
      <c r="O127">
        <v>7</v>
      </c>
      <c r="P127" t="s">
        <v>266</v>
      </c>
      <c r="Q127" t="s">
        <v>95</v>
      </c>
      <c r="R127" t="s">
        <v>95</v>
      </c>
      <c r="S127" t="s">
        <v>96</v>
      </c>
      <c r="T127" t="s">
        <v>223</v>
      </c>
      <c r="U127" t="s">
        <v>98</v>
      </c>
      <c r="V127" t="s">
        <v>99</v>
      </c>
      <c r="W127">
        <v>7</v>
      </c>
      <c r="X127" t="s">
        <v>108</v>
      </c>
      <c r="Y127">
        <v>0</v>
      </c>
      <c r="Z127">
        <v>1</v>
      </c>
      <c r="AA127">
        <v>2021</v>
      </c>
      <c r="AB127">
        <v>-0.96</v>
      </c>
      <c r="AC127">
        <v>-0.32</v>
      </c>
      <c r="AD127">
        <v>-0.28999999999999998</v>
      </c>
      <c r="AE127">
        <v>1.82</v>
      </c>
      <c r="AI127">
        <v>0</v>
      </c>
      <c r="AJ127">
        <v>4</v>
      </c>
      <c r="AK127" t="s">
        <v>101</v>
      </c>
      <c r="AL127">
        <v>44.87</v>
      </c>
      <c r="AM127">
        <v>125.47</v>
      </c>
      <c r="AP127">
        <v>608596</v>
      </c>
      <c r="AS127">
        <v>-1.2775783259684499</v>
      </c>
      <c r="AT127">
        <v>-118.55675960181701</v>
      </c>
      <c r="AU127">
        <v>-1.4617182392218599</v>
      </c>
      <c r="AV127">
        <v>-8.97034624912982</v>
      </c>
      <c r="AW127">
        <v>19.7971571416752</v>
      </c>
      <c r="AX127">
        <v>-35.1285851802701</v>
      </c>
      <c r="AY127">
        <v>3.29</v>
      </c>
      <c r="AZ127">
        <v>1.49</v>
      </c>
      <c r="BA127">
        <v>225</v>
      </c>
      <c r="BB127">
        <v>92.4</v>
      </c>
      <c r="BC127">
        <v>14</v>
      </c>
      <c r="BD127">
        <v>81.099999999999994</v>
      </c>
      <c r="BE127">
        <v>2629</v>
      </c>
      <c r="BF127">
        <v>5.8</v>
      </c>
      <c r="BG127">
        <v>634084</v>
      </c>
      <c r="BH127">
        <v>656954</v>
      </c>
      <c r="BI127">
        <v>608596</v>
      </c>
      <c r="BJ127">
        <v>592530</v>
      </c>
      <c r="BK127">
        <v>664238</v>
      </c>
      <c r="BL127">
        <v>572122</v>
      </c>
      <c r="BM127">
        <v>641487</v>
      </c>
      <c r="BN127">
        <v>672284</v>
      </c>
      <c r="BO127">
        <v>641786</v>
      </c>
      <c r="BP127">
        <v>571745</v>
      </c>
      <c r="BQ127">
        <v>54.74</v>
      </c>
      <c r="BR127">
        <v>0.93</v>
      </c>
      <c r="BS127">
        <v>0.89900000000000002</v>
      </c>
      <c r="BT127">
        <v>1.25</v>
      </c>
      <c r="BU127">
        <v>1</v>
      </c>
      <c r="BV127">
        <v>1</v>
      </c>
      <c r="BW127">
        <v>1</v>
      </c>
      <c r="BX127">
        <v>4</v>
      </c>
      <c r="BY127">
        <v>23</v>
      </c>
      <c r="BZ127">
        <v>2</v>
      </c>
      <c r="CA127" t="s">
        <v>113</v>
      </c>
      <c r="CB127">
        <v>1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1</v>
      </c>
      <c r="CJ127" t="s">
        <v>103</v>
      </c>
      <c r="CK127" t="s">
        <v>115</v>
      </c>
      <c r="CL127">
        <v>304</v>
      </c>
      <c r="CM127">
        <v>-7.8E-2</v>
      </c>
      <c r="CN127">
        <v>0.68300000000000005</v>
      </c>
      <c r="CO127">
        <f t="shared" si="3"/>
        <v>-80.550000000000011</v>
      </c>
      <c r="CP127">
        <f t="shared" si="4"/>
        <v>72.800000000000011</v>
      </c>
      <c r="CQ127">
        <f t="shared" si="5"/>
        <v>-35.919863849770458</v>
      </c>
    </row>
    <row r="128" spans="1:95" x14ac:dyDescent="0.25">
      <c r="A128" t="s">
        <v>90</v>
      </c>
      <c r="B128" s="1">
        <v>44330</v>
      </c>
      <c r="C128">
        <v>83.1</v>
      </c>
      <c r="D128">
        <v>-0.92</v>
      </c>
      <c r="E128">
        <v>6.69</v>
      </c>
      <c r="F128" t="s">
        <v>91</v>
      </c>
      <c r="G128">
        <v>608070</v>
      </c>
      <c r="H128">
        <v>623167</v>
      </c>
      <c r="I128" t="s">
        <v>106</v>
      </c>
      <c r="J128" t="s">
        <v>93</v>
      </c>
      <c r="O128">
        <v>13</v>
      </c>
      <c r="P128" t="s">
        <v>267</v>
      </c>
      <c r="Q128" t="s">
        <v>95</v>
      </c>
      <c r="R128" t="s">
        <v>96</v>
      </c>
      <c r="S128" t="s">
        <v>95</v>
      </c>
      <c r="T128" t="s">
        <v>223</v>
      </c>
      <c r="U128" t="s">
        <v>98</v>
      </c>
      <c r="V128" t="s">
        <v>99</v>
      </c>
      <c r="W128">
        <v>4</v>
      </c>
      <c r="X128" t="s">
        <v>108</v>
      </c>
      <c r="Y128">
        <v>3</v>
      </c>
      <c r="Z128">
        <v>2</v>
      </c>
      <c r="AA128">
        <v>2021</v>
      </c>
      <c r="AB128">
        <v>-0.89</v>
      </c>
      <c r="AC128">
        <v>0.57999999999999996</v>
      </c>
      <c r="AD128">
        <v>-1.04</v>
      </c>
      <c r="AE128">
        <v>2.27</v>
      </c>
      <c r="AI128">
        <v>0</v>
      </c>
      <c r="AJ128">
        <v>4</v>
      </c>
      <c r="AK128" t="s">
        <v>101</v>
      </c>
      <c r="AL128">
        <v>172.44</v>
      </c>
      <c r="AM128">
        <v>129.16999999999999</v>
      </c>
      <c r="AP128">
        <v>620443</v>
      </c>
      <c r="AS128">
        <v>1.4413653007895399</v>
      </c>
      <c r="AT128">
        <v>-121.015738056393</v>
      </c>
      <c r="AU128">
        <v>-4.8375251863417201</v>
      </c>
      <c r="AV128">
        <v>-9.0447406216758797</v>
      </c>
      <c r="AW128">
        <v>21.0985986949586</v>
      </c>
      <c r="AX128">
        <v>-25.806603459949901</v>
      </c>
      <c r="AY128">
        <v>3.29</v>
      </c>
      <c r="AZ128">
        <v>1.49</v>
      </c>
      <c r="BA128">
        <v>210</v>
      </c>
      <c r="BB128">
        <v>99.3</v>
      </c>
      <c r="BC128">
        <v>13</v>
      </c>
      <c r="BD128">
        <v>83</v>
      </c>
      <c r="BE128">
        <v>1267</v>
      </c>
      <c r="BF128">
        <v>5.9</v>
      </c>
      <c r="BG128">
        <v>634110</v>
      </c>
      <c r="BH128">
        <v>623167</v>
      </c>
      <c r="BI128">
        <v>620443</v>
      </c>
      <c r="BJ128">
        <v>592530</v>
      </c>
      <c r="BK128">
        <v>664238</v>
      </c>
      <c r="BL128">
        <v>572122</v>
      </c>
      <c r="BM128">
        <v>641487</v>
      </c>
      <c r="BN128">
        <v>672284</v>
      </c>
      <c r="BO128">
        <v>641786</v>
      </c>
      <c r="BP128">
        <v>664059</v>
      </c>
      <c r="BQ128">
        <v>54.59</v>
      </c>
      <c r="BR128">
        <v>0.89</v>
      </c>
      <c r="BS128">
        <v>0.88500000000000001</v>
      </c>
      <c r="BT128">
        <v>0</v>
      </c>
      <c r="BU128">
        <v>1</v>
      </c>
      <c r="BV128">
        <v>0</v>
      </c>
      <c r="BW128">
        <v>0</v>
      </c>
      <c r="BX128">
        <v>4</v>
      </c>
      <c r="BY128">
        <v>25</v>
      </c>
      <c r="BZ128">
        <v>6</v>
      </c>
      <c r="CA128" t="s">
        <v>102</v>
      </c>
      <c r="CB128">
        <v>3</v>
      </c>
      <c r="CC128">
        <v>0</v>
      </c>
      <c r="CD128">
        <v>0</v>
      </c>
      <c r="CE128">
        <v>3</v>
      </c>
      <c r="CF128">
        <v>0</v>
      </c>
      <c r="CG128">
        <v>3</v>
      </c>
      <c r="CH128">
        <v>0</v>
      </c>
      <c r="CI128">
        <v>3</v>
      </c>
      <c r="CJ128" t="s">
        <v>103</v>
      </c>
      <c r="CK128" t="s">
        <v>115</v>
      </c>
      <c r="CL128">
        <v>218</v>
      </c>
      <c r="CM128">
        <v>2.1000000000000001E-2</v>
      </c>
      <c r="CN128">
        <v>-0.31900000000000001</v>
      </c>
      <c r="CO128">
        <f t="shared" si="3"/>
        <v>47.019999999999996</v>
      </c>
      <c r="CP128">
        <f t="shared" si="4"/>
        <v>69.100000000000023</v>
      </c>
      <c r="CQ128">
        <f t="shared" si="5"/>
        <v>25.675381523485974</v>
      </c>
    </row>
    <row r="129" spans="1:95" x14ac:dyDescent="0.25">
      <c r="A129" t="s">
        <v>105</v>
      </c>
      <c r="B129" s="1">
        <v>44329</v>
      </c>
      <c r="C129">
        <v>94.1</v>
      </c>
      <c r="D129">
        <v>-2.3199999999999998</v>
      </c>
      <c r="E129">
        <v>6.07</v>
      </c>
      <c r="F129" t="s">
        <v>91</v>
      </c>
      <c r="G129">
        <v>608070</v>
      </c>
      <c r="H129">
        <v>669302</v>
      </c>
      <c r="I129" t="s">
        <v>116</v>
      </c>
      <c r="J129" t="s">
        <v>93</v>
      </c>
      <c r="O129">
        <v>5</v>
      </c>
      <c r="P129" t="s">
        <v>268</v>
      </c>
      <c r="Q129" t="s">
        <v>95</v>
      </c>
      <c r="R129" t="s">
        <v>96</v>
      </c>
      <c r="S129" t="s">
        <v>95</v>
      </c>
      <c r="T129" t="s">
        <v>223</v>
      </c>
      <c r="U129" t="s">
        <v>98</v>
      </c>
      <c r="V129" t="s">
        <v>99</v>
      </c>
      <c r="X129" t="s">
        <v>135</v>
      </c>
      <c r="Y129">
        <v>3</v>
      </c>
      <c r="Z129">
        <v>1</v>
      </c>
      <c r="AA129">
        <v>2021</v>
      </c>
      <c r="AB129">
        <v>-0.3</v>
      </c>
      <c r="AC129">
        <v>1.51</v>
      </c>
      <c r="AD129">
        <v>0.2</v>
      </c>
      <c r="AE129">
        <v>2.69</v>
      </c>
      <c r="AG129">
        <v>642708</v>
      </c>
      <c r="AI129">
        <v>1</v>
      </c>
      <c r="AJ129">
        <v>3</v>
      </c>
      <c r="AK129" t="s">
        <v>101</v>
      </c>
      <c r="AL129">
        <v>209.64</v>
      </c>
      <c r="AM129">
        <v>77.17</v>
      </c>
      <c r="AP129">
        <v>620443</v>
      </c>
      <c r="AS129">
        <v>7.35966034843503</v>
      </c>
      <c r="AT129">
        <v>-136.79980390641299</v>
      </c>
      <c r="AU129">
        <v>-6.5585994107993999</v>
      </c>
      <c r="AV129">
        <v>-5.2608606696197899</v>
      </c>
      <c r="AW129">
        <v>28.5862352849222</v>
      </c>
      <c r="AX129">
        <v>-11.977954661773801</v>
      </c>
      <c r="AY129">
        <v>3.29</v>
      </c>
      <c r="AZ129">
        <v>1.49</v>
      </c>
      <c r="BA129">
        <v>361</v>
      </c>
      <c r="BB129">
        <v>95.8</v>
      </c>
      <c r="BC129">
        <v>28</v>
      </c>
      <c r="BD129">
        <v>96.4</v>
      </c>
      <c r="BE129">
        <v>2297</v>
      </c>
      <c r="BF129">
        <v>7.5</v>
      </c>
      <c r="BG129">
        <v>634135</v>
      </c>
      <c r="BH129">
        <v>669302</v>
      </c>
      <c r="BI129">
        <v>620443</v>
      </c>
      <c r="BJ129">
        <v>657108</v>
      </c>
      <c r="BK129">
        <v>664238</v>
      </c>
      <c r="BL129">
        <v>572122</v>
      </c>
      <c r="BM129">
        <v>641487</v>
      </c>
      <c r="BN129">
        <v>672284</v>
      </c>
      <c r="BO129">
        <v>641786</v>
      </c>
      <c r="BP129">
        <v>571745</v>
      </c>
      <c r="BQ129">
        <v>52.99</v>
      </c>
      <c r="BR129">
        <v>0.28999999999999998</v>
      </c>
      <c r="BS129">
        <v>0.48599999999999999</v>
      </c>
      <c r="BT129">
        <v>2</v>
      </c>
      <c r="BU129">
        <v>1</v>
      </c>
      <c r="BV129">
        <v>0</v>
      </c>
      <c r="BW129">
        <v>3</v>
      </c>
      <c r="BX129">
        <v>5</v>
      </c>
      <c r="BY129">
        <v>20</v>
      </c>
      <c r="BZ129">
        <v>5</v>
      </c>
      <c r="CA129" t="s">
        <v>109</v>
      </c>
      <c r="CB129">
        <v>0</v>
      </c>
      <c r="CC129">
        <v>2</v>
      </c>
      <c r="CD129">
        <v>2</v>
      </c>
      <c r="CE129">
        <v>0</v>
      </c>
      <c r="CF129">
        <v>4</v>
      </c>
      <c r="CG129">
        <v>0</v>
      </c>
      <c r="CH129">
        <v>4</v>
      </c>
      <c r="CI129">
        <v>0</v>
      </c>
      <c r="CJ129" t="s">
        <v>103</v>
      </c>
      <c r="CK129" t="s">
        <v>115</v>
      </c>
      <c r="CL129">
        <v>196</v>
      </c>
      <c r="CM129">
        <v>-0.123</v>
      </c>
      <c r="CN129">
        <v>1.494</v>
      </c>
      <c r="CO129">
        <f t="shared" si="3"/>
        <v>84.219999999999985</v>
      </c>
      <c r="CP129">
        <f t="shared" si="4"/>
        <v>121.10000000000001</v>
      </c>
      <c r="CQ129">
        <f t="shared" si="5"/>
        <v>26.112752108165818</v>
      </c>
    </row>
    <row r="130" spans="1:95" x14ac:dyDescent="0.25">
      <c r="A130" t="s">
        <v>105</v>
      </c>
      <c r="B130" s="1">
        <v>44329</v>
      </c>
      <c r="C130">
        <v>91.6</v>
      </c>
      <c r="D130">
        <v>-1.88</v>
      </c>
      <c r="E130">
        <v>5.13</v>
      </c>
      <c r="F130" t="s">
        <v>91</v>
      </c>
      <c r="G130">
        <v>608070</v>
      </c>
      <c r="H130">
        <v>667498</v>
      </c>
      <c r="I130" t="s">
        <v>106</v>
      </c>
      <c r="J130" t="s">
        <v>93</v>
      </c>
      <c r="O130">
        <v>11</v>
      </c>
      <c r="P130" t="s">
        <v>269</v>
      </c>
      <c r="Q130" t="s">
        <v>95</v>
      </c>
      <c r="R130" t="s">
        <v>96</v>
      </c>
      <c r="S130" t="s">
        <v>95</v>
      </c>
      <c r="T130" t="s">
        <v>223</v>
      </c>
      <c r="U130" t="s">
        <v>98</v>
      </c>
      <c r="V130" t="s">
        <v>99</v>
      </c>
      <c r="W130">
        <v>4</v>
      </c>
      <c r="X130" t="s">
        <v>127</v>
      </c>
      <c r="Y130">
        <v>0</v>
      </c>
      <c r="Z130">
        <v>2</v>
      </c>
      <c r="AA130">
        <v>2021</v>
      </c>
      <c r="AB130">
        <v>-0.61</v>
      </c>
      <c r="AC130">
        <v>1.23</v>
      </c>
      <c r="AD130">
        <v>-0.26</v>
      </c>
      <c r="AE130">
        <v>3.67</v>
      </c>
      <c r="AH130">
        <v>514917</v>
      </c>
      <c r="AI130">
        <v>1</v>
      </c>
      <c r="AJ130">
        <v>8</v>
      </c>
      <c r="AK130" t="s">
        <v>101</v>
      </c>
      <c r="AL130">
        <v>173.21</v>
      </c>
      <c r="AM130">
        <v>182.58</v>
      </c>
      <c r="AP130">
        <v>620443</v>
      </c>
      <c r="AS130">
        <v>5.3700972837156096</v>
      </c>
      <c r="AT130">
        <v>-133.43665859871101</v>
      </c>
      <c r="AU130">
        <v>-0.54366053349240695</v>
      </c>
      <c r="AV130">
        <v>-8.3840896709073593</v>
      </c>
      <c r="AW130">
        <v>26.023086858384399</v>
      </c>
      <c r="AX130">
        <v>-17.4095789092075</v>
      </c>
      <c r="AY130">
        <v>3.29</v>
      </c>
      <c r="AZ130">
        <v>1.49</v>
      </c>
      <c r="BA130">
        <v>124</v>
      </c>
      <c r="BB130">
        <v>97.1</v>
      </c>
      <c r="BC130">
        <v>70</v>
      </c>
      <c r="BD130">
        <v>91.4</v>
      </c>
      <c r="BE130">
        <v>2147</v>
      </c>
      <c r="BF130">
        <v>5.9</v>
      </c>
      <c r="BG130">
        <v>634135</v>
      </c>
      <c r="BH130">
        <v>667498</v>
      </c>
      <c r="BI130">
        <v>620443</v>
      </c>
      <c r="BJ130">
        <v>657108</v>
      </c>
      <c r="BK130">
        <v>664238</v>
      </c>
      <c r="BL130">
        <v>572122</v>
      </c>
      <c r="BM130">
        <v>641487</v>
      </c>
      <c r="BN130">
        <v>672284</v>
      </c>
      <c r="BO130">
        <v>641786</v>
      </c>
      <c r="BP130">
        <v>571745</v>
      </c>
      <c r="BQ130">
        <v>54.6</v>
      </c>
      <c r="BR130">
        <v>3.0000000000000001E-3</v>
      </c>
      <c r="BS130">
        <v>4.0000000000000001E-3</v>
      </c>
      <c r="BT130">
        <v>0</v>
      </c>
      <c r="BU130">
        <v>1</v>
      </c>
      <c r="BV130">
        <v>0</v>
      </c>
      <c r="BW130">
        <v>0</v>
      </c>
      <c r="BX130">
        <v>3</v>
      </c>
      <c r="BY130">
        <v>53</v>
      </c>
      <c r="BZ130">
        <v>4</v>
      </c>
      <c r="CA130" t="s">
        <v>109</v>
      </c>
      <c r="CB130">
        <v>0</v>
      </c>
      <c r="CC130">
        <v>4</v>
      </c>
      <c r="CD130">
        <v>4</v>
      </c>
      <c r="CE130">
        <v>0</v>
      </c>
      <c r="CF130">
        <v>4</v>
      </c>
      <c r="CG130">
        <v>0</v>
      </c>
      <c r="CH130">
        <v>4</v>
      </c>
      <c r="CI130">
        <v>0</v>
      </c>
      <c r="CJ130" t="s">
        <v>103</v>
      </c>
      <c r="CK130" t="s">
        <v>115</v>
      </c>
      <c r="CL130">
        <v>221</v>
      </c>
      <c r="CM130">
        <v>3.0000000000000001E-3</v>
      </c>
      <c r="CN130">
        <v>-0.19600000000000001</v>
      </c>
      <c r="CO130">
        <f t="shared" si="3"/>
        <v>47.790000000000006</v>
      </c>
      <c r="CP130">
        <f t="shared" si="4"/>
        <v>15.689999999999998</v>
      </c>
      <c r="CQ130">
        <f t="shared" si="5"/>
        <v>53.868303091854415</v>
      </c>
    </row>
    <row r="131" spans="1:95" x14ac:dyDescent="0.25">
      <c r="A131" t="s">
        <v>105</v>
      </c>
      <c r="B131" s="1">
        <v>44329</v>
      </c>
      <c r="C131">
        <v>93.4</v>
      </c>
      <c r="D131">
        <v>-1</v>
      </c>
      <c r="E131">
        <v>6.19</v>
      </c>
      <c r="F131" t="s">
        <v>91</v>
      </c>
      <c r="G131">
        <v>608070</v>
      </c>
      <c r="H131">
        <v>608716</v>
      </c>
      <c r="I131" t="s">
        <v>106</v>
      </c>
      <c r="J131" t="s">
        <v>93</v>
      </c>
      <c r="O131">
        <v>5</v>
      </c>
      <c r="P131" t="s">
        <v>270</v>
      </c>
      <c r="Q131" t="s">
        <v>95</v>
      </c>
      <c r="R131" t="s">
        <v>96</v>
      </c>
      <c r="S131" t="s">
        <v>95</v>
      </c>
      <c r="T131" t="s">
        <v>223</v>
      </c>
      <c r="U131" t="s">
        <v>98</v>
      </c>
      <c r="V131" t="s">
        <v>99</v>
      </c>
      <c r="W131">
        <v>4</v>
      </c>
      <c r="X131" t="s">
        <v>135</v>
      </c>
      <c r="Y131">
        <v>0</v>
      </c>
      <c r="Z131">
        <v>0</v>
      </c>
      <c r="AA131">
        <v>2021</v>
      </c>
      <c r="AB131">
        <v>-0.66</v>
      </c>
      <c r="AC131">
        <v>1.52</v>
      </c>
      <c r="AD131">
        <v>0.1</v>
      </c>
      <c r="AE131">
        <v>2.4900000000000002</v>
      </c>
      <c r="AI131">
        <v>2</v>
      </c>
      <c r="AJ131">
        <v>5</v>
      </c>
      <c r="AK131" t="s">
        <v>101</v>
      </c>
      <c r="AL131">
        <v>159.96</v>
      </c>
      <c r="AM131">
        <v>130.4</v>
      </c>
      <c r="AP131">
        <v>620443</v>
      </c>
      <c r="AS131">
        <v>4.2797141786584696</v>
      </c>
      <c r="AT131">
        <v>-135.930880336493</v>
      </c>
      <c r="AU131">
        <v>-7.1063678066611704</v>
      </c>
      <c r="AV131">
        <v>-9.1561070269976508</v>
      </c>
      <c r="AW131">
        <v>28.604812121205299</v>
      </c>
      <c r="AX131">
        <v>-11.9607351628765</v>
      </c>
      <c r="AY131">
        <v>3.29</v>
      </c>
      <c r="AZ131">
        <v>1.49</v>
      </c>
      <c r="BA131">
        <v>221</v>
      </c>
      <c r="BB131">
        <v>92.9</v>
      </c>
      <c r="BC131">
        <v>55</v>
      </c>
      <c r="BD131">
        <v>93.1</v>
      </c>
      <c r="BE131">
        <v>2387</v>
      </c>
      <c r="BF131">
        <v>6</v>
      </c>
      <c r="BG131">
        <v>634135</v>
      </c>
      <c r="BH131">
        <v>608716</v>
      </c>
      <c r="BI131">
        <v>620443</v>
      </c>
      <c r="BJ131">
        <v>657108</v>
      </c>
      <c r="BK131">
        <v>664238</v>
      </c>
      <c r="BL131">
        <v>572122</v>
      </c>
      <c r="BM131">
        <v>641487</v>
      </c>
      <c r="BN131">
        <v>672284</v>
      </c>
      <c r="BO131">
        <v>641786</v>
      </c>
      <c r="BP131">
        <v>571745</v>
      </c>
      <c r="BQ131">
        <v>54.51</v>
      </c>
      <c r="BR131">
        <v>7.0000000000000001E-3</v>
      </c>
      <c r="BS131">
        <v>6.0000000000000001E-3</v>
      </c>
      <c r="BT131">
        <v>0</v>
      </c>
      <c r="BU131">
        <v>1</v>
      </c>
      <c r="BV131">
        <v>0</v>
      </c>
      <c r="BW131">
        <v>0</v>
      </c>
      <c r="BX131">
        <v>3</v>
      </c>
      <c r="BY131">
        <v>35</v>
      </c>
      <c r="BZ131">
        <v>1</v>
      </c>
      <c r="CA131" t="s">
        <v>109</v>
      </c>
      <c r="CB131">
        <v>0</v>
      </c>
      <c r="CC131">
        <v>4</v>
      </c>
      <c r="CD131">
        <v>4</v>
      </c>
      <c r="CE131">
        <v>0</v>
      </c>
      <c r="CF131">
        <v>4</v>
      </c>
      <c r="CG131">
        <v>0</v>
      </c>
      <c r="CH131">
        <v>4</v>
      </c>
      <c r="CI131">
        <v>0</v>
      </c>
      <c r="CJ131" t="s">
        <v>103</v>
      </c>
      <c r="CK131" t="s">
        <v>115</v>
      </c>
      <c r="CL131">
        <v>205</v>
      </c>
      <c r="CM131">
        <v>3.0000000000000001E-3</v>
      </c>
      <c r="CN131">
        <v>-0.104</v>
      </c>
      <c r="CO131">
        <f t="shared" ref="CO131:CO189" si="6">AL131-125.42</f>
        <v>34.540000000000006</v>
      </c>
      <c r="CP131">
        <f t="shared" ref="CP131:CP189" si="7">198.27-AM131</f>
        <v>67.87</v>
      </c>
      <c r="CQ131">
        <f t="shared" ref="CQ131:CQ189" si="8">ATAN((AL131-125.42)/(198.27-AM131))*180/PI()*0.75</f>
        <v>20.229138657453529</v>
      </c>
    </row>
    <row r="132" spans="1:95" x14ac:dyDescent="0.25">
      <c r="A132" t="s">
        <v>90</v>
      </c>
      <c r="B132" s="1">
        <v>44328</v>
      </c>
      <c r="C132">
        <v>78.099999999999994</v>
      </c>
      <c r="D132">
        <v>-2.1</v>
      </c>
      <c r="E132">
        <v>5.49</v>
      </c>
      <c r="F132" t="s">
        <v>91</v>
      </c>
      <c r="G132">
        <v>608070</v>
      </c>
      <c r="H132">
        <v>605200</v>
      </c>
      <c r="I132" t="s">
        <v>106</v>
      </c>
      <c r="J132" t="s">
        <v>93</v>
      </c>
      <c r="O132">
        <v>13</v>
      </c>
      <c r="P132" t="s">
        <v>271</v>
      </c>
      <c r="Q132" t="s">
        <v>95</v>
      </c>
      <c r="R132" t="s">
        <v>96</v>
      </c>
      <c r="S132" t="s">
        <v>95</v>
      </c>
      <c r="T132" t="s">
        <v>98</v>
      </c>
      <c r="U132" t="s">
        <v>204</v>
      </c>
      <c r="V132" t="s">
        <v>99</v>
      </c>
      <c r="W132">
        <v>4</v>
      </c>
      <c r="X132" t="s">
        <v>100</v>
      </c>
      <c r="Y132">
        <v>2</v>
      </c>
      <c r="Z132">
        <v>0</v>
      </c>
      <c r="AA132">
        <v>2021</v>
      </c>
      <c r="AB132">
        <v>-1.22</v>
      </c>
      <c r="AC132">
        <v>0.78</v>
      </c>
      <c r="AD132">
        <v>-1.34</v>
      </c>
      <c r="AE132">
        <v>1.96</v>
      </c>
      <c r="AG132">
        <v>642708</v>
      </c>
      <c r="AI132">
        <v>0</v>
      </c>
      <c r="AJ132">
        <v>6</v>
      </c>
      <c r="AK132" t="s">
        <v>128</v>
      </c>
      <c r="AL132">
        <v>144.34</v>
      </c>
      <c r="AM132">
        <v>159.83000000000001</v>
      </c>
      <c r="AP132">
        <v>575929</v>
      </c>
      <c r="AS132">
        <v>3.8379006511380198</v>
      </c>
      <c r="AT132">
        <v>-113.721914945205</v>
      </c>
      <c r="AU132">
        <v>-2.1373503931585298</v>
      </c>
      <c r="AV132">
        <v>-11.274806156291</v>
      </c>
      <c r="AW132">
        <v>21.173426951405599</v>
      </c>
      <c r="AX132">
        <v>-25.240312827819999</v>
      </c>
      <c r="AY132">
        <v>3.29</v>
      </c>
      <c r="AZ132">
        <v>1.49</v>
      </c>
      <c r="BA132">
        <v>38</v>
      </c>
      <c r="BB132">
        <v>100.7</v>
      </c>
      <c r="BC132">
        <v>-1</v>
      </c>
      <c r="BD132">
        <v>77.5</v>
      </c>
      <c r="BE132">
        <v>1594</v>
      </c>
      <c r="BF132">
        <v>5.9</v>
      </c>
      <c r="BG132">
        <v>634129</v>
      </c>
      <c r="BH132">
        <v>605200</v>
      </c>
      <c r="BI132">
        <v>575929</v>
      </c>
      <c r="BJ132">
        <v>519203</v>
      </c>
      <c r="BK132">
        <v>519299</v>
      </c>
      <c r="BL132">
        <v>623520</v>
      </c>
      <c r="BM132">
        <v>595879</v>
      </c>
      <c r="BN132">
        <v>622110</v>
      </c>
      <c r="BO132">
        <v>592626</v>
      </c>
      <c r="BP132">
        <v>518792</v>
      </c>
      <c r="BQ132">
        <v>54.61</v>
      </c>
      <c r="BR132">
        <v>0.41299999999999998</v>
      </c>
      <c r="BS132">
        <v>0.38</v>
      </c>
      <c r="BT132">
        <v>0</v>
      </c>
      <c r="BU132">
        <v>1</v>
      </c>
      <c r="BV132">
        <v>0</v>
      </c>
      <c r="BW132">
        <v>0</v>
      </c>
      <c r="BX132">
        <v>4</v>
      </c>
      <c r="BY132">
        <v>48</v>
      </c>
      <c r="BZ132">
        <v>3</v>
      </c>
      <c r="CA132" t="s">
        <v>102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 t="s">
        <v>103</v>
      </c>
      <c r="CK132" t="s">
        <v>115</v>
      </c>
      <c r="CL132">
        <v>261</v>
      </c>
      <c r="CM132">
        <v>-7.0000000000000001E-3</v>
      </c>
      <c r="CN132">
        <v>-0.43</v>
      </c>
      <c r="CO132">
        <f t="shared" si="6"/>
        <v>18.920000000000002</v>
      </c>
      <c r="CP132">
        <f t="shared" si="7"/>
        <v>38.44</v>
      </c>
      <c r="CQ132">
        <f t="shared" si="8"/>
        <v>19.654657238046941</v>
      </c>
    </row>
    <row r="133" spans="1:95" x14ac:dyDescent="0.25">
      <c r="A133" t="s">
        <v>90</v>
      </c>
      <c r="B133" s="1">
        <v>44328</v>
      </c>
      <c r="C133">
        <v>78.5</v>
      </c>
      <c r="D133">
        <v>-1.96</v>
      </c>
      <c r="E133">
        <v>5.54</v>
      </c>
      <c r="F133" t="s">
        <v>91</v>
      </c>
      <c r="G133">
        <v>608070</v>
      </c>
      <c r="H133">
        <v>605200</v>
      </c>
      <c r="I133" t="s">
        <v>170</v>
      </c>
      <c r="J133" t="s">
        <v>93</v>
      </c>
      <c r="O133">
        <v>13</v>
      </c>
      <c r="P133" t="s">
        <v>272</v>
      </c>
      <c r="Q133" t="s">
        <v>95</v>
      </c>
      <c r="R133" t="s">
        <v>96</v>
      </c>
      <c r="S133" t="s">
        <v>95</v>
      </c>
      <c r="T133" t="s">
        <v>98</v>
      </c>
      <c r="U133" t="s">
        <v>204</v>
      </c>
      <c r="V133" t="s">
        <v>99</v>
      </c>
      <c r="W133">
        <v>3</v>
      </c>
      <c r="X133" t="s">
        <v>100</v>
      </c>
      <c r="Y133">
        <v>2</v>
      </c>
      <c r="Z133">
        <v>1</v>
      </c>
      <c r="AA133">
        <v>2021</v>
      </c>
      <c r="AB133">
        <v>-1.1100000000000001</v>
      </c>
      <c r="AC133">
        <v>0.89</v>
      </c>
      <c r="AD133">
        <v>-1.08</v>
      </c>
      <c r="AE133">
        <v>1.33</v>
      </c>
      <c r="AH133">
        <v>642708</v>
      </c>
      <c r="AI133">
        <v>1</v>
      </c>
      <c r="AJ133">
        <v>3</v>
      </c>
      <c r="AK133" t="s">
        <v>128</v>
      </c>
      <c r="AL133">
        <v>148.47</v>
      </c>
      <c r="AM133">
        <v>170.34</v>
      </c>
      <c r="AP133">
        <v>575929</v>
      </c>
      <c r="AS133">
        <v>3.9358508270387</v>
      </c>
      <c r="AT133">
        <v>-114.324068401014</v>
      </c>
      <c r="AU133">
        <v>-3.92660412382254</v>
      </c>
      <c r="AV133">
        <v>-10.46185261836</v>
      </c>
      <c r="AW133">
        <v>20.833885897341698</v>
      </c>
      <c r="AX133">
        <v>-23.829704436417298</v>
      </c>
      <c r="AY133">
        <v>3.29</v>
      </c>
      <c r="AZ133">
        <v>1.49</v>
      </c>
      <c r="BA133">
        <v>16</v>
      </c>
      <c r="BB133">
        <v>79.3</v>
      </c>
      <c r="BC133">
        <v>-4</v>
      </c>
      <c r="BD133">
        <v>78.2</v>
      </c>
      <c r="BE133">
        <v>1620</v>
      </c>
      <c r="BF133">
        <v>6</v>
      </c>
      <c r="BG133">
        <v>634129</v>
      </c>
      <c r="BH133">
        <v>605200</v>
      </c>
      <c r="BI133">
        <v>575929</v>
      </c>
      <c r="BJ133">
        <v>519203</v>
      </c>
      <c r="BK133">
        <v>519299</v>
      </c>
      <c r="BL133">
        <v>623520</v>
      </c>
      <c r="BM133">
        <v>595879</v>
      </c>
      <c r="BN133">
        <v>622110</v>
      </c>
      <c r="BO133">
        <v>592626</v>
      </c>
      <c r="BP133">
        <v>518792</v>
      </c>
      <c r="BQ133">
        <v>54.52</v>
      </c>
      <c r="BR133">
        <v>0.11</v>
      </c>
      <c r="BS133">
        <v>9.9000000000000005E-2</v>
      </c>
      <c r="BT133">
        <v>0</v>
      </c>
      <c r="BU133">
        <v>1</v>
      </c>
      <c r="BV133">
        <v>0</v>
      </c>
      <c r="BW133">
        <v>0</v>
      </c>
      <c r="BX133">
        <v>2</v>
      </c>
      <c r="BY133">
        <v>27</v>
      </c>
      <c r="BZ133">
        <v>4</v>
      </c>
      <c r="CA133" t="s">
        <v>102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 t="s">
        <v>103</v>
      </c>
      <c r="CK133" t="s">
        <v>115</v>
      </c>
      <c r="CL133">
        <v>249</v>
      </c>
      <c r="CM133">
        <v>-5.7000000000000002E-2</v>
      </c>
      <c r="CN133">
        <v>-0.39800000000000002</v>
      </c>
      <c r="CO133">
        <f t="shared" si="6"/>
        <v>23.049999999999997</v>
      </c>
      <c r="CP133">
        <f t="shared" si="7"/>
        <v>27.930000000000007</v>
      </c>
      <c r="CQ133">
        <f t="shared" si="8"/>
        <v>29.649067347254725</v>
      </c>
    </row>
    <row r="134" spans="1:95" x14ac:dyDescent="0.25">
      <c r="A134" t="s">
        <v>105</v>
      </c>
      <c r="B134" s="1">
        <v>44327</v>
      </c>
      <c r="C134">
        <v>93.4</v>
      </c>
      <c r="D134">
        <v>-1.91</v>
      </c>
      <c r="E134">
        <v>6.15</v>
      </c>
      <c r="F134" t="s">
        <v>91</v>
      </c>
      <c r="G134">
        <v>608070</v>
      </c>
      <c r="H134">
        <v>640470</v>
      </c>
      <c r="I134" t="s">
        <v>116</v>
      </c>
      <c r="J134" t="s">
        <v>93</v>
      </c>
      <c r="O134">
        <v>1</v>
      </c>
      <c r="P134" t="s">
        <v>273</v>
      </c>
      <c r="Q134" t="s">
        <v>95</v>
      </c>
      <c r="R134" t="s">
        <v>96</v>
      </c>
      <c r="S134" t="s">
        <v>95</v>
      </c>
      <c r="T134" t="s">
        <v>98</v>
      </c>
      <c r="U134" t="s">
        <v>204</v>
      </c>
      <c r="V134" t="s">
        <v>99</v>
      </c>
      <c r="X134" t="s">
        <v>135</v>
      </c>
      <c r="Y134">
        <v>3</v>
      </c>
      <c r="Z134">
        <v>2</v>
      </c>
      <c r="AA134">
        <v>2021</v>
      </c>
      <c r="AB134">
        <v>-0.79</v>
      </c>
      <c r="AC134">
        <v>1.71</v>
      </c>
      <c r="AD134">
        <v>-0.78</v>
      </c>
      <c r="AE134">
        <v>3.18</v>
      </c>
      <c r="AI134">
        <v>0</v>
      </c>
      <c r="AJ134">
        <v>4</v>
      </c>
      <c r="AK134" t="s">
        <v>128</v>
      </c>
      <c r="AL134">
        <v>210.71</v>
      </c>
      <c r="AM134">
        <v>66.73</v>
      </c>
      <c r="AP134">
        <v>575929</v>
      </c>
      <c r="AS134">
        <v>4.6238309842902998</v>
      </c>
      <c r="AT134">
        <v>-135.78346217789601</v>
      </c>
      <c r="AU134">
        <v>-5.6053097994599304</v>
      </c>
      <c r="AV134">
        <v>-10.7589253259071</v>
      </c>
      <c r="AW134">
        <v>31.958254491424601</v>
      </c>
      <c r="AX134">
        <v>-10.061668032532401</v>
      </c>
      <c r="AY134">
        <v>3.29</v>
      </c>
      <c r="AZ134">
        <v>1.49</v>
      </c>
      <c r="BA134">
        <v>387</v>
      </c>
      <c r="BB134">
        <v>104.5</v>
      </c>
      <c r="BC134">
        <v>25</v>
      </c>
      <c r="BD134">
        <v>92.9</v>
      </c>
      <c r="BE134">
        <v>2255</v>
      </c>
      <c r="BF134">
        <v>6.2</v>
      </c>
      <c r="BG134">
        <v>634189</v>
      </c>
      <c r="BH134">
        <v>640470</v>
      </c>
      <c r="BI134">
        <v>575929</v>
      </c>
      <c r="BJ134">
        <v>519203</v>
      </c>
      <c r="BK134">
        <v>545121</v>
      </c>
      <c r="BL134">
        <v>622110</v>
      </c>
      <c r="BM134">
        <v>519299</v>
      </c>
      <c r="BN134">
        <v>592626</v>
      </c>
      <c r="BO134">
        <v>592178</v>
      </c>
      <c r="BP134">
        <v>518792</v>
      </c>
      <c r="BQ134">
        <v>54.3</v>
      </c>
      <c r="BR134">
        <v>0.89300000000000002</v>
      </c>
      <c r="BS134">
        <v>1.6539999999999999</v>
      </c>
      <c r="BT134">
        <v>2</v>
      </c>
      <c r="BU134">
        <v>1</v>
      </c>
      <c r="BV134">
        <v>0</v>
      </c>
      <c r="BW134">
        <v>3</v>
      </c>
      <c r="BX134">
        <v>6</v>
      </c>
      <c r="BY134">
        <v>29</v>
      </c>
      <c r="BZ134">
        <v>7</v>
      </c>
      <c r="CA134" t="s">
        <v>109</v>
      </c>
      <c r="CB134">
        <v>0</v>
      </c>
      <c r="CC134">
        <v>1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1</v>
      </c>
      <c r="CJ134" t="s">
        <v>103</v>
      </c>
      <c r="CK134" t="s">
        <v>115</v>
      </c>
      <c r="CL134">
        <v>220</v>
      </c>
      <c r="CM134">
        <v>0.13800000000000001</v>
      </c>
      <c r="CN134">
        <v>0.92300000000000004</v>
      </c>
      <c r="CO134">
        <f t="shared" si="6"/>
        <v>85.29</v>
      </c>
      <c r="CP134">
        <f t="shared" si="7"/>
        <v>131.54000000000002</v>
      </c>
      <c r="CQ134">
        <f t="shared" si="8"/>
        <v>24.719408175683334</v>
      </c>
    </row>
    <row r="135" spans="1:95" x14ac:dyDescent="0.25">
      <c r="A135" t="s">
        <v>105</v>
      </c>
      <c r="B135" s="1">
        <v>44324</v>
      </c>
      <c r="C135">
        <v>97.1</v>
      </c>
      <c r="D135">
        <v>-1.28</v>
      </c>
      <c r="E135">
        <v>6.39</v>
      </c>
      <c r="F135" t="s">
        <v>91</v>
      </c>
      <c r="G135">
        <v>608070</v>
      </c>
      <c r="H135">
        <v>641682</v>
      </c>
      <c r="I135" t="s">
        <v>139</v>
      </c>
      <c r="J135" t="s">
        <v>93</v>
      </c>
      <c r="O135">
        <v>1</v>
      </c>
      <c r="P135" t="s">
        <v>274</v>
      </c>
      <c r="Q135" t="s">
        <v>95</v>
      </c>
      <c r="R135" t="s">
        <v>96</v>
      </c>
      <c r="S135" t="s">
        <v>95</v>
      </c>
      <c r="T135" t="s">
        <v>98</v>
      </c>
      <c r="U135" t="s">
        <v>134</v>
      </c>
      <c r="V135" t="s">
        <v>99</v>
      </c>
      <c r="W135">
        <v>9</v>
      </c>
      <c r="X135" t="s">
        <v>108</v>
      </c>
      <c r="Y135">
        <v>3</v>
      </c>
      <c r="Z135">
        <v>2</v>
      </c>
      <c r="AA135">
        <v>2021</v>
      </c>
      <c r="AB135">
        <v>-0.63</v>
      </c>
      <c r="AC135">
        <v>1.4</v>
      </c>
      <c r="AD135">
        <v>-0.38</v>
      </c>
      <c r="AE135">
        <v>3.05</v>
      </c>
      <c r="AG135">
        <v>514917</v>
      </c>
      <c r="AH135">
        <v>642708</v>
      </c>
      <c r="AI135">
        <v>1</v>
      </c>
      <c r="AJ135">
        <v>6</v>
      </c>
      <c r="AK135" t="s">
        <v>128</v>
      </c>
      <c r="AL135">
        <v>203.55</v>
      </c>
      <c r="AM135">
        <v>106.42</v>
      </c>
      <c r="AP135">
        <v>663886</v>
      </c>
      <c r="AS135">
        <v>3.8105417149104102</v>
      </c>
      <c r="AT135">
        <v>-141.32115983480401</v>
      </c>
      <c r="AU135">
        <v>-6.5874321860388596</v>
      </c>
      <c r="AV135">
        <v>-9.2884147542615807</v>
      </c>
      <c r="AW135">
        <v>28.942166975899202</v>
      </c>
      <c r="AX135">
        <v>-12.123106501026101</v>
      </c>
      <c r="AY135">
        <v>3.29</v>
      </c>
      <c r="AZ135">
        <v>1.49</v>
      </c>
      <c r="BA135">
        <v>298</v>
      </c>
      <c r="BB135">
        <v>100.6</v>
      </c>
      <c r="BC135">
        <v>17</v>
      </c>
      <c r="BD135">
        <v>96.7</v>
      </c>
      <c r="BE135">
        <v>2205</v>
      </c>
      <c r="BF135">
        <v>5.8</v>
      </c>
      <c r="BG135">
        <v>634187</v>
      </c>
      <c r="BH135">
        <v>641682</v>
      </c>
      <c r="BI135">
        <v>663886</v>
      </c>
      <c r="BJ135">
        <v>519058</v>
      </c>
      <c r="BK135">
        <v>663697</v>
      </c>
      <c r="BL135">
        <v>553993</v>
      </c>
      <c r="BM135">
        <v>571657</v>
      </c>
      <c r="BN135">
        <v>571980</v>
      </c>
      <c r="BO135">
        <v>669222</v>
      </c>
      <c r="BP135">
        <v>592206</v>
      </c>
      <c r="BQ135">
        <v>54.68</v>
      </c>
      <c r="BR135">
        <v>0.49299999999999999</v>
      </c>
      <c r="BS135">
        <v>0.55200000000000005</v>
      </c>
      <c r="BT135">
        <v>1.25</v>
      </c>
      <c r="BU135">
        <v>1</v>
      </c>
      <c r="BV135">
        <v>1</v>
      </c>
      <c r="BW135">
        <v>1</v>
      </c>
      <c r="BX135">
        <v>4</v>
      </c>
      <c r="BY135">
        <v>54</v>
      </c>
      <c r="BZ135">
        <v>6</v>
      </c>
      <c r="CA135" t="s">
        <v>109</v>
      </c>
      <c r="CB135">
        <v>6</v>
      </c>
      <c r="CC135">
        <v>1</v>
      </c>
      <c r="CD135">
        <v>6</v>
      </c>
      <c r="CE135">
        <v>1</v>
      </c>
      <c r="CF135">
        <v>1</v>
      </c>
      <c r="CG135">
        <v>8</v>
      </c>
      <c r="CH135">
        <v>8</v>
      </c>
      <c r="CI135">
        <v>1</v>
      </c>
      <c r="CJ135" t="s">
        <v>103</v>
      </c>
      <c r="CK135" t="s">
        <v>115</v>
      </c>
      <c r="CL135">
        <v>220</v>
      </c>
      <c r="CM135">
        <v>1.4999999999999999E-2</v>
      </c>
      <c r="CN135">
        <v>1.331</v>
      </c>
      <c r="CO135">
        <f t="shared" si="6"/>
        <v>78.13000000000001</v>
      </c>
      <c r="CP135">
        <f t="shared" si="7"/>
        <v>91.850000000000009</v>
      </c>
      <c r="CQ135">
        <f t="shared" si="8"/>
        <v>30.289015171996706</v>
      </c>
    </row>
    <row r="136" spans="1:95" x14ac:dyDescent="0.25">
      <c r="A136" t="s">
        <v>90</v>
      </c>
      <c r="B136" s="1">
        <v>44323</v>
      </c>
      <c r="C136">
        <v>80.099999999999994</v>
      </c>
      <c r="D136">
        <v>1.97</v>
      </c>
      <c r="E136">
        <v>6.1</v>
      </c>
      <c r="F136" t="s">
        <v>91</v>
      </c>
      <c r="G136">
        <v>608070</v>
      </c>
      <c r="H136">
        <v>489119</v>
      </c>
      <c r="I136" t="s">
        <v>106</v>
      </c>
      <c r="J136" t="s">
        <v>93</v>
      </c>
      <c r="O136">
        <v>14</v>
      </c>
      <c r="P136" t="s">
        <v>275</v>
      </c>
      <c r="Q136" t="s">
        <v>95</v>
      </c>
      <c r="R136" t="s">
        <v>95</v>
      </c>
      <c r="S136" t="s">
        <v>96</v>
      </c>
      <c r="T136" t="s">
        <v>98</v>
      </c>
      <c r="U136" t="s">
        <v>134</v>
      </c>
      <c r="V136" t="s">
        <v>99</v>
      </c>
      <c r="W136">
        <v>5</v>
      </c>
      <c r="X136" t="s">
        <v>100</v>
      </c>
      <c r="Y136">
        <v>1</v>
      </c>
      <c r="Z136">
        <v>1</v>
      </c>
      <c r="AA136">
        <v>2021</v>
      </c>
      <c r="AB136">
        <v>1.35</v>
      </c>
      <c r="AC136">
        <v>0.24</v>
      </c>
      <c r="AD136">
        <v>0.25</v>
      </c>
      <c r="AE136">
        <v>1.24</v>
      </c>
      <c r="AI136">
        <v>2</v>
      </c>
      <c r="AJ136">
        <v>4</v>
      </c>
      <c r="AK136" t="s">
        <v>128</v>
      </c>
      <c r="AL136">
        <v>105.95</v>
      </c>
      <c r="AM136">
        <v>168.88</v>
      </c>
      <c r="AP136">
        <v>571466</v>
      </c>
      <c r="AS136">
        <v>-6.2924891759874999</v>
      </c>
      <c r="AT136">
        <v>-116.422347675479</v>
      </c>
      <c r="AU136">
        <v>-4.4427520680966799</v>
      </c>
      <c r="AV136">
        <v>13.4388845974412</v>
      </c>
      <c r="AW136">
        <v>22.452191544079898</v>
      </c>
      <c r="AX136">
        <v>-29.3219857220991</v>
      </c>
      <c r="AY136">
        <v>3.29</v>
      </c>
      <c r="AZ136">
        <v>1.49</v>
      </c>
      <c r="BA136">
        <v>12</v>
      </c>
      <c r="BB136">
        <v>97.8</v>
      </c>
      <c r="BC136">
        <v>-7</v>
      </c>
      <c r="BD136">
        <v>79.5</v>
      </c>
      <c r="BE136">
        <v>1629</v>
      </c>
      <c r="BF136">
        <v>6</v>
      </c>
      <c r="BG136">
        <v>634203</v>
      </c>
      <c r="BH136">
        <v>489119</v>
      </c>
      <c r="BI136">
        <v>571466</v>
      </c>
      <c r="BJ136">
        <v>519058</v>
      </c>
      <c r="BK136">
        <v>669222</v>
      </c>
      <c r="BL136">
        <v>553993</v>
      </c>
      <c r="BM136">
        <v>571657</v>
      </c>
      <c r="BN136">
        <v>673451</v>
      </c>
      <c r="BO136">
        <v>571980</v>
      </c>
      <c r="BP136">
        <v>592206</v>
      </c>
      <c r="BQ136">
        <v>54.48</v>
      </c>
      <c r="BR136">
        <v>0.21299999999999999</v>
      </c>
      <c r="BS136">
        <v>0.19500000000000001</v>
      </c>
      <c r="BT136">
        <v>0</v>
      </c>
      <c r="BU136">
        <v>1</v>
      </c>
      <c r="BV136">
        <v>0</v>
      </c>
      <c r="BW136">
        <v>0</v>
      </c>
      <c r="BX136">
        <v>2</v>
      </c>
      <c r="BY136">
        <v>27</v>
      </c>
      <c r="BZ136">
        <v>3</v>
      </c>
      <c r="CA136" t="s">
        <v>102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 t="s">
        <v>115</v>
      </c>
      <c r="CK136" t="s">
        <v>115</v>
      </c>
      <c r="CL136">
        <v>130</v>
      </c>
      <c r="CM136">
        <v>-1.2999999999999999E-2</v>
      </c>
      <c r="CN136">
        <v>-9.9000000000000005E-2</v>
      </c>
      <c r="CO136">
        <f t="shared" si="6"/>
        <v>-19.47</v>
      </c>
      <c r="CP136">
        <f t="shared" si="7"/>
        <v>29.390000000000015</v>
      </c>
      <c r="CQ136">
        <f t="shared" si="8"/>
        <v>-25.142465805300699</v>
      </c>
    </row>
    <row r="137" spans="1:95" x14ac:dyDescent="0.25">
      <c r="A137" t="s">
        <v>90</v>
      </c>
      <c r="B137" s="1">
        <v>44323</v>
      </c>
      <c r="C137">
        <v>81.900000000000006</v>
      </c>
      <c r="D137">
        <v>2.17</v>
      </c>
      <c r="E137">
        <v>6</v>
      </c>
      <c r="F137" t="s">
        <v>91</v>
      </c>
      <c r="G137">
        <v>608070</v>
      </c>
      <c r="H137">
        <v>489119</v>
      </c>
      <c r="I137" t="s">
        <v>106</v>
      </c>
      <c r="J137" t="s">
        <v>93</v>
      </c>
      <c r="O137">
        <v>14</v>
      </c>
      <c r="P137" t="s">
        <v>276</v>
      </c>
      <c r="Q137" t="s">
        <v>95</v>
      </c>
      <c r="R137" t="s">
        <v>95</v>
      </c>
      <c r="S137" t="s">
        <v>96</v>
      </c>
      <c r="T137" t="s">
        <v>98</v>
      </c>
      <c r="U137" t="s">
        <v>134</v>
      </c>
      <c r="V137" t="s">
        <v>99</v>
      </c>
      <c r="W137">
        <v>5</v>
      </c>
      <c r="X137" t="s">
        <v>127</v>
      </c>
      <c r="Y137">
        <v>3</v>
      </c>
      <c r="Z137">
        <v>2</v>
      </c>
      <c r="AA137">
        <v>2021</v>
      </c>
      <c r="AB137">
        <v>1.23</v>
      </c>
      <c r="AC137">
        <v>0.28000000000000003</v>
      </c>
      <c r="AD137">
        <v>0.53</v>
      </c>
      <c r="AE137">
        <v>1.17</v>
      </c>
      <c r="AI137">
        <v>2</v>
      </c>
      <c r="AJ137">
        <v>1</v>
      </c>
      <c r="AK137" t="s">
        <v>128</v>
      </c>
      <c r="AL137">
        <v>117.05</v>
      </c>
      <c r="AM137">
        <v>179.6</v>
      </c>
      <c r="AP137">
        <v>571466</v>
      </c>
      <c r="AS137">
        <v>-6.0415527237625204</v>
      </c>
      <c r="AT137">
        <v>-119.06307013779001</v>
      </c>
      <c r="AU137">
        <v>-4.8456686930533097</v>
      </c>
      <c r="AV137">
        <v>12.836437015500699</v>
      </c>
      <c r="AW137">
        <v>22.969169980736201</v>
      </c>
      <c r="AX137">
        <v>-28.759553672226101</v>
      </c>
      <c r="AY137">
        <v>3.29</v>
      </c>
      <c r="AZ137">
        <v>1.49</v>
      </c>
      <c r="BA137">
        <v>60</v>
      </c>
      <c r="BB137">
        <v>65.900000000000006</v>
      </c>
      <c r="BC137">
        <v>75</v>
      </c>
      <c r="BD137">
        <v>81.599999999999994</v>
      </c>
      <c r="BE137">
        <v>1729</v>
      </c>
      <c r="BF137">
        <v>6.1</v>
      </c>
      <c r="BG137">
        <v>634203</v>
      </c>
      <c r="BH137">
        <v>489119</v>
      </c>
      <c r="BI137">
        <v>571466</v>
      </c>
      <c r="BJ137">
        <v>519058</v>
      </c>
      <c r="BK137">
        <v>669222</v>
      </c>
      <c r="BL137">
        <v>553993</v>
      </c>
      <c r="BM137">
        <v>571657</v>
      </c>
      <c r="BN137">
        <v>673451</v>
      </c>
      <c r="BO137">
        <v>571980</v>
      </c>
      <c r="BP137">
        <v>592206</v>
      </c>
      <c r="BQ137">
        <v>54.35</v>
      </c>
      <c r="BR137">
        <v>3.0000000000000001E-3</v>
      </c>
      <c r="BS137">
        <v>4.0000000000000001E-3</v>
      </c>
      <c r="BT137">
        <v>0</v>
      </c>
      <c r="BU137">
        <v>1</v>
      </c>
      <c r="BV137">
        <v>0</v>
      </c>
      <c r="BW137">
        <v>0</v>
      </c>
      <c r="BX137">
        <v>3</v>
      </c>
      <c r="BY137">
        <v>6</v>
      </c>
      <c r="BZ137">
        <v>8</v>
      </c>
      <c r="CA137" t="s">
        <v>102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 t="s">
        <v>115</v>
      </c>
      <c r="CK137" t="s">
        <v>115</v>
      </c>
      <c r="CL137">
        <v>129</v>
      </c>
      <c r="CM137">
        <v>-0.01</v>
      </c>
      <c r="CN137">
        <v>-0.13100000000000001</v>
      </c>
      <c r="CO137">
        <f t="shared" si="6"/>
        <v>-8.3700000000000045</v>
      </c>
      <c r="CP137">
        <f t="shared" si="7"/>
        <v>18.670000000000016</v>
      </c>
      <c r="CQ137">
        <f t="shared" si="8"/>
        <v>-18.110478192591742</v>
      </c>
    </row>
    <row r="138" spans="1:95" x14ac:dyDescent="0.25">
      <c r="A138" t="s">
        <v>105</v>
      </c>
      <c r="B138" s="1">
        <v>44322</v>
      </c>
      <c r="C138">
        <v>93.3</v>
      </c>
      <c r="D138">
        <v>0.71</v>
      </c>
      <c r="E138">
        <v>5.83</v>
      </c>
      <c r="F138" t="s">
        <v>91</v>
      </c>
      <c r="G138">
        <v>608070</v>
      </c>
      <c r="H138">
        <v>518633</v>
      </c>
      <c r="I138" t="s">
        <v>106</v>
      </c>
      <c r="J138" t="s">
        <v>93</v>
      </c>
      <c r="O138">
        <v>1</v>
      </c>
      <c r="P138" t="s">
        <v>277</v>
      </c>
      <c r="Q138" t="s">
        <v>95</v>
      </c>
      <c r="R138" t="s">
        <v>95</v>
      </c>
      <c r="S138" t="s">
        <v>96</v>
      </c>
      <c r="T138" t="s">
        <v>177</v>
      </c>
      <c r="U138" t="s">
        <v>98</v>
      </c>
      <c r="V138" t="s">
        <v>99</v>
      </c>
      <c r="W138">
        <v>5</v>
      </c>
      <c r="X138" t="s">
        <v>127</v>
      </c>
      <c r="Y138">
        <v>1</v>
      </c>
      <c r="Z138">
        <v>0</v>
      </c>
      <c r="AA138">
        <v>2021</v>
      </c>
      <c r="AB138">
        <v>0.27</v>
      </c>
      <c r="AC138">
        <v>1.62</v>
      </c>
      <c r="AD138">
        <v>-0.69</v>
      </c>
      <c r="AE138">
        <v>2.97</v>
      </c>
      <c r="AG138">
        <v>514917</v>
      </c>
      <c r="AH138">
        <v>656669</v>
      </c>
      <c r="AI138">
        <v>2</v>
      </c>
      <c r="AJ138">
        <v>5</v>
      </c>
      <c r="AK138" t="s">
        <v>101</v>
      </c>
      <c r="AL138">
        <v>107.51</v>
      </c>
      <c r="AM138">
        <v>167.59</v>
      </c>
      <c r="AP138">
        <v>521692</v>
      </c>
      <c r="AS138">
        <v>-4.2365580233645304</v>
      </c>
      <c r="AT138">
        <v>-135.78067033668</v>
      </c>
      <c r="AU138">
        <v>-5.1870581600117198</v>
      </c>
      <c r="AV138">
        <v>4.31033999259546</v>
      </c>
      <c r="AW138">
        <v>30.386187967781002</v>
      </c>
      <c r="AX138">
        <v>-11.2279895138466</v>
      </c>
      <c r="AY138">
        <v>3.29</v>
      </c>
      <c r="AZ138">
        <v>1.49</v>
      </c>
      <c r="BA138">
        <v>97</v>
      </c>
      <c r="BB138">
        <v>70.099999999999994</v>
      </c>
      <c r="BC138">
        <v>66</v>
      </c>
      <c r="BD138">
        <v>93.8</v>
      </c>
      <c r="BE138">
        <v>2285</v>
      </c>
      <c r="BF138">
        <v>6.7</v>
      </c>
      <c r="BG138">
        <v>634233</v>
      </c>
      <c r="BH138">
        <v>518633</v>
      </c>
      <c r="BI138">
        <v>521692</v>
      </c>
      <c r="BJ138">
        <v>467793</v>
      </c>
      <c r="BK138">
        <v>593160</v>
      </c>
      <c r="BL138">
        <v>641531</v>
      </c>
      <c r="BM138">
        <v>670032</v>
      </c>
      <c r="BN138">
        <v>643217</v>
      </c>
      <c r="BO138">
        <v>572191</v>
      </c>
      <c r="BP138">
        <v>624585</v>
      </c>
      <c r="BQ138">
        <v>53.85</v>
      </c>
      <c r="BR138">
        <v>7.0000000000000001E-3</v>
      </c>
      <c r="BS138">
        <v>6.0000000000000001E-3</v>
      </c>
      <c r="BT138">
        <v>0</v>
      </c>
      <c r="BU138">
        <v>1</v>
      </c>
      <c r="BV138">
        <v>0</v>
      </c>
      <c r="BW138">
        <v>0</v>
      </c>
      <c r="BX138">
        <v>3</v>
      </c>
      <c r="BY138">
        <v>37</v>
      </c>
      <c r="BZ138">
        <v>2</v>
      </c>
      <c r="CA138" t="s">
        <v>109</v>
      </c>
      <c r="CB138">
        <v>0</v>
      </c>
      <c r="CC138">
        <v>2</v>
      </c>
      <c r="CD138">
        <v>2</v>
      </c>
      <c r="CE138">
        <v>0</v>
      </c>
      <c r="CF138">
        <v>2</v>
      </c>
      <c r="CG138">
        <v>0</v>
      </c>
      <c r="CH138">
        <v>2</v>
      </c>
      <c r="CI138">
        <v>0</v>
      </c>
      <c r="CJ138" t="s">
        <v>115</v>
      </c>
      <c r="CK138" t="s">
        <v>115</v>
      </c>
      <c r="CL138">
        <v>158</v>
      </c>
      <c r="CM138">
        <v>3.3000000000000002E-2</v>
      </c>
      <c r="CN138">
        <v>-0.50900000000000001</v>
      </c>
      <c r="CO138">
        <f t="shared" si="6"/>
        <v>-17.909999999999997</v>
      </c>
      <c r="CP138">
        <f t="shared" si="7"/>
        <v>30.680000000000007</v>
      </c>
      <c r="CQ138">
        <f t="shared" si="8"/>
        <v>-22.706259129714784</v>
      </c>
    </row>
    <row r="139" spans="1:95" x14ac:dyDescent="0.25">
      <c r="A139" t="s">
        <v>105</v>
      </c>
      <c r="B139" s="1">
        <v>44321</v>
      </c>
      <c r="C139">
        <v>93.3</v>
      </c>
      <c r="D139">
        <v>-2.0299999999999998</v>
      </c>
      <c r="E139">
        <v>5.79</v>
      </c>
      <c r="F139" t="s">
        <v>91</v>
      </c>
      <c r="G139">
        <v>608070</v>
      </c>
      <c r="H139">
        <v>596001</v>
      </c>
      <c r="I139" t="s">
        <v>116</v>
      </c>
      <c r="J139" t="s">
        <v>93</v>
      </c>
      <c r="O139">
        <v>8</v>
      </c>
      <c r="P139" t="s">
        <v>278</v>
      </c>
      <c r="Q139" t="s">
        <v>95</v>
      </c>
      <c r="R139" t="s">
        <v>96</v>
      </c>
      <c r="S139" t="s">
        <v>95</v>
      </c>
      <c r="T139" t="s">
        <v>177</v>
      </c>
      <c r="U139" t="s">
        <v>98</v>
      </c>
      <c r="V139" t="s">
        <v>99</v>
      </c>
      <c r="X139" t="s">
        <v>135</v>
      </c>
      <c r="Y139">
        <v>1</v>
      </c>
      <c r="Z139">
        <v>1</v>
      </c>
      <c r="AA139">
        <v>2021</v>
      </c>
      <c r="AB139">
        <v>-0.36</v>
      </c>
      <c r="AC139">
        <v>1.07</v>
      </c>
      <c r="AD139">
        <v>0.08</v>
      </c>
      <c r="AE139">
        <v>1.62</v>
      </c>
      <c r="AI139">
        <v>1</v>
      </c>
      <c r="AJ139">
        <v>8</v>
      </c>
      <c r="AK139" t="s">
        <v>101</v>
      </c>
      <c r="AL139">
        <v>232.29</v>
      </c>
      <c r="AM139">
        <v>71.930000000000007</v>
      </c>
      <c r="AP139">
        <v>521692</v>
      </c>
      <c r="AS139">
        <v>6.1381757676682396</v>
      </c>
      <c r="AT139">
        <v>-135.6621778713</v>
      </c>
      <c r="AU139">
        <v>-7.2754839606982102</v>
      </c>
      <c r="AV139">
        <v>-5.6723575596318101</v>
      </c>
      <c r="AW139">
        <v>27.938646425045199</v>
      </c>
      <c r="AX139">
        <v>-17.589010342204499</v>
      </c>
      <c r="AY139">
        <v>3.29</v>
      </c>
      <c r="AZ139">
        <v>1.49</v>
      </c>
      <c r="BA139">
        <v>407</v>
      </c>
      <c r="BB139">
        <v>108.5</v>
      </c>
      <c r="BC139">
        <v>24</v>
      </c>
      <c r="BD139">
        <v>92.6</v>
      </c>
      <c r="BE139">
        <v>2367</v>
      </c>
      <c r="BF139">
        <v>5.8</v>
      </c>
      <c r="BG139">
        <v>634226</v>
      </c>
      <c r="BH139">
        <v>596001</v>
      </c>
      <c r="BI139">
        <v>521692</v>
      </c>
      <c r="BJ139">
        <v>467793</v>
      </c>
      <c r="BK139">
        <v>593160</v>
      </c>
      <c r="BL139">
        <v>641531</v>
      </c>
      <c r="BM139">
        <v>670032</v>
      </c>
      <c r="BN139">
        <v>643217</v>
      </c>
      <c r="BO139">
        <v>572191</v>
      </c>
      <c r="BP139">
        <v>624585</v>
      </c>
      <c r="BQ139">
        <v>54.73</v>
      </c>
      <c r="BR139">
        <v>0.95299999999999996</v>
      </c>
      <c r="BS139">
        <v>1.8220000000000001</v>
      </c>
      <c r="BT139">
        <v>2</v>
      </c>
      <c r="BU139">
        <v>1</v>
      </c>
      <c r="BV139">
        <v>0</v>
      </c>
      <c r="BW139">
        <v>3</v>
      </c>
      <c r="BX139">
        <v>6</v>
      </c>
      <c r="BY139">
        <v>61</v>
      </c>
      <c r="BZ139">
        <v>3</v>
      </c>
      <c r="CA139" t="s">
        <v>109</v>
      </c>
      <c r="CB139">
        <v>4</v>
      </c>
      <c r="CC139">
        <v>3</v>
      </c>
      <c r="CD139">
        <v>3</v>
      </c>
      <c r="CE139">
        <v>4</v>
      </c>
      <c r="CF139">
        <v>4</v>
      </c>
      <c r="CG139">
        <v>4</v>
      </c>
      <c r="CH139">
        <v>4</v>
      </c>
      <c r="CI139">
        <v>4</v>
      </c>
      <c r="CJ139" t="s">
        <v>103</v>
      </c>
      <c r="CK139" t="s">
        <v>104</v>
      </c>
      <c r="CL139">
        <v>228</v>
      </c>
      <c r="CM139">
        <v>-0.26100000000000001</v>
      </c>
      <c r="CN139">
        <v>1.0069999999999999</v>
      </c>
      <c r="CO139">
        <f t="shared" si="6"/>
        <v>106.86999999999999</v>
      </c>
      <c r="CP139">
        <f t="shared" si="7"/>
        <v>126.34</v>
      </c>
      <c r="CQ139">
        <f t="shared" si="8"/>
        <v>30.170711615446947</v>
      </c>
    </row>
    <row r="140" spans="1:95" x14ac:dyDescent="0.25">
      <c r="A140" t="s">
        <v>177</v>
      </c>
      <c r="B140" s="1">
        <v>44320</v>
      </c>
      <c r="C140">
        <v>82.3</v>
      </c>
      <c r="D140">
        <v>0.75</v>
      </c>
      <c r="E140">
        <v>6.11</v>
      </c>
      <c r="F140" t="s">
        <v>91</v>
      </c>
      <c r="G140">
        <v>608070</v>
      </c>
      <c r="H140">
        <v>501985</v>
      </c>
      <c r="I140" t="s">
        <v>111</v>
      </c>
      <c r="J140" t="s">
        <v>93</v>
      </c>
      <c r="O140">
        <v>14</v>
      </c>
      <c r="P140" t="s">
        <v>279</v>
      </c>
      <c r="Q140" t="s">
        <v>95</v>
      </c>
      <c r="R140" t="s">
        <v>95</v>
      </c>
      <c r="S140" t="s">
        <v>96</v>
      </c>
      <c r="T140" t="s">
        <v>177</v>
      </c>
      <c r="U140" t="s">
        <v>98</v>
      </c>
      <c r="V140" t="s">
        <v>99</v>
      </c>
      <c r="W140">
        <v>5</v>
      </c>
      <c r="X140" t="s">
        <v>100</v>
      </c>
      <c r="Y140">
        <v>1</v>
      </c>
      <c r="Z140">
        <v>2</v>
      </c>
      <c r="AA140">
        <v>2021</v>
      </c>
      <c r="AB140">
        <v>-0.43</v>
      </c>
      <c r="AC140">
        <v>-1.1499999999999999</v>
      </c>
      <c r="AD140">
        <v>0.04</v>
      </c>
      <c r="AE140">
        <v>1.34</v>
      </c>
      <c r="AG140">
        <v>514917</v>
      </c>
      <c r="AH140">
        <v>656669</v>
      </c>
      <c r="AI140">
        <v>1</v>
      </c>
      <c r="AJ140">
        <v>6</v>
      </c>
      <c r="AK140" t="s">
        <v>101</v>
      </c>
      <c r="AL140">
        <v>107.64</v>
      </c>
      <c r="AM140">
        <v>175.06</v>
      </c>
      <c r="AP140">
        <v>521692</v>
      </c>
      <c r="AS140">
        <v>-0.75989151314980596</v>
      </c>
      <c r="AT140">
        <v>-119.806322748559</v>
      </c>
      <c r="AU140">
        <v>-2.0303481272980699</v>
      </c>
      <c r="AV140">
        <v>-4.0033147499016604</v>
      </c>
      <c r="AW140">
        <v>24.008754127377799</v>
      </c>
      <c r="AX140">
        <v>-43.018274767604098</v>
      </c>
      <c r="AY140">
        <v>3.29</v>
      </c>
      <c r="AZ140">
        <v>1.49</v>
      </c>
      <c r="BA140">
        <v>1</v>
      </c>
      <c r="BB140">
        <v>72.2</v>
      </c>
      <c r="BC140">
        <v>-49</v>
      </c>
      <c r="BD140">
        <v>81</v>
      </c>
      <c r="BE140">
        <v>2547</v>
      </c>
      <c r="BF140">
        <v>5.4</v>
      </c>
      <c r="BG140">
        <v>634277</v>
      </c>
      <c r="BH140">
        <v>501985</v>
      </c>
      <c r="BI140">
        <v>521692</v>
      </c>
      <c r="BJ140">
        <v>467793</v>
      </c>
      <c r="BK140">
        <v>593160</v>
      </c>
      <c r="BL140">
        <v>593643</v>
      </c>
      <c r="BM140">
        <v>670032</v>
      </c>
      <c r="BN140">
        <v>643217</v>
      </c>
      <c r="BO140">
        <v>572191</v>
      </c>
      <c r="BP140">
        <v>641531</v>
      </c>
      <c r="BQ140">
        <v>55.06</v>
      </c>
      <c r="BR140">
        <v>0.19</v>
      </c>
      <c r="BS140">
        <v>0.18</v>
      </c>
      <c r="BT140">
        <v>0.9</v>
      </c>
      <c r="BU140">
        <v>1</v>
      </c>
      <c r="BV140">
        <v>1</v>
      </c>
      <c r="BW140">
        <v>0</v>
      </c>
      <c r="BX140">
        <v>2</v>
      </c>
      <c r="BY140">
        <v>46</v>
      </c>
      <c r="BZ140">
        <v>5</v>
      </c>
      <c r="CA140" t="s">
        <v>251</v>
      </c>
      <c r="CB140">
        <v>3</v>
      </c>
      <c r="CC140">
        <v>0</v>
      </c>
      <c r="CD140">
        <v>0</v>
      </c>
      <c r="CE140">
        <v>3</v>
      </c>
      <c r="CF140">
        <v>0</v>
      </c>
      <c r="CG140">
        <v>3</v>
      </c>
      <c r="CH140">
        <v>0</v>
      </c>
      <c r="CI140">
        <v>3</v>
      </c>
      <c r="CJ140" t="s">
        <v>115</v>
      </c>
      <c r="CK140" t="s">
        <v>104</v>
      </c>
      <c r="CL140">
        <v>329</v>
      </c>
      <c r="CM140">
        <v>-7.3999999999999996E-2</v>
      </c>
      <c r="CN140">
        <v>1.0740000000000001</v>
      </c>
      <c r="CO140">
        <f t="shared" si="6"/>
        <v>-17.78</v>
      </c>
      <c r="CP140">
        <f t="shared" si="7"/>
        <v>23.210000000000008</v>
      </c>
      <c r="CQ140">
        <f t="shared" si="8"/>
        <v>-28.090416231622633</v>
      </c>
    </row>
    <row r="141" spans="1:95" x14ac:dyDescent="0.25">
      <c r="A141" t="s">
        <v>105</v>
      </c>
      <c r="B141" s="1">
        <v>44320</v>
      </c>
      <c r="C141">
        <v>91.5</v>
      </c>
      <c r="D141">
        <v>0.74</v>
      </c>
      <c r="E141">
        <v>6.01</v>
      </c>
      <c r="F141" t="s">
        <v>91</v>
      </c>
      <c r="G141">
        <v>608070</v>
      </c>
      <c r="H141">
        <v>501985</v>
      </c>
      <c r="I141" t="s">
        <v>106</v>
      </c>
      <c r="J141" t="s">
        <v>93</v>
      </c>
      <c r="O141">
        <v>11</v>
      </c>
      <c r="P141" t="s">
        <v>280</v>
      </c>
      <c r="Q141" t="s">
        <v>95</v>
      </c>
      <c r="R141" t="s">
        <v>95</v>
      </c>
      <c r="S141" t="s">
        <v>96</v>
      </c>
      <c r="T141" t="s">
        <v>177</v>
      </c>
      <c r="U141" t="s">
        <v>98</v>
      </c>
      <c r="V141" t="s">
        <v>99</v>
      </c>
      <c r="W141">
        <v>2</v>
      </c>
      <c r="X141" t="s">
        <v>127</v>
      </c>
      <c r="Y141">
        <v>0</v>
      </c>
      <c r="Z141">
        <v>1</v>
      </c>
      <c r="AA141">
        <v>2021</v>
      </c>
      <c r="AB141">
        <v>0.18</v>
      </c>
      <c r="AC141">
        <v>1.31</v>
      </c>
      <c r="AD141">
        <v>-0.75</v>
      </c>
      <c r="AE141">
        <v>3.43</v>
      </c>
      <c r="AI141">
        <v>1</v>
      </c>
      <c r="AJ141">
        <v>4</v>
      </c>
      <c r="AK141" t="s">
        <v>101</v>
      </c>
      <c r="AL141">
        <v>121.21</v>
      </c>
      <c r="AM141">
        <v>206.45</v>
      </c>
      <c r="AP141">
        <v>521692</v>
      </c>
      <c r="AS141">
        <v>-4.0612035381101403</v>
      </c>
      <c r="AT141">
        <v>-133.24486132868</v>
      </c>
      <c r="AU141">
        <v>-3.4332058930788198</v>
      </c>
      <c r="AV141">
        <v>2.98856342789853</v>
      </c>
      <c r="AW141">
        <v>27.955389528678499</v>
      </c>
      <c r="AX141">
        <v>-16.003062638699699</v>
      </c>
      <c r="AY141">
        <v>3.29</v>
      </c>
      <c r="AZ141">
        <v>1.49</v>
      </c>
      <c r="BA141">
        <v>13</v>
      </c>
      <c r="BB141">
        <v>77</v>
      </c>
      <c r="BC141">
        <v>81</v>
      </c>
      <c r="BD141">
        <v>90.3</v>
      </c>
      <c r="BE141">
        <v>2554</v>
      </c>
      <c r="BF141">
        <v>5.5</v>
      </c>
      <c r="BG141">
        <v>634277</v>
      </c>
      <c r="BH141">
        <v>501985</v>
      </c>
      <c r="BI141">
        <v>521692</v>
      </c>
      <c r="BJ141">
        <v>467793</v>
      </c>
      <c r="BK141">
        <v>593160</v>
      </c>
      <c r="BL141">
        <v>593643</v>
      </c>
      <c r="BM141">
        <v>670032</v>
      </c>
      <c r="BN141">
        <v>643217</v>
      </c>
      <c r="BO141">
        <v>572191</v>
      </c>
      <c r="BP141">
        <v>641531</v>
      </c>
      <c r="BQ141">
        <v>55.03</v>
      </c>
      <c r="BR141">
        <v>3.0000000000000001E-3</v>
      </c>
      <c r="BS141">
        <v>4.0000000000000001E-3</v>
      </c>
      <c r="BT141">
        <v>0</v>
      </c>
      <c r="BU141">
        <v>1</v>
      </c>
      <c r="BV141">
        <v>0</v>
      </c>
      <c r="BW141">
        <v>0</v>
      </c>
      <c r="BX141">
        <v>3</v>
      </c>
      <c r="BY141">
        <v>28</v>
      </c>
      <c r="BZ141">
        <v>2</v>
      </c>
      <c r="CA141" t="s">
        <v>109</v>
      </c>
      <c r="CB141">
        <v>2</v>
      </c>
      <c r="CC141">
        <v>0</v>
      </c>
      <c r="CD141">
        <v>0</v>
      </c>
      <c r="CE141">
        <v>2</v>
      </c>
      <c r="CF141">
        <v>0</v>
      </c>
      <c r="CG141">
        <v>2</v>
      </c>
      <c r="CH141">
        <v>0</v>
      </c>
      <c r="CI141">
        <v>2</v>
      </c>
      <c r="CJ141" t="s">
        <v>104</v>
      </c>
      <c r="CK141" t="s">
        <v>115</v>
      </c>
      <c r="CL141">
        <v>148</v>
      </c>
      <c r="CM141">
        <v>1.7999999999999999E-2</v>
      </c>
      <c r="CN141">
        <v>-0.13500000000000001</v>
      </c>
      <c r="CO141">
        <f t="shared" si="6"/>
        <v>-4.210000000000008</v>
      </c>
      <c r="CP141">
        <f t="shared" si="7"/>
        <v>-8.1799999999999784</v>
      </c>
      <c r="CQ141">
        <f t="shared" si="8"/>
        <v>20.425138522334439</v>
      </c>
    </row>
    <row r="142" spans="1:95" x14ac:dyDescent="0.25">
      <c r="A142" t="s">
        <v>121</v>
      </c>
      <c r="B142" s="1">
        <v>44320</v>
      </c>
      <c r="C142">
        <v>89.4</v>
      </c>
      <c r="D142">
        <v>-1.56</v>
      </c>
      <c r="E142">
        <v>6.4</v>
      </c>
      <c r="F142" t="s">
        <v>91</v>
      </c>
      <c r="G142">
        <v>608070</v>
      </c>
      <c r="H142">
        <v>451584</v>
      </c>
      <c r="I142" t="s">
        <v>106</v>
      </c>
      <c r="J142" t="s">
        <v>93</v>
      </c>
      <c r="O142">
        <v>2</v>
      </c>
      <c r="P142" t="s">
        <v>281</v>
      </c>
      <c r="Q142" t="s">
        <v>95</v>
      </c>
      <c r="R142" t="s">
        <v>96</v>
      </c>
      <c r="S142" t="s">
        <v>95</v>
      </c>
      <c r="T142" t="s">
        <v>177</v>
      </c>
      <c r="U142" t="s">
        <v>98</v>
      </c>
      <c r="V142" t="s">
        <v>99</v>
      </c>
      <c r="W142">
        <v>8</v>
      </c>
      <c r="X142" t="s">
        <v>135</v>
      </c>
      <c r="Y142">
        <v>0</v>
      </c>
      <c r="Z142">
        <v>0</v>
      </c>
      <c r="AA142">
        <v>2021</v>
      </c>
      <c r="AB142">
        <v>0.23</v>
      </c>
      <c r="AC142">
        <v>0.62</v>
      </c>
      <c r="AD142">
        <v>0.18</v>
      </c>
      <c r="AE142">
        <v>3.03</v>
      </c>
      <c r="AI142">
        <v>1</v>
      </c>
      <c r="AJ142">
        <v>9</v>
      </c>
      <c r="AK142" t="s">
        <v>101</v>
      </c>
      <c r="AL142">
        <v>156.13</v>
      </c>
      <c r="AM142">
        <v>112.08</v>
      </c>
      <c r="AP142">
        <v>521692</v>
      </c>
      <c r="AS142">
        <v>3.8010776203604699</v>
      </c>
      <c r="AT142">
        <v>-130.33235366293499</v>
      </c>
      <c r="AU142">
        <v>-3.7069611982279</v>
      </c>
      <c r="AV142">
        <v>1.9423711501349501</v>
      </c>
      <c r="AW142">
        <v>23.595911276833299</v>
      </c>
      <c r="AX142">
        <v>-24.562323628711301</v>
      </c>
      <c r="AY142">
        <v>3.29</v>
      </c>
      <c r="AZ142">
        <v>1.49</v>
      </c>
      <c r="BA142">
        <v>231</v>
      </c>
      <c r="BB142">
        <v>89.2</v>
      </c>
      <c r="BC142">
        <v>54</v>
      </c>
      <c r="BD142">
        <v>89.9</v>
      </c>
      <c r="BE142">
        <v>2650</v>
      </c>
      <c r="BF142">
        <v>6.2</v>
      </c>
      <c r="BG142">
        <v>634277</v>
      </c>
      <c r="BH142">
        <v>451584</v>
      </c>
      <c r="BI142">
        <v>521692</v>
      </c>
      <c r="BJ142">
        <v>467793</v>
      </c>
      <c r="BK142">
        <v>593160</v>
      </c>
      <c r="BL142">
        <v>593643</v>
      </c>
      <c r="BM142">
        <v>670032</v>
      </c>
      <c r="BN142">
        <v>643217</v>
      </c>
      <c r="BO142">
        <v>572191</v>
      </c>
      <c r="BP142">
        <v>641531</v>
      </c>
      <c r="BQ142">
        <v>54.32</v>
      </c>
      <c r="BR142">
        <v>1.7000000000000001E-2</v>
      </c>
      <c r="BS142">
        <v>1.7999999999999999E-2</v>
      </c>
      <c r="BT142">
        <v>0</v>
      </c>
      <c r="BU142">
        <v>1</v>
      </c>
      <c r="BV142">
        <v>0</v>
      </c>
      <c r="BW142">
        <v>0</v>
      </c>
      <c r="BX142">
        <v>3</v>
      </c>
      <c r="BY142">
        <v>74</v>
      </c>
      <c r="BZ142">
        <v>1</v>
      </c>
      <c r="CA142" t="s">
        <v>123</v>
      </c>
      <c r="CB142">
        <v>3</v>
      </c>
      <c r="CC142">
        <v>7</v>
      </c>
      <c r="CD142">
        <v>7</v>
      </c>
      <c r="CE142">
        <v>3</v>
      </c>
      <c r="CF142">
        <v>7</v>
      </c>
      <c r="CG142">
        <v>3</v>
      </c>
      <c r="CH142">
        <v>7</v>
      </c>
      <c r="CI142">
        <v>3</v>
      </c>
      <c r="CJ142" t="s">
        <v>103</v>
      </c>
      <c r="CK142" t="s">
        <v>115</v>
      </c>
      <c r="CL142">
        <v>176</v>
      </c>
      <c r="CM142">
        <v>1E-3</v>
      </c>
      <c r="CN142">
        <v>-0.16200000000000001</v>
      </c>
      <c r="CO142">
        <f t="shared" si="6"/>
        <v>30.709999999999994</v>
      </c>
      <c r="CP142">
        <f t="shared" si="7"/>
        <v>86.190000000000012</v>
      </c>
      <c r="CQ142">
        <f t="shared" si="8"/>
        <v>14.708460069767828</v>
      </c>
    </row>
    <row r="143" spans="1:95" x14ac:dyDescent="0.25">
      <c r="A143" t="s">
        <v>105</v>
      </c>
      <c r="B143" s="1">
        <v>44319</v>
      </c>
      <c r="C143">
        <v>94.4</v>
      </c>
      <c r="D143">
        <v>0.87</v>
      </c>
      <c r="E143">
        <v>6.17</v>
      </c>
      <c r="F143" t="s">
        <v>91</v>
      </c>
      <c r="G143">
        <v>608070</v>
      </c>
      <c r="H143">
        <v>663738</v>
      </c>
      <c r="I143" t="s">
        <v>111</v>
      </c>
      <c r="J143" t="s">
        <v>93</v>
      </c>
      <c r="O143">
        <v>13</v>
      </c>
      <c r="P143" t="s">
        <v>282</v>
      </c>
      <c r="Q143" t="s">
        <v>95</v>
      </c>
      <c r="R143" t="s">
        <v>95</v>
      </c>
      <c r="S143" t="s">
        <v>96</v>
      </c>
      <c r="T143" t="s">
        <v>177</v>
      </c>
      <c r="U143" t="s">
        <v>98</v>
      </c>
      <c r="V143" t="s">
        <v>99</v>
      </c>
      <c r="W143">
        <v>7</v>
      </c>
      <c r="X143" t="s">
        <v>108</v>
      </c>
      <c r="Y143">
        <v>1</v>
      </c>
      <c r="Z143">
        <v>1</v>
      </c>
      <c r="AA143">
        <v>2021</v>
      </c>
      <c r="AB143">
        <v>0.42</v>
      </c>
      <c r="AC143">
        <v>1.29</v>
      </c>
      <c r="AD143">
        <v>-0.9</v>
      </c>
      <c r="AE143">
        <v>2.04</v>
      </c>
      <c r="AH143">
        <v>642708</v>
      </c>
      <c r="AI143">
        <v>2</v>
      </c>
      <c r="AJ143">
        <v>5</v>
      </c>
      <c r="AK143" t="s">
        <v>101</v>
      </c>
      <c r="AL143">
        <v>86.83</v>
      </c>
      <c r="AM143">
        <v>124.97</v>
      </c>
      <c r="AP143">
        <v>521692</v>
      </c>
      <c r="AS143">
        <v>-5.5428365611197501</v>
      </c>
      <c r="AT143">
        <v>-137.271600631978</v>
      </c>
      <c r="AU143">
        <v>-7.9461956321403697</v>
      </c>
      <c r="AV143">
        <v>6.4595341510371398</v>
      </c>
      <c r="AW143">
        <v>28.290492324650099</v>
      </c>
      <c r="AX143">
        <v>-14.364374810742399</v>
      </c>
      <c r="AY143">
        <v>3.29</v>
      </c>
      <c r="AZ143">
        <v>1.49</v>
      </c>
      <c r="BA143">
        <v>249</v>
      </c>
      <c r="BB143">
        <v>88</v>
      </c>
      <c r="BC143">
        <v>18</v>
      </c>
      <c r="BD143">
        <v>94.8</v>
      </c>
      <c r="BE143">
        <v>2217</v>
      </c>
      <c r="BF143">
        <v>6.4</v>
      </c>
      <c r="BG143">
        <v>634258</v>
      </c>
      <c r="BH143">
        <v>663738</v>
      </c>
      <c r="BI143">
        <v>521692</v>
      </c>
      <c r="BJ143">
        <v>467793</v>
      </c>
      <c r="BK143">
        <v>593160</v>
      </c>
      <c r="BL143">
        <v>641531</v>
      </c>
      <c r="BM143">
        <v>670032</v>
      </c>
      <c r="BN143">
        <v>643217</v>
      </c>
      <c r="BO143">
        <v>502481</v>
      </c>
      <c r="BP143">
        <v>624585</v>
      </c>
      <c r="BQ143">
        <v>54.07</v>
      </c>
      <c r="BR143">
        <v>0.76700000000000002</v>
      </c>
      <c r="BS143">
        <v>0.755</v>
      </c>
      <c r="BT143">
        <v>0.9</v>
      </c>
      <c r="BU143">
        <v>1</v>
      </c>
      <c r="BV143">
        <v>1</v>
      </c>
      <c r="BW143">
        <v>0</v>
      </c>
      <c r="BX143">
        <v>4</v>
      </c>
      <c r="BY143">
        <v>41</v>
      </c>
      <c r="BZ143">
        <v>3</v>
      </c>
      <c r="CA143" t="s">
        <v>109</v>
      </c>
      <c r="CB143">
        <v>3</v>
      </c>
      <c r="CC143">
        <v>1</v>
      </c>
      <c r="CD143">
        <v>1</v>
      </c>
      <c r="CE143">
        <v>3</v>
      </c>
      <c r="CF143">
        <v>1</v>
      </c>
      <c r="CG143">
        <v>3</v>
      </c>
      <c r="CH143">
        <v>1</v>
      </c>
      <c r="CI143">
        <v>3</v>
      </c>
      <c r="CJ143" t="s">
        <v>104</v>
      </c>
      <c r="CK143" t="s">
        <v>115</v>
      </c>
      <c r="CL143">
        <v>146</v>
      </c>
      <c r="CM143">
        <v>-2.5999999999999999E-2</v>
      </c>
      <c r="CN143">
        <v>0.28599999999999998</v>
      </c>
      <c r="CO143">
        <f t="shared" si="6"/>
        <v>-38.590000000000003</v>
      </c>
      <c r="CP143">
        <f t="shared" si="7"/>
        <v>73.300000000000011</v>
      </c>
      <c r="CQ143">
        <f t="shared" si="8"/>
        <v>-20.823979152150788</v>
      </c>
    </row>
    <row r="144" spans="1:95" x14ac:dyDescent="0.25">
      <c r="A144" t="s">
        <v>105</v>
      </c>
      <c r="B144" s="1">
        <v>44318</v>
      </c>
      <c r="C144">
        <v>94.7</v>
      </c>
      <c r="D144">
        <v>-1.55</v>
      </c>
      <c r="E144">
        <v>6.36</v>
      </c>
      <c r="F144" t="s">
        <v>91</v>
      </c>
      <c r="G144">
        <v>608070</v>
      </c>
      <c r="H144">
        <v>608337</v>
      </c>
      <c r="I144" t="s">
        <v>139</v>
      </c>
      <c r="J144" t="s">
        <v>93</v>
      </c>
      <c r="O144">
        <v>6</v>
      </c>
      <c r="P144" t="s">
        <v>283</v>
      </c>
      <c r="Q144" t="s">
        <v>95</v>
      </c>
      <c r="R144" t="s">
        <v>96</v>
      </c>
      <c r="S144" t="s">
        <v>95</v>
      </c>
      <c r="T144" t="s">
        <v>151</v>
      </c>
      <c r="U144" t="s">
        <v>98</v>
      </c>
      <c r="V144" t="s">
        <v>99</v>
      </c>
      <c r="W144">
        <v>9</v>
      </c>
      <c r="X144" t="s">
        <v>108</v>
      </c>
      <c r="Y144">
        <v>0</v>
      </c>
      <c r="Z144">
        <v>0</v>
      </c>
      <c r="AA144">
        <v>2021</v>
      </c>
      <c r="AB144">
        <v>-0.34</v>
      </c>
      <c r="AC144">
        <v>1.34</v>
      </c>
      <c r="AD144">
        <v>0.5</v>
      </c>
      <c r="AE144">
        <v>2.2799999999999998</v>
      </c>
      <c r="AI144">
        <v>2</v>
      </c>
      <c r="AJ144">
        <v>1</v>
      </c>
      <c r="AK144" t="s">
        <v>101</v>
      </c>
      <c r="AL144">
        <v>196.73</v>
      </c>
      <c r="AM144">
        <v>124.89</v>
      </c>
      <c r="AP144">
        <v>641470</v>
      </c>
      <c r="AS144">
        <v>6.1514468253138697</v>
      </c>
      <c r="AT144">
        <v>-137.70866319589999</v>
      </c>
      <c r="AU144">
        <v>-8.0931058634231494</v>
      </c>
      <c r="AV144">
        <v>-5.5705957879964796</v>
      </c>
      <c r="AW144">
        <v>27.748837858734198</v>
      </c>
      <c r="AX144">
        <v>-13.588108822335601</v>
      </c>
      <c r="AY144">
        <v>3.29</v>
      </c>
      <c r="AZ144">
        <v>1.49</v>
      </c>
      <c r="BA144">
        <v>253</v>
      </c>
      <c r="BB144">
        <v>101.4</v>
      </c>
      <c r="BC144">
        <v>13</v>
      </c>
      <c r="BD144">
        <v>95.9</v>
      </c>
      <c r="BE144">
        <v>2429</v>
      </c>
      <c r="BF144">
        <v>6.8</v>
      </c>
      <c r="BG144">
        <v>634302</v>
      </c>
      <c r="BH144">
        <v>608337</v>
      </c>
      <c r="BI144">
        <v>641470</v>
      </c>
      <c r="BJ144">
        <v>547989</v>
      </c>
      <c r="BK144">
        <v>663611</v>
      </c>
      <c r="BL144">
        <v>660162</v>
      </c>
      <c r="BM144">
        <v>641313</v>
      </c>
      <c r="BN144">
        <v>683734</v>
      </c>
      <c r="BO144">
        <v>673357</v>
      </c>
      <c r="BP144">
        <v>544725</v>
      </c>
      <c r="BQ144">
        <v>53.69</v>
      </c>
      <c r="BR144">
        <v>0.86699999999999999</v>
      </c>
      <c r="BS144">
        <v>0.86</v>
      </c>
      <c r="BT144">
        <v>1.25</v>
      </c>
      <c r="BU144">
        <v>1</v>
      </c>
      <c r="BV144">
        <v>1</v>
      </c>
      <c r="BW144">
        <v>1</v>
      </c>
      <c r="BX144">
        <v>4</v>
      </c>
      <c r="BY144">
        <v>3</v>
      </c>
      <c r="BZ144">
        <v>1</v>
      </c>
      <c r="CA144" t="s">
        <v>109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 t="s">
        <v>103</v>
      </c>
      <c r="CK144" t="s">
        <v>115</v>
      </c>
      <c r="CL144">
        <v>208</v>
      </c>
      <c r="CM144">
        <v>-2.1999999999999999E-2</v>
      </c>
      <c r="CN144">
        <v>0.223</v>
      </c>
      <c r="CO144">
        <f t="shared" si="6"/>
        <v>71.309999999999988</v>
      </c>
      <c r="CP144">
        <f t="shared" si="7"/>
        <v>73.38000000000001</v>
      </c>
      <c r="CQ144">
        <f t="shared" si="8"/>
        <v>33.135267608503739</v>
      </c>
    </row>
    <row r="145" spans="1:95" x14ac:dyDescent="0.25">
      <c r="A145" t="s">
        <v>105</v>
      </c>
      <c r="B145" s="1">
        <v>44318</v>
      </c>
      <c r="C145">
        <v>97.1</v>
      </c>
      <c r="D145">
        <v>-1.63</v>
      </c>
      <c r="E145">
        <v>5.64</v>
      </c>
      <c r="F145" t="s">
        <v>91</v>
      </c>
      <c r="G145">
        <v>608070</v>
      </c>
      <c r="H145">
        <v>676051</v>
      </c>
      <c r="I145" t="s">
        <v>116</v>
      </c>
      <c r="J145" t="s">
        <v>93</v>
      </c>
      <c r="O145">
        <v>6</v>
      </c>
      <c r="P145" t="s">
        <v>284</v>
      </c>
      <c r="Q145" t="s">
        <v>95</v>
      </c>
      <c r="R145" t="s">
        <v>96</v>
      </c>
      <c r="S145" t="s">
        <v>95</v>
      </c>
      <c r="T145" t="s">
        <v>151</v>
      </c>
      <c r="U145" t="s">
        <v>98</v>
      </c>
      <c r="V145" t="s">
        <v>99</v>
      </c>
      <c r="X145" t="s">
        <v>135</v>
      </c>
      <c r="Y145">
        <v>1</v>
      </c>
      <c r="Z145">
        <v>0</v>
      </c>
      <c r="AA145">
        <v>2021</v>
      </c>
      <c r="AB145">
        <v>-1.18</v>
      </c>
      <c r="AC145">
        <v>0.72</v>
      </c>
      <c r="AD145">
        <v>0.64</v>
      </c>
      <c r="AE145">
        <v>2.65</v>
      </c>
      <c r="AH145">
        <v>514917</v>
      </c>
      <c r="AI145">
        <v>1</v>
      </c>
      <c r="AJ145">
        <v>7</v>
      </c>
      <c r="AK145" t="s">
        <v>101</v>
      </c>
      <c r="AL145">
        <v>231.03</v>
      </c>
      <c r="AM145">
        <v>79.78</v>
      </c>
      <c r="AP145">
        <v>641470</v>
      </c>
      <c r="AS145">
        <v>8.9785676145920608</v>
      </c>
      <c r="AT145">
        <v>-141.162591811326</v>
      </c>
      <c r="AU145">
        <v>-4.1712153231297302</v>
      </c>
      <c r="AV145">
        <v>-17.842761645564501</v>
      </c>
      <c r="AW145">
        <v>32.966386818991602</v>
      </c>
      <c r="AX145">
        <v>-21.763588163715401</v>
      </c>
      <c r="AY145">
        <v>3.29</v>
      </c>
      <c r="AZ145">
        <v>1.49</v>
      </c>
      <c r="BA145">
        <v>390</v>
      </c>
      <c r="BB145">
        <v>103.3</v>
      </c>
      <c r="BC145">
        <v>38</v>
      </c>
      <c r="BD145">
        <v>98.8</v>
      </c>
      <c r="BE145">
        <v>2417</v>
      </c>
      <c r="BF145">
        <v>7.4</v>
      </c>
      <c r="BG145">
        <v>634302</v>
      </c>
      <c r="BH145">
        <v>676051</v>
      </c>
      <c r="BI145">
        <v>641470</v>
      </c>
      <c r="BJ145">
        <v>547989</v>
      </c>
      <c r="BK145">
        <v>663611</v>
      </c>
      <c r="BL145">
        <v>660162</v>
      </c>
      <c r="BM145">
        <v>641313</v>
      </c>
      <c r="BN145">
        <v>683734</v>
      </c>
      <c r="BO145">
        <v>544725</v>
      </c>
      <c r="BP145">
        <v>594809</v>
      </c>
      <c r="BQ145">
        <v>53.14</v>
      </c>
      <c r="BR145">
        <v>0.38300000000000001</v>
      </c>
      <c r="BS145">
        <v>0.77300000000000002</v>
      </c>
      <c r="BT145">
        <v>2</v>
      </c>
      <c r="BU145">
        <v>1</v>
      </c>
      <c r="BV145">
        <v>0</v>
      </c>
      <c r="BW145">
        <v>3</v>
      </c>
      <c r="BX145">
        <v>5</v>
      </c>
      <c r="BY145">
        <v>56</v>
      </c>
      <c r="BZ145">
        <v>2</v>
      </c>
      <c r="CA145" t="s">
        <v>109</v>
      </c>
      <c r="CB145">
        <v>0</v>
      </c>
      <c r="CC145">
        <v>2</v>
      </c>
      <c r="CD145">
        <v>2</v>
      </c>
      <c r="CE145">
        <v>0</v>
      </c>
      <c r="CF145">
        <v>4</v>
      </c>
      <c r="CG145">
        <v>0</v>
      </c>
      <c r="CH145">
        <v>4</v>
      </c>
      <c r="CI145">
        <v>0</v>
      </c>
      <c r="CJ145" t="s">
        <v>103</v>
      </c>
      <c r="CK145" t="s">
        <v>115</v>
      </c>
      <c r="CL145">
        <v>231</v>
      </c>
      <c r="CM145">
        <v>-0.11600000000000001</v>
      </c>
      <c r="CN145">
        <v>1.6830000000000001</v>
      </c>
      <c r="CO145">
        <f t="shared" si="6"/>
        <v>105.61</v>
      </c>
      <c r="CP145">
        <f t="shared" si="7"/>
        <v>118.49000000000001</v>
      </c>
      <c r="CQ145">
        <f t="shared" si="8"/>
        <v>31.282936183099984</v>
      </c>
    </row>
    <row r="146" spans="1:95" hidden="1" x14ac:dyDescent="0.25">
      <c r="A146" t="s">
        <v>105</v>
      </c>
      <c r="B146" s="1">
        <v>44317</v>
      </c>
      <c r="C146">
        <v>97.6</v>
      </c>
      <c r="D146">
        <v>-2.37</v>
      </c>
      <c r="E146">
        <v>5.7</v>
      </c>
      <c r="F146" t="s">
        <v>91</v>
      </c>
      <c r="G146">
        <v>608070</v>
      </c>
      <c r="H146">
        <v>656629</v>
      </c>
      <c r="I146" t="s">
        <v>106</v>
      </c>
      <c r="J146" t="s">
        <v>93</v>
      </c>
      <c r="O146">
        <v>5</v>
      </c>
      <c r="P146" t="s">
        <v>285</v>
      </c>
      <c r="Q146" t="s">
        <v>95</v>
      </c>
      <c r="R146" t="s">
        <v>96</v>
      </c>
      <c r="S146" t="s">
        <v>95</v>
      </c>
      <c r="T146" t="s">
        <v>151</v>
      </c>
      <c r="U146" t="s">
        <v>98</v>
      </c>
      <c r="V146" t="s">
        <v>99</v>
      </c>
      <c r="W146">
        <v>9</v>
      </c>
      <c r="X146" t="s">
        <v>135</v>
      </c>
      <c r="Y146">
        <v>3</v>
      </c>
      <c r="Z146">
        <v>2</v>
      </c>
      <c r="AA146">
        <v>2021</v>
      </c>
      <c r="AB146">
        <v>-0.52</v>
      </c>
      <c r="AC146">
        <v>1.2</v>
      </c>
      <c r="AD146">
        <v>0.15</v>
      </c>
      <c r="AE146">
        <v>2.7</v>
      </c>
      <c r="AI146">
        <v>2</v>
      </c>
      <c r="AJ146">
        <v>8</v>
      </c>
      <c r="AK146" t="s">
        <v>101</v>
      </c>
      <c r="AL146">
        <v>196.8</v>
      </c>
      <c r="AM146">
        <v>87.83</v>
      </c>
      <c r="AP146">
        <v>518735</v>
      </c>
      <c r="AS146">
        <v>8.0156256463540299</v>
      </c>
      <c r="AT146">
        <v>-142.049043896619</v>
      </c>
      <c r="AU146">
        <v>-5.4667574579933298</v>
      </c>
      <c r="AV146">
        <v>-8.5638827399875996</v>
      </c>
      <c r="AW146">
        <v>25.565297987660902</v>
      </c>
      <c r="AX146">
        <v>-14.833687211567399</v>
      </c>
      <c r="AY146">
        <v>3.29</v>
      </c>
      <c r="AZ146">
        <v>1.49</v>
      </c>
      <c r="BD146">
        <v>99.1</v>
      </c>
      <c r="BE146">
        <v>2584</v>
      </c>
      <c r="BF146">
        <v>6.6</v>
      </c>
      <c r="BG146">
        <v>634326</v>
      </c>
      <c r="BH146">
        <v>656629</v>
      </c>
      <c r="BI146">
        <v>518735</v>
      </c>
      <c r="BJ146">
        <v>547989</v>
      </c>
      <c r="BK146">
        <v>544725</v>
      </c>
      <c r="BL146">
        <v>660162</v>
      </c>
      <c r="BM146">
        <v>641313</v>
      </c>
      <c r="BN146">
        <v>571740</v>
      </c>
      <c r="BO146">
        <v>673357</v>
      </c>
      <c r="BP146">
        <v>594809</v>
      </c>
      <c r="BQ146">
        <v>53.86</v>
      </c>
      <c r="BT146">
        <v>0</v>
      </c>
      <c r="BU146">
        <v>1</v>
      </c>
      <c r="BV146">
        <v>0</v>
      </c>
      <c r="BW146">
        <v>0</v>
      </c>
      <c r="BY146">
        <v>62</v>
      </c>
      <c r="BZ146">
        <v>11</v>
      </c>
      <c r="CA146" t="s">
        <v>109</v>
      </c>
      <c r="CB146">
        <v>7</v>
      </c>
      <c r="CC146">
        <v>3</v>
      </c>
      <c r="CD146">
        <v>3</v>
      </c>
      <c r="CE146">
        <v>7</v>
      </c>
      <c r="CF146">
        <v>3</v>
      </c>
      <c r="CG146">
        <v>7</v>
      </c>
      <c r="CH146">
        <v>3</v>
      </c>
      <c r="CI146">
        <v>7</v>
      </c>
      <c r="CJ146" t="s">
        <v>103</v>
      </c>
      <c r="CK146" t="s">
        <v>115</v>
      </c>
      <c r="CL146">
        <v>221</v>
      </c>
      <c r="CM146">
        <v>2E-3</v>
      </c>
      <c r="CN146">
        <v>-0.13100000000000001</v>
      </c>
      <c r="CO146">
        <f t="shared" si="6"/>
        <v>71.38000000000001</v>
      </c>
      <c r="CP146">
        <f t="shared" si="7"/>
        <v>110.44000000000001</v>
      </c>
      <c r="CQ146">
        <f t="shared" si="8"/>
        <v>24.65666080705229</v>
      </c>
    </row>
    <row r="147" spans="1:95" x14ac:dyDescent="0.25">
      <c r="A147" t="s">
        <v>105</v>
      </c>
      <c r="B147" s="1">
        <v>44317</v>
      </c>
      <c r="C147">
        <v>96.8</v>
      </c>
      <c r="D147">
        <v>-2.29</v>
      </c>
      <c r="E147">
        <v>5.84</v>
      </c>
      <c r="F147" t="s">
        <v>91</v>
      </c>
      <c r="G147">
        <v>608070</v>
      </c>
      <c r="H147">
        <v>656629</v>
      </c>
      <c r="I147" t="s">
        <v>106</v>
      </c>
      <c r="J147" t="s">
        <v>93</v>
      </c>
      <c r="O147">
        <v>3</v>
      </c>
      <c r="P147" t="s">
        <v>286</v>
      </c>
      <c r="Q147" t="s">
        <v>95</v>
      </c>
      <c r="R147" t="s">
        <v>96</v>
      </c>
      <c r="S147" t="s">
        <v>95</v>
      </c>
      <c r="T147" t="s">
        <v>151</v>
      </c>
      <c r="U147" t="s">
        <v>98</v>
      </c>
      <c r="V147" t="s">
        <v>99</v>
      </c>
      <c r="W147">
        <v>3</v>
      </c>
      <c r="X147" t="s">
        <v>100</v>
      </c>
      <c r="Y147">
        <v>1</v>
      </c>
      <c r="Z147">
        <v>0</v>
      </c>
      <c r="AA147">
        <v>2021</v>
      </c>
      <c r="AB147">
        <v>-0.6</v>
      </c>
      <c r="AC147">
        <v>1.23</v>
      </c>
      <c r="AD147">
        <v>0.57999999999999996</v>
      </c>
      <c r="AE147">
        <v>2.95</v>
      </c>
      <c r="AI147">
        <v>0</v>
      </c>
      <c r="AJ147">
        <v>6</v>
      </c>
      <c r="AK147" t="s">
        <v>101</v>
      </c>
      <c r="AL147">
        <v>151.65</v>
      </c>
      <c r="AM147">
        <v>167.32</v>
      </c>
      <c r="AP147">
        <v>518735</v>
      </c>
      <c r="AS147">
        <v>9.0871167970424196</v>
      </c>
      <c r="AT147">
        <v>-140.741017651383</v>
      </c>
      <c r="AU147">
        <v>-5.0210024037967997</v>
      </c>
      <c r="AV147">
        <v>-9.8769009048191805</v>
      </c>
      <c r="AW147">
        <v>29.660699964910201</v>
      </c>
      <c r="AX147">
        <v>-14.8745337944046</v>
      </c>
      <c r="AY147">
        <v>3.29</v>
      </c>
      <c r="AZ147">
        <v>1.49</v>
      </c>
      <c r="BA147">
        <v>64</v>
      </c>
      <c r="BB147">
        <v>69.599999999999994</v>
      </c>
      <c r="BC147">
        <v>5</v>
      </c>
      <c r="BD147">
        <v>97.6</v>
      </c>
      <c r="BE147">
        <v>2660</v>
      </c>
      <c r="BF147">
        <v>6.6</v>
      </c>
      <c r="BG147">
        <v>634326</v>
      </c>
      <c r="BH147">
        <v>656629</v>
      </c>
      <c r="BI147">
        <v>518735</v>
      </c>
      <c r="BJ147">
        <v>547989</v>
      </c>
      <c r="BK147">
        <v>544725</v>
      </c>
      <c r="BL147">
        <v>660162</v>
      </c>
      <c r="BM147">
        <v>641313</v>
      </c>
      <c r="BN147">
        <v>571740</v>
      </c>
      <c r="BO147">
        <v>673357</v>
      </c>
      <c r="BP147">
        <v>594809</v>
      </c>
      <c r="BQ147">
        <v>53.87</v>
      </c>
      <c r="BR147">
        <v>0.193</v>
      </c>
      <c r="BS147">
        <v>0.17599999999999999</v>
      </c>
      <c r="BT147">
        <v>0</v>
      </c>
      <c r="BU147">
        <v>1</v>
      </c>
      <c r="BV147">
        <v>0</v>
      </c>
      <c r="BW147">
        <v>0</v>
      </c>
      <c r="BX147">
        <v>2</v>
      </c>
      <c r="BY147">
        <v>47</v>
      </c>
      <c r="BZ147">
        <v>2</v>
      </c>
      <c r="CA147" t="s">
        <v>109</v>
      </c>
      <c r="CB147">
        <v>7</v>
      </c>
      <c r="CC147">
        <v>3</v>
      </c>
      <c r="CD147">
        <v>3</v>
      </c>
      <c r="CE147">
        <v>7</v>
      </c>
      <c r="CF147">
        <v>3</v>
      </c>
      <c r="CG147">
        <v>7</v>
      </c>
      <c r="CH147">
        <v>3</v>
      </c>
      <c r="CI147">
        <v>7</v>
      </c>
      <c r="CJ147" t="s">
        <v>103</v>
      </c>
      <c r="CK147" t="s">
        <v>104</v>
      </c>
      <c r="CL147">
        <v>211</v>
      </c>
      <c r="CM147">
        <v>1.4999999999999999E-2</v>
      </c>
      <c r="CN147">
        <v>-0.28199999999999997</v>
      </c>
      <c r="CO147">
        <f t="shared" si="6"/>
        <v>26.230000000000004</v>
      </c>
      <c r="CP147">
        <f t="shared" si="7"/>
        <v>30.950000000000017</v>
      </c>
      <c r="CQ147">
        <f t="shared" si="8"/>
        <v>30.210856020597959</v>
      </c>
    </row>
    <row r="148" spans="1:95" x14ac:dyDescent="0.25">
      <c r="A148" t="s">
        <v>124</v>
      </c>
      <c r="B148" s="1">
        <v>44316</v>
      </c>
      <c r="C148">
        <v>86.4</v>
      </c>
      <c r="D148">
        <v>1.49</v>
      </c>
      <c r="E148">
        <v>6.07</v>
      </c>
      <c r="F148" t="s">
        <v>91</v>
      </c>
      <c r="G148">
        <v>608070</v>
      </c>
      <c r="H148">
        <v>572971</v>
      </c>
      <c r="I148" t="s">
        <v>106</v>
      </c>
      <c r="J148" t="s">
        <v>93</v>
      </c>
      <c r="O148">
        <v>6</v>
      </c>
      <c r="P148" t="s">
        <v>287</v>
      </c>
      <c r="Q148" t="s">
        <v>95</v>
      </c>
      <c r="R148" t="s">
        <v>95</v>
      </c>
      <c r="S148" t="s">
        <v>96</v>
      </c>
      <c r="T148" t="s">
        <v>151</v>
      </c>
      <c r="U148" t="s">
        <v>98</v>
      </c>
      <c r="V148" t="s">
        <v>99</v>
      </c>
      <c r="W148">
        <v>6</v>
      </c>
      <c r="X148" t="s">
        <v>108</v>
      </c>
      <c r="Y148">
        <v>3</v>
      </c>
      <c r="Z148">
        <v>2</v>
      </c>
      <c r="AA148">
        <v>2021</v>
      </c>
      <c r="AB148">
        <v>0.87</v>
      </c>
      <c r="AC148">
        <v>0.06</v>
      </c>
      <c r="AD148">
        <v>0.3</v>
      </c>
      <c r="AE148">
        <v>2.1800000000000002</v>
      </c>
      <c r="AI148">
        <v>2</v>
      </c>
      <c r="AJ148">
        <v>5</v>
      </c>
      <c r="AK148" t="s">
        <v>101</v>
      </c>
      <c r="AL148">
        <v>111</v>
      </c>
      <c r="AM148">
        <v>147</v>
      </c>
      <c r="AP148">
        <v>518735</v>
      </c>
      <c r="AS148">
        <v>-4.6003306954013397</v>
      </c>
      <c r="AT148">
        <v>-125.815548465964</v>
      </c>
      <c r="AU148">
        <v>-3.1949590466848101</v>
      </c>
      <c r="AV148">
        <v>10.193290572069399</v>
      </c>
      <c r="AW148">
        <v>24.7480858695892</v>
      </c>
      <c r="AX148">
        <v>-31.097674356320201</v>
      </c>
      <c r="AY148">
        <v>3.29</v>
      </c>
      <c r="AZ148">
        <v>1.49</v>
      </c>
      <c r="BA148">
        <v>192</v>
      </c>
      <c r="BB148">
        <v>106.3</v>
      </c>
      <c r="BC148">
        <v>9</v>
      </c>
      <c r="BD148">
        <v>86.3</v>
      </c>
      <c r="BE148">
        <v>1859</v>
      </c>
      <c r="BF148">
        <v>6.1</v>
      </c>
      <c r="BG148">
        <v>634288</v>
      </c>
      <c r="BH148">
        <v>572971</v>
      </c>
      <c r="BI148">
        <v>518735</v>
      </c>
      <c r="BJ148">
        <v>547989</v>
      </c>
      <c r="BK148">
        <v>663611</v>
      </c>
      <c r="BL148">
        <v>660162</v>
      </c>
      <c r="BM148">
        <v>641313</v>
      </c>
      <c r="BN148">
        <v>683734</v>
      </c>
      <c r="BO148">
        <v>673357</v>
      </c>
      <c r="BP148">
        <v>594809</v>
      </c>
      <c r="BQ148">
        <v>54.39</v>
      </c>
      <c r="BR148">
        <v>0.71699999999999997</v>
      </c>
      <c r="BS148">
        <v>0.67</v>
      </c>
      <c r="BT148">
        <v>0</v>
      </c>
      <c r="BU148">
        <v>1</v>
      </c>
      <c r="BV148">
        <v>0</v>
      </c>
      <c r="BW148">
        <v>0</v>
      </c>
      <c r="BX148">
        <v>4</v>
      </c>
      <c r="BY148">
        <v>39</v>
      </c>
      <c r="BZ148">
        <v>6</v>
      </c>
      <c r="CA148" t="s">
        <v>129</v>
      </c>
      <c r="CB148">
        <v>3</v>
      </c>
      <c r="CC148">
        <v>4</v>
      </c>
      <c r="CD148">
        <v>4</v>
      </c>
      <c r="CE148">
        <v>3</v>
      </c>
      <c r="CF148">
        <v>4</v>
      </c>
      <c r="CG148">
        <v>3</v>
      </c>
      <c r="CH148">
        <v>4</v>
      </c>
      <c r="CI148">
        <v>3</v>
      </c>
      <c r="CJ148" t="s">
        <v>115</v>
      </c>
      <c r="CK148" t="s">
        <v>115</v>
      </c>
      <c r="CL148">
        <v>140</v>
      </c>
      <c r="CM148">
        <v>1.0999999999999999E-2</v>
      </c>
      <c r="CN148">
        <v>-0.13100000000000001</v>
      </c>
      <c r="CO148">
        <f t="shared" si="6"/>
        <v>-14.420000000000002</v>
      </c>
      <c r="CP148">
        <f t="shared" si="7"/>
        <v>51.27000000000001</v>
      </c>
      <c r="CQ148">
        <f t="shared" si="8"/>
        <v>-11.781721092893711</v>
      </c>
    </row>
    <row r="149" spans="1:95" x14ac:dyDescent="0.25">
      <c r="A149" t="s">
        <v>90</v>
      </c>
      <c r="B149" s="1">
        <v>44316</v>
      </c>
      <c r="C149">
        <v>86.1</v>
      </c>
      <c r="D149">
        <v>-2.35</v>
      </c>
      <c r="E149">
        <v>5.86</v>
      </c>
      <c r="F149" t="s">
        <v>91</v>
      </c>
      <c r="G149">
        <v>608070</v>
      </c>
      <c r="H149">
        <v>605359</v>
      </c>
      <c r="I149" t="s">
        <v>116</v>
      </c>
      <c r="J149" t="s">
        <v>93</v>
      </c>
      <c r="O149">
        <v>8</v>
      </c>
      <c r="P149" t="s">
        <v>288</v>
      </c>
      <c r="Q149" t="s">
        <v>95</v>
      </c>
      <c r="R149" t="s">
        <v>96</v>
      </c>
      <c r="S149" t="s">
        <v>95</v>
      </c>
      <c r="T149" t="s">
        <v>151</v>
      </c>
      <c r="U149" t="s">
        <v>98</v>
      </c>
      <c r="V149" t="s">
        <v>99</v>
      </c>
      <c r="X149" t="s">
        <v>135</v>
      </c>
      <c r="Y149">
        <v>0</v>
      </c>
      <c r="Z149">
        <v>1</v>
      </c>
      <c r="AA149">
        <v>2021</v>
      </c>
      <c r="AB149">
        <v>-1.53</v>
      </c>
      <c r="AC149">
        <v>0.28999999999999998</v>
      </c>
      <c r="AD149">
        <v>-0.17</v>
      </c>
      <c r="AE149">
        <v>1.87</v>
      </c>
      <c r="AI149">
        <v>1</v>
      </c>
      <c r="AJ149">
        <v>8</v>
      </c>
      <c r="AK149" t="s">
        <v>101</v>
      </c>
      <c r="AL149">
        <v>212.4</v>
      </c>
      <c r="AM149">
        <v>83.61</v>
      </c>
      <c r="AP149">
        <v>518735</v>
      </c>
      <c r="AS149">
        <v>8.2002757751720399</v>
      </c>
      <c r="AT149">
        <v>-125.066476936493</v>
      </c>
      <c r="AU149">
        <v>-3.7402908815844298</v>
      </c>
      <c r="AV149">
        <v>-17.693243807528098</v>
      </c>
      <c r="AW149">
        <v>26.659947844970201</v>
      </c>
      <c r="AX149">
        <v>-28.5421488316587</v>
      </c>
      <c r="AY149">
        <v>3.29</v>
      </c>
      <c r="AZ149">
        <v>1.49</v>
      </c>
      <c r="BA149">
        <v>356</v>
      </c>
      <c r="BB149">
        <v>96.2</v>
      </c>
      <c r="BC149">
        <v>33</v>
      </c>
      <c r="BD149">
        <v>85.2</v>
      </c>
      <c r="BE149">
        <v>1733</v>
      </c>
      <c r="BF149">
        <v>6</v>
      </c>
      <c r="BG149">
        <v>634288</v>
      </c>
      <c r="BH149">
        <v>605359</v>
      </c>
      <c r="BI149">
        <v>518735</v>
      </c>
      <c r="BJ149">
        <v>547989</v>
      </c>
      <c r="BK149">
        <v>663611</v>
      </c>
      <c r="BL149">
        <v>660162</v>
      </c>
      <c r="BM149">
        <v>641313</v>
      </c>
      <c r="BN149">
        <v>683734</v>
      </c>
      <c r="BO149">
        <v>673357</v>
      </c>
      <c r="BP149">
        <v>594809</v>
      </c>
      <c r="BQ149">
        <v>54.54</v>
      </c>
      <c r="BR149">
        <v>0.17299999999999999</v>
      </c>
      <c r="BS149">
        <v>0.28899999999999998</v>
      </c>
      <c r="BT149">
        <v>2</v>
      </c>
      <c r="BU149">
        <v>1</v>
      </c>
      <c r="BV149">
        <v>0</v>
      </c>
      <c r="BW149">
        <v>3</v>
      </c>
      <c r="BX149">
        <v>5</v>
      </c>
      <c r="BY149">
        <v>60</v>
      </c>
      <c r="BZ149">
        <v>2</v>
      </c>
      <c r="CA149" t="s">
        <v>102</v>
      </c>
      <c r="CB149">
        <v>3</v>
      </c>
      <c r="CC149">
        <v>4</v>
      </c>
      <c r="CD149">
        <v>4</v>
      </c>
      <c r="CE149">
        <v>3</v>
      </c>
      <c r="CF149">
        <v>5</v>
      </c>
      <c r="CG149">
        <v>3</v>
      </c>
      <c r="CH149">
        <v>5</v>
      </c>
      <c r="CI149">
        <v>3</v>
      </c>
      <c r="CJ149" t="s">
        <v>103</v>
      </c>
      <c r="CK149" t="s">
        <v>104</v>
      </c>
      <c r="CL149">
        <v>241</v>
      </c>
      <c r="CM149">
        <v>-0.128</v>
      </c>
      <c r="CN149">
        <v>1.026</v>
      </c>
      <c r="CO149">
        <f t="shared" si="6"/>
        <v>86.98</v>
      </c>
      <c r="CP149">
        <f t="shared" si="7"/>
        <v>114.66000000000001</v>
      </c>
      <c r="CQ149">
        <f t="shared" si="8"/>
        <v>27.887709563241131</v>
      </c>
    </row>
    <row r="150" spans="1:95" x14ac:dyDescent="0.25">
      <c r="A150" t="s">
        <v>172</v>
      </c>
      <c r="B150" s="1">
        <v>44313</v>
      </c>
      <c r="C150">
        <v>85.6</v>
      </c>
      <c r="D150">
        <v>-2.4300000000000002</v>
      </c>
      <c r="E150">
        <v>5.91</v>
      </c>
      <c r="F150" t="s">
        <v>91</v>
      </c>
      <c r="G150">
        <v>608070</v>
      </c>
      <c r="H150">
        <v>628317</v>
      </c>
      <c r="I150" t="s">
        <v>106</v>
      </c>
      <c r="J150" t="s">
        <v>93</v>
      </c>
      <c r="O150">
        <v>13</v>
      </c>
      <c r="P150" t="s">
        <v>289</v>
      </c>
      <c r="Q150" t="s">
        <v>95</v>
      </c>
      <c r="R150" t="s">
        <v>96</v>
      </c>
      <c r="S150" t="s">
        <v>95</v>
      </c>
      <c r="T150" t="s">
        <v>98</v>
      </c>
      <c r="U150" t="s">
        <v>97</v>
      </c>
      <c r="V150" t="s">
        <v>99</v>
      </c>
      <c r="W150">
        <v>3</v>
      </c>
      <c r="X150" t="s">
        <v>100</v>
      </c>
      <c r="Y150">
        <v>2</v>
      </c>
      <c r="Z150">
        <v>2</v>
      </c>
      <c r="AA150">
        <v>2021</v>
      </c>
      <c r="AB150">
        <v>-1.2</v>
      </c>
      <c r="AC150">
        <v>0</v>
      </c>
      <c r="AD150">
        <v>-0.73</v>
      </c>
      <c r="AE150">
        <v>0.91</v>
      </c>
      <c r="AI150">
        <v>0</v>
      </c>
      <c r="AJ150">
        <v>6</v>
      </c>
      <c r="AK150" t="s">
        <v>128</v>
      </c>
      <c r="AL150">
        <v>165.63</v>
      </c>
      <c r="AM150">
        <v>153.97999999999999</v>
      </c>
      <c r="AP150">
        <v>641598</v>
      </c>
      <c r="AS150">
        <v>6.3241219712667496</v>
      </c>
      <c r="AT150">
        <v>-124.584743977789</v>
      </c>
      <c r="AU150">
        <v>-5.5239298917969704</v>
      </c>
      <c r="AV150">
        <v>-13.7661070653004</v>
      </c>
      <c r="AW150">
        <v>22.7311128955266</v>
      </c>
      <c r="AX150">
        <v>-31.2838813201809</v>
      </c>
      <c r="AY150">
        <v>3.29</v>
      </c>
      <c r="AZ150">
        <v>1.49</v>
      </c>
      <c r="BA150">
        <v>6</v>
      </c>
      <c r="BB150">
        <v>98.8</v>
      </c>
      <c r="BC150">
        <v>-11</v>
      </c>
      <c r="BD150">
        <v>84.6</v>
      </c>
      <c r="BE150">
        <v>1482</v>
      </c>
      <c r="BF150">
        <v>5.4</v>
      </c>
      <c r="BG150">
        <v>634339</v>
      </c>
      <c r="BH150">
        <v>628317</v>
      </c>
      <c r="BI150">
        <v>641598</v>
      </c>
      <c r="BJ150">
        <v>553902</v>
      </c>
      <c r="BK150">
        <v>650333</v>
      </c>
      <c r="BL150">
        <v>518626</v>
      </c>
      <c r="BM150">
        <v>592743</v>
      </c>
      <c r="BN150">
        <v>666135</v>
      </c>
      <c r="BO150">
        <v>621439</v>
      </c>
      <c r="BP150">
        <v>595909</v>
      </c>
      <c r="BQ150">
        <v>55.09</v>
      </c>
      <c r="BR150">
        <v>0.28000000000000003</v>
      </c>
      <c r="BS150">
        <v>0.27500000000000002</v>
      </c>
      <c r="BT150">
        <v>0</v>
      </c>
      <c r="BU150">
        <v>1</v>
      </c>
      <c r="BV150">
        <v>0</v>
      </c>
      <c r="BW150">
        <v>0</v>
      </c>
      <c r="BX150">
        <v>2</v>
      </c>
      <c r="BY150">
        <v>45</v>
      </c>
      <c r="BZ150">
        <v>6</v>
      </c>
      <c r="CA150" t="s">
        <v>174</v>
      </c>
      <c r="CB150">
        <v>3</v>
      </c>
      <c r="CC150">
        <v>3</v>
      </c>
      <c r="CD150">
        <v>3</v>
      </c>
      <c r="CE150">
        <v>3</v>
      </c>
      <c r="CF150">
        <v>3</v>
      </c>
      <c r="CG150">
        <v>3</v>
      </c>
      <c r="CH150">
        <v>3</v>
      </c>
      <c r="CI150">
        <v>3</v>
      </c>
      <c r="CJ150" t="s">
        <v>103</v>
      </c>
      <c r="CK150" t="s">
        <v>115</v>
      </c>
      <c r="CL150">
        <v>238</v>
      </c>
      <c r="CM150">
        <v>-3.3000000000000002E-2</v>
      </c>
      <c r="CN150">
        <v>-0.215</v>
      </c>
      <c r="CO150">
        <f t="shared" si="6"/>
        <v>40.209999999999994</v>
      </c>
      <c r="CP150">
        <f t="shared" si="7"/>
        <v>44.29000000000002</v>
      </c>
      <c r="CQ150">
        <f t="shared" si="8"/>
        <v>31.67675706851216</v>
      </c>
    </row>
    <row r="151" spans="1:95" x14ac:dyDescent="0.25">
      <c r="A151" t="s">
        <v>105</v>
      </c>
      <c r="B151" s="1">
        <v>44313</v>
      </c>
      <c r="C151">
        <v>93.7</v>
      </c>
      <c r="D151">
        <v>-2.58</v>
      </c>
      <c r="E151">
        <v>5.74</v>
      </c>
      <c r="F151" t="s">
        <v>91</v>
      </c>
      <c r="G151">
        <v>608070</v>
      </c>
      <c r="H151">
        <v>628317</v>
      </c>
      <c r="I151" t="s">
        <v>116</v>
      </c>
      <c r="J151" t="s">
        <v>93</v>
      </c>
      <c r="O151">
        <v>8</v>
      </c>
      <c r="P151" t="s">
        <v>290</v>
      </c>
      <c r="Q151" t="s">
        <v>95</v>
      </c>
      <c r="R151" t="s">
        <v>96</v>
      </c>
      <c r="S151" t="s">
        <v>95</v>
      </c>
      <c r="T151" t="s">
        <v>98</v>
      </c>
      <c r="U151" t="s">
        <v>97</v>
      </c>
      <c r="V151" t="s">
        <v>99</v>
      </c>
      <c r="X151" t="s">
        <v>108</v>
      </c>
      <c r="Y151">
        <v>1</v>
      </c>
      <c r="Z151">
        <v>2</v>
      </c>
      <c r="AA151">
        <v>2021</v>
      </c>
      <c r="AB151">
        <v>-0.68</v>
      </c>
      <c r="AC151">
        <v>1.1000000000000001</v>
      </c>
      <c r="AD151">
        <v>-0.05</v>
      </c>
      <c r="AE151">
        <v>1.91</v>
      </c>
      <c r="AI151">
        <v>2</v>
      </c>
      <c r="AJ151">
        <v>1</v>
      </c>
      <c r="AK151" t="s">
        <v>128</v>
      </c>
      <c r="AL151">
        <v>223.84</v>
      </c>
      <c r="AM151">
        <v>63.19</v>
      </c>
      <c r="AP151">
        <v>641598</v>
      </c>
      <c r="AS151">
        <v>7.96287278996971</v>
      </c>
      <c r="AT151">
        <v>-136.17404328052899</v>
      </c>
      <c r="AU151">
        <v>-6.5847095464676801</v>
      </c>
      <c r="AV151">
        <v>-10.0918106203299</v>
      </c>
      <c r="AW151">
        <v>28.222300390397798</v>
      </c>
      <c r="AX151">
        <v>-17.166626617456501</v>
      </c>
      <c r="AY151">
        <v>3.29</v>
      </c>
      <c r="AZ151">
        <v>1.49</v>
      </c>
      <c r="BA151">
        <v>411</v>
      </c>
      <c r="BB151">
        <v>108.6</v>
      </c>
      <c r="BC151">
        <v>22</v>
      </c>
      <c r="BD151">
        <v>93.3</v>
      </c>
      <c r="BE151">
        <v>2286</v>
      </c>
      <c r="BF151">
        <v>6</v>
      </c>
      <c r="BG151">
        <v>634339</v>
      </c>
      <c r="BH151">
        <v>628317</v>
      </c>
      <c r="BI151">
        <v>641598</v>
      </c>
      <c r="BJ151">
        <v>553902</v>
      </c>
      <c r="BK151">
        <v>650333</v>
      </c>
      <c r="BL151">
        <v>518626</v>
      </c>
      <c r="BM151">
        <v>592743</v>
      </c>
      <c r="BN151">
        <v>666135</v>
      </c>
      <c r="BO151">
        <v>621439</v>
      </c>
      <c r="BP151">
        <v>595909</v>
      </c>
      <c r="BQ151">
        <v>54.52</v>
      </c>
      <c r="BR151">
        <v>0.93300000000000005</v>
      </c>
      <c r="BS151">
        <v>1.7</v>
      </c>
      <c r="BT151">
        <v>2</v>
      </c>
      <c r="BU151">
        <v>1</v>
      </c>
      <c r="BV151">
        <v>0</v>
      </c>
      <c r="BW151">
        <v>3</v>
      </c>
      <c r="BX151">
        <v>6</v>
      </c>
      <c r="BY151">
        <v>8</v>
      </c>
      <c r="BZ151">
        <v>5</v>
      </c>
      <c r="CA151" t="s">
        <v>109</v>
      </c>
      <c r="CB151">
        <v>0</v>
      </c>
      <c r="CC151">
        <v>2</v>
      </c>
      <c r="CD151">
        <v>0</v>
      </c>
      <c r="CE151">
        <v>2</v>
      </c>
      <c r="CF151">
        <v>2</v>
      </c>
      <c r="CG151">
        <v>1</v>
      </c>
      <c r="CH151">
        <v>1</v>
      </c>
      <c r="CI151">
        <v>2</v>
      </c>
      <c r="CJ151" t="s">
        <v>103</v>
      </c>
      <c r="CK151" t="s">
        <v>115</v>
      </c>
      <c r="CL151">
        <v>214</v>
      </c>
      <c r="CM151">
        <v>9.8000000000000004E-2</v>
      </c>
      <c r="CN151">
        <v>1.0329999999999999</v>
      </c>
      <c r="CO151">
        <f t="shared" si="6"/>
        <v>98.42</v>
      </c>
      <c r="CP151">
        <f t="shared" si="7"/>
        <v>135.08000000000001</v>
      </c>
      <c r="CQ151">
        <f t="shared" si="8"/>
        <v>27.057958647800206</v>
      </c>
    </row>
    <row r="152" spans="1:95" x14ac:dyDescent="0.25">
      <c r="A152" t="s">
        <v>105</v>
      </c>
      <c r="B152" s="1">
        <v>44312</v>
      </c>
      <c r="C152">
        <v>94.9</v>
      </c>
      <c r="D152">
        <v>-2.91</v>
      </c>
      <c r="E152">
        <v>5.71</v>
      </c>
      <c r="F152" t="s">
        <v>91</v>
      </c>
      <c r="G152">
        <v>608070</v>
      </c>
      <c r="H152">
        <v>621244</v>
      </c>
      <c r="I152" t="s">
        <v>106</v>
      </c>
      <c r="J152" t="s">
        <v>93</v>
      </c>
      <c r="O152">
        <v>2</v>
      </c>
      <c r="P152" t="s">
        <v>291</v>
      </c>
      <c r="Q152" t="s">
        <v>95</v>
      </c>
      <c r="R152" t="s">
        <v>96</v>
      </c>
      <c r="S152" t="s">
        <v>95</v>
      </c>
      <c r="T152" t="s">
        <v>98</v>
      </c>
      <c r="U152" t="s">
        <v>97</v>
      </c>
      <c r="V152" t="s">
        <v>99</v>
      </c>
      <c r="W152">
        <v>3</v>
      </c>
      <c r="X152" t="s">
        <v>108</v>
      </c>
      <c r="Y152">
        <v>0</v>
      </c>
      <c r="Z152">
        <v>2</v>
      </c>
      <c r="AA152">
        <v>2021</v>
      </c>
      <c r="AB152">
        <v>-0.55000000000000004</v>
      </c>
      <c r="AC152">
        <v>1</v>
      </c>
      <c r="AD152">
        <v>0.26</v>
      </c>
      <c r="AE152">
        <v>3.18</v>
      </c>
      <c r="AG152">
        <v>514917</v>
      </c>
      <c r="AI152">
        <v>1</v>
      </c>
      <c r="AJ152">
        <v>6</v>
      </c>
      <c r="AK152" t="s">
        <v>128</v>
      </c>
      <c r="AL152">
        <v>158.02000000000001</v>
      </c>
      <c r="AM152">
        <v>161.44</v>
      </c>
      <c r="AP152">
        <v>680777</v>
      </c>
      <c r="AS152">
        <v>9.5525809931561891</v>
      </c>
      <c r="AT152">
        <v>-137.92518099453699</v>
      </c>
      <c r="AU152">
        <v>-3.2530300822838401</v>
      </c>
      <c r="AV152">
        <v>-9.0319348095357395</v>
      </c>
      <c r="AW152">
        <v>29.1544738415745</v>
      </c>
      <c r="AX152">
        <v>-18.782046705372</v>
      </c>
      <c r="AY152">
        <v>3.29</v>
      </c>
      <c r="AZ152">
        <v>1.49</v>
      </c>
      <c r="BA152">
        <v>127</v>
      </c>
      <c r="BB152">
        <v>72.2</v>
      </c>
      <c r="BC152">
        <v>13</v>
      </c>
      <c r="BD152">
        <v>95.4</v>
      </c>
      <c r="BE152">
        <v>2197</v>
      </c>
      <c r="BF152">
        <v>6.6</v>
      </c>
      <c r="BG152">
        <v>634394</v>
      </c>
      <c r="BH152">
        <v>621244</v>
      </c>
      <c r="BI152">
        <v>680777</v>
      </c>
      <c r="BJ152">
        <v>666135</v>
      </c>
      <c r="BK152">
        <v>593871</v>
      </c>
      <c r="BL152">
        <v>518626</v>
      </c>
      <c r="BM152">
        <v>592743</v>
      </c>
      <c r="BN152">
        <v>650333</v>
      </c>
      <c r="BO152">
        <v>595909</v>
      </c>
      <c r="BP152">
        <v>667670</v>
      </c>
      <c r="BQ152">
        <v>53.94</v>
      </c>
      <c r="BR152">
        <v>0.44</v>
      </c>
      <c r="BS152">
        <v>0.39600000000000002</v>
      </c>
      <c r="BT152">
        <v>0</v>
      </c>
      <c r="BU152">
        <v>1</v>
      </c>
      <c r="BV152">
        <v>0</v>
      </c>
      <c r="BW152">
        <v>0</v>
      </c>
      <c r="BX152">
        <v>4</v>
      </c>
      <c r="BY152">
        <v>42</v>
      </c>
      <c r="BZ152">
        <v>3</v>
      </c>
      <c r="CA152" t="s">
        <v>109</v>
      </c>
      <c r="CB152">
        <v>0</v>
      </c>
      <c r="CC152">
        <v>2</v>
      </c>
      <c r="CD152">
        <v>0</v>
      </c>
      <c r="CE152">
        <v>2</v>
      </c>
      <c r="CF152">
        <v>2</v>
      </c>
      <c r="CG152">
        <v>0</v>
      </c>
      <c r="CH152">
        <v>0</v>
      </c>
      <c r="CI152">
        <v>2</v>
      </c>
      <c r="CJ152" t="s">
        <v>103</v>
      </c>
      <c r="CK152" t="s">
        <v>115</v>
      </c>
      <c r="CL152">
        <v>214</v>
      </c>
      <c r="CM152">
        <v>-5.1999999999999998E-2</v>
      </c>
      <c r="CN152">
        <v>-0.18099999999999999</v>
      </c>
      <c r="CO152">
        <f t="shared" si="6"/>
        <v>32.600000000000009</v>
      </c>
      <c r="CP152">
        <f t="shared" si="7"/>
        <v>36.830000000000013</v>
      </c>
      <c r="CQ152">
        <f t="shared" si="8"/>
        <v>31.13518709382673</v>
      </c>
    </row>
    <row r="153" spans="1:95" x14ac:dyDescent="0.25">
      <c r="A153" t="s">
        <v>124</v>
      </c>
      <c r="B153" s="1">
        <v>44312</v>
      </c>
      <c r="C153">
        <v>94.4</v>
      </c>
      <c r="D153">
        <v>-3.26</v>
      </c>
      <c r="E153">
        <v>5.51</v>
      </c>
      <c r="F153" t="s">
        <v>91</v>
      </c>
      <c r="G153">
        <v>608070</v>
      </c>
      <c r="H153">
        <v>621244</v>
      </c>
      <c r="I153" t="s">
        <v>106</v>
      </c>
      <c r="J153" t="s">
        <v>93</v>
      </c>
      <c r="O153">
        <v>4</v>
      </c>
      <c r="P153" t="s">
        <v>292</v>
      </c>
      <c r="Q153" t="s">
        <v>95</v>
      </c>
      <c r="R153" t="s">
        <v>96</v>
      </c>
      <c r="S153" t="s">
        <v>95</v>
      </c>
      <c r="T153" t="s">
        <v>98</v>
      </c>
      <c r="U153" t="s">
        <v>97</v>
      </c>
      <c r="V153" t="s">
        <v>99</v>
      </c>
      <c r="W153">
        <v>4</v>
      </c>
      <c r="X153" t="s">
        <v>100</v>
      </c>
      <c r="Y153">
        <v>2</v>
      </c>
      <c r="Z153">
        <v>0</v>
      </c>
      <c r="AA153">
        <v>2021</v>
      </c>
      <c r="AB153">
        <v>-1.49</v>
      </c>
      <c r="AC153">
        <v>0.77</v>
      </c>
      <c r="AD153">
        <v>-0.47</v>
      </c>
      <c r="AE153">
        <v>2.56</v>
      </c>
      <c r="AI153">
        <v>0</v>
      </c>
      <c r="AJ153">
        <v>4</v>
      </c>
      <c r="AK153" t="s">
        <v>128</v>
      </c>
      <c r="AL153">
        <v>163.13</v>
      </c>
      <c r="AM153">
        <v>138.82</v>
      </c>
      <c r="AP153">
        <v>680777</v>
      </c>
      <c r="AS153">
        <v>10.584426585897599</v>
      </c>
      <c r="AT153">
        <v>-137.05372116311</v>
      </c>
      <c r="AU153">
        <v>-3.6906365510476302</v>
      </c>
      <c r="AV153">
        <v>-21.137850963774198</v>
      </c>
      <c r="AW153">
        <v>29.927666020325599</v>
      </c>
      <c r="AX153">
        <v>-21.807454419429401</v>
      </c>
      <c r="AY153">
        <v>3.29</v>
      </c>
      <c r="AZ153">
        <v>1.49</v>
      </c>
      <c r="BA153">
        <v>114</v>
      </c>
      <c r="BB153">
        <v>110.3</v>
      </c>
      <c r="BC153">
        <v>6</v>
      </c>
      <c r="BD153">
        <v>94.5</v>
      </c>
      <c r="BE153">
        <v>2091</v>
      </c>
      <c r="BF153">
        <v>6.4</v>
      </c>
      <c r="BG153">
        <v>634394</v>
      </c>
      <c r="BH153">
        <v>621244</v>
      </c>
      <c r="BI153">
        <v>680777</v>
      </c>
      <c r="BJ153">
        <v>666135</v>
      </c>
      <c r="BK153">
        <v>593871</v>
      </c>
      <c r="BL153">
        <v>518626</v>
      </c>
      <c r="BM153">
        <v>592743</v>
      </c>
      <c r="BN153">
        <v>650333</v>
      </c>
      <c r="BO153">
        <v>595909</v>
      </c>
      <c r="BP153">
        <v>667670</v>
      </c>
      <c r="BQ153">
        <v>54.07</v>
      </c>
      <c r="BR153">
        <v>0.69299999999999995</v>
      </c>
      <c r="BS153">
        <v>0.64500000000000002</v>
      </c>
      <c r="BT153">
        <v>0</v>
      </c>
      <c r="BU153">
        <v>1</v>
      </c>
      <c r="BV153">
        <v>0</v>
      </c>
      <c r="BW153">
        <v>0</v>
      </c>
      <c r="BX153">
        <v>4</v>
      </c>
      <c r="BY153">
        <v>27</v>
      </c>
      <c r="BZ153">
        <v>3</v>
      </c>
      <c r="CA153" t="s">
        <v>129</v>
      </c>
      <c r="CB153">
        <v>0</v>
      </c>
      <c r="CC153">
        <v>2</v>
      </c>
      <c r="CD153">
        <v>0</v>
      </c>
      <c r="CE153">
        <v>2</v>
      </c>
      <c r="CF153">
        <v>2</v>
      </c>
      <c r="CG153">
        <v>0</v>
      </c>
      <c r="CH153">
        <v>0</v>
      </c>
      <c r="CI153">
        <v>2</v>
      </c>
      <c r="CJ153" t="s">
        <v>103</v>
      </c>
      <c r="CK153" t="s">
        <v>115</v>
      </c>
      <c r="CL153">
        <v>224</v>
      </c>
      <c r="CM153">
        <v>-2.9000000000000001E-2</v>
      </c>
      <c r="CN153">
        <v>-0.34899999999999998</v>
      </c>
      <c r="CO153">
        <f t="shared" si="6"/>
        <v>37.709999999999994</v>
      </c>
      <c r="CP153">
        <f t="shared" si="7"/>
        <v>59.450000000000017</v>
      </c>
      <c r="CQ153">
        <f t="shared" si="8"/>
        <v>24.290663024234327</v>
      </c>
    </row>
    <row r="154" spans="1:95" x14ac:dyDescent="0.25">
      <c r="A154" t="s">
        <v>124</v>
      </c>
      <c r="B154" s="1">
        <v>44312</v>
      </c>
      <c r="C154">
        <v>94.6</v>
      </c>
      <c r="D154">
        <v>-3.19</v>
      </c>
      <c r="E154">
        <v>5.65</v>
      </c>
      <c r="F154" t="s">
        <v>91</v>
      </c>
      <c r="G154">
        <v>608070</v>
      </c>
      <c r="H154">
        <v>621244</v>
      </c>
      <c r="I154" t="s">
        <v>106</v>
      </c>
      <c r="J154" t="s">
        <v>93</v>
      </c>
      <c r="O154">
        <v>13</v>
      </c>
      <c r="P154" t="s">
        <v>293</v>
      </c>
      <c r="Q154" t="s">
        <v>95</v>
      </c>
      <c r="R154" t="s">
        <v>96</v>
      </c>
      <c r="S154" t="s">
        <v>95</v>
      </c>
      <c r="T154" t="s">
        <v>98</v>
      </c>
      <c r="U154" t="s">
        <v>97</v>
      </c>
      <c r="V154" t="s">
        <v>99</v>
      </c>
      <c r="W154">
        <v>9</v>
      </c>
      <c r="X154" t="s">
        <v>108</v>
      </c>
      <c r="Y154">
        <v>2</v>
      </c>
      <c r="Z154">
        <v>0</v>
      </c>
      <c r="AA154">
        <v>2021</v>
      </c>
      <c r="AB154">
        <v>-1.64</v>
      </c>
      <c r="AC154">
        <v>0.99</v>
      </c>
      <c r="AD154">
        <v>-0.12</v>
      </c>
      <c r="AE154">
        <v>1.22</v>
      </c>
      <c r="AI154">
        <v>2</v>
      </c>
      <c r="AJ154">
        <v>1</v>
      </c>
      <c r="AK154" t="s">
        <v>128</v>
      </c>
      <c r="AL154">
        <v>171.29</v>
      </c>
      <c r="AM154">
        <v>81.540000000000006</v>
      </c>
      <c r="AP154">
        <v>680777</v>
      </c>
      <c r="AS154">
        <v>11.6492705724307</v>
      </c>
      <c r="AT154">
        <v>-137.06657839662901</v>
      </c>
      <c r="AU154">
        <v>-8.0315563944155297</v>
      </c>
      <c r="AV154">
        <v>-23.2652586332444</v>
      </c>
      <c r="AW154">
        <v>30.697212172172701</v>
      </c>
      <c r="AX154">
        <v>-17.958171250295798</v>
      </c>
      <c r="AY154">
        <v>3.29</v>
      </c>
      <c r="AZ154">
        <v>1.49</v>
      </c>
      <c r="BA154">
        <v>311</v>
      </c>
      <c r="BB154">
        <v>89.5</v>
      </c>
      <c r="BC154">
        <v>21</v>
      </c>
      <c r="BD154">
        <v>94.3</v>
      </c>
      <c r="BE154">
        <v>2128</v>
      </c>
      <c r="BF154">
        <v>6.4</v>
      </c>
      <c r="BG154">
        <v>634394</v>
      </c>
      <c r="BH154">
        <v>621244</v>
      </c>
      <c r="BI154">
        <v>680777</v>
      </c>
      <c r="BJ154">
        <v>666135</v>
      </c>
      <c r="BK154">
        <v>593871</v>
      </c>
      <c r="BL154">
        <v>518626</v>
      </c>
      <c r="BM154">
        <v>592743</v>
      </c>
      <c r="BN154">
        <v>650333</v>
      </c>
      <c r="BO154">
        <v>595909</v>
      </c>
      <c r="BP154">
        <v>667670</v>
      </c>
      <c r="BQ154">
        <v>54.14</v>
      </c>
      <c r="BR154">
        <v>0.28299999999999997</v>
      </c>
      <c r="BS154">
        <v>0.30099999999999999</v>
      </c>
      <c r="BT154">
        <v>0</v>
      </c>
      <c r="BU154">
        <v>1</v>
      </c>
      <c r="BV154">
        <v>0</v>
      </c>
      <c r="BW154">
        <v>0</v>
      </c>
      <c r="BX154">
        <v>3</v>
      </c>
      <c r="BY154">
        <v>6</v>
      </c>
      <c r="BZ154">
        <v>3</v>
      </c>
      <c r="CA154" t="s">
        <v>129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 t="s">
        <v>103</v>
      </c>
      <c r="CK154" t="s">
        <v>115</v>
      </c>
      <c r="CL154">
        <v>221</v>
      </c>
      <c r="CM154">
        <v>-0.01</v>
      </c>
      <c r="CN154">
        <v>-0.14399999999999999</v>
      </c>
      <c r="CO154">
        <f t="shared" si="6"/>
        <v>45.86999999999999</v>
      </c>
      <c r="CP154">
        <f t="shared" si="7"/>
        <v>116.73</v>
      </c>
      <c r="CQ154">
        <f t="shared" si="8"/>
        <v>16.089560704859551</v>
      </c>
    </row>
    <row r="155" spans="1:95" x14ac:dyDescent="0.25">
      <c r="A155" t="s">
        <v>177</v>
      </c>
      <c r="B155" s="1">
        <v>44312</v>
      </c>
      <c r="C155">
        <v>84.5</v>
      </c>
      <c r="D155">
        <v>-1.78</v>
      </c>
      <c r="E155">
        <v>5.93</v>
      </c>
      <c r="F155" t="s">
        <v>91</v>
      </c>
      <c r="G155">
        <v>608070</v>
      </c>
      <c r="H155">
        <v>608648</v>
      </c>
      <c r="I155" t="s">
        <v>116</v>
      </c>
      <c r="J155" t="s">
        <v>93</v>
      </c>
      <c r="O155">
        <v>5</v>
      </c>
      <c r="P155" t="s">
        <v>294</v>
      </c>
      <c r="Q155" t="s">
        <v>95</v>
      </c>
      <c r="R155" t="s">
        <v>96</v>
      </c>
      <c r="S155" t="s">
        <v>95</v>
      </c>
      <c r="T155" t="s">
        <v>98</v>
      </c>
      <c r="U155" t="s">
        <v>97</v>
      </c>
      <c r="V155" t="s">
        <v>99</v>
      </c>
      <c r="X155" t="s">
        <v>108</v>
      </c>
      <c r="Y155">
        <v>3</v>
      </c>
      <c r="Z155">
        <v>2</v>
      </c>
      <c r="AA155">
        <v>2021</v>
      </c>
      <c r="AB155">
        <v>0.27</v>
      </c>
      <c r="AC155">
        <v>-0.79</v>
      </c>
      <c r="AD155">
        <v>-0.03</v>
      </c>
      <c r="AE155">
        <v>2.41</v>
      </c>
      <c r="AI155">
        <v>1</v>
      </c>
      <c r="AJ155">
        <v>8</v>
      </c>
      <c r="AK155" t="s">
        <v>128</v>
      </c>
      <c r="AL155">
        <v>231.93</v>
      </c>
      <c r="AM155">
        <v>83.28</v>
      </c>
      <c r="AP155">
        <v>680777</v>
      </c>
      <c r="AS155">
        <v>3.5396552681434401</v>
      </c>
      <c r="AT155">
        <v>-123.115580518446</v>
      </c>
      <c r="AU155">
        <v>-0.30088037983813498</v>
      </c>
      <c r="AV155">
        <v>2.1109806551778498</v>
      </c>
      <c r="AW155">
        <v>23.544433589029499</v>
      </c>
      <c r="AX155">
        <v>-40.367920185442301</v>
      </c>
      <c r="AY155">
        <v>3.29</v>
      </c>
      <c r="AZ155">
        <v>1.49</v>
      </c>
      <c r="BA155">
        <v>340</v>
      </c>
      <c r="BB155">
        <v>101.2</v>
      </c>
      <c r="BC155">
        <v>25</v>
      </c>
      <c r="BD155">
        <v>84.8</v>
      </c>
      <c r="BE155">
        <v>2411</v>
      </c>
      <c r="BF155">
        <v>6.3</v>
      </c>
      <c r="BG155">
        <v>634394</v>
      </c>
      <c r="BH155">
        <v>608648</v>
      </c>
      <c r="BI155">
        <v>680777</v>
      </c>
      <c r="BJ155">
        <v>553902</v>
      </c>
      <c r="BK155">
        <v>593871</v>
      </c>
      <c r="BL155">
        <v>518626</v>
      </c>
      <c r="BM155">
        <v>592743</v>
      </c>
      <c r="BN155">
        <v>624407</v>
      </c>
      <c r="BO155">
        <v>595909</v>
      </c>
      <c r="BP155">
        <v>666135</v>
      </c>
      <c r="BQ155">
        <v>54.18</v>
      </c>
      <c r="BR155">
        <v>0.62</v>
      </c>
      <c r="BS155">
        <v>1.014</v>
      </c>
      <c r="BT155">
        <v>2</v>
      </c>
      <c r="BU155">
        <v>1</v>
      </c>
      <c r="BV155">
        <v>0</v>
      </c>
      <c r="BW155">
        <v>3</v>
      </c>
      <c r="BX155">
        <v>6</v>
      </c>
      <c r="BY155">
        <v>60</v>
      </c>
      <c r="BZ155">
        <v>6</v>
      </c>
      <c r="CA155" t="s">
        <v>251</v>
      </c>
      <c r="CB155">
        <v>2</v>
      </c>
      <c r="CC155">
        <v>3</v>
      </c>
      <c r="CD155">
        <v>2</v>
      </c>
      <c r="CE155">
        <v>3</v>
      </c>
      <c r="CF155">
        <v>3</v>
      </c>
      <c r="CG155">
        <v>3</v>
      </c>
      <c r="CH155">
        <v>3</v>
      </c>
      <c r="CI155">
        <v>3</v>
      </c>
      <c r="CJ155" t="s">
        <v>103</v>
      </c>
      <c r="CK155" t="s">
        <v>115</v>
      </c>
      <c r="CL155">
        <v>41</v>
      </c>
      <c r="CM155">
        <v>0.32400000000000001</v>
      </c>
      <c r="CN155">
        <v>0.95099999999999996</v>
      </c>
      <c r="CO155">
        <f t="shared" si="6"/>
        <v>106.51</v>
      </c>
      <c r="CP155">
        <f t="shared" si="7"/>
        <v>114.99000000000001</v>
      </c>
      <c r="CQ155">
        <f t="shared" si="8"/>
        <v>32.105651105223558</v>
      </c>
    </row>
    <row r="156" spans="1:95" x14ac:dyDescent="0.25">
      <c r="A156" t="s">
        <v>183</v>
      </c>
      <c r="B156" s="1">
        <v>44311</v>
      </c>
      <c r="C156">
        <v>80.8</v>
      </c>
      <c r="D156">
        <v>-1.77</v>
      </c>
      <c r="E156">
        <v>6.32</v>
      </c>
      <c r="F156" t="s">
        <v>91</v>
      </c>
      <c r="G156">
        <v>608070</v>
      </c>
      <c r="H156">
        <v>592791</v>
      </c>
      <c r="I156" t="s">
        <v>111</v>
      </c>
      <c r="J156" t="s">
        <v>93</v>
      </c>
      <c r="O156">
        <v>7</v>
      </c>
      <c r="P156" t="s">
        <v>295</v>
      </c>
      <c r="Q156" t="s">
        <v>95</v>
      </c>
      <c r="R156" t="s">
        <v>96</v>
      </c>
      <c r="S156" t="s">
        <v>95</v>
      </c>
      <c r="T156" t="s">
        <v>98</v>
      </c>
      <c r="U156" t="s">
        <v>296</v>
      </c>
      <c r="V156" t="s">
        <v>99</v>
      </c>
      <c r="W156">
        <v>9</v>
      </c>
      <c r="X156" t="s">
        <v>108</v>
      </c>
      <c r="Y156">
        <v>1</v>
      </c>
      <c r="Z156">
        <v>2</v>
      </c>
      <c r="AA156">
        <v>2021</v>
      </c>
      <c r="AB156">
        <v>1.07</v>
      </c>
      <c r="AC156">
        <v>-1.34</v>
      </c>
      <c r="AD156">
        <v>-0.62</v>
      </c>
      <c r="AE156">
        <v>2.0499999999999998</v>
      </c>
      <c r="AH156">
        <v>514917</v>
      </c>
      <c r="AI156">
        <v>0</v>
      </c>
      <c r="AJ156">
        <v>4</v>
      </c>
      <c r="AK156" t="s">
        <v>128</v>
      </c>
      <c r="AL156">
        <v>164.96</v>
      </c>
      <c r="AM156">
        <v>112.77</v>
      </c>
      <c r="AP156">
        <v>596142</v>
      </c>
      <c r="AS156">
        <v>0.521854037289609</v>
      </c>
      <c r="AT156">
        <v>-117.57992551128299</v>
      </c>
      <c r="AU156">
        <v>-0.24039965747213199</v>
      </c>
      <c r="AV156">
        <v>9.7522670955708097</v>
      </c>
      <c r="AW156">
        <v>24.6354439981144</v>
      </c>
      <c r="AX156">
        <v>-44.681029673978401</v>
      </c>
      <c r="AY156">
        <v>3.29</v>
      </c>
      <c r="AZ156">
        <v>1.49</v>
      </c>
      <c r="BA156">
        <v>256</v>
      </c>
      <c r="BB156">
        <v>92.6</v>
      </c>
      <c r="BC156">
        <v>17</v>
      </c>
      <c r="BD156">
        <v>81</v>
      </c>
      <c r="BE156">
        <v>2656</v>
      </c>
      <c r="BF156">
        <v>6.7</v>
      </c>
      <c r="BG156">
        <v>634372</v>
      </c>
      <c r="BH156">
        <v>592791</v>
      </c>
      <c r="BI156">
        <v>596142</v>
      </c>
      <c r="BJ156">
        <v>645801</v>
      </c>
      <c r="BK156">
        <v>596059</v>
      </c>
      <c r="BL156">
        <v>570482</v>
      </c>
      <c r="BM156">
        <v>650402</v>
      </c>
      <c r="BN156">
        <v>643565</v>
      </c>
      <c r="BO156">
        <v>458731</v>
      </c>
      <c r="BP156">
        <v>592450</v>
      </c>
      <c r="BQ156">
        <v>53.84</v>
      </c>
      <c r="BR156">
        <v>0.64700000000000002</v>
      </c>
      <c r="BS156">
        <v>0.65400000000000003</v>
      </c>
      <c r="BT156">
        <v>0.9</v>
      </c>
      <c r="BU156">
        <v>1</v>
      </c>
      <c r="BV156">
        <v>1</v>
      </c>
      <c r="BW156">
        <v>0</v>
      </c>
      <c r="BX156">
        <v>4</v>
      </c>
      <c r="BY156">
        <v>32</v>
      </c>
      <c r="BZ156">
        <v>4</v>
      </c>
      <c r="CA156" t="s">
        <v>185</v>
      </c>
      <c r="CB156">
        <v>0</v>
      </c>
      <c r="CC156">
        <v>3</v>
      </c>
      <c r="CD156">
        <v>0</v>
      </c>
      <c r="CE156">
        <v>3</v>
      </c>
      <c r="CF156">
        <v>3</v>
      </c>
      <c r="CG156">
        <v>0</v>
      </c>
      <c r="CH156">
        <v>0</v>
      </c>
      <c r="CI156">
        <v>3</v>
      </c>
      <c r="CJ156" t="s">
        <v>103</v>
      </c>
      <c r="CK156" t="s">
        <v>115</v>
      </c>
      <c r="CL156">
        <v>38</v>
      </c>
      <c r="CM156">
        <v>6.5000000000000002E-2</v>
      </c>
      <c r="CN156">
        <v>0.81100000000000005</v>
      </c>
      <c r="CO156">
        <f t="shared" si="6"/>
        <v>39.540000000000006</v>
      </c>
      <c r="CP156">
        <f t="shared" si="7"/>
        <v>85.500000000000014</v>
      </c>
      <c r="CQ156">
        <f t="shared" si="8"/>
        <v>18.613853360229641</v>
      </c>
    </row>
    <row r="157" spans="1:95" x14ac:dyDescent="0.25">
      <c r="A157" t="s">
        <v>105</v>
      </c>
      <c r="B157" s="1">
        <v>44310</v>
      </c>
      <c r="C157">
        <v>98</v>
      </c>
      <c r="D157">
        <v>-2.0499999999999998</v>
      </c>
      <c r="E157">
        <v>5.81</v>
      </c>
      <c r="F157" t="s">
        <v>91</v>
      </c>
      <c r="G157">
        <v>608070</v>
      </c>
      <c r="H157">
        <v>543037</v>
      </c>
      <c r="I157" t="s">
        <v>106</v>
      </c>
      <c r="J157" t="s">
        <v>93</v>
      </c>
      <c r="O157">
        <v>4</v>
      </c>
      <c r="P157" t="s">
        <v>297</v>
      </c>
      <c r="Q157" t="s">
        <v>95</v>
      </c>
      <c r="R157" t="s">
        <v>96</v>
      </c>
      <c r="S157" t="s">
        <v>95</v>
      </c>
      <c r="T157" t="s">
        <v>98</v>
      </c>
      <c r="U157" t="s">
        <v>296</v>
      </c>
      <c r="V157" t="s">
        <v>99</v>
      </c>
      <c r="W157">
        <v>4</v>
      </c>
      <c r="X157" t="s">
        <v>100</v>
      </c>
      <c r="Y157">
        <v>3</v>
      </c>
      <c r="Z157">
        <v>2</v>
      </c>
      <c r="AA157">
        <v>2021</v>
      </c>
      <c r="AB157">
        <v>-1.28</v>
      </c>
      <c r="AC157">
        <v>1.42</v>
      </c>
      <c r="AD157">
        <v>-0.56999999999999995</v>
      </c>
      <c r="AE157">
        <v>2.38</v>
      </c>
      <c r="AI157">
        <v>2</v>
      </c>
      <c r="AJ157">
        <v>6</v>
      </c>
      <c r="AK157" t="s">
        <v>128</v>
      </c>
      <c r="AL157">
        <v>169.84</v>
      </c>
      <c r="AM157">
        <v>126.5</v>
      </c>
      <c r="AP157">
        <v>543309</v>
      </c>
      <c r="AS157">
        <v>6.9937174564647302</v>
      </c>
      <c r="AT157">
        <v>-142.38269085524701</v>
      </c>
      <c r="AU157">
        <v>-7.06883228766835</v>
      </c>
      <c r="AV157">
        <v>-18.988952222630399</v>
      </c>
      <c r="AW157">
        <v>33.315900565805499</v>
      </c>
      <c r="AX157">
        <v>-11.3748909706565</v>
      </c>
      <c r="AY157">
        <v>3.29</v>
      </c>
      <c r="AZ157">
        <v>1.49</v>
      </c>
      <c r="BA157">
        <v>118</v>
      </c>
      <c r="BB157">
        <v>103.4</v>
      </c>
      <c r="BC157">
        <v>6</v>
      </c>
      <c r="BD157">
        <v>98.4</v>
      </c>
      <c r="BE157">
        <v>2686</v>
      </c>
      <c r="BF157">
        <v>6.7</v>
      </c>
      <c r="BG157">
        <v>634486</v>
      </c>
      <c r="BH157">
        <v>543037</v>
      </c>
      <c r="BI157">
        <v>543309</v>
      </c>
      <c r="BJ157">
        <v>518934</v>
      </c>
      <c r="BK157">
        <v>596059</v>
      </c>
      <c r="BL157">
        <v>570482</v>
      </c>
      <c r="BM157">
        <v>650402</v>
      </c>
      <c r="BN157">
        <v>640449</v>
      </c>
      <c r="BO157">
        <v>543305</v>
      </c>
      <c r="BP157">
        <v>592450</v>
      </c>
      <c r="BQ157">
        <v>53.85</v>
      </c>
      <c r="BR157">
        <v>0.56000000000000005</v>
      </c>
      <c r="BS157">
        <v>0.504</v>
      </c>
      <c r="BT157">
        <v>0</v>
      </c>
      <c r="BU157">
        <v>1</v>
      </c>
      <c r="BV157">
        <v>0</v>
      </c>
      <c r="BW157">
        <v>0</v>
      </c>
      <c r="BX157">
        <v>4</v>
      </c>
      <c r="BY157">
        <v>44</v>
      </c>
      <c r="BZ157">
        <v>7</v>
      </c>
      <c r="CA157" t="s">
        <v>109</v>
      </c>
      <c r="CB157">
        <v>1</v>
      </c>
      <c r="CC157">
        <v>2</v>
      </c>
      <c r="CD157">
        <v>1</v>
      </c>
      <c r="CE157">
        <v>2</v>
      </c>
      <c r="CF157">
        <v>2</v>
      </c>
      <c r="CG157">
        <v>1</v>
      </c>
      <c r="CH157">
        <v>1</v>
      </c>
      <c r="CI157">
        <v>2</v>
      </c>
      <c r="CJ157" t="s">
        <v>103</v>
      </c>
      <c r="CK157" t="s">
        <v>115</v>
      </c>
      <c r="CL157">
        <v>217</v>
      </c>
      <c r="CM157">
        <v>-1.9E-2</v>
      </c>
      <c r="CN157">
        <v>-0.13100000000000001</v>
      </c>
      <c r="CO157">
        <f t="shared" si="6"/>
        <v>44.42</v>
      </c>
      <c r="CP157">
        <f t="shared" si="7"/>
        <v>71.77000000000001</v>
      </c>
      <c r="CQ157">
        <f t="shared" si="8"/>
        <v>23.815693469989622</v>
      </c>
    </row>
    <row r="158" spans="1:95" x14ac:dyDescent="0.25">
      <c r="A158" t="s">
        <v>177</v>
      </c>
      <c r="B158" s="1">
        <v>44310</v>
      </c>
      <c r="C158">
        <v>82.5</v>
      </c>
      <c r="D158">
        <v>-2.12</v>
      </c>
      <c r="E158">
        <v>5.84</v>
      </c>
      <c r="F158" t="s">
        <v>91</v>
      </c>
      <c r="G158">
        <v>608070</v>
      </c>
      <c r="H158">
        <v>543037</v>
      </c>
      <c r="I158" t="s">
        <v>119</v>
      </c>
      <c r="J158" t="s">
        <v>93</v>
      </c>
      <c r="O158">
        <v>2</v>
      </c>
      <c r="P158" t="s">
        <v>298</v>
      </c>
      <c r="Q158" t="s">
        <v>95</v>
      </c>
      <c r="R158" t="s">
        <v>96</v>
      </c>
      <c r="S158" t="s">
        <v>95</v>
      </c>
      <c r="T158" t="s">
        <v>98</v>
      </c>
      <c r="U158" t="s">
        <v>296</v>
      </c>
      <c r="V158" t="s">
        <v>99</v>
      </c>
      <c r="W158">
        <v>9</v>
      </c>
      <c r="X158" t="s">
        <v>135</v>
      </c>
      <c r="Y158">
        <v>1</v>
      </c>
      <c r="Z158">
        <v>0</v>
      </c>
      <c r="AA158">
        <v>2021</v>
      </c>
      <c r="AB158">
        <v>0.82</v>
      </c>
      <c r="AC158">
        <v>-1.02</v>
      </c>
      <c r="AD158">
        <v>-0.09</v>
      </c>
      <c r="AE158">
        <v>2.83</v>
      </c>
      <c r="AI158">
        <v>1</v>
      </c>
      <c r="AJ158">
        <v>4</v>
      </c>
      <c r="AK158" t="s">
        <v>128</v>
      </c>
      <c r="AL158">
        <v>182.33</v>
      </c>
      <c r="AM158">
        <v>56.54</v>
      </c>
      <c r="AP158">
        <v>543309</v>
      </c>
      <c r="AS158">
        <v>3.02021751987788</v>
      </c>
      <c r="AT158">
        <v>-120.051394902371</v>
      </c>
      <c r="AU158">
        <v>1.70915316996919</v>
      </c>
      <c r="AV158">
        <v>7.2333840550344402</v>
      </c>
      <c r="AW158">
        <v>25.458775138762299</v>
      </c>
      <c r="AX158">
        <v>-42.544925076010799</v>
      </c>
      <c r="AY158">
        <v>3.29</v>
      </c>
      <c r="AZ158">
        <v>1.49</v>
      </c>
      <c r="BA158">
        <v>377</v>
      </c>
      <c r="BB158">
        <v>102.5</v>
      </c>
      <c r="BC158">
        <v>37</v>
      </c>
      <c r="BD158">
        <v>82.1</v>
      </c>
      <c r="BE158">
        <v>2836</v>
      </c>
      <c r="BF158">
        <v>6.2</v>
      </c>
      <c r="BG158">
        <v>634486</v>
      </c>
      <c r="BH158">
        <v>543037</v>
      </c>
      <c r="BI158">
        <v>543309</v>
      </c>
      <c r="BJ158">
        <v>518934</v>
      </c>
      <c r="BK158">
        <v>596059</v>
      </c>
      <c r="BL158">
        <v>570482</v>
      </c>
      <c r="BM158">
        <v>650402</v>
      </c>
      <c r="BN158">
        <v>640449</v>
      </c>
      <c r="BO158">
        <v>543305</v>
      </c>
      <c r="BP158">
        <v>592450</v>
      </c>
      <c r="BQ158">
        <v>54.29</v>
      </c>
      <c r="BR158">
        <v>0.41299999999999998</v>
      </c>
      <c r="BS158">
        <v>0.81200000000000006</v>
      </c>
      <c r="BT158">
        <v>1.6</v>
      </c>
      <c r="BU158">
        <v>1</v>
      </c>
      <c r="BV158">
        <v>1</v>
      </c>
      <c r="BW158">
        <v>2</v>
      </c>
      <c r="BX158">
        <v>6</v>
      </c>
      <c r="BY158">
        <v>26</v>
      </c>
      <c r="BZ158">
        <v>2</v>
      </c>
      <c r="CA158" t="s">
        <v>251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 t="s">
        <v>103</v>
      </c>
      <c r="CK158" t="s">
        <v>115</v>
      </c>
      <c r="CL158">
        <v>48</v>
      </c>
      <c r="CM158">
        <v>9.1999999999999998E-2</v>
      </c>
      <c r="CN158">
        <v>0.68400000000000005</v>
      </c>
      <c r="CO158">
        <f t="shared" si="6"/>
        <v>56.910000000000011</v>
      </c>
      <c r="CP158">
        <f t="shared" si="7"/>
        <v>141.73000000000002</v>
      </c>
      <c r="CQ158">
        <f t="shared" si="8"/>
        <v>16.408006635512084</v>
      </c>
    </row>
    <row r="159" spans="1:95" x14ac:dyDescent="0.25">
      <c r="A159" t="s">
        <v>124</v>
      </c>
      <c r="B159" s="1">
        <v>44310</v>
      </c>
      <c r="C159">
        <v>98.9</v>
      </c>
      <c r="D159">
        <v>-1.99</v>
      </c>
      <c r="E159">
        <v>5.63</v>
      </c>
      <c r="F159" t="s">
        <v>91</v>
      </c>
      <c r="G159">
        <v>608070</v>
      </c>
      <c r="H159">
        <v>642528</v>
      </c>
      <c r="I159" t="s">
        <v>106</v>
      </c>
      <c r="J159" t="s">
        <v>93</v>
      </c>
      <c r="O159">
        <v>8</v>
      </c>
      <c r="P159" t="s">
        <v>299</v>
      </c>
      <c r="Q159" t="s">
        <v>95</v>
      </c>
      <c r="R159" t="s">
        <v>96</v>
      </c>
      <c r="S159" t="s">
        <v>95</v>
      </c>
      <c r="T159" t="s">
        <v>98</v>
      </c>
      <c r="U159" t="s">
        <v>296</v>
      </c>
      <c r="V159" t="s">
        <v>99</v>
      </c>
      <c r="W159">
        <v>4</v>
      </c>
      <c r="X159" t="s">
        <v>108</v>
      </c>
      <c r="Y159">
        <v>1</v>
      </c>
      <c r="Z159">
        <v>2</v>
      </c>
      <c r="AA159">
        <v>2021</v>
      </c>
      <c r="AB159">
        <v>-1.41</v>
      </c>
      <c r="AC159">
        <v>0.81</v>
      </c>
      <c r="AD159">
        <v>-0.28000000000000003</v>
      </c>
      <c r="AE159">
        <v>2.0299999999999998</v>
      </c>
      <c r="AI159">
        <v>1</v>
      </c>
      <c r="AJ159">
        <v>9</v>
      </c>
      <c r="AK159" t="s">
        <v>128</v>
      </c>
      <c r="AL159">
        <v>170.43</v>
      </c>
      <c r="AM159">
        <v>128.30000000000001</v>
      </c>
      <c r="AP159">
        <v>543309</v>
      </c>
      <c r="AS159">
        <v>7.9406370209002102</v>
      </c>
      <c r="AT159">
        <v>-143.75375214778501</v>
      </c>
      <c r="AU159">
        <v>-6.3043541753840602</v>
      </c>
      <c r="AV159">
        <v>-21.312547805707101</v>
      </c>
      <c r="AW159">
        <v>31.628659795837301</v>
      </c>
      <c r="AX159">
        <v>-19.645329563625701</v>
      </c>
      <c r="AY159">
        <v>3.29</v>
      </c>
      <c r="AZ159">
        <v>1.49</v>
      </c>
      <c r="BA159">
        <v>155</v>
      </c>
      <c r="BB159">
        <v>108.4</v>
      </c>
      <c r="BC159">
        <v>10</v>
      </c>
      <c r="BD159">
        <v>99</v>
      </c>
      <c r="BE159">
        <v>2220</v>
      </c>
      <c r="BF159">
        <v>6.3</v>
      </c>
      <c r="BG159">
        <v>634486</v>
      </c>
      <c r="BH159">
        <v>642528</v>
      </c>
      <c r="BI159">
        <v>543309</v>
      </c>
      <c r="BJ159">
        <v>518934</v>
      </c>
      <c r="BK159">
        <v>596059</v>
      </c>
      <c r="BL159">
        <v>570482</v>
      </c>
      <c r="BM159">
        <v>650402</v>
      </c>
      <c r="BN159">
        <v>643565</v>
      </c>
      <c r="BO159">
        <v>543305</v>
      </c>
      <c r="BP159">
        <v>592450</v>
      </c>
      <c r="BQ159">
        <v>54.23</v>
      </c>
      <c r="BR159">
        <v>0.82299999999999995</v>
      </c>
      <c r="BS159">
        <v>0.79800000000000004</v>
      </c>
      <c r="BT159">
        <v>0</v>
      </c>
      <c r="BU159">
        <v>1</v>
      </c>
      <c r="BV159">
        <v>0</v>
      </c>
      <c r="BW159">
        <v>0</v>
      </c>
      <c r="BX159">
        <v>4</v>
      </c>
      <c r="BY159">
        <v>66</v>
      </c>
      <c r="BZ159">
        <v>4</v>
      </c>
      <c r="CA159" t="s">
        <v>129</v>
      </c>
      <c r="CB159">
        <v>1</v>
      </c>
      <c r="CC159">
        <v>2</v>
      </c>
      <c r="CD159">
        <v>1</v>
      </c>
      <c r="CE159">
        <v>2</v>
      </c>
      <c r="CF159">
        <v>2</v>
      </c>
      <c r="CG159">
        <v>1</v>
      </c>
      <c r="CH159">
        <v>1</v>
      </c>
      <c r="CI159">
        <v>2</v>
      </c>
      <c r="CJ159" t="s">
        <v>103</v>
      </c>
      <c r="CK159" t="s">
        <v>115</v>
      </c>
      <c r="CL159">
        <v>214</v>
      </c>
      <c r="CM159">
        <v>-6.4000000000000001E-2</v>
      </c>
      <c r="CN159">
        <v>-0.112</v>
      </c>
      <c r="CO159">
        <f t="shared" si="6"/>
        <v>45.010000000000005</v>
      </c>
      <c r="CP159">
        <f t="shared" si="7"/>
        <v>69.97</v>
      </c>
      <c r="CQ159">
        <f t="shared" si="8"/>
        <v>24.564143639520459</v>
      </c>
    </row>
    <row r="160" spans="1:95" x14ac:dyDescent="0.25">
      <c r="A160" t="s">
        <v>183</v>
      </c>
      <c r="B160" s="1">
        <v>44308</v>
      </c>
      <c r="C160">
        <v>79.7</v>
      </c>
      <c r="D160">
        <v>-1.5</v>
      </c>
      <c r="E160">
        <v>5.81</v>
      </c>
      <c r="F160" t="s">
        <v>91</v>
      </c>
      <c r="G160">
        <v>608070</v>
      </c>
      <c r="H160">
        <v>593334</v>
      </c>
      <c r="I160" t="s">
        <v>106</v>
      </c>
      <c r="J160" t="s">
        <v>93</v>
      </c>
      <c r="O160">
        <v>13</v>
      </c>
      <c r="P160" t="s">
        <v>300</v>
      </c>
      <c r="Q160" t="s">
        <v>95</v>
      </c>
      <c r="R160" t="s">
        <v>96</v>
      </c>
      <c r="S160" t="s">
        <v>95</v>
      </c>
      <c r="T160" t="s">
        <v>98</v>
      </c>
      <c r="U160" t="s">
        <v>296</v>
      </c>
      <c r="V160" t="s">
        <v>99</v>
      </c>
      <c r="W160">
        <v>4</v>
      </c>
      <c r="X160" t="s">
        <v>100</v>
      </c>
      <c r="Y160">
        <v>1</v>
      </c>
      <c r="Z160">
        <v>0</v>
      </c>
      <c r="AA160">
        <v>2021</v>
      </c>
      <c r="AB160">
        <v>0.28000000000000003</v>
      </c>
      <c r="AC160">
        <v>-0.11</v>
      </c>
      <c r="AD160">
        <v>-0.22</v>
      </c>
      <c r="AE160">
        <v>1.29</v>
      </c>
      <c r="AF160">
        <v>656669</v>
      </c>
      <c r="AH160">
        <v>514917</v>
      </c>
      <c r="AI160">
        <v>2</v>
      </c>
      <c r="AJ160">
        <v>4</v>
      </c>
      <c r="AK160" t="s">
        <v>128</v>
      </c>
      <c r="AL160">
        <v>159.75</v>
      </c>
      <c r="AM160">
        <v>141.97999999999999</v>
      </c>
      <c r="AP160">
        <v>543309</v>
      </c>
      <c r="AS160">
        <v>2.2644863022510102</v>
      </c>
      <c r="AT160">
        <v>-116.24183787058701</v>
      </c>
      <c r="AU160">
        <v>-3.1372949025723398</v>
      </c>
      <c r="AV160">
        <v>2.2328066281900401</v>
      </c>
      <c r="AW160">
        <v>17.520730071325399</v>
      </c>
      <c r="AX160">
        <v>-32.906398716645803</v>
      </c>
      <c r="AY160">
        <v>3.29</v>
      </c>
      <c r="AZ160">
        <v>1.49</v>
      </c>
      <c r="BA160">
        <v>49</v>
      </c>
      <c r="BB160">
        <v>98.7</v>
      </c>
      <c r="BC160">
        <v>1</v>
      </c>
      <c r="BD160">
        <v>80</v>
      </c>
      <c r="BE160">
        <v>2549</v>
      </c>
      <c r="BF160">
        <v>5.9</v>
      </c>
      <c r="BG160">
        <v>634436</v>
      </c>
      <c r="BH160">
        <v>593334</v>
      </c>
      <c r="BI160">
        <v>543309</v>
      </c>
      <c r="BJ160">
        <v>645801</v>
      </c>
      <c r="BK160">
        <v>596059</v>
      </c>
      <c r="BL160">
        <v>518934</v>
      </c>
      <c r="BM160">
        <v>650402</v>
      </c>
      <c r="BN160">
        <v>458731</v>
      </c>
      <c r="BO160">
        <v>543305</v>
      </c>
      <c r="BP160">
        <v>640449</v>
      </c>
      <c r="BQ160">
        <v>54.55</v>
      </c>
      <c r="BR160">
        <v>0.42299999999999999</v>
      </c>
      <c r="BS160">
        <v>0.38600000000000001</v>
      </c>
      <c r="BT160">
        <v>0</v>
      </c>
      <c r="BU160">
        <v>1</v>
      </c>
      <c r="BV160">
        <v>0</v>
      </c>
      <c r="BW160">
        <v>0</v>
      </c>
      <c r="BX160">
        <v>4</v>
      </c>
      <c r="BY160">
        <v>39</v>
      </c>
      <c r="BZ160">
        <v>2</v>
      </c>
      <c r="CA160" t="s">
        <v>185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 t="s">
        <v>103</v>
      </c>
      <c r="CK160" t="s">
        <v>115</v>
      </c>
      <c r="CL160">
        <v>36</v>
      </c>
      <c r="CM160">
        <v>-0.06</v>
      </c>
      <c r="CN160">
        <v>-0.51800000000000002</v>
      </c>
      <c r="CO160">
        <f t="shared" si="6"/>
        <v>34.33</v>
      </c>
      <c r="CP160">
        <f t="shared" si="7"/>
        <v>56.29000000000002</v>
      </c>
      <c r="CQ160">
        <f t="shared" si="8"/>
        <v>23.533554101964416</v>
      </c>
    </row>
    <row r="161" spans="1:95" x14ac:dyDescent="0.25">
      <c r="A161" t="s">
        <v>124</v>
      </c>
      <c r="B161" s="1">
        <v>44308</v>
      </c>
      <c r="C161">
        <v>96.7</v>
      </c>
      <c r="D161">
        <v>-2.21</v>
      </c>
      <c r="E161">
        <v>5.59</v>
      </c>
      <c r="F161" t="s">
        <v>91</v>
      </c>
      <c r="G161">
        <v>608070</v>
      </c>
      <c r="H161">
        <v>642528</v>
      </c>
      <c r="I161" t="s">
        <v>167</v>
      </c>
      <c r="J161" t="s">
        <v>93</v>
      </c>
      <c r="O161">
        <v>7</v>
      </c>
      <c r="P161" t="s">
        <v>301</v>
      </c>
      <c r="Q161" t="s">
        <v>95</v>
      </c>
      <c r="R161" t="s">
        <v>96</v>
      </c>
      <c r="S161" t="s">
        <v>95</v>
      </c>
      <c r="T161" t="s">
        <v>98</v>
      </c>
      <c r="U161" t="s">
        <v>296</v>
      </c>
      <c r="V161" t="s">
        <v>99</v>
      </c>
      <c r="W161">
        <v>4</v>
      </c>
      <c r="X161" t="s">
        <v>100</v>
      </c>
      <c r="Y161">
        <v>1</v>
      </c>
      <c r="Z161">
        <v>2</v>
      </c>
      <c r="AA161">
        <v>2021</v>
      </c>
      <c r="AB161">
        <v>-1.19</v>
      </c>
      <c r="AC161">
        <v>0.98</v>
      </c>
      <c r="AD161">
        <v>-0.39</v>
      </c>
      <c r="AE161">
        <v>2.02</v>
      </c>
      <c r="AH161">
        <v>514917</v>
      </c>
      <c r="AI161">
        <v>1</v>
      </c>
      <c r="AJ161">
        <v>7</v>
      </c>
      <c r="AK161" t="s">
        <v>128</v>
      </c>
      <c r="AL161">
        <v>149.13999999999999</v>
      </c>
      <c r="AM161">
        <v>163.18</v>
      </c>
      <c r="AP161">
        <v>543309</v>
      </c>
      <c r="AS161">
        <v>7.6093341010134701</v>
      </c>
      <c r="AT161">
        <v>-140.59595670242399</v>
      </c>
      <c r="AU161">
        <v>-6.2939968644591904</v>
      </c>
      <c r="AV161">
        <v>-17.490878647650302</v>
      </c>
      <c r="AW161">
        <v>28.7450936659753</v>
      </c>
      <c r="AX161">
        <v>-17.888746974473701</v>
      </c>
      <c r="AY161">
        <v>3.29</v>
      </c>
      <c r="AZ161">
        <v>1.49</v>
      </c>
      <c r="BA161">
        <v>20</v>
      </c>
      <c r="BB161">
        <v>105.4</v>
      </c>
      <c r="BC161">
        <v>-5</v>
      </c>
      <c r="BD161">
        <v>97.5</v>
      </c>
      <c r="BE161">
        <v>2262</v>
      </c>
      <c r="BF161">
        <v>6.6</v>
      </c>
      <c r="BG161">
        <v>634436</v>
      </c>
      <c r="BH161">
        <v>642528</v>
      </c>
      <c r="BI161">
        <v>543309</v>
      </c>
      <c r="BJ161">
        <v>645801</v>
      </c>
      <c r="BK161">
        <v>596059</v>
      </c>
      <c r="BL161">
        <v>518934</v>
      </c>
      <c r="BM161">
        <v>650402</v>
      </c>
      <c r="BN161">
        <v>458731</v>
      </c>
      <c r="BO161">
        <v>543305</v>
      </c>
      <c r="BP161">
        <v>643565</v>
      </c>
      <c r="BQ161">
        <v>53.94</v>
      </c>
      <c r="BR161">
        <v>0.38300000000000001</v>
      </c>
      <c r="BS161">
        <v>0.35</v>
      </c>
      <c r="BT161">
        <v>0</v>
      </c>
      <c r="BU161">
        <v>1</v>
      </c>
      <c r="BV161">
        <v>0</v>
      </c>
      <c r="BW161">
        <v>0</v>
      </c>
      <c r="BX161">
        <v>2</v>
      </c>
      <c r="BY161">
        <v>65</v>
      </c>
      <c r="BZ161">
        <v>5</v>
      </c>
      <c r="CA161" t="s">
        <v>129</v>
      </c>
      <c r="CB161">
        <v>3</v>
      </c>
      <c r="CC161">
        <v>5</v>
      </c>
      <c r="CD161">
        <v>3</v>
      </c>
      <c r="CE161">
        <v>5</v>
      </c>
      <c r="CF161">
        <v>5</v>
      </c>
      <c r="CG161">
        <v>3</v>
      </c>
      <c r="CH161">
        <v>3</v>
      </c>
      <c r="CI161">
        <v>5</v>
      </c>
      <c r="CJ161" t="s">
        <v>103</v>
      </c>
      <c r="CK161" t="s">
        <v>115</v>
      </c>
      <c r="CL161">
        <v>211</v>
      </c>
      <c r="CM161">
        <v>-4.8000000000000001E-2</v>
      </c>
      <c r="CN161">
        <v>-0.255</v>
      </c>
      <c r="CO161">
        <f t="shared" si="6"/>
        <v>23.719999999999985</v>
      </c>
      <c r="CP161">
        <f t="shared" si="7"/>
        <v>35.090000000000003</v>
      </c>
      <c r="CQ161">
        <f t="shared" si="8"/>
        <v>25.543313985801571</v>
      </c>
    </row>
    <row r="162" spans="1:95" x14ac:dyDescent="0.25">
      <c r="A162" t="s">
        <v>90</v>
      </c>
      <c r="B162" s="1">
        <v>44308</v>
      </c>
      <c r="C162">
        <v>83.4</v>
      </c>
      <c r="D162">
        <v>-1.85</v>
      </c>
      <c r="E162">
        <v>5.75</v>
      </c>
      <c r="F162" t="s">
        <v>91</v>
      </c>
      <c r="G162">
        <v>608070</v>
      </c>
      <c r="H162">
        <v>593334</v>
      </c>
      <c r="I162" t="s">
        <v>139</v>
      </c>
      <c r="J162" t="s">
        <v>93</v>
      </c>
      <c r="O162">
        <v>7</v>
      </c>
      <c r="P162" t="s">
        <v>302</v>
      </c>
      <c r="Q162" t="s">
        <v>95</v>
      </c>
      <c r="R162" t="s">
        <v>96</v>
      </c>
      <c r="S162" t="s">
        <v>95</v>
      </c>
      <c r="T162" t="s">
        <v>98</v>
      </c>
      <c r="U162" t="s">
        <v>296</v>
      </c>
      <c r="V162" t="s">
        <v>99</v>
      </c>
      <c r="W162">
        <v>9</v>
      </c>
      <c r="X162" t="s">
        <v>108</v>
      </c>
      <c r="Y162">
        <v>1</v>
      </c>
      <c r="Z162">
        <v>2</v>
      </c>
      <c r="AA162">
        <v>2021</v>
      </c>
      <c r="AB162">
        <v>-1.47</v>
      </c>
      <c r="AC162">
        <v>0.83</v>
      </c>
      <c r="AD162">
        <v>-0.47</v>
      </c>
      <c r="AE162">
        <v>1.72</v>
      </c>
      <c r="AH162">
        <v>514917</v>
      </c>
      <c r="AI162">
        <v>1</v>
      </c>
      <c r="AJ162">
        <v>1</v>
      </c>
      <c r="AK162" t="s">
        <v>128</v>
      </c>
      <c r="AL162">
        <v>193.68</v>
      </c>
      <c r="AM162">
        <v>122.58</v>
      </c>
      <c r="AP162">
        <v>543309</v>
      </c>
      <c r="AS162">
        <v>6.0577585430619703</v>
      </c>
      <c r="AT162">
        <v>-121.25533634417</v>
      </c>
      <c r="AU162">
        <v>-4.45461278654445</v>
      </c>
      <c r="AV162">
        <v>-15.698369432281</v>
      </c>
      <c r="AW162">
        <v>22.4590547577852</v>
      </c>
      <c r="AX162">
        <v>-23.316361226400701</v>
      </c>
      <c r="AY162">
        <v>3.29</v>
      </c>
      <c r="AZ162">
        <v>1.49</v>
      </c>
      <c r="BA162">
        <v>236</v>
      </c>
      <c r="BB162">
        <v>71.900000000000006</v>
      </c>
      <c r="BC162">
        <v>27</v>
      </c>
      <c r="BD162">
        <v>83.4</v>
      </c>
      <c r="BE162">
        <v>2248</v>
      </c>
      <c r="BF162">
        <v>6.2</v>
      </c>
      <c r="BG162">
        <v>634436</v>
      </c>
      <c r="BH162">
        <v>593334</v>
      </c>
      <c r="BI162">
        <v>543309</v>
      </c>
      <c r="BJ162">
        <v>645801</v>
      </c>
      <c r="BK162">
        <v>596059</v>
      </c>
      <c r="BL162">
        <v>518934</v>
      </c>
      <c r="BM162">
        <v>650402</v>
      </c>
      <c r="BN162">
        <v>458731</v>
      </c>
      <c r="BO162">
        <v>543305</v>
      </c>
      <c r="BP162">
        <v>640449</v>
      </c>
      <c r="BQ162">
        <v>54.3</v>
      </c>
      <c r="BR162">
        <v>0.84</v>
      </c>
      <c r="BS162">
        <v>0.79800000000000004</v>
      </c>
      <c r="BT162">
        <v>1.25</v>
      </c>
      <c r="BU162">
        <v>1</v>
      </c>
      <c r="BV162">
        <v>1</v>
      </c>
      <c r="BW162">
        <v>1</v>
      </c>
      <c r="BX162">
        <v>4</v>
      </c>
      <c r="BY162">
        <v>8</v>
      </c>
      <c r="BZ162">
        <v>5</v>
      </c>
      <c r="CA162" t="s">
        <v>102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 t="s">
        <v>103</v>
      </c>
      <c r="CK162" t="s">
        <v>115</v>
      </c>
      <c r="CL162">
        <v>221</v>
      </c>
      <c r="CM162">
        <v>8.3000000000000004E-2</v>
      </c>
      <c r="CN162">
        <v>1.0209999999999999</v>
      </c>
      <c r="CO162">
        <f t="shared" si="6"/>
        <v>68.260000000000005</v>
      </c>
      <c r="CP162">
        <f t="shared" si="7"/>
        <v>75.690000000000012</v>
      </c>
      <c r="CQ162">
        <f t="shared" si="8"/>
        <v>31.53396909130154</v>
      </c>
    </row>
    <row r="163" spans="1:95" x14ac:dyDescent="0.25">
      <c r="A163" t="s">
        <v>105</v>
      </c>
      <c r="B163" s="1">
        <v>44306</v>
      </c>
      <c r="C163">
        <v>93.4</v>
      </c>
      <c r="D163">
        <v>1.84</v>
      </c>
      <c r="E163">
        <v>6.71</v>
      </c>
      <c r="F163" t="s">
        <v>91</v>
      </c>
      <c r="G163">
        <v>608070</v>
      </c>
      <c r="H163">
        <v>607074</v>
      </c>
      <c r="I163" t="s">
        <v>106</v>
      </c>
      <c r="J163" t="s">
        <v>93</v>
      </c>
      <c r="O163">
        <v>5</v>
      </c>
      <c r="P163" t="s">
        <v>303</v>
      </c>
      <c r="Q163" t="s">
        <v>95</v>
      </c>
      <c r="R163" t="s">
        <v>95</v>
      </c>
      <c r="S163" t="s">
        <v>96</v>
      </c>
      <c r="T163" t="s">
        <v>98</v>
      </c>
      <c r="U163" t="s">
        <v>151</v>
      </c>
      <c r="V163" t="s">
        <v>99</v>
      </c>
      <c r="W163">
        <v>5</v>
      </c>
      <c r="X163" t="s">
        <v>108</v>
      </c>
      <c r="Y163">
        <v>0</v>
      </c>
      <c r="Z163">
        <v>1</v>
      </c>
      <c r="AA163">
        <v>2021</v>
      </c>
      <c r="AB163">
        <v>0.77</v>
      </c>
      <c r="AC163">
        <v>1.37</v>
      </c>
      <c r="AD163">
        <v>0.11</v>
      </c>
      <c r="AE163">
        <v>2.4300000000000002</v>
      </c>
      <c r="AH163">
        <v>656669</v>
      </c>
      <c r="AI163">
        <v>1</v>
      </c>
      <c r="AJ163">
        <v>1</v>
      </c>
      <c r="AK163" t="s">
        <v>128</v>
      </c>
      <c r="AL163">
        <v>83.58</v>
      </c>
      <c r="AM163">
        <v>153.91</v>
      </c>
      <c r="AP163">
        <v>518735</v>
      </c>
      <c r="AS163">
        <v>-6.1381145105005599</v>
      </c>
      <c r="AT163">
        <v>-135.67232635375899</v>
      </c>
      <c r="AU163">
        <v>-8.2206076660755105</v>
      </c>
      <c r="AV163">
        <v>10.9301998634001</v>
      </c>
      <c r="AW163">
        <v>30.451469763798201</v>
      </c>
      <c r="AX163">
        <v>-13.6710707945842</v>
      </c>
      <c r="AY163">
        <v>3.29</v>
      </c>
      <c r="AZ163">
        <v>1.49</v>
      </c>
      <c r="BA163">
        <v>156</v>
      </c>
      <c r="BB163">
        <v>96.6</v>
      </c>
      <c r="BC163">
        <v>11</v>
      </c>
      <c r="BD163">
        <v>93</v>
      </c>
      <c r="BE163">
        <v>2188</v>
      </c>
      <c r="BF163">
        <v>6.2</v>
      </c>
      <c r="BG163">
        <v>634397</v>
      </c>
      <c r="BH163">
        <v>607074</v>
      </c>
      <c r="BI163">
        <v>518735</v>
      </c>
      <c r="BJ163">
        <v>606213</v>
      </c>
      <c r="BK163">
        <v>663611</v>
      </c>
      <c r="BL163">
        <v>660162</v>
      </c>
      <c r="BM163">
        <v>641313</v>
      </c>
      <c r="BN163">
        <v>683734</v>
      </c>
      <c r="BO163">
        <v>673357</v>
      </c>
      <c r="BP163">
        <v>594809</v>
      </c>
      <c r="BQ163">
        <v>54.26</v>
      </c>
      <c r="BR163">
        <v>0.86</v>
      </c>
      <c r="BS163">
        <v>0.81100000000000005</v>
      </c>
      <c r="BT163">
        <v>0</v>
      </c>
      <c r="BU163">
        <v>1</v>
      </c>
      <c r="BV163">
        <v>0</v>
      </c>
      <c r="BW163">
        <v>0</v>
      </c>
      <c r="BX163">
        <v>4</v>
      </c>
      <c r="BY163">
        <v>6</v>
      </c>
      <c r="BZ163">
        <v>2</v>
      </c>
      <c r="CA163" t="s">
        <v>109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 t="s">
        <v>115</v>
      </c>
      <c r="CK163" t="s">
        <v>115</v>
      </c>
      <c r="CL163">
        <v>157</v>
      </c>
      <c r="CM163">
        <v>-2.8000000000000001E-2</v>
      </c>
      <c r="CN163">
        <v>-0.25800000000000001</v>
      </c>
      <c r="CO163">
        <f t="shared" si="6"/>
        <v>-41.84</v>
      </c>
      <c r="CP163">
        <f t="shared" si="7"/>
        <v>44.360000000000014</v>
      </c>
      <c r="CQ163">
        <f t="shared" si="8"/>
        <v>-32.494104530445831</v>
      </c>
    </row>
    <row r="164" spans="1:95" x14ac:dyDescent="0.25">
      <c r="A164" t="s">
        <v>105</v>
      </c>
      <c r="B164" s="1">
        <v>44306</v>
      </c>
      <c r="C164">
        <v>97.4</v>
      </c>
      <c r="D164">
        <v>-1.72</v>
      </c>
      <c r="E164">
        <v>5.74</v>
      </c>
      <c r="F164" t="s">
        <v>91</v>
      </c>
      <c r="G164">
        <v>608070</v>
      </c>
      <c r="H164">
        <v>676051</v>
      </c>
      <c r="I164" t="s">
        <v>106</v>
      </c>
      <c r="J164" t="s">
        <v>93</v>
      </c>
      <c r="O164">
        <v>6</v>
      </c>
      <c r="P164" t="s">
        <v>304</v>
      </c>
      <c r="Q164" t="s">
        <v>95</v>
      </c>
      <c r="R164" t="s">
        <v>96</v>
      </c>
      <c r="S164" t="s">
        <v>95</v>
      </c>
      <c r="T164" t="s">
        <v>98</v>
      </c>
      <c r="U164" t="s">
        <v>151</v>
      </c>
      <c r="V164" t="s">
        <v>99</v>
      </c>
      <c r="W164">
        <v>3</v>
      </c>
      <c r="X164" t="s">
        <v>108</v>
      </c>
      <c r="Y164">
        <v>0</v>
      </c>
      <c r="Z164">
        <v>0</v>
      </c>
      <c r="AA164">
        <v>2021</v>
      </c>
      <c r="AB164">
        <v>-1.05</v>
      </c>
      <c r="AC164">
        <v>1.36</v>
      </c>
      <c r="AD164">
        <v>0.47</v>
      </c>
      <c r="AE164">
        <v>2.5099999999999998</v>
      </c>
      <c r="AF164">
        <v>547379</v>
      </c>
      <c r="AG164">
        <v>641343</v>
      </c>
      <c r="AH164">
        <v>656669</v>
      </c>
      <c r="AI164">
        <v>2</v>
      </c>
      <c r="AJ164">
        <v>8</v>
      </c>
      <c r="AK164" t="s">
        <v>128</v>
      </c>
      <c r="AL164">
        <v>161.33000000000001</v>
      </c>
      <c r="AM164">
        <v>156.81</v>
      </c>
      <c r="AP164">
        <v>518735</v>
      </c>
      <c r="AS164">
        <v>8.4136015519564804</v>
      </c>
      <c r="AT164">
        <v>-141.51740113713799</v>
      </c>
      <c r="AU164">
        <v>-6.3810496711797002</v>
      </c>
      <c r="AV164">
        <v>-15.9776175965309</v>
      </c>
      <c r="AW164">
        <v>31.169575048747198</v>
      </c>
      <c r="AX164">
        <v>-12.559695300797101</v>
      </c>
      <c r="AY164">
        <v>3.29</v>
      </c>
      <c r="AZ164">
        <v>1.49</v>
      </c>
      <c r="BA164">
        <v>140</v>
      </c>
      <c r="BB164">
        <v>95.3</v>
      </c>
      <c r="BC164">
        <v>8</v>
      </c>
      <c r="BD164">
        <v>99</v>
      </c>
      <c r="BE164">
        <v>2269</v>
      </c>
      <c r="BF164">
        <v>7.2</v>
      </c>
      <c r="BG164">
        <v>634397</v>
      </c>
      <c r="BH164">
        <v>676051</v>
      </c>
      <c r="BI164">
        <v>518735</v>
      </c>
      <c r="BJ164">
        <v>683734</v>
      </c>
      <c r="BK164">
        <v>663611</v>
      </c>
      <c r="BL164">
        <v>660162</v>
      </c>
      <c r="BM164">
        <v>641313</v>
      </c>
      <c r="BN164">
        <v>544725</v>
      </c>
      <c r="BO164">
        <v>673357</v>
      </c>
      <c r="BP164">
        <v>594809</v>
      </c>
      <c r="BQ164">
        <v>53.31</v>
      </c>
      <c r="BR164">
        <v>0.58699999999999997</v>
      </c>
      <c r="BS164">
        <v>0.52800000000000002</v>
      </c>
      <c r="BT164">
        <v>0</v>
      </c>
      <c r="BU164">
        <v>1</v>
      </c>
      <c r="BV164">
        <v>0</v>
      </c>
      <c r="BW164">
        <v>0</v>
      </c>
      <c r="BX164">
        <v>4</v>
      </c>
      <c r="BY164">
        <v>74</v>
      </c>
      <c r="BZ164">
        <v>1</v>
      </c>
      <c r="CA164" t="s">
        <v>109</v>
      </c>
      <c r="CB164">
        <v>3</v>
      </c>
      <c r="CC164">
        <v>8</v>
      </c>
      <c r="CD164">
        <v>3</v>
      </c>
      <c r="CE164">
        <v>8</v>
      </c>
      <c r="CF164">
        <v>8</v>
      </c>
      <c r="CG164">
        <v>3</v>
      </c>
      <c r="CH164">
        <v>3</v>
      </c>
      <c r="CI164">
        <v>8</v>
      </c>
      <c r="CJ164" t="s">
        <v>115</v>
      </c>
      <c r="CK164" t="s">
        <v>115</v>
      </c>
      <c r="CL164">
        <v>221</v>
      </c>
      <c r="CM164">
        <v>-2.7E-2</v>
      </c>
      <c r="CN164">
        <v>-0.81</v>
      </c>
      <c r="CO164">
        <f t="shared" si="6"/>
        <v>35.910000000000011</v>
      </c>
      <c r="CP164">
        <f t="shared" si="7"/>
        <v>41.460000000000008</v>
      </c>
      <c r="CQ164">
        <f t="shared" si="8"/>
        <v>30.672762418008375</v>
      </c>
    </row>
    <row r="165" spans="1:95" x14ac:dyDescent="0.25">
      <c r="A165" t="s">
        <v>121</v>
      </c>
      <c r="B165" s="1">
        <v>44304</v>
      </c>
      <c r="C165">
        <v>85.5</v>
      </c>
      <c r="D165">
        <v>1.93</v>
      </c>
      <c r="E165">
        <v>6.4</v>
      </c>
      <c r="F165" t="s">
        <v>91</v>
      </c>
      <c r="G165">
        <v>608070</v>
      </c>
      <c r="H165">
        <v>489119</v>
      </c>
      <c r="I165" t="s">
        <v>116</v>
      </c>
      <c r="J165" t="s">
        <v>93</v>
      </c>
      <c r="O165">
        <v>4</v>
      </c>
      <c r="P165" t="s">
        <v>305</v>
      </c>
      <c r="Q165" t="s">
        <v>95</v>
      </c>
      <c r="R165" t="s">
        <v>95</v>
      </c>
      <c r="S165" t="s">
        <v>96</v>
      </c>
      <c r="T165" t="s">
        <v>134</v>
      </c>
      <c r="U165" t="s">
        <v>98</v>
      </c>
      <c r="V165" t="s">
        <v>99</v>
      </c>
      <c r="X165" t="s">
        <v>135</v>
      </c>
      <c r="Y165">
        <v>3</v>
      </c>
      <c r="Z165">
        <v>0</v>
      </c>
      <c r="AA165">
        <v>2021</v>
      </c>
      <c r="AB165">
        <v>-0.36</v>
      </c>
      <c r="AC165">
        <v>0.54</v>
      </c>
      <c r="AD165">
        <v>-0.35</v>
      </c>
      <c r="AE165">
        <v>2.16</v>
      </c>
      <c r="AI165">
        <v>2</v>
      </c>
      <c r="AJ165">
        <v>1</v>
      </c>
      <c r="AK165" t="s">
        <v>101</v>
      </c>
      <c r="AL165">
        <v>43.1</v>
      </c>
      <c r="AM165">
        <v>50.1</v>
      </c>
      <c r="AP165">
        <v>571466</v>
      </c>
      <c r="AS165">
        <v>-4.64579187590423</v>
      </c>
      <c r="AT165">
        <v>-124.404716672821</v>
      </c>
      <c r="AU165">
        <v>-4.80187790503666</v>
      </c>
      <c r="AV165">
        <v>-2.8729362472474298</v>
      </c>
      <c r="AW165">
        <v>23.876285333947202</v>
      </c>
      <c r="AX165">
        <v>-25.864399693256999</v>
      </c>
      <c r="AY165">
        <v>3.29</v>
      </c>
      <c r="AZ165">
        <v>1.49</v>
      </c>
      <c r="BA165">
        <v>420</v>
      </c>
      <c r="BB165">
        <v>106.4</v>
      </c>
      <c r="BC165">
        <v>29</v>
      </c>
      <c r="BD165">
        <v>85.3</v>
      </c>
      <c r="BE165">
        <v>2340</v>
      </c>
      <c r="BF165">
        <v>6.1</v>
      </c>
      <c r="BG165">
        <v>634487</v>
      </c>
      <c r="BH165">
        <v>489119</v>
      </c>
      <c r="BI165">
        <v>571466</v>
      </c>
      <c r="BJ165">
        <v>458015</v>
      </c>
      <c r="BK165">
        <v>621011</v>
      </c>
      <c r="BL165">
        <v>571657</v>
      </c>
      <c r="BM165">
        <v>553993</v>
      </c>
      <c r="BN165">
        <v>608385</v>
      </c>
      <c r="BO165">
        <v>571980</v>
      </c>
      <c r="BP165">
        <v>592206</v>
      </c>
      <c r="BQ165">
        <v>54.42</v>
      </c>
      <c r="BR165">
        <v>0.92700000000000005</v>
      </c>
      <c r="BS165">
        <v>1.891</v>
      </c>
      <c r="BT165">
        <v>2</v>
      </c>
      <c r="BU165">
        <v>1</v>
      </c>
      <c r="BV165">
        <v>0</v>
      </c>
      <c r="BW165">
        <v>3</v>
      </c>
      <c r="BX165">
        <v>6</v>
      </c>
      <c r="BY165">
        <v>3</v>
      </c>
      <c r="BZ165">
        <v>4</v>
      </c>
      <c r="CA165" t="s">
        <v>123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1</v>
      </c>
      <c r="CI165">
        <v>0</v>
      </c>
      <c r="CJ165" t="s">
        <v>115</v>
      </c>
      <c r="CK165" t="s">
        <v>115</v>
      </c>
      <c r="CL165">
        <v>178</v>
      </c>
      <c r="CM165">
        <v>-0.104</v>
      </c>
      <c r="CN165">
        <v>0.92400000000000004</v>
      </c>
      <c r="CO165">
        <f t="shared" si="6"/>
        <v>-82.32</v>
      </c>
      <c r="CP165">
        <f t="shared" si="7"/>
        <v>148.17000000000002</v>
      </c>
      <c r="CQ165">
        <f t="shared" si="8"/>
        <v>-21.79169179007053</v>
      </c>
    </row>
    <row r="166" spans="1:95" x14ac:dyDescent="0.25">
      <c r="A166" t="s">
        <v>110</v>
      </c>
      <c r="B166" s="1">
        <v>44304</v>
      </c>
      <c r="C166">
        <v>81.7</v>
      </c>
      <c r="D166">
        <v>1.37</v>
      </c>
      <c r="E166">
        <v>5.74</v>
      </c>
      <c r="F166" t="s">
        <v>91</v>
      </c>
      <c r="G166">
        <v>608070</v>
      </c>
      <c r="H166">
        <v>672335</v>
      </c>
      <c r="I166" t="s">
        <v>106</v>
      </c>
      <c r="J166" t="s">
        <v>93</v>
      </c>
      <c r="O166">
        <v>5</v>
      </c>
      <c r="P166" t="s">
        <v>306</v>
      </c>
      <c r="Q166" t="s">
        <v>95</v>
      </c>
      <c r="R166" t="s">
        <v>95</v>
      </c>
      <c r="S166" t="s">
        <v>96</v>
      </c>
      <c r="T166" t="s">
        <v>134</v>
      </c>
      <c r="U166" t="s">
        <v>98</v>
      </c>
      <c r="V166" t="s">
        <v>99</v>
      </c>
      <c r="W166">
        <v>7</v>
      </c>
      <c r="X166" t="s">
        <v>135</v>
      </c>
      <c r="Y166">
        <v>1</v>
      </c>
      <c r="Z166">
        <v>2</v>
      </c>
      <c r="AA166">
        <v>2021</v>
      </c>
      <c r="AB166">
        <v>-1.46</v>
      </c>
      <c r="AC166">
        <v>-0.55000000000000004</v>
      </c>
      <c r="AD166">
        <v>-0.03</v>
      </c>
      <c r="AE166">
        <v>2.1800000000000002</v>
      </c>
      <c r="AH166">
        <v>514917</v>
      </c>
      <c r="AI166">
        <v>2</v>
      </c>
      <c r="AJ166">
        <v>7</v>
      </c>
      <c r="AK166" t="s">
        <v>101</v>
      </c>
      <c r="AL166">
        <v>90.12</v>
      </c>
      <c r="AM166">
        <v>76.540000000000006</v>
      </c>
      <c r="AP166">
        <v>571466</v>
      </c>
      <c r="AS166">
        <v>-0.33948591460030603</v>
      </c>
      <c r="AT166">
        <v>-118.954736144957</v>
      </c>
      <c r="AU166">
        <v>-0.35633615168443999</v>
      </c>
      <c r="AV166">
        <v>-13.666536626774301</v>
      </c>
      <c r="AW166">
        <v>24.652030338165201</v>
      </c>
      <c r="AX166">
        <v>-37.475972214579997</v>
      </c>
      <c r="AY166">
        <v>3.29</v>
      </c>
      <c r="AZ166">
        <v>1.49</v>
      </c>
      <c r="BA166">
        <v>316</v>
      </c>
      <c r="BB166">
        <v>98.6</v>
      </c>
      <c r="BC166">
        <v>44</v>
      </c>
      <c r="BD166">
        <v>80.7</v>
      </c>
      <c r="BE166">
        <v>2724</v>
      </c>
      <c r="BF166">
        <v>5.8</v>
      </c>
      <c r="BG166">
        <v>634487</v>
      </c>
      <c r="BH166">
        <v>672335</v>
      </c>
      <c r="BI166">
        <v>571466</v>
      </c>
      <c r="BJ166">
        <v>458015</v>
      </c>
      <c r="BK166">
        <v>663697</v>
      </c>
      <c r="BL166">
        <v>621011</v>
      </c>
      <c r="BM166">
        <v>553993</v>
      </c>
      <c r="BN166">
        <v>608385</v>
      </c>
      <c r="BO166">
        <v>571980</v>
      </c>
      <c r="BP166">
        <v>592206</v>
      </c>
      <c r="BQ166">
        <v>54.72</v>
      </c>
      <c r="BR166">
        <v>3.6999999999999998E-2</v>
      </c>
      <c r="BS166">
        <v>6.9000000000000006E-2</v>
      </c>
      <c r="BT166">
        <v>0</v>
      </c>
      <c r="BU166">
        <v>1</v>
      </c>
      <c r="BV166">
        <v>0</v>
      </c>
      <c r="BW166">
        <v>0</v>
      </c>
      <c r="BX166">
        <v>3</v>
      </c>
      <c r="BY166">
        <v>56</v>
      </c>
      <c r="BZ166">
        <v>4</v>
      </c>
      <c r="CA166" t="s">
        <v>113</v>
      </c>
      <c r="CB166">
        <v>2</v>
      </c>
      <c r="CC166">
        <v>6</v>
      </c>
      <c r="CD166">
        <v>6</v>
      </c>
      <c r="CE166">
        <v>2</v>
      </c>
      <c r="CF166">
        <v>6</v>
      </c>
      <c r="CG166">
        <v>2</v>
      </c>
      <c r="CH166">
        <v>6</v>
      </c>
      <c r="CI166">
        <v>2</v>
      </c>
      <c r="CJ166" t="s">
        <v>115</v>
      </c>
      <c r="CK166" t="s">
        <v>115</v>
      </c>
      <c r="CL166">
        <v>337</v>
      </c>
      <c r="CM166">
        <v>5.0000000000000001E-3</v>
      </c>
      <c r="CN166">
        <v>-0.158</v>
      </c>
      <c r="CO166">
        <f t="shared" si="6"/>
        <v>-35.299999999999997</v>
      </c>
      <c r="CP166">
        <f t="shared" si="7"/>
        <v>121.73</v>
      </c>
      <c r="CQ166">
        <f t="shared" si="8"/>
        <v>-12.128565698303039</v>
      </c>
    </row>
    <row r="167" spans="1:95" x14ac:dyDescent="0.25">
      <c r="A167" t="s">
        <v>183</v>
      </c>
      <c r="B167" s="1">
        <v>44303</v>
      </c>
      <c r="C167">
        <v>79.599999999999994</v>
      </c>
      <c r="D167">
        <v>-0.89</v>
      </c>
      <c r="E167">
        <v>5.67</v>
      </c>
      <c r="F167" t="s">
        <v>91</v>
      </c>
      <c r="G167">
        <v>608070</v>
      </c>
      <c r="H167">
        <v>543243</v>
      </c>
      <c r="I167" t="s">
        <v>111</v>
      </c>
      <c r="J167" t="s">
        <v>93</v>
      </c>
      <c r="O167">
        <v>8</v>
      </c>
      <c r="P167" t="s">
        <v>307</v>
      </c>
      <c r="Q167" t="s">
        <v>95</v>
      </c>
      <c r="R167" t="s">
        <v>96</v>
      </c>
      <c r="S167" t="s">
        <v>95</v>
      </c>
      <c r="T167" t="s">
        <v>134</v>
      </c>
      <c r="U167" t="s">
        <v>98</v>
      </c>
      <c r="V167" t="s">
        <v>99</v>
      </c>
      <c r="W167">
        <v>9</v>
      </c>
      <c r="X167" t="s">
        <v>108</v>
      </c>
      <c r="Y167">
        <v>0</v>
      </c>
      <c r="Z167">
        <v>0</v>
      </c>
      <c r="AA167">
        <v>2021</v>
      </c>
      <c r="AB167">
        <v>1.69</v>
      </c>
      <c r="AC167">
        <v>-0.92</v>
      </c>
      <c r="AD167">
        <v>0.2</v>
      </c>
      <c r="AE167">
        <v>1.86</v>
      </c>
      <c r="AI167">
        <v>1</v>
      </c>
      <c r="AJ167">
        <v>5</v>
      </c>
      <c r="AK167" t="s">
        <v>101</v>
      </c>
      <c r="AL167">
        <v>193.2</v>
      </c>
      <c r="AM167">
        <v>108.64</v>
      </c>
      <c r="AP167">
        <v>571466</v>
      </c>
      <c r="AS167">
        <v>-0.79220848689343504</v>
      </c>
      <c r="AT167">
        <v>-115.94014770188301</v>
      </c>
      <c r="AU167">
        <v>0.200638507060628</v>
      </c>
      <c r="AV167">
        <v>15.276478474465801</v>
      </c>
      <c r="AW167">
        <v>24.016690707247299</v>
      </c>
      <c r="AX167">
        <v>-40.714401677995099</v>
      </c>
      <c r="AY167">
        <v>3.29</v>
      </c>
      <c r="AZ167">
        <v>1.49</v>
      </c>
      <c r="BA167">
        <v>193</v>
      </c>
      <c r="BB167">
        <v>88.5</v>
      </c>
      <c r="BC167">
        <v>12</v>
      </c>
      <c r="BD167">
        <v>79.8</v>
      </c>
      <c r="BE167">
        <v>2864</v>
      </c>
      <c r="BF167">
        <v>6.6</v>
      </c>
      <c r="BG167">
        <v>634460</v>
      </c>
      <c r="BH167">
        <v>543243</v>
      </c>
      <c r="BI167">
        <v>571466</v>
      </c>
      <c r="BJ167">
        <v>458015</v>
      </c>
      <c r="BK167">
        <v>663697</v>
      </c>
      <c r="BL167">
        <v>571657</v>
      </c>
      <c r="BM167">
        <v>553993</v>
      </c>
      <c r="BN167">
        <v>608385</v>
      </c>
      <c r="BO167">
        <v>571980</v>
      </c>
      <c r="BP167">
        <v>592206</v>
      </c>
      <c r="BQ167">
        <v>53.91</v>
      </c>
      <c r="BR167">
        <v>0.8</v>
      </c>
      <c r="BS167">
        <v>0.77300000000000002</v>
      </c>
      <c r="BT167">
        <v>0.9</v>
      </c>
      <c r="BU167">
        <v>1</v>
      </c>
      <c r="BV167">
        <v>1</v>
      </c>
      <c r="BW167">
        <v>0</v>
      </c>
      <c r="BX167">
        <v>4</v>
      </c>
      <c r="BY167">
        <v>40</v>
      </c>
      <c r="BZ167">
        <v>1</v>
      </c>
      <c r="CA167" t="s">
        <v>185</v>
      </c>
      <c r="CB167">
        <v>1</v>
      </c>
      <c r="CC167">
        <v>2</v>
      </c>
      <c r="CD167">
        <v>2</v>
      </c>
      <c r="CE167">
        <v>1</v>
      </c>
      <c r="CF167">
        <v>2</v>
      </c>
      <c r="CG167">
        <v>1</v>
      </c>
      <c r="CH167">
        <v>2</v>
      </c>
      <c r="CI167">
        <v>1</v>
      </c>
      <c r="CJ167" t="s">
        <v>103</v>
      </c>
      <c r="CK167" t="s">
        <v>115</v>
      </c>
      <c r="CL167">
        <v>36</v>
      </c>
      <c r="CM167">
        <v>-2.5999999999999999E-2</v>
      </c>
      <c r="CN167">
        <v>0.25900000000000001</v>
      </c>
      <c r="CO167">
        <f t="shared" si="6"/>
        <v>67.779999999999987</v>
      </c>
      <c r="CP167">
        <f t="shared" si="7"/>
        <v>89.63000000000001</v>
      </c>
      <c r="CQ167">
        <f t="shared" si="8"/>
        <v>27.822975841906473</v>
      </c>
    </row>
    <row r="168" spans="1:95" x14ac:dyDescent="0.25">
      <c r="A168" t="s">
        <v>90</v>
      </c>
      <c r="B168" s="1">
        <v>44302</v>
      </c>
      <c r="C168">
        <v>84.5</v>
      </c>
      <c r="D168">
        <v>-1.33</v>
      </c>
      <c r="E168">
        <v>6.23</v>
      </c>
      <c r="F168" t="s">
        <v>91</v>
      </c>
      <c r="G168">
        <v>608070</v>
      </c>
      <c r="H168">
        <v>656546</v>
      </c>
      <c r="I168" t="s">
        <v>111</v>
      </c>
      <c r="J168" t="s">
        <v>93</v>
      </c>
      <c r="O168">
        <v>5</v>
      </c>
      <c r="P168" t="s">
        <v>307</v>
      </c>
      <c r="Q168" t="s">
        <v>95</v>
      </c>
      <c r="R168" t="s">
        <v>96</v>
      </c>
      <c r="S168" t="s">
        <v>95</v>
      </c>
      <c r="T168" t="s">
        <v>134</v>
      </c>
      <c r="U168" t="s">
        <v>98</v>
      </c>
      <c r="V168" t="s">
        <v>99</v>
      </c>
      <c r="W168">
        <v>9</v>
      </c>
      <c r="X168" t="s">
        <v>108</v>
      </c>
      <c r="Y168">
        <v>0</v>
      </c>
      <c r="Z168">
        <v>2</v>
      </c>
      <c r="AA168">
        <v>2021</v>
      </c>
      <c r="AB168">
        <v>-0.97</v>
      </c>
      <c r="AC168">
        <v>0.43</v>
      </c>
      <c r="AD168">
        <v>-0.24</v>
      </c>
      <c r="AE168">
        <v>2.4500000000000002</v>
      </c>
      <c r="AI168">
        <v>0</v>
      </c>
      <c r="AJ168">
        <v>5</v>
      </c>
      <c r="AK168" t="s">
        <v>101</v>
      </c>
      <c r="AL168">
        <v>187.33</v>
      </c>
      <c r="AM168">
        <v>117.61</v>
      </c>
      <c r="AP168">
        <v>663886</v>
      </c>
      <c r="AS168">
        <v>4.4671112814349003</v>
      </c>
      <c r="AT168">
        <v>-122.99996565775901</v>
      </c>
      <c r="AU168">
        <v>-3.3097353961907299</v>
      </c>
      <c r="AV168">
        <v>-10.696444229715601</v>
      </c>
      <c r="AW168">
        <v>24.2953542506391</v>
      </c>
      <c r="AX168">
        <v>-27.356739837990901</v>
      </c>
      <c r="AY168">
        <v>3.29</v>
      </c>
      <c r="AZ168">
        <v>1.49</v>
      </c>
      <c r="BA168">
        <v>226</v>
      </c>
      <c r="BB168">
        <v>72.2</v>
      </c>
      <c r="BC168">
        <v>22</v>
      </c>
      <c r="BD168">
        <v>84.6</v>
      </c>
      <c r="BE168">
        <v>1142</v>
      </c>
      <c r="BF168">
        <v>6.3</v>
      </c>
      <c r="BG168">
        <v>634482</v>
      </c>
      <c r="BH168">
        <v>656546</v>
      </c>
      <c r="BI168">
        <v>663886</v>
      </c>
      <c r="BJ168">
        <v>458015</v>
      </c>
      <c r="BK168">
        <v>663697</v>
      </c>
      <c r="BL168">
        <v>571657</v>
      </c>
      <c r="BM168">
        <v>553993</v>
      </c>
      <c r="BN168">
        <v>608385</v>
      </c>
      <c r="BO168">
        <v>669222</v>
      </c>
      <c r="BP168">
        <v>592206</v>
      </c>
      <c r="BQ168">
        <v>54.17</v>
      </c>
      <c r="BR168">
        <v>0.95299999999999996</v>
      </c>
      <c r="BS168">
        <v>0.90200000000000002</v>
      </c>
      <c r="BT168">
        <v>0.9</v>
      </c>
      <c r="BU168">
        <v>1</v>
      </c>
      <c r="BV168">
        <v>1</v>
      </c>
      <c r="BW168">
        <v>0</v>
      </c>
      <c r="BX168">
        <v>4</v>
      </c>
      <c r="BY168">
        <v>42</v>
      </c>
      <c r="BZ168">
        <v>3</v>
      </c>
      <c r="CA168" t="s">
        <v>102</v>
      </c>
      <c r="CB168">
        <v>7</v>
      </c>
      <c r="CC168">
        <v>1</v>
      </c>
      <c r="CD168">
        <v>1</v>
      </c>
      <c r="CE168">
        <v>7</v>
      </c>
      <c r="CF168">
        <v>1</v>
      </c>
      <c r="CG168">
        <v>7</v>
      </c>
      <c r="CH168">
        <v>1</v>
      </c>
      <c r="CI168">
        <v>7</v>
      </c>
      <c r="CJ168" t="s">
        <v>103</v>
      </c>
      <c r="CK168" t="s">
        <v>115</v>
      </c>
      <c r="CL168">
        <v>240</v>
      </c>
      <c r="CM168">
        <v>-1.2999999999999999E-2</v>
      </c>
      <c r="CN168">
        <v>0.497</v>
      </c>
      <c r="CO168">
        <f t="shared" si="6"/>
        <v>61.910000000000011</v>
      </c>
      <c r="CP168">
        <f t="shared" si="7"/>
        <v>80.660000000000011</v>
      </c>
      <c r="CQ168">
        <f t="shared" si="8"/>
        <v>28.130835680245951</v>
      </c>
    </row>
    <row r="169" spans="1:95" x14ac:dyDescent="0.25">
      <c r="A169" t="s">
        <v>105</v>
      </c>
      <c r="B169" s="1">
        <v>44302</v>
      </c>
      <c r="C169">
        <v>96.8</v>
      </c>
      <c r="D169">
        <v>1.01</v>
      </c>
      <c r="E169">
        <v>5.68</v>
      </c>
      <c r="F169" t="s">
        <v>91</v>
      </c>
      <c r="G169">
        <v>608070</v>
      </c>
      <c r="H169">
        <v>672335</v>
      </c>
      <c r="I169" t="s">
        <v>106</v>
      </c>
      <c r="J169" t="s">
        <v>93</v>
      </c>
      <c r="O169">
        <v>4</v>
      </c>
      <c r="P169" t="s">
        <v>308</v>
      </c>
      <c r="Q169" t="s">
        <v>95</v>
      </c>
      <c r="R169" t="s">
        <v>95</v>
      </c>
      <c r="S169" t="s">
        <v>96</v>
      </c>
      <c r="T169" t="s">
        <v>134</v>
      </c>
      <c r="U169" t="s">
        <v>98</v>
      </c>
      <c r="V169" t="s">
        <v>99</v>
      </c>
      <c r="W169">
        <v>5</v>
      </c>
      <c r="X169" t="s">
        <v>100</v>
      </c>
      <c r="Y169">
        <v>0</v>
      </c>
      <c r="Z169">
        <v>1</v>
      </c>
      <c r="AA169">
        <v>2021</v>
      </c>
      <c r="AB169">
        <v>0.23</v>
      </c>
      <c r="AC169">
        <v>1.44</v>
      </c>
      <c r="AD169">
        <v>-0.77</v>
      </c>
      <c r="AE169">
        <v>2.1</v>
      </c>
      <c r="AH169">
        <v>514917</v>
      </c>
      <c r="AI169">
        <v>2</v>
      </c>
      <c r="AJ169">
        <v>7</v>
      </c>
      <c r="AK169" t="s">
        <v>101</v>
      </c>
      <c r="AL169">
        <v>100.19</v>
      </c>
      <c r="AM169">
        <v>158.58000000000001</v>
      </c>
      <c r="AP169">
        <v>663886</v>
      </c>
      <c r="AS169">
        <v>-5.2076979946335502</v>
      </c>
      <c r="AT169">
        <v>-140.70475211982401</v>
      </c>
      <c r="AU169">
        <v>-7.2148170820427904</v>
      </c>
      <c r="AV169">
        <v>4.21472235201992</v>
      </c>
      <c r="AW169">
        <v>33.039381738300001</v>
      </c>
      <c r="AX169">
        <v>-11.6337776355802</v>
      </c>
      <c r="AY169">
        <v>3.29</v>
      </c>
      <c r="AZ169">
        <v>1.49</v>
      </c>
      <c r="BA169">
        <v>8</v>
      </c>
      <c r="BB169">
        <v>81.7</v>
      </c>
      <c r="BC169">
        <v>-14</v>
      </c>
      <c r="BD169">
        <v>95.9</v>
      </c>
      <c r="BE169">
        <v>2213</v>
      </c>
      <c r="BF169">
        <v>5.9</v>
      </c>
      <c r="BG169">
        <v>634482</v>
      </c>
      <c r="BH169">
        <v>672335</v>
      </c>
      <c r="BI169">
        <v>663886</v>
      </c>
      <c r="BJ169">
        <v>607468</v>
      </c>
      <c r="BK169">
        <v>663697</v>
      </c>
      <c r="BL169">
        <v>571657</v>
      </c>
      <c r="BM169">
        <v>553993</v>
      </c>
      <c r="BN169">
        <v>608385</v>
      </c>
      <c r="BO169">
        <v>669222</v>
      </c>
      <c r="BP169">
        <v>592206</v>
      </c>
      <c r="BQ169">
        <v>54.6</v>
      </c>
      <c r="BR169">
        <v>0.10299999999999999</v>
      </c>
      <c r="BS169">
        <v>9.9000000000000005E-2</v>
      </c>
      <c r="BT169">
        <v>0</v>
      </c>
      <c r="BU169">
        <v>1</v>
      </c>
      <c r="BV169">
        <v>0</v>
      </c>
      <c r="BW169">
        <v>0</v>
      </c>
      <c r="BX169">
        <v>2</v>
      </c>
      <c r="BY169">
        <v>63</v>
      </c>
      <c r="BZ169">
        <v>2</v>
      </c>
      <c r="CA169" t="s">
        <v>109</v>
      </c>
      <c r="CB169">
        <v>10</v>
      </c>
      <c r="CC169">
        <v>1</v>
      </c>
      <c r="CD169">
        <v>1</v>
      </c>
      <c r="CE169">
        <v>10</v>
      </c>
      <c r="CF169">
        <v>1</v>
      </c>
      <c r="CG169">
        <v>10</v>
      </c>
      <c r="CH169">
        <v>1</v>
      </c>
      <c r="CI169">
        <v>10</v>
      </c>
      <c r="CJ169" t="s">
        <v>115</v>
      </c>
      <c r="CK169" t="s">
        <v>115</v>
      </c>
      <c r="CL169">
        <v>148</v>
      </c>
      <c r="CM169">
        <v>0</v>
      </c>
      <c r="CN169">
        <v>-0.182</v>
      </c>
      <c r="CO169">
        <f t="shared" si="6"/>
        <v>-25.230000000000004</v>
      </c>
      <c r="CP169">
        <f t="shared" si="7"/>
        <v>39.69</v>
      </c>
      <c r="CQ169">
        <f t="shared" si="8"/>
        <v>-24.33237081735049</v>
      </c>
    </row>
    <row r="170" spans="1:95" x14ac:dyDescent="0.25">
      <c r="A170" t="s">
        <v>105</v>
      </c>
      <c r="B170" s="1">
        <v>44301</v>
      </c>
      <c r="C170">
        <v>93.3</v>
      </c>
      <c r="D170">
        <v>-3.19</v>
      </c>
      <c r="E170">
        <v>5.59</v>
      </c>
      <c r="F170" t="s">
        <v>91</v>
      </c>
      <c r="G170">
        <v>608070</v>
      </c>
      <c r="H170">
        <v>458681</v>
      </c>
      <c r="I170" t="s">
        <v>116</v>
      </c>
      <c r="J170" t="s">
        <v>93</v>
      </c>
      <c r="O170">
        <v>1</v>
      </c>
      <c r="P170" t="s">
        <v>309</v>
      </c>
      <c r="Q170" t="s">
        <v>95</v>
      </c>
      <c r="R170" t="s">
        <v>96</v>
      </c>
      <c r="S170" t="s">
        <v>95</v>
      </c>
      <c r="T170" t="s">
        <v>151</v>
      </c>
      <c r="U170" t="s">
        <v>98</v>
      </c>
      <c r="V170" t="s">
        <v>99</v>
      </c>
      <c r="X170" t="s">
        <v>135</v>
      </c>
      <c r="Y170">
        <v>3</v>
      </c>
      <c r="Z170">
        <v>2</v>
      </c>
      <c r="AA170">
        <v>2021</v>
      </c>
      <c r="AB170">
        <v>-0.71</v>
      </c>
      <c r="AC170">
        <v>1.18</v>
      </c>
      <c r="AD170">
        <v>-0.3</v>
      </c>
      <c r="AE170">
        <v>2.86</v>
      </c>
      <c r="AF170">
        <v>665926</v>
      </c>
      <c r="AI170">
        <v>2</v>
      </c>
      <c r="AJ170">
        <v>6</v>
      </c>
      <c r="AK170" t="s">
        <v>101</v>
      </c>
      <c r="AL170">
        <v>202.76</v>
      </c>
      <c r="AM170">
        <v>59.82</v>
      </c>
      <c r="AP170">
        <v>518735</v>
      </c>
      <c r="AS170">
        <v>8.9941166221922</v>
      </c>
      <c r="AT170">
        <v>-135.641062851329</v>
      </c>
      <c r="AU170">
        <v>-3.8801318046303401</v>
      </c>
      <c r="AV170">
        <v>-10.6569885725524</v>
      </c>
      <c r="AW170">
        <v>27.2402237583638</v>
      </c>
      <c r="AX170">
        <v>-16.9186938089757</v>
      </c>
      <c r="AY170">
        <v>3.29</v>
      </c>
      <c r="AZ170">
        <v>1.49</v>
      </c>
      <c r="BA170">
        <v>392</v>
      </c>
      <c r="BB170">
        <v>104.5</v>
      </c>
      <c r="BC170">
        <v>33</v>
      </c>
      <c r="BD170">
        <v>93.6</v>
      </c>
      <c r="BE170">
        <v>2456</v>
      </c>
      <c r="BF170">
        <v>6.3</v>
      </c>
      <c r="BG170">
        <v>634501</v>
      </c>
      <c r="BH170">
        <v>458681</v>
      </c>
      <c r="BI170">
        <v>518735</v>
      </c>
      <c r="BJ170">
        <v>547989</v>
      </c>
      <c r="BK170">
        <v>663611</v>
      </c>
      <c r="BL170">
        <v>660162</v>
      </c>
      <c r="BM170">
        <v>641313</v>
      </c>
      <c r="BN170">
        <v>683734</v>
      </c>
      <c r="BO170">
        <v>673357</v>
      </c>
      <c r="BP170">
        <v>594809</v>
      </c>
      <c r="BQ170">
        <v>54.15</v>
      </c>
      <c r="BR170">
        <v>0.84</v>
      </c>
      <c r="BS170">
        <v>1.671</v>
      </c>
      <c r="BT170">
        <v>2</v>
      </c>
      <c r="BU170">
        <v>1</v>
      </c>
      <c r="BV170">
        <v>0</v>
      </c>
      <c r="BW170">
        <v>3</v>
      </c>
      <c r="BX170">
        <v>6</v>
      </c>
      <c r="BY170">
        <v>43</v>
      </c>
      <c r="BZ170">
        <v>6</v>
      </c>
      <c r="CA170" t="s">
        <v>109</v>
      </c>
      <c r="CB170">
        <v>1</v>
      </c>
      <c r="CC170">
        <v>0</v>
      </c>
      <c r="CD170">
        <v>0</v>
      </c>
      <c r="CE170">
        <v>1</v>
      </c>
      <c r="CF170">
        <v>2</v>
      </c>
      <c r="CG170">
        <v>1</v>
      </c>
      <c r="CH170">
        <v>2</v>
      </c>
      <c r="CI170">
        <v>1</v>
      </c>
      <c r="CJ170" t="s">
        <v>104</v>
      </c>
      <c r="CK170" t="s">
        <v>115</v>
      </c>
      <c r="CL170">
        <v>212</v>
      </c>
      <c r="CM170">
        <v>-0.311</v>
      </c>
      <c r="CN170">
        <v>1.7330000000000001</v>
      </c>
      <c r="CO170">
        <f t="shared" si="6"/>
        <v>77.339999999999989</v>
      </c>
      <c r="CP170">
        <f t="shared" si="7"/>
        <v>138.45000000000002</v>
      </c>
      <c r="CQ170">
        <f t="shared" si="8"/>
        <v>21.891227086124879</v>
      </c>
    </row>
    <row r="171" spans="1:95" hidden="1" x14ac:dyDescent="0.25">
      <c r="A171" t="s">
        <v>105</v>
      </c>
      <c r="B171" s="1">
        <v>44301</v>
      </c>
      <c r="C171">
        <v>97.1</v>
      </c>
      <c r="D171">
        <v>-2.04</v>
      </c>
      <c r="E171">
        <v>5.71</v>
      </c>
      <c r="F171" t="s">
        <v>91</v>
      </c>
      <c r="G171">
        <v>608070</v>
      </c>
      <c r="H171">
        <v>656629</v>
      </c>
      <c r="I171" t="s">
        <v>310</v>
      </c>
      <c r="J171" t="s">
        <v>93</v>
      </c>
      <c r="O171">
        <v>14</v>
      </c>
      <c r="P171" t="s">
        <v>311</v>
      </c>
      <c r="Q171" t="s">
        <v>95</v>
      </c>
      <c r="R171" t="s">
        <v>96</v>
      </c>
      <c r="S171" t="s">
        <v>95</v>
      </c>
      <c r="T171" t="s">
        <v>151</v>
      </c>
      <c r="U171" t="s">
        <v>98</v>
      </c>
      <c r="V171" t="s">
        <v>99</v>
      </c>
      <c r="W171">
        <v>3</v>
      </c>
      <c r="X171" t="s">
        <v>100</v>
      </c>
      <c r="Y171">
        <v>3</v>
      </c>
      <c r="Z171">
        <v>2</v>
      </c>
      <c r="AA171">
        <v>2021</v>
      </c>
      <c r="AB171">
        <v>-1.1599999999999999</v>
      </c>
      <c r="AC171">
        <v>1.5</v>
      </c>
      <c r="AD171">
        <v>0.08</v>
      </c>
      <c r="AE171">
        <v>1.19</v>
      </c>
      <c r="AG171">
        <v>514917</v>
      </c>
      <c r="AI171">
        <v>0</v>
      </c>
      <c r="AJ171">
        <v>8</v>
      </c>
      <c r="AK171" t="s">
        <v>101</v>
      </c>
      <c r="AL171">
        <v>167.28</v>
      </c>
      <c r="AM171">
        <v>159.83000000000001</v>
      </c>
      <c r="AP171">
        <v>518735</v>
      </c>
      <c r="AS171">
        <v>8.3103897089863406</v>
      </c>
      <c r="AT171">
        <v>-140.88855429026799</v>
      </c>
      <c r="AU171">
        <v>-10.010250624882399</v>
      </c>
      <c r="AV171">
        <v>-17.249652354503599</v>
      </c>
      <c r="AW171">
        <v>29.624024253940501</v>
      </c>
      <c r="AX171">
        <v>-10.0614969776527</v>
      </c>
      <c r="AY171">
        <v>3.29</v>
      </c>
      <c r="AZ171">
        <v>1.49</v>
      </c>
      <c r="BA171">
        <v>9</v>
      </c>
      <c r="BB171">
        <v>96.4</v>
      </c>
      <c r="BC171">
        <v>-7</v>
      </c>
      <c r="BD171">
        <v>97.4</v>
      </c>
      <c r="BE171">
        <v>2570</v>
      </c>
      <c r="BF171">
        <v>6.4</v>
      </c>
      <c r="BG171">
        <v>634501</v>
      </c>
      <c r="BH171">
        <v>656629</v>
      </c>
      <c r="BI171">
        <v>518735</v>
      </c>
      <c r="BJ171">
        <v>547989</v>
      </c>
      <c r="BK171">
        <v>663611</v>
      </c>
      <c r="BL171">
        <v>660162</v>
      </c>
      <c r="BM171">
        <v>641313</v>
      </c>
      <c r="BN171">
        <v>683734</v>
      </c>
      <c r="BO171">
        <v>673357</v>
      </c>
      <c r="BP171">
        <v>594809</v>
      </c>
      <c r="BQ171">
        <v>54.06</v>
      </c>
      <c r="BR171">
        <v>0.22</v>
      </c>
      <c r="BS171">
        <v>0.20100000000000001</v>
      </c>
      <c r="BT171">
        <v>0.9</v>
      </c>
      <c r="BU171">
        <v>1</v>
      </c>
      <c r="BV171">
        <v>0</v>
      </c>
      <c r="BW171">
        <v>0</v>
      </c>
      <c r="BX171">
        <v>2</v>
      </c>
      <c r="BY171">
        <v>59</v>
      </c>
      <c r="BZ171">
        <v>9</v>
      </c>
      <c r="CA171" t="s">
        <v>109</v>
      </c>
      <c r="CB171">
        <v>1</v>
      </c>
      <c r="CC171">
        <v>3</v>
      </c>
      <c r="CD171">
        <v>3</v>
      </c>
      <c r="CE171">
        <v>1</v>
      </c>
      <c r="CF171">
        <v>4</v>
      </c>
      <c r="CG171">
        <v>1</v>
      </c>
      <c r="CH171">
        <v>4</v>
      </c>
      <c r="CI171">
        <v>1</v>
      </c>
      <c r="CJ171" t="s">
        <v>115</v>
      </c>
      <c r="CK171" t="s">
        <v>115</v>
      </c>
      <c r="CL171">
        <v>225</v>
      </c>
      <c r="CM171">
        <v>-4.7E-2</v>
      </c>
      <c r="CN171">
        <v>0.47</v>
      </c>
      <c r="CO171">
        <f t="shared" si="6"/>
        <v>41.86</v>
      </c>
      <c r="CP171">
        <f t="shared" si="7"/>
        <v>38.44</v>
      </c>
      <c r="CQ171">
        <f t="shared" si="8"/>
        <v>35.579077338854056</v>
      </c>
    </row>
    <row r="172" spans="1:95" x14ac:dyDescent="0.25">
      <c r="A172" t="s">
        <v>105</v>
      </c>
      <c r="B172" s="1">
        <v>44300</v>
      </c>
      <c r="C172">
        <v>95.3</v>
      </c>
      <c r="D172">
        <v>1.89</v>
      </c>
      <c r="E172">
        <v>6.55</v>
      </c>
      <c r="F172" t="s">
        <v>91</v>
      </c>
      <c r="G172">
        <v>608070</v>
      </c>
      <c r="H172">
        <v>607074</v>
      </c>
      <c r="I172" t="s">
        <v>106</v>
      </c>
      <c r="J172" t="s">
        <v>93</v>
      </c>
      <c r="O172">
        <v>11</v>
      </c>
      <c r="P172" t="s">
        <v>312</v>
      </c>
      <c r="Q172" t="s">
        <v>95</v>
      </c>
      <c r="R172" t="s">
        <v>95</v>
      </c>
      <c r="S172" t="s">
        <v>96</v>
      </c>
      <c r="T172" t="s">
        <v>151</v>
      </c>
      <c r="U172" t="s">
        <v>98</v>
      </c>
      <c r="V172" t="s">
        <v>99</v>
      </c>
      <c r="W172">
        <v>7</v>
      </c>
      <c r="X172" t="s">
        <v>108</v>
      </c>
      <c r="Y172">
        <v>3</v>
      </c>
      <c r="Z172">
        <v>1</v>
      </c>
      <c r="AA172">
        <v>2021</v>
      </c>
      <c r="AB172">
        <v>0.68</v>
      </c>
      <c r="AC172">
        <v>1.1299999999999999</v>
      </c>
      <c r="AD172">
        <v>-0.28000000000000003</v>
      </c>
      <c r="AE172">
        <v>3.64</v>
      </c>
      <c r="AI172">
        <v>2</v>
      </c>
      <c r="AJ172">
        <v>7</v>
      </c>
      <c r="AK172" t="s">
        <v>101</v>
      </c>
      <c r="AL172">
        <v>58.4</v>
      </c>
      <c r="AM172">
        <v>91.63</v>
      </c>
      <c r="AP172">
        <v>641470</v>
      </c>
      <c r="AS172">
        <v>-7.1787396042538498</v>
      </c>
      <c r="AT172">
        <v>-138.40712068835199</v>
      </c>
      <c r="AU172">
        <v>-4.4359923976405504</v>
      </c>
      <c r="AV172">
        <v>10.4302189983564</v>
      </c>
      <c r="AW172">
        <v>35.089912883724097</v>
      </c>
      <c r="AX172">
        <v>-16.825244647042599</v>
      </c>
      <c r="AY172">
        <v>3.29</v>
      </c>
      <c r="AZ172">
        <v>1.49</v>
      </c>
      <c r="BA172">
        <v>313</v>
      </c>
      <c r="BB172">
        <v>110.6</v>
      </c>
      <c r="BC172">
        <v>17</v>
      </c>
      <c r="BD172">
        <v>94.5</v>
      </c>
      <c r="BE172">
        <v>2166</v>
      </c>
      <c r="BF172">
        <v>6.2</v>
      </c>
      <c r="BG172">
        <v>634516</v>
      </c>
      <c r="BH172">
        <v>607074</v>
      </c>
      <c r="BI172">
        <v>641470</v>
      </c>
      <c r="BJ172">
        <v>547989</v>
      </c>
      <c r="BK172">
        <v>663611</v>
      </c>
      <c r="BL172">
        <v>660162</v>
      </c>
      <c r="BM172">
        <v>544725</v>
      </c>
      <c r="BN172">
        <v>683734</v>
      </c>
      <c r="BO172">
        <v>673357</v>
      </c>
      <c r="BP172">
        <v>594809</v>
      </c>
      <c r="BQ172">
        <v>54.29</v>
      </c>
      <c r="BR172">
        <v>0.75</v>
      </c>
      <c r="BS172">
        <v>0.98499999999999999</v>
      </c>
      <c r="BT172">
        <v>0</v>
      </c>
      <c r="BU172">
        <v>1</v>
      </c>
      <c r="BV172">
        <v>0</v>
      </c>
      <c r="BW172">
        <v>0</v>
      </c>
      <c r="BX172">
        <v>6</v>
      </c>
      <c r="BY172">
        <v>55</v>
      </c>
      <c r="BZ172">
        <v>5</v>
      </c>
      <c r="CA172" t="s">
        <v>109</v>
      </c>
      <c r="CB172">
        <v>8</v>
      </c>
      <c r="CC172">
        <v>0</v>
      </c>
      <c r="CD172">
        <v>0</v>
      </c>
      <c r="CE172">
        <v>8</v>
      </c>
      <c r="CF172">
        <v>0</v>
      </c>
      <c r="CG172">
        <v>8</v>
      </c>
      <c r="CH172">
        <v>0</v>
      </c>
      <c r="CI172">
        <v>8</v>
      </c>
      <c r="CJ172" t="s">
        <v>115</v>
      </c>
      <c r="CK172" t="s">
        <v>115</v>
      </c>
      <c r="CL172">
        <v>148</v>
      </c>
      <c r="CM172">
        <v>1E-3</v>
      </c>
      <c r="CN172">
        <v>-0.159</v>
      </c>
      <c r="CO172">
        <f t="shared" si="6"/>
        <v>-67.02000000000001</v>
      </c>
      <c r="CP172">
        <f t="shared" si="7"/>
        <v>106.64000000000001</v>
      </c>
      <c r="CQ172">
        <f t="shared" si="8"/>
        <v>-24.111085231722825</v>
      </c>
    </row>
    <row r="173" spans="1:95" x14ac:dyDescent="0.25">
      <c r="A173" t="s">
        <v>110</v>
      </c>
      <c r="B173" s="1">
        <v>44300</v>
      </c>
      <c r="C173">
        <v>85.2</v>
      </c>
      <c r="D173">
        <v>2.14</v>
      </c>
      <c r="E173">
        <v>6.54</v>
      </c>
      <c r="F173" t="s">
        <v>91</v>
      </c>
      <c r="G173">
        <v>608070</v>
      </c>
      <c r="H173">
        <v>607074</v>
      </c>
      <c r="I173" t="s">
        <v>106</v>
      </c>
      <c r="J173" t="s">
        <v>93</v>
      </c>
      <c r="O173">
        <v>4</v>
      </c>
      <c r="P173" t="s">
        <v>313</v>
      </c>
      <c r="Q173" t="s">
        <v>95</v>
      </c>
      <c r="R173" t="s">
        <v>95</v>
      </c>
      <c r="S173" t="s">
        <v>96</v>
      </c>
      <c r="T173" t="s">
        <v>151</v>
      </c>
      <c r="U173" t="s">
        <v>98</v>
      </c>
      <c r="V173" t="s">
        <v>99</v>
      </c>
      <c r="W173">
        <v>7</v>
      </c>
      <c r="X173" t="s">
        <v>135</v>
      </c>
      <c r="Y173">
        <v>2</v>
      </c>
      <c r="Z173">
        <v>2</v>
      </c>
      <c r="AA173">
        <v>2021</v>
      </c>
      <c r="AB173">
        <v>-0.67</v>
      </c>
      <c r="AC173">
        <v>0.22</v>
      </c>
      <c r="AD173">
        <v>-0.56000000000000005</v>
      </c>
      <c r="AE173">
        <v>2.0699999999999998</v>
      </c>
      <c r="AI173">
        <v>2</v>
      </c>
      <c r="AJ173">
        <v>4</v>
      </c>
      <c r="AK173" t="s">
        <v>101</v>
      </c>
      <c r="AL173">
        <v>61.98</v>
      </c>
      <c r="AM173">
        <v>88.55</v>
      </c>
      <c r="AP173">
        <v>641470</v>
      </c>
      <c r="AS173">
        <v>-5.0169717926238597</v>
      </c>
      <c r="AT173">
        <v>-124.04723813667199</v>
      </c>
      <c r="AU173">
        <v>-4.6664619422740898</v>
      </c>
      <c r="AV173">
        <v>-5.9313757235533</v>
      </c>
      <c r="AW173">
        <v>24.178247639636499</v>
      </c>
      <c r="AX173">
        <v>-29.136120195278799</v>
      </c>
      <c r="AY173">
        <v>3.29</v>
      </c>
      <c r="AZ173">
        <v>1.49</v>
      </c>
      <c r="BA173">
        <v>315</v>
      </c>
      <c r="BB173">
        <v>85.6</v>
      </c>
      <c r="BC173">
        <v>29</v>
      </c>
      <c r="BD173">
        <v>85.4</v>
      </c>
      <c r="BE173">
        <v>2410</v>
      </c>
      <c r="BF173">
        <v>6.3</v>
      </c>
      <c r="BG173">
        <v>634516</v>
      </c>
      <c r="BH173">
        <v>607074</v>
      </c>
      <c r="BI173">
        <v>641470</v>
      </c>
      <c r="BJ173">
        <v>547989</v>
      </c>
      <c r="BK173">
        <v>663611</v>
      </c>
      <c r="BL173">
        <v>660162</v>
      </c>
      <c r="BM173">
        <v>544725</v>
      </c>
      <c r="BN173">
        <v>683734</v>
      </c>
      <c r="BO173">
        <v>673357</v>
      </c>
      <c r="BP173">
        <v>594809</v>
      </c>
      <c r="BQ173">
        <v>54.18</v>
      </c>
      <c r="BR173">
        <v>7.0000000000000007E-2</v>
      </c>
      <c r="BS173">
        <v>8.6999999999999994E-2</v>
      </c>
      <c r="BT173">
        <v>0</v>
      </c>
      <c r="BU173">
        <v>1</v>
      </c>
      <c r="BV173">
        <v>0</v>
      </c>
      <c r="BW173">
        <v>0</v>
      </c>
      <c r="BX173">
        <v>3</v>
      </c>
      <c r="BY173">
        <v>35</v>
      </c>
      <c r="BZ173">
        <v>5</v>
      </c>
      <c r="CA173" t="s">
        <v>113</v>
      </c>
      <c r="CB173">
        <v>8</v>
      </c>
      <c r="CC173">
        <v>0</v>
      </c>
      <c r="CD173">
        <v>0</v>
      </c>
      <c r="CE173">
        <v>8</v>
      </c>
      <c r="CF173">
        <v>0</v>
      </c>
      <c r="CG173">
        <v>8</v>
      </c>
      <c r="CH173">
        <v>0</v>
      </c>
      <c r="CI173">
        <v>8</v>
      </c>
      <c r="CJ173" t="s">
        <v>115</v>
      </c>
      <c r="CK173" t="s">
        <v>115</v>
      </c>
      <c r="CL173">
        <v>295</v>
      </c>
      <c r="CM173">
        <v>1E-3</v>
      </c>
      <c r="CN173">
        <v>-8.7999999999999995E-2</v>
      </c>
      <c r="CO173">
        <f t="shared" si="6"/>
        <v>-63.440000000000005</v>
      </c>
      <c r="CP173">
        <f t="shared" si="7"/>
        <v>109.72000000000001</v>
      </c>
      <c r="CQ173">
        <f t="shared" si="8"/>
        <v>-22.527345266201074</v>
      </c>
    </row>
    <row r="174" spans="1:95" x14ac:dyDescent="0.25">
      <c r="A174" t="s">
        <v>110</v>
      </c>
      <c r="B174" s="1">
        <v>44300</v>
      </c>
      <c r="C174">
        <v>84</v>
      </c>
      <c r="D174">
        <v>2.4300000000000002</v>
      </c>
      <c r="E174">
        <v>6.54</v>
      </c>
      <c r="F174" t="s">
        <v>91</v>
      </c>
      <c r="G174">
        <v>608070</v>
      </c>
      <c r="H174">
        <v>607074</v>
      </c>
      <c r="I174" t="s">
        <v>106</v>
      </c>
      <c r="J174" t="s">
        <v>93</v>
      </c>
      <c r="O174">
        <v>2</v>
      </c>
      <c r="P174" t="s">
        <v>314</v>
      </c>
      <c r="Q174" t="s">
        <v>95</v>
      </c>
      <c r="R174" t="s">
        <v>95</v>
      </c>
      <c r="S174" t="s">
        <v>96</v>
      </c>
      <c r="T174" t="s">
        <v>151</v>
      </c>
      <c r="U174" t="s">
        <v>98</v>
      </c>
      <c r="V174" t="s">
        <v>99</v>
      </c>
      <c r="W174">
        <v>2</v>
      </c>
      <c r="X174" t="s">
        <v>127</v>
      </c>
      <c r="Y174">
        <v>2</v>
      </c>
      <c r="Z174">
        <v>2</v>
      </c>
      <c r="AA174">
        <v>2021</v>
      </c>
      <c r="AB174">
        <v>-0.86</v>
      </c>
      <c r="AC174">
        <v>0</v>
      </c>
      <c r="AD174">
        <v>-0.26</v>
      </c>
      <c r="AE174">
        <v>2.92</v>
      </c>
      <c r="AI174">
        <v>2</v>
      </c>
      <c r="AJ174">
        <v>1</v>
      </c>
      <c r="AK174" t="s">
        <v>101</v>
      </c>
      <c r="AL174">
        <v>121.31</v>
      </c>
      <c r="AM174">
        <v>217.76</v>
      </c>
      <c r="AP174">
        <v>641470</v>
      </c>
      <c r="AS174">
        <v>-4.5272728532368696</v>
      </c>
      <c r="AT174">
        <v>-122.407036784491</v>
      </c>
      <c r="AU174">
        <v>-2.0745778973502502</v>
      </c>
      <c r="AV174">
        <v>-7.9089802210405802</v>
      </c>
      <c r="AW174">
        <v>21.370906798440799</v>
      </c>
      <c r="AX174">
        <v>-31.9664531914874</v>
      </c>
      <c r="AY174">
        <v>3.29</v>
      </c>
      <c r="AZ174">
        <v>1.49</v>
      </c>
      <c r="BA174">
        <v>36</v>
      </c>
      <c r="BB174">
        <v>72.8</v>
      </c>
      <c r="BC174">
        <v>86</v>
      </c>
      <c r="BD174">
        <v>84.3</v>
      </c>
      <c r="BE174">
        <v>2276</v>
      </c>
      <c r="BF174">
        <v>6.1</v>
      </c>
      <c r="BG174">
        <v>634516</v>
      </c>
      <c r="BH174">
        <v>607074</v>
      </c>
      <c r="BI174">
        <v>641470</v>
      </c>
      <c r="BJ174">
        <v>547989</v>
      </c>
      <c r="BK174">
        <v>663611</v>
      </c>
      <c r="BL174">
        <v>660162</v>
      </c>
      <c r="BM174">
        <v>544725</v>
      </c>
      <c r="BN174">
        <v>683734</v>
      </c>
      <c r="BO174">
        <v>673357</v>
      </c>
      <c r="BP174">
        <v>594809</v>
      </c>
      <c r="BQ174">
        <v>54.36</v>
      </c>
      <c r="BR174">
        <v>3.0000000000000001E-3</v>
      </c>
      <c r="BS174">
        <v>6.0000000000000001E-3</v>
      </c>
      <c r="BT174">
        <v>0</v>
      </c>
      <c r="BU174">
        <v>1</v>
      </c>
      <c r="BV174">
        <v>0</v>
      </c>
      <c r="BW174">
        <v>0</v>
      </c>
      <c r="BX174">
        <v>3</v>
      </c>
      <c r="BY174">
        <v>3</v>
      </c>
      <c r="BZ174">
        <v>5</v>
      </c>
      <c r="CA174" t="s">
        <v>113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 t="s">
        <v>115</v>
      </c>
      <c r="CK174" t="s">
        <v>115</v>
      </c>
      <c r="CL174">
        <v>278</v>
      </c>
      <c r="CM174">
        <v>0.01</v>
      </c>
      <c r="CN174">
        <v>-8.7999999999999995E-2</v>
      </c>
      <c r="CO174">
        <f t="shared" si="6"/>
        <v>-4.1099999999999994</v>
      </c>
      <c r="CP174">
        <f t="shared" si="7"/>
        <v>-19.489999999999981</v>
      </c>
      <c r="CQ174">
        <f t="shared" si="8"/>
        <v>8.9309378433399473</v>
      </c>
    </row>
    <row r="175" spans="1:95" x14ac:dyDescent="0.25">
      <c r="A175" t="s">
        <v>105</v>
      </c>
      <c r="B175" s="1">
        <v>44299</v>
      </c>
      <c r="C175">
        <v>93.9</v>
      </c>
      <c r="D175">
        <v>-1.63</v>
      </c>
      <c r="E175">
        <v>6.24</v>
      </c>
      <c r="F175" t="s">
        <v>91</v>
      </c>
      <c r="G175">
        <v>608070</v>
      </c>
      <c r="H175">
        <v>608337</v>
      </c>
      <c r="I175" t="s">
        <v>106</v>
      </c>
      <c r="J175" t="s">
        <v>93</v>
      </c>
      <c r="O175">
        <v>14</v>
      </c>
      <c r="P175" t="s">
        <v>315</v>
      </c>
      <c r="Q175" t="s">
        <v>95</v>
      </c>
      <c r="R175" t="s">
        <v>96</v>
      </c>
      <c r="S175" t="s">
        <v>95</v>
      </c>
      <c r="T175" t="s">
        <v>151</v>
      </c>
      <c r="U175" t="s">
        <v>98</v>
      </c>
      <c r="V175" t="s">
        <v>99</v>
      </c>
      <c r="W175">
        <v>3</v>
      </c>
      <c r="X175" t="s">
        <v>100</v>
      </c>
      <c r="Y175">
        <v>0</v>
      </c>
      <c r="Z175">
        <v>2</v>
      </c>
      <c r="AA175">
        <v>2021</v>
      </c>
      <c r="AB175">
        <v>-0.74</v>
      </c>
      <c r="AC175">
        <v>1.46</v>
      </c>
      <c r="AD175">
        <v>0.05</v>
      </c>
      <c r="AE175">
        <v>1.06</v>
      </c>
      <c r="AH175">
        <v>514917</v>
      </c>
      <c r="AI175">
        <v>2</v>
      </c>
      <c r="AJ175">
        <v>6</v>
      </c>
      <c r="AK175" t="s">
        <v>101</v>
      </c>
      <c r="AL175">
        <v>138.72</v>
      </c>
      <c r="AM175">
        <v>187.93</v>
      </c>
      <c r="AP175">
        <v>518735</v>
      </c>
      <c r="AS175">
        <v>6.03323409048906</v>
      </c>
      <c r="AT175">
        <v>-136.22935118613401</v>
      </c>
      <c r="AU175">
        <v>-10.9653931122199</v>
      </c>
      <c r="AV175">
        <v>-10.542697004948</v>
      </c>
      <c r="AW175">
        <v>32.241417323596302</v>
      </c>
      <c r="AX175">
        <v>-11.6414642764646</v>
      </c>
      <c r="AY175">
        <v>3.29</v>
      </c>
      <c r="AZ175">
        <v>1.49</v>
      </c>
      <c r="BA175">
        <v>48</v>
      </c>
      <c r="BB175">
        <v>105.3</v>
      </c>
      <c r="BC175">
        <v>1</v>
      </c>
      <c r="BD175">
        <v>94.6</v>
      </c>
      <c r="BE175">
        <v>2403</v>
      </c>
      <c r="BF175">
        <v>7</v>
      </c>
      <c r="BG175">
        <v>632199</v>
      </c>
      <c r="BH175">
        <v>608337</v>
      </c>
      <c r="BI175">
        <v>518735</v>
      </c>
      <c r="BJ175">
        <v>547989</v>
      </c>
      <c r="BK175">
        <v>663611</v>
      </c>
      <c r="BL175">
        <v>660162</v>
      </c>
      <c r="BM175">
        <v>664901</v>
      </c>
      <c r="BN175">
        <v>608384</v>
      </c>
      <c r="BO175">
        <v>673357</v>
      </c>
      <c r="BP175">
        <v>594809</v>
      </c>
      <c r="BQ175">
        <v>53.48</v>
      </c>
      <c r="BR175">
        <v>0.42299999999999999</v>
      </c>
      <c r="BS175">
        <v>0.38100000000000001</v>
      </c>
      <c r="BT175">
        <v>0</v>
      </c>
      <c r="BU175">
        <v>1</v>
      </c>
      <c r="BV175">
        <v>0</v>
      </c>
      <c r="BW175">
        <v>0</v>
      </c>
      <c r="BX175">
        <v>4</v>
      </c>
      <c r="BY175">
        <v>37</v>
      </c>
      <c r="BZ175">
        <v>5</v>
      </c>
      <c r="CA175" t="s">
        <v>109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 t="s">
        <v>103</v>
      </c>
      <c r="CK175" t="s">
        <v>115</v>
      </c>
      <c r="CL175">
        <v>199</v>
      </c>
      <c r="CM175">
        <v>3.5000000000000003E-2</v>
      </c>
      <c r="CN175">
        <v>-0.13200000000000001</v>
      </c>
      <c r="CO175">
        <f t="shared" si="6"/>
        <v>13.299999999999997</v>
      </c>
      <c r="CP175">
        <f t="shared" si="7"/>
        <v>10.340000000000003</v>
      </c>
      <c r="CQ175">
        <f t="shared" si="8"/>
        <v>39.102710998455514</v>
      </c>
    </row>
    <row r="176" spans="1:95" x14ac:dyDescent="0.25">
      <c r="A176" t="s">
        <v>124</v>
      </c>
      <c r="B176" s="1">
        <v>44298</v>
      </c>
      <c r="C176">
        <v>87.5</v>
      </c>
      <c r="D176">
        <v>1.46</v>
      </c>
      <c r="E176">
        <v>6.29</v>
      </c>
      <c r="F176" t="s">
        <v>91</v>
      </c>
      <c r="G176">
        <v>608070</v>
      </c>
      <c r="H176">
        <v>572971</v>
      </c>
      <c r="I176" t="s">
        <v>106</v>
      </c>
      <c r="J176" t="s">
        <v>93</v>
      </c>
      <c r="O176">
        <v>2</v>
      </c>
      <c r="P176" t="s">
        <v>150</v>
      </c>
      <c r="Q176" t="s">
        <v>95</v>
      </c>
      <c r="R176" t="s">
        <v>95</v>
      </c>
      <c r="S176" t="s">
        <v>96</v>
      </c>
      <c r="T176" t="s">
        <v>151</v>
      </c>
      <c r="U176" t="s">
        <v>98</v>
      </c>
      <c r="V176" t="s">
        <v>99</v>
      </c>
      <c r="W176">
        <v>5</v>
      </c>
      <c r="X176" t="s">
        <v>100</v>
      </c>
      <c r="Y176">
        <v>1</v>
      </c>
      <c r="Z176">
        <v>2</v>
      </c>
      <c r="AA176">
        <v>2021</v>
      </c>
      <c r="AB176">
        <v>1.06</v>
      </c>
      <c r="AC176">
        <v>0.45</v>
      </c>
      <c r="AD176">
        <v>7.0000000000000007E-2</v>
      </c>
      <c r="AE176">
        <v>3.22</v>
      </c>
      <c r="AI176">
        <v>0</v>
      </c>
      <c r="AJ176">
        <v>4</v>
      </c>
      <c r="AK176" t="s">
        <v>101</v>
      </c>
      <c r="AL176">
        <v>110.53</v>
      </c>
      <c r="AM176">
        <v>185.54</v>
      </c>
      <c r="AP176">
        <v>518735</v>
      </c>
      <c r="AS176">
        <v>-5.47579126430833</v>
      </c>
      <c r="AT176">
        <v>-127.37268394108099</v>
      </c>
      <c r="AU176">
        <v>-2.2263116920774602</v>
      </c>
      <c r="AV176">
        <v>12.6056817792541</v>
      </c>
      <c r="AW176">
        <v>24.158431329861699</v>
      </c>
      <c r="AX176">
        <v>-27.035848849635101</v>
      </c>
      <c r="AY176">
        <v>3.29</v>
      </c>
      <c r="AZ176">
        <v>1.49</v>
      </c>
      <c r="BA176">
        <v>2</v>
      </c>
      <c r="BB176">
        <v>71.599999999999994</v>
      </c>
      <c r="BC176">
        <v>-56</v>
      </c>
      <c r="BD176">
        <v>87.2</v>
      </c>
      <c r="BE176">
        <v>2054</v>
      </c>
      <c r="BF176">
        <v>5.9</v>
      </c>
      <c r="BG176">
        <v>632216</v>
      </c>
      <c r="BH176">
        <v>572971</v>
      </c>
      <c r="BI176">
        <v>518735</v>
      </c>
      <c r="BJ176">
        <v>547989</v>
      </c>
      <c r="BK176">
        <v>544725</v>
      </c>
      <c r="BL176">
        <v>660162</v>
      </c>
      <c r="BM176">
        <v>664901</v>
      </c>
      <c r="BN176">
        <v>608384</v>
      </c>
      <c r="BO176">
        <v>673357</v>
      </c>
      <c r="BP176">
        <v>594809</v>
      </c>
      <c r="BQ176">
        <v>54.61</v>
      </c>
      <c r="BR176">
        <v>0.25700000000000001</v>
      </c>
      <c r="BS176">
        <v>0.24299999999999999</v>
      </c>
      <c r="BT176">
        <v>0</v>
      </c>
      <c r="BU176">
        <v>1</v>
      </c>
      <c r="BV176">
        <v>0</v>
      </c>
      <c r="BW176">
        <v>0</v>
      </c>
      <c r="BX176">
        <v>2</v>
      </c>
      <c r="BY176">
        <v>24</v>
      </c>
      <c r="BZ176">
        <v>4</v>
      </c>
      <c r="CA176" t="s">
        <v>129</v>
      </c>
      <c r="CB176">
        <v>3</v>
      </c>
      <c r="CC176">
        <v>2</v>
      </c>
      <c r="CD176">
        <v>2</v>
      </c>
      <c r="CE176">
        <v>3</v>
      </c>
      <c r="CF176">
        <v>2</v>
      </c>
      <c r="CG176">
        <v>3</v>
      </c>
      <c r="CH176">
        <v>2</v>
      </c>
      <c r="CI176">
        <v>3</v>
      </c>
      <c r="CJ176" t="s">
        <v>115</v>
      </c>
      <c r="CK176" t="s">
        <v>104</v>
      </c>
      <c r="CL176">
        <v>142</v>
      </c>
      <c r="CM176">
        <v>2.8000000000000001E-2</v>
      </c>
      <c r="CN176">
        <v>-0.17499999999999999</v>
      </c>
      <c r="CO176">
        <f t="shared" si="6"/>
        <v>-14.89</v>
      </c>
      <c r="CP176">
        <f t="shared" si="7"/>
        <v>12.730000000000018</v>
      </c>
      <c r="CQ176">
        <f t="shared" si="8"/>
        <v>-37.103751991847588</v>
      </c>
    </row>
    <row r="177" spans="1:95" x14ac:dyDescent="0.25">
      <c r="A177" t="s">
        <v>105</v>
      </c>
      <c r="B177" s="1">
        <v>44296</v>
      </c>
      <c r="C177">
        <v>92.8</v>
      </c>
      <c r="D177">
        <v>2.83</v>
      </c>
      <c r="E177">
        <v>6.45</v>
      </c>
      <c r="F177" t="s">
        <v>91</v>
      </c>
      <c r="G177">
        <v>608070</v>
      </c>
      <c r="H177">
        <v>669373</v>
      </c>
      <c r="I177" t="s">
        <v>106</v>
      </c>
      <c r="J177" t="s">
        <v>93</v>
      </c>
      <c r="O177">
        <v>4</v>
      </c>
      <c r="P177" t="s">
        <v>316</v>
      </c>
      <c r="Q177" t="s">
        <v>95</v>
      </c>
      <c r="R177" t="s">
        <v>95</v>
      </c>
      <c r="S177" t="s">
        <v>96</v>
      </c>
      <c r="T177" t="s">
        <v>98</v>
      </c>
      <c r="U177" t="s">
        <v>118</v>
      </c>
      <c r="V177" t="s">
        <v>99</v>
      </c>
      <c r="W177">
        <v>7</v>
      </c>
      <c r="X177" t="s">
        <v>135</v>
      </c>
      <c r="Y177">
        <v>1</v>
      </c>
      <c r="Z177">
        <v>0</v>
      </c>
      <c r="AA177">
        <v>2021</v>
      </c>
      <c r="AB177">
        <v>0.87</v>
      </c>
      <c r="AC177">
        <v>1.34</v>
      </c>
      <c r="AD177">
        <v>-0.5</v>
      </c>
      <c r="AE177">
        <v>2.34</v>
      </c>
      <c r="AI177">
        <v>0</v>
      </c>
      <c r="AJ177">
        <v>3</v>
      </c>
      <c r="AK177" t="s">
        <v>128</v>
      </c>
      <c r="AL177">
        <v>56.94</v>
      </c>
      <c r="AM177">
        <v>83.54</v>
      </c>
      <c r="AP177">
        <v>606988</v>
      </c>
      <c r="AS177">
        <v>-10.4163572206543</v>
      </c>
      <c r="AT177">
        <v>-134.682575443552</v>
      </c>
      <c r="AU177">
        <v>-7.6606024386513702</v>
      </c>
      <c r="AV177">
        <v>12.727960121733201</v>
      </c>
      <c r="AW177">
        <v>27.878105266027902</v>
      </c>
      <c r="AX177">
        <v>-14.3387509817767</v>
      </c>
      <c r="AY177">
        <v>3.29</v>
      </c>
      <c r="AZ177">
        <v>1.49</v>
      </c>
      <c r="BA177">
        <v>331</v>
      </c>
      <c r="BB177">
        <v>89.6</v>
      </c>
      <c r="BC177">
        <v>35</v>
      </c>
      <c r="BD177">
        <v>92.9</v>
      </c>
      <c r="BE177">
        <v>2146</v>
      </c>
      <c r="BF177">
        <v>6.4</v>
      </c>
      <c r="BG177">
        <v>632218</v>
      </c>
      <c r="BH177">
        <v>669373</v>
      </c>
      <c r="BI177">
        <v>606988</v>
      </c>
      <c r="BJ177">
        <v>408234</v>
      </c>
      <c r="BK177">
        <v>592348</v>
      </c>
      <c r="BL177">
        <v>600869</v>
      </c>
      <c r="BM177">
        <v>650489</v>
      </c>
      <c r="BN177">
        <v>668731</v>
      </c>
      <c r="BO177">
        <v>622682</v>
      </c>
      <c r="BP177">
        <v>543257</v>
      </c>
      <c r="BQ177">
        <v>54.09</v>
      </c>
      <c r="BR177">
        <v>0.04</v>
      </c>
      <c r="BS177">
        <v>6.7000000000000004E-2</v>
      </c>
      <c r="BT177">
        <v>0</v>
      </c>
      <c r="BU177">
        <v>1</v>
      </c>
      <c r="BV177">
        <v>0</v>
      </c>
      <c r="BW177">
        <v>0</v>
      </c>
      <c r="BX177">
        <v>3</v>
      </c>
      <c r="BY177">
        <v>21</v>
      </c>
      <c r="BZ177">
        <v>2</v>
      </c>
      <c r="CA177" t="s">
        <v>109</v>
      </c>
      <c r="CB177">
        <v>3</v>
      </c>
      <c r="CC177">
        <v>0</v>
      </c>
      <c r="CD177">
        <v>3</v>
      </c>
      <c r="CE177">
        <v>0</v>
      </c>
      <c r="CF177">
        <v>0</v>
      </c>
      <c r="CG177">
        <v>3</v>
      </c>
      <c r="CH177">
        <v>3</v>
      </c>
      <c r="CI177">
        <v>0</v>
      </c>
      <c r="CJ177" t="s">
        <v>103</v>
      </c>
      <c r="CK177" t="s">
        <v>115</v>
      </c>
      <c r="CL177">
        <v>143</v>
      </c>
      <c r="CM177">
        <v>-1.0999999999999999E-2</v>
      </c>
      <c r="CN177">
        <v>-0.28199999999999997</v>
      </c>
      <c r="CO177">
        <f t="shared" si="6"/>
        <v>-68.48</v>
      </c>
      <c r="CP177">
        <f t="shared" si="7"/>
        <v>114.73</v>
      </c>
      <c r="CQ177">
        <f t="shared" si="8"/>
        <v>-23.124087536458507</v>
      </c>
    </row>
    <row r="178" spans="1:95" x14ac:dyDescent="0.25">
      <c r="A178" t="s">
        <v>90</v>
      </c>
      <c r="B178" s="1">
        <v>44296</v>
      </c>
      <c r="C178">
        <v>85.3</v>
      </c>
      <c r="D178">
        <v>2.14</v>
      </c>
      <c r="E178">
        <v>5.85</v>
      </c>
      <c r="F178" t="s">
        <v>91</v>
      </c>
      <c r="G178">
        <v>608070</v>
      </c>
      <c r="H178">
        <v>641302</v>
      </c>
      <c r="I178" t="s">
        <v>106</v>
      </c>
      <c r="J178" t="s">
        <v>93</v>
      </c>
      <c r="O178">
        <v>5</v>
      </c>
      <c r="P178" t="s">
        <v>317</v>
      </c>
      <c r="Q178" t="s">
        <v>95</v>
      </c>
      <c r="R178" t="s">
        <v>95</v>
      </c>
      <c r="S178" t="s">
        <v>96</v>
      </c>
      <c r="T178" t="s">
        <v>98</v>
      </c>
      <c r="U178" t="s">
        <v>118</v>
      </c>
      <c r="V178" t="s">
        <v>99</v>
      </c>
      <c r="W178">
        <v>6</v>
      </c>
      <c r="X178" t="s">
        <v>100</v>
      </c>
      <c r="Y178">
        <v>3</v>
      </c>
      <c r="Z178">
        <v>1</v>
      </c>
      <c r="AA178">
        <v>2021</v>
      </c>
      <c r="AB178">
        <v>0.83</v>
      </c>
      <c r="AC178">
        <v>0.49</v>
      </c>
      <c r="AD178">
        <v>-0.15</v>
      </c>
      <c r="AE178">
        <v>2.2999999999999998</v>
      </c>
      <c r="AI178">
        <v>2</v>
      </c>
      <c r="AJ178">
        <v>8</v>
      </c>
      <c r="AK178" t="s">
        <v>128</v>
      </c>
      <c r="AL178">
        <v>98.61</v>
      </c>
      <c r="AM178">
        <v>145.01</v>
      </c>
      <c r="AP178">
        <v>606988</v>
      </c>
      <c r="AS178">
        <v>-7.0637053185931604</v>
      </c>
      <c r="AT178">
        <v>-124.11872862057299</v>
      </c>
      <c r="AU178">
        <v>-3.0964243815604</v>
      </c>
      <c r="AV178">
        <v>9.9432829925978101</v>
      </c>
      <c r="AW178">
        <v>22.401711410190899</v>
      </c>
      <c r="AX178">
        <v>-26.660293493518999</v>
      </c>
      <c r="AY178">
        <v>3.29</v>
      </c>
      <c r="AZ178">
        <v>1.49</v>
      </c>
      <c r="BA178">
        <v>18</v>
      </c>
      <c r="BB178">
        <v>91.6</v>
      </c>
      <c r="BC178">
        <v>-7</v>
      </c>
      <c r="BD178">
        <v>85.6</v>
      </c>
      <c r="BE178">
        <v>1462</v>
      </c>
      <c r="BF178">
        <v>6.3</v>
      </c>
      <c r="BG178">
        <v>632218</v>
      </c>
      <c r="BH178">
        <v>641302</v>
      </c>
      <c r="BI178">
        <v>606988</v>
      </c>
      <c r="BJ178">
        <v>408234</v>
      </c>
      <c r="BK178">
        <v>592348</v>
      </c>
      <c r="BL178">
        <v>600869</v>
      </c>
      <c r="BM178">
        <v>650489</v>
      </c>
      <c r="BN178">
        <v>668731</v>
      </c>
      <c r="BO178">
        <v>622682</v>
      </c>
      <c r="BP178">
        <v>543257</v>
      </c>
      <c r="BQ178">
        <v>54.22</v>
      </c>
      <c r="BR178">
        <v>0.17699999999999999</v>
      </c>
      <c r="BS178">
        <v>0.159</v>
      </c>
      <c r="BT178">
        <v>0</v>
      </c>
      <c r="BU178">
        <v>1</v>
      </c>
      <c r="BV178">
        <v>0</v>
      </c>
      <c r="BW178">
        <v>0</v>
      </c>
      <c r="BX178">
        <v>2</v>
      </c>
      <c r="BY178">
        <v>65</v>
      </c>
      <c r="BZ178">
        <v>5</v>
      </c>
      <c r="CA178" t="s">
        <v>102</v>
      </c>
      <c r="CB178">
        <v>11</v>
      </c>
      <c r="CC178">
        <v>1</v>
      </c>
      <c r="CD178">
        <v>11</v>
      </c>
      <c r="CE178">
        <v>1</v>
      </c>
      <c r="CF178">
        <v>1</v>
      </c>
      <c r="CG178">
        <v>11</v>
      </c>
      <c r="CH178">
        <v>11</v>
      </c>
      <c r="CI178">
        <v>1</v>
      </c>
      <c r="CJ178" t="s">
        <v>103</v>
      </c>
      <c r="CK178" t="s">
        <v>115</v>
      </c>
      <c r="CL178">
        <v>140</v>
      </c>
      <c r="CM178">
        <v>0</v>
      </c>
      <c r="CN178">
        <v>-0.159</v>
      </c>
      <c r="CO178">
        <f t="shared" si="6"/>
        <v>-26.810000000000002</v>
      </c>
      <c r="CP178">
        <f t="shared" si="7"/>
        <v>53.260000000000019</v>
      </c>
      <c r="CQ178">
        <f t="shared" si="8"/>
        <v>-20.039814955035716</v>
      </c>
    </row>
    <row r="179" spans="1:95" x14ac:dyDescent="0.25">
      <c r="A179" t="s">
        <v>105</v>
      </c>
      <c r="B179" s="1">
        <v>44296</v>
      </c>
      <c r="C179">
        <v>97.3</v>
      </c>
      <c r="D179">
        <v>-0.97</v>
      </c>
      <c r="E179">
        <v>6.08</v>
      </c>
      <c r="F179" t="s">
        <v>91</v>
      </c>
      <c r="G179">
        <v>608070</v>
      </c>
      <c r="H179">
        <v>656638</v>
      </c>
      <c r="I179" t="s">
        <v>106</v>
      </c>
      <c r="J179" t="s">
        <v>93</v>
      </c>
      <c r="O179">
        <v>11</v>
      </c>
      <c r="P179" t="s">
        <v>318</v>
      </c>
      <c r="Q179" t="s">
        <v>95</v>
      </c>
      <c r="R179" t="s">
        <v>96</v>
      </c>
      <c r="S179" t="s">
        <v>95</v>
      </c>
      <c r="T179" t="s">
        <v>98</v>
      </c>
      <c r="U179" t="s">
        <v>118</v>
      </c>
      <c r="V179" t="s">
        <v>99</v>
      </c>
      <c r="W179">
        <v>3</v>
      </c>
      <c r="X179" t="s">
        <v>100</v>
      </c>
      <c r="Y179">
        <v>1</v>
      </c>
      <c r="Z179">
        <v>2</v>
      </c>
      <c r="AA179">
        <v>2021</v>
      </c>
      <c r="AB179">
        <v>-0.74</v>
      </c>
      <c r="AC179">
        <v>1.31</v>
      </c>
      <c r="AD179">
        <v>-0.66</v>
      </c>
      <c r="AE179">
        <v>3.41</v>
      </c>
      <c r="AI179">
        <v>0</v>
      </c>
      <c r="AJ179">
        <v>5</v>
      </c>
      <c r="AK179" t="s">
        <v>128</v>
      </c>
      <c r="AL179">
        <v>162.75</v>
      </c>
      <c r="AM179">
        <v>150.88999999999999</v>
      </c>
      <c r="AP179">
        <v>606988</v>
      </c>
      <c r="AS179">
        <v>2.53213792332761</v>
      </c>
      <c r="AT179">
        <v>-141.73038122413101</v>
      </c>
      <c r="AU179">
        <v>-4.6829451587240198</v>
      </c>
      <c r="AV179">
        <v>-10.5679014097267</v>
      </c>
      <c r="AW179">
        <v>30.598651114639399</v>
      </c>
      <c r="AX179">
        <v>-13.6478848820176</v>
      </c>
      <c r="AY179">
        <v>3.29</v>
      </c>
      <c r="AZ179">
        <v>1.49</v>
      </c>
      <c r="BA179">
        <v>7</v>
      </c>
      <c r="BB179">
        <v>84.8</v>
      </c>
      <c r="BC179">
        <v>-24</v>
      </c>
      <c r="BD179">
        <v>97.7</v>
      </c>
      <c r="BE179">
        <v>2500</v>
      </c>
      <c r="BF179">
        <v>6.3</v>
      </c>
      <c r="BG179">
        <v>632218</v>
      </c>
      <c r="BH179">
        <v>656638</v>
      </c>
      <c r="BI179">
        <v>606988</v>
      </c>
      <c r="BJ179">
        <v>408234</v>
      </c>
      <c r="BK179">
        <v>592348</v>
      </c>
      <c r="BL179">
        <v>600869</v>
      </c>
      <c r="BM179">
        <v>650489</v>
      </c>
      <c r="BN179">
        <v>668731</v>
      </c>
      <c r="BO179">
        <v>622682</v>
      </c>
      <c r="BP179">
        <v>543257</v>
      </c>
      <c r="BQ179">
        <v>54.17</v>
      </c>
      <c r="BR179">
        <v>8.6999999999999994E-2</v>
      </c>
      <c r="BS179">
        <v>8.4000000000000005E-2</v>
      </c>
      <c r="BT179">
        <v>0</v>
      </c>
      <c r="BU179">
        <v>1</v>
      </c>
      <c r="BV179">
        <v>0</v>
      </c>
      <c r="BW179">
        <v>0</v>
      </c>
      <c r="BX179">
        <v>2</v>
      </c>
      <c r="BY179">
        <v>36</v>
      </c>
      <c r="BZ179">
        <v>5</v>
      </c>
      <c r="CA179" t="s">
        <v>109</v>
      </c>
      <c r="CB179">
        <v>6</v>
      </c>
      <c r="CC179">
        <v>0</v>
      </c>
      <c r="CD179">
        <v>6</v>
      </c>
      <c r="CE179">
        <v>0</v>
      </c>
      <c r="CF179">
        <v>0</v>
      </c>
      <c r="CG179">
        <v>6</v>
      </c>
      <c r="CH179">
        <v>6</v>
      </c>
      <c r="CI179">
        <v>0</v>
      </c>
      <c r="CJ179" t="s">
        <v>103</v>
      </c>
      <c r="CK179" t="s">
        <v>115</v>
      </c>
      <c r="CL179">
        <v>217</v>
      </c>
      <c r="CM179">
        <v>-2E-3</v>
      </c>
      <c r="CN179">
        <v>-0.17499999999999999</v>
      </c>
      <c r="CO179">
        <f t="shared" si="6"/>
        <v>37.33</v>
      </c>
      <c r="CP179">
        <f t="shared" si="7"/>
        <v>47.380000000000024</v>
      </c>
      <c r="CQ179">
        <f t="shared" si="8"/>
        <v>28.675538456091346</v>
      </c>
    </row>
    <row r="180" spans="1:95" x14ac:dyDescent="0.25">
      <c r="A180" t="s">
        <v>90</v>
      </c>
      <c r="B180" s="1">
        <v>44295</v>
      </c>
      <c r="C180">
        <v>90</v>
      </c>
      <c r="D180">
        <v>-2.64</v>
      </c>
      <c r="E180">
        <v>5.81</v>
      </c>
      <c r="F180" t="s">
        <v>91</v>
      </c>
      <c r="G180">
        <v>608070</v>
      </c>
      <c r="H180">
        <v>605242</v>
      </c>
      <c r="I180" t="s">
        <v>111</v>
      </c>
      <c r="J180" t="s">
        <v>93</v>
      </c>
      <c r="O180">
        <v>13</v>
      </c>
      <c r="P180" t="s">
        <v>319</v>
      </c>
      <c r="Q180" t="s">
        <v>95</v>
      </c>
      <c r="R180" t="s">
        <v>96</v>
      </c>
      <c r="S180" t="s">
        <v>95</v>
      </c>
      <c r="T180" t="s">
        <v>98</v>
      </c>
      <c r="U180" t="s">
        <v>118</v>
      </c>
      <c r="V180" t="s">
        <v>99</v>
      </c>
      <c r="W180">
        <v>3</v>
      </c>
      <c r="X180" t="s">
        <v>100</v>
      </c>
      <c r="Y180">
        <v>1</v>
      </c>
      <c r="Z180">
        <v>1</v>
      </c>
      <c r="AA180">
        <v>2021</v>
      </c>
      <c r="AB180">
        <v>-1.04</v>
      </c>
      <c r="AC180">
        <v>0.76</v>
      </c>
      <c r="AD180">
        <v>-0.33</v>
      </c>
      <c r="AE180">
        <v>1.26</v>
      </c>
      <c r="AI180">
        <v>1</v>
      </c>
      <c r="AJ180">
        <v>8</v>
      </c>
      <c r="AK180" t="s">
        <v>128</v>
      </c>
      <c r="AL180">
        <v>155.88999999999999</v>
      </c>
      <c r="AM180">
        <v>162.72999999999999</v>
      </c>
      <c r="AP180">
        <v>467092</v>
      </c>
      <c r="AS180">
        <v>7.9734775258059702</v>
      </c>
      <c r="AT180">
        <v>-130.76856976109201</v>
      </c>
      <c r="AU180">
        <v>-7.0178201998220402</v>
      </c>
      <c r="AV180">
        <v>-13.5104536637637</v>
      </c>
      <c r="AW180">
        <v>25.565381616245698</v>
      </c>
      <c r="AX180">
        <v>-22.1223814171844</v>
      </c>
      <c r="AY180">
        <v>3.29</v>
      </c>
      <c r="AZ180">
        <v>1.49</v>
      </c>
      <c r="BA180">
        <v>121</v>
      </c>
      <c r="BB180">
        <v>84.3</v>
      </c>
      <c r="BC180">
        <v>9</v>
      </c>
      <c r="BD180">
        <v>90.8</v>
      </c>
      <c r="BE180">
        <v>1801</v>
      </c>
      <c r="BF180">
        <v>6.7</v>
      </c>
      <c r="BG180">
        <v>634505</v>
      </c>
      <c r="BH180">
        <v>605242</v>
      </c>
      <c r="BI180">
        <v>467092</v>
      </c>
      <c r="BJ180">
        <v>570731</v>
      </c>
      <c r="BK180">
        <v>592348</v>
      </c>
      <c r="BL180">
        <v>600869</v>
      </c>
      <c r="BM180">
        <v>650489</v>
      </c>
      <c r="BN180">
        <v>668731</v>
      </c>
      <c r="BO180">
        <v>592444</v>
      </c>
      <c r="BP180">
        <v>608577</v>
      </c>
      <c r="BQ180">
        <v>53.81</v>
      </c>
      <c r="BR180">
        <v>0.45700000000000002</v>
      </c>
      <c r="BS180">
        <v>0.41099999999999998</v>
      </c>
      <c r="BT180">
        <v>0.9</v>
      </c>
      <c r="BU180">
        <v>1</v>
      </c>
      <c r="BV180">
        <v>1</v>
      </c>
      <c r="BW180">
        <v>0</v>
      </c>
      <c r="BX180">
        <v>4</v>
      </c>
      <c r="BY180">
        <v>58</v>
      </c>
      <c r="BZ180">
        <v>3</v>
      </c>
      <c r="CA180" t="s">
        <v>102</v>
      </c>
      <c r="CB180">
        <v>4</v>
      </c>
      <c r="CC180">
        <v>1</v>
      </c>
      <c r="CD180">
        <v>4</v>
      </c>
      <c r="CE180">
        <v>1</v>
      </c>
      <c r="CF180">
        <v>1</v>
      </c>
      <c r="CG180">
        <v>4</v>
      </c>
      <c r="CH180">
        <v>4</v>
      </c>
      <c r="CI180">
        <v>1</v>
      </c>
      <c r="CJ180" t="s">
        <v>103</v>
      </c>
      <c r="CK180" t="s">
        <v>115</v>
      </c>
      <c r="CL180">
        <v>222</v>
      </c>
      <c r="CM180">
        <v>3.0000000000000001E-3</v>
      </c>
      <c r="CN180">
        <v>0.26600000000000001</v>
      </c>
      <c r="CO180">
        <f t="shared" si="6"/>
        <v>30.469999999999985</v>
      </c>
      <c r="CP180">
        <f t="shared" si="7"/>
        <v>35.54000000000002</v>
      </c>
      <c r="CQ180">
        <f t="shared" si="8"/>
        <v>30.455949185148434</v>
      </c>
    </row>
    <row r="181" spans="1:95" x14ac:dyDescent="0.25">
      <c r="A181" t="s">
        <v>124</v>
      </c>
      <c r="B181" s="1">
        <v>44293</v>
      </c>
      <c r="C181">
        <v>94.9</v>
      </c>
      <c r="D181">
        <v>-1.91</v>
      </c>
      <c r="E181">
        <v>6.01</v>
      </c>
      <c r="F181" t="s">
        <v>91</v>
      </c>
      <c r="G181">
        <v>608070</v>
      </c>
      <c r="H181">
        <v>534910</v>
      </c>
      <c r="I181" t="s">
        <v>116</v>
      </c>
      <c r="J181" t="s">
        <v>93</v>
      </c>
      <c r="O181">
        <v>5</v>
      </c>
      <c r="P181" t="s">
        <v>320</v>
      </c>
      <c r="Q181" t="s">
        <v>95</v>
      </c>
      <c r="R181" t="s">
        <v>96</v>
      </c>
      <c r="S181" t="s">
        <v>95</v>
      </c>
      <c r="T181" t="s">
        <v>98</v>
      </c>
      <c r="U181" t="s">
        <v>177</v>
      </c>
      <c r="V181" t="s">
        <v>99</v>
      </c>
      <c r="X181" t="s">
        <v>135</v>
      </c>
      <c r="Y181">
        <v>0</v>
      </c>
      <c r="Z181">
        <v>1</v>
      </c>
      <c r="AA181">
        <v>2021</v>
      </c>
      <c r="AB181">
        <v>-1.28</v>
      </c>
      <c r="AC181">
        <v>1.06</v>
      </c>
      <c r="AD181">
        <v>0.23</v>
      </c>
      <c r="AE181">
        <v>2.29</v>
      </c>
      <c r="AH181">
        <v>514917</v>
      </c>
      <c r="AI181">
        <v>2</v>
      </c>
      <c r="AJ181">
        <v>6</v>
      </c>
      <c r="AK181" t="s">
        <v>128</v>
      </c>
      <c r="AL181">
        <v>218.82</v>
      </c>
      <c r="AM181">
        <v>89.11</v>
      </c>
      <c r="AP181">
        <v>521692</v>
      </c>
      <c r="AS181">
        <v>8.5076041930607609</v>
      </c>
      <c r="AT181">
        <v>-137.943377280249</v>
      </c>
      <c r="AU181">
        <v>-6.5178251900329398</v>
      </c>
      <c r="AV181">
        <v>-18.2172795539323</v>
      </c>
      <c r="AW181">
        <v>27.4898046014432</v>
      </c>
      <c r="AX181">
        <v>-17.416465654276202</v>
      </c>
      <c r="AY181">
        <v>3.29</v>
      </c>
      <c r="AZ181">
        <v>1.49</v>
      </c>
      <c r="BA181">
        <v>355</v>
      </c>
      <c r="BB181">
        <v>107.9</v>
      </c>
      <c r="BC181">
        <v>39</v>
      </c>
      <c r="BD181">
        <v>95.6</v>
      </c>
      <c r="BE181">
        <v>2396</v>
      </c>
      <c r="BF181">
        <v>6.5</v>
      </c>
      <c r="BG181">
        <v>634589</v>
      </c>
      <c r="BH181">
        <v>534910</v>
      </c>
      <c r="BI181">
        <v>521692</v>
      </c>
      <c r="BJ181">
        <v>467793</v>
      </c>
      <c r="BK181">
        <v>593160</v>
      </c>
      <c r="BL181">
        <v>641531</v>
      </c>
      <c r="BM181">
        <v>670032</v>
      </c>
      <c r="BN181">
        <v>643217</v>
      </c>
      <c r="BO181">
        <v>572191</v>
      </c>
      <c r="BP181">
        <v>664728</v>
      </c>
      <c r="BQ181">
        <v>53.95</v>
      </c>
      <c r="BR181">
        <v>0.56999999999999995</v>
      </c>
      <c r="BS181">
        <v>1.1970000000000001</v>
      </c>
      <c r="BT181">
        <v>2</v>
      </c>
      <c r="BU181">
        <v>1</v>
      </c>
      <c r="BV181">
        <v>0</v>
      </c>
      <c r="BW181">
        <v>3</v>
      </c>
      <c r="BX181">
        <v>6</v>
      </c>
      <c r="BY181">
        <v>44</v>
      </c>
      <c r="BZ181">
        <v>2</v>
      </c>
      <c r="CA181" t="s">
        <v>129</v>
      </c>
      <c r="CB181">
        <v>0</v>
      </c>
      <c r="CC181">
        <v>1</v>
      </c>
      <c r="CD181">
        <v>0</v>
      </c>
      <c r="CE181">
        <v>1</v>
      </c>
      <c r="CF181">
        <v>1</v>
      </c>
      <c r="CG181">
        <v>2</v>
      </c>
      <c r="CH181">
        <v>2</v>
      </c>
      <c r="CI181">
        <v>1</v>
      </c>
      <c r="CJ181" t="s">
        <v>103</v>
      </c>
      <c r="CK181" t="s">
        <v>115</v>
      </c>
      <c r="CL181">
        <v>231</v>
      </c>
      <c r="CM181">
        <v>0.36799999999999999</v>
      </c>
      <c r="CN181">
        <v>1.92</v>
      </c>
      <c r="CO181">
        <f t="shared" si="6"/>
        <v>93.399999999999991</v>
      </c>
      <c r="CP181">
        <f t="shared" si="7"/>
        <v>109.16000000000001</v>
      </c>
      <c r="CQ181">
        <f t="shared" si="8"/>
        <v>30.413336734793738</v>
      </c>
    </row>
    <row r="182" spans="1:95" x14ac:dyDescent="0.25">
      <c r="A182" t="s">
        <v>110</v>
      </c>
      <c r="B182" s="1">
        <v>44293</v>
      </c>
      <c r="C182">
        <v>86.7</v>
      </c>
      <c r="D182">
        <v>-0.6</v>
      </c>
      <c r="E182">
        <v>5.97</v>
      </c>
      <c r="F182" t="s">
        <v>91</v>
      </c>
      <c r="G182">
        <v>608070</v>
      </c>
      <c r="H182">
        <v>518813</v>
      </c>
      <c r="I182" t="s">
        <v>116</v>
      </c>
      <c r="J182" t="s">
        <v>93</v>
      </c>
      <c r="O182">
        <v>8</v>
      </c>
      <c r="P182" t="s">
        <v>321</v>
      </c>
      <c r="Q182" t="s">
        <v>95</v>
      </c>
      <c r="R182" t="s">
        <v>96</v>
      </c>
      <c r="S182" t="s">
        <v>95</v>
      </c>
      <c r="T182" t="s">
        <v>98</v>
      </c>
      <c r="U182" t="s">
        <v>177</v>
      </c>
      <c r="V182" t="s">
        <v>99</v>
      </c>
      <c r="X182" t="s">
        <v>108</v>
      </c>
      <c r="Y182">
        <v>3</v>
      </c>
      <c r="Z182">
        <v>2</v>
      </c>
      <c r="AA182">
        <v>2021</v>
      </c>
      <c r="AB182">
        <v>0.28000000000000003</v>
      </c>
      <c r="AC182">
        <v>0.01</v>
      </c>
      <c r="AD182">
        <v>0.12</v>
      </c>
      <c r="AE182">
        <v>2.0299999999999998</v>
      </c>
      <c r="AH182">
        <v>592325</v>
      </c>
      <c r="AI182">
        <v>1</v>
      </c>
      <c r="AJ182">
        <v>8</v>
      </c>
      <c r="AK182" t="s">
        <v>128</v>
      </c>
      <c r="AL182">
        <v>210.04</v>
      </c>
      <c r="AM182">
        <v>62.59</v>
      </c>
      <c r="AP182">
        <v>521692</v>
      </c>
      <c r="AS182">
        <v>1.15358711302157</v>
      </c>
      <c r="AT182">
        <v>-126.352418778542</v>
      </c>
      <c r="AU182">
        <v>-3.3177546272177199</v>
      </c>
      <c r="AV182">
        <v>2.7812834565482198</v>
      </c>
      <c r="AW182">
        <v>23.291122539012999</v>
      </c>
      <c r="AX182">
        <v>-31.631098041227101</v>
      </c>
      <c r="AY182">
        <v>3.29</v>
      </c>
      <c r="AZ182">
        <v>1.49</v>
      </c>
      <c r="BA182">
        <v>367</v>
      </c>
      <c r="BB182">
        <v>108.2</v>
      </c>
      <c r="BC182">
        <v>20</v>
      </c>
      <c r="BD182">
        <v>87</v>
      </c>
      <c r="BE182">
        <v>2072</v>
      </c>
      <c r="BF182">
        <v>6.2</v>
      </c>
      <c r="BG182">
        <v>634589</v>
      </c>
      <c r="BH182">
        <v>518813</v>
      </c>
      <c r="BI182">
        <v>521692</v>
      </c>
      <c r="BJ182">
        <v>467793</v>
      </c>
      <c r="BK182">
        <v>593160</v>
      </c>
      <c r="BL182">
        <v>641531</v>
      </c>
      <c r="BM182">
        <v>670032</v>
      </c>
      <c r="BN182">
        <v>643217</v>
      </c>
      <c r="BO182">
        <v>572191</v>
      </c>
      <c r="BP182">
        <v>664728</v>
      </c>
      <c r="BQ182">
        <v>54.29</v>
      </c>
      <c r="BR182">
        <v>0.81</v>
      </c>
      <c r="BS182">
        <v>1.2929999999999999</v>
      </c>
      <c r="BT182">
        <v>2</v>
      </c>
      <c r="BU182">
        <v>1</v>
      </c>
      <c r="BV182">
        <v>0</v>
      </c>
      <c r="BW182">
        <v>3</v>
      </c>
      <c r="BX182">
        <v>6</v>
      </c>
      <c r="BY182">
        <v>62</v>
      </c>
      <c r="BZ182">
        <v>6</v>
      </c>
      <c r="CA182" t="s">
        <v>113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4</v>
      </c>
      <c r="CH182">
        <v>4</v>
      </c>
      <c r="CI182">
        <v>2</v>
      </c>
      <c r="CJ182" t="s">
        <v>103</v>
      </c>
      <c r="CK182" t="s">
        <v>115</v>
      </c>
      <c r="CL182">
        <v>116</v>
      </c>
      <c r="CM182">
        <v>0.33100000000000002</v>
      </c>
      <c r="CN182">
        <v>1.6459999999999999</v>
      </c>
      <c r="CO182">
        <f t="shared" si="6"/>
        <v>84.61999999999999</v>
      </c>
      <c r="CP182">
        <f t="shared" si="7"/>
        <v>135.68</v>
      </c>
      <c r="CQ182">
        <f t="shared" si="8"/>
        <v>23.963017994526041</v>
      </c>
    </row>
    <row r="183" spans="1:95" x14ac:dyDescent="0.25">
      <c r="A183" t="s">
        <v>124</v>
      </c>
      <c r="B183" s="1">
        <v>44291</v>
      </c>
      <c r="C183">
        <v>95.1</v>
      </c>
      <c r="D183">
        <v>-1.84</v>
      </c>
      <c r="E183">
        <v>6.2</v>
      </c>
      <c r="F183" t="s">
        <v>91</v>
      </c>
      <c r="G183">
        <v>608070</v>
      </c>
      <c r="H183">
        <v>534910</v>
      </c>
      <c r="I183" t="s">
        <v>111</v>
      </c>
      <c r="J183" t="s">
        <v>93</v>
      </c>
      <c r="O183">
        <v>5</v>
      </c>
      <c r="P183" t="s">
        <v>322</v>
      </c>
      <c r="Q183" t="s">
        <v>95</v>
      </c>
      <c r="R183" t="s">
        <v>96</v>
      </c>
      <c r="S183" t="s">
        <v>95</v>
      </c>
      <c r="T183" t="s">
        <v>98</v>
      </c>
      <c r="U183" t="s">
        <v>177</v>
      </c>
      <c r="V183" t="s">
        <v>99</v>
      </c>
      <c r="W183">
        <v>9</v>
      </c>
      <c r="X183" t="s">
        <v>108</v>
      </c>
      <c r="Y183">
        <v>1</v>
      </c>
      <c r="Z183">
        <v>0</v>
      </c>
      <c r="AA183">
        <v>2021</v>
      </c>
      <c r="AB183">
        <v>-1.55</v>
      </c>
      <c r="AC183">
        <v>0.84</v>
      </c>
      <c r="AD183">
        <v>-0.23</v>
      </c>
      <c r="AE183">
        <v>2.4700000000000002</v>
      </c>
      <c r="AH183">
        <v>514917</v>
      </c>
      <c r="AI183">
        <v>0</v>
      </c>
      <c r="AJ183">
        <v>9</v>
      </c>
      <c r="AK183" t="s">
        <v>128</v>
      </c>
      <c r="AL183">
        <v>158.54</v>
      </c>
      <c r="AM183">
        <v>114.71</v>
      </c>
      <c r="AP183">
        <v>521692</v>
      </c>
      <c r="AS183">
        <v>7.7279254894242904</v>
      </c>
      <c r="AT183">
        <v>-138.16234032675101</v>
      </c>
      <c r="AU183">
        <v>-6.0218101402610396</v>
      </c>
      <c r="AV183">
        <v>-21.631409164348899</v>
      </c>
      <c r="AW183">
        <v>31.304863371634301</v>
      </c>
      <c r="AX183">
        <v>-20.228714082031601</v>
      </c>
      <c r="AY183">
        <v>3.29</v>
      </c>
      <c r="AZ183">
        <v>1.49</v>
      </c>
      <c r="BA183">
        <v>166</v>
      </c>
      <c r="BB183">
        <v>105.7</v>
      </c>
      <c r="BC183">
        <v>9</v>
      </c>
      <c r="BD183">
        <v>95.3</v>
      </c>
      <c r="BE183">
        <v>2217</v>
      </c>
      <c r="BF183">
        <v>6.5</v>
      </c>
      <c r="BG183">
        <v>634616</v>
      </c>
      <c r="BH183">
        <v>534910</v>
      </c>
      <c r="BI183">
        <v>521692</v>
      </c>
      <c r="BJ183">
        <v>467793</v>
      </c>
      <c r="BK183">
        <v>593160</v>
      </c>
      <c r="BL183">
        <v>593643</v>
      </c>
      <c r="BM183">
        <v>670032</v>
      </c>
      <c r="BN183">
        <v>643217</v>
      </c>
      <c r="BO183">
        <v>572191</v>
      </c>
      <c r="BP183">
        <v>502481</v>
      </c>
      <c r="BQ183">
        <v>53.95</v>
      </c>
      <c r="BR183">
        <v>0.71699999999999997</v>
      </c>
      <c r="BS183">
        <v>0.67</v>
      </c>
      <c r="BT183">
        <v>0.9</v>
      </c>
      <c r="BU183">
        <v>1</v>
      </c>
      <c r="BV183">
        <v>1</v>
      </c>
      <c r="BW183">
        <v>0</v>
      </c>
      <c r="BX183">
        <v>4</v>
      </c>
      <c r="BY183">
        <v>68</v>
      </c>
      <c r="BZ183">
        <v>2</v>
      </c>
      <c r="CA183" t="s">
        <v>129</v>
      </c>
      <c r="CB183">
        <v>0</v>
      </c>
      <c r="CC183">
        <v>3</v>
      </c>
      <c r="CD183">
        <v>0</v>
      </c>
      <c r="CE183">
        <v>3</v>
      </c>
      <c r="CF183">
        <v>3</v>
      </c>
      <c r="CG183">
        <v>0</v>
      </c>
      <c r="CH183">
        <v>0</v>
      </c>
      <c r="CI183">
        <v>3</v>
      </c>
      <c r="CJ183" t="s">
        <v>103</v>
      </c>
      <c r="CK183" t="s">
        <v>115</v>
      </c>
      <c r="CL183">
        <v>232</v>
      </c>
      <c r="CM183">
        <v>0.09</v>
      </c>
      <c r="CN183">
        <v>0.63800000000000001</v>
      </c>
      <c r="CO183">
        <f t="shared" si="6"/>
        <v>33.11999999999999</v>
      </c>
      <c r="CP183">
        <f t="shared" si="7"/>
        <v>83.560000000000016</v>
      </c>
      <c r="CQ183">
        <f t="shared" si="8"/>
        <v>16.216115841425392</v>
      </c>
    </row>
    <row r="184" spans="1:95" x14ac:dyDescent="0.25">
      <c r="A184" t="s">
        <v>110</v>
      </c>
      <c r="B184" s="1">
        <v>44290</v>
      </c>
      <c r="C184">
        <v>87.3</v>
      </c>
      <c r="D184">
        <v>3.14</v>
      </c>
      <c r="E184">
        <v>6.34</v>
      </c>
      <c r="F184" t="s">
        <v>91</v>
      </c>
      <c r="G184">
        <v>608070</v>
      </c>
      <c r="H184">
        <v>669373</v>
      </c>
      <c r="I184" t="s">
        <v>139</v>
      </c>
      <c r="J184" t="s">
        <v>93</v>
      </c>
      <c r="O184">
        <v>4</v>
      </c>
      <c r="P184" t="s">
        <v>323</v>
      </c>
      <c r="Q184" t="s">
        <v>95</v>
      </c>
      <c r="R184" t="s">
        <v>95</v>
      </c>
      <c r="S184" t="s">
        <v>96</v>
      </c>
      <c r="T184" t="s">
        <v>118</v>
      </c>
      <c r="U184" t="s">
        <v>98</v>
      </c>
      <c r="V184" t="s">
        <v>99</v>
      </c>
      <c r="W184">
        <v>7</v>
      </c>
      <c r="X184" t="s">
        <v>100</v>
      </c>
      <c r="Y184">
        <v>1</v>
      </c>
      <c r="Z184">
        <v>2</v>
      </c>
      <c r="AA184">
        <v>2021</v>
      </c>
      <c r="AB184">
        <v>-0.35</v>
      </c>
      <c r="AC184">
        <v>0.27</v>
      </c>
      <c r="AD184">
        <v>-0.56999999999999995</v>
      </c>
      <c r="AE184">
        <v>2.0499999999999998</v>
      </c>
      <c r="AH184">
        <v>514917</v>
      </c>
      <c r="AI184">
        <v>1</v>
      </c>
      <c r="AJ184">
        <v>6</v>
      </c>
      <c r="AK184" t="s">
        <v>101</v>
      </c>
      <c r="AL184">
        <v>49.64</v>
      </c>
      <c r="AM184">
        <v>124.45</v>
      </c>
      <c r="AP184">
        <v>606988</v>
      </c>
      <c r="AS184">
        <v>-8.1968134373672097</v>
      </c>
      <c r="AT184">
        <v>-126.865641600738</v>
      </c>
      <c r="AU184">
        <v>-4.7188938668921603</v>
      </c>
      <c r="AV184">
        <v>-2.0875552681530398</v>
      </c>
      <c r="AW184">
        <v>25.756125071773099</v>
      </c>
      <c r="AX184">
        <v>-28.452179814737601</v>
      </c>
      <c r="AY184">
        <v>3.29</v>
      </c>
      <c r="AZ184">
        <v>1.49</v>
      </c>
      <c r="BA184">
        <v>64</v>
      </c>
      <c r="BB184">
        <v>94.1</v>
      </c>
      <c r="BC184">
        <v>2</v>
      </c>
      <c r="BD184">
        <v>87.3</v>
      </c>
      <c r="BE184">
        <v>2359</v>
      </c>
      <c r="BF184">
        <v>6.4</v>
      </c>
      <c r="BG184">
        <v>634611</v>
      </c>
      <c r="BH184">
        <v>669373</v>
      </c>
      <c r="BI184">
        <v>606988</v>
      </c>
      <c r="BJ184">
        <v>605612</v>
      </c>
      <c r="BK184">
        <v>570731</v>
      </c>
      <c r="BL184">
        <v>600869</v>
      </c>
      <c r="BM184">
        <v>650489</v>
      </c>
      <c r="BN184">
        <v>668731</v>
      </c>
      <c r="BO184">
        <v>622682</v>
      </c>
      <c r="BP184">
        <v>608577</v>
      </c>
      <c r="BQ184">
        <v>54.15</v>
      </c>
      <c r="BR184">
        <v>0.4</v>
      </c>
      <c r="BS184">
        <v>0.373</v>
      </c>
      <c r="BT184">
        <v>1.25</v>
      </c>
      <c r="BU184">
        <v>1</v>
      </c>
      <c r="BV184">
        <v>1</v>
      </c>
      <c r="BW184">
        <v>1</v>
      </c>
      <c r="BX184">
        <v>4</v>
      </c>
      <c r="BY184">
        <v>40</v>
      </c>
      <c r="BZ184">
        <v>5</v>
      </c>
      <c r="CA184" t="s">
        <v>113</v>
      </c>
      <c r="CB184">
        <v>3</v>
      </c>
      <c r="CC184">
        <v>1</v>
      </c>
      <c r="CD184">
        <v>1</v>
      </c>
      <c r="CE184">
        <v>3</v>
      </c>
      <c r="CF184">
        <v>1</v>
      </c>
      <c r="CG184">
        <v>3</v>
      </c>
      <c r="CH184">
        <v>1</v>
      </c>
      <c r="CI184">
        <v>3</v>
      </c>
      <c r="CJ184" t="s">
        <v>115</v>
      </c>
      <c r="CK184" t="s">
        <v>115</v>
      </c>
      <c r="CL184">
        <v>225</v>
      </c>
      <c r="CM184">
        <v>-0.11799999999999999</v>
      </c>
      <c r="CN184">
        <v>1.0209999999999999</v>
      </c>
      <c r="CO184">
        <f t="shared" si="6"/>
        <v>-75.78</v>
      </c>
      <c r="CP184">
        <f t="shared" si="7"/>
        <v>73.820000000000007</v>
      </c>
      <c r="CQ184">
        <f t="shared" si="8"/>
        <v>-34.312967762441865</v>
      </c>
    </row>
    <row r="185" spans="1:95" x14ac:dyDescent="0.25">
      <c r="A185" t="s">
        <v>110</v>
      </c>
      <c r="B185" s="1">
        <v>44290</v>
      </c>
      <c r="C185">
        <v>82.3</v>
      </c>
      <c r="D185">
        <v>2.16</v>
      </c>
      <c r="E185">
        <v>5.83</v>
      </c>
      <c r="F185" t="s">
        <v>91</v>
      </c>
      <c r="G185">
        <v>608070</v>
      </c>
      <c r="H185">
        <v>641302</v>
      </c>
      <c r="I185" t="s">
        <v>106</v>
      </c>
      <c r="J185" t="s">
        <v>93</v>
      </c>
      <c r="O185">
        <v>9</v>
      </c>
      <c r="P185" t="s">
        <v>324</v>
      </c>
      <c r="Q185" t="s">
        <v>95</v>
      </c>
      <c r="R185" t="s">
        <v>95</v>
      </c>
      <c r="S185" t="s">
        <v>96</v>
      </c>
      <c r="T185" t="s">
        <v>118</v>
      </c>
      <c r="U185" t="s">
        <v>98</v>
      </c>
      <c r="V185" t="s">
        <v>99</v>
      </c>
      <c r="W185">
        <v>6</v>
      </c>
      <c r="X185" t="s">
        <v>100</v>
      </c>
      <c r="Y185">
        <v>0</v>
      </c>
      <c r="Z185">
        <v>0</v>
      </c>
      <c r="AA185">
        <v>2021</v>
      </c>
      <c r="AB185">
        <v>-0.23</v>
      </c>
      <c r="AC185">
        <v>-0.03</v>
      </c>
      <c r="AD185">
        <v>0.34</v>
      </c>
      <c r="AE185">
        <v>1.38</v>
      </c>
      <c r="AI185">
        <v>2</v>
      </c>
      <c r="AJ185">
        <v>9</v>
      </c>
      <c r="AK185" t="s">
        <v>101</v>
      </c>
      <c r="AL185">
        <v>106.27</v>
      </c>
      <c r="AM185">
        <v>150.36000000000001</v>
      </c>
      <c r="AP185">
        <v>606988</v>
      </c>
      <c r="AS185">
        <v>-3.6899980742207701</v>
      </c>
      <c r="AT185">
        <v>-119.776198357398</v>
      </c>
      <c r="AU185">
        <v>-3.4729574917620099</v>
      </c>
      <c r="AV185">
        <v>-1.4457493926282601</v>
      </c>
      <c r="AW185">
        <v>24.7648766501026</v>
      </c>
      <c r="AX185">
        <v>-31.945887824123499</v>
      </c>
      <c r="AY185">
        <v>3.29</v>
      </c>
      <c r="AZ185">
        <v>1.49</v>
      </c>
      <c r="BA185">
        <v>14</v>
      </c>
      <c r="BB185">
        <v>88.2</v>
      </c>
      <c r="BC185">
        <v>-5</v>
      </c>
      <c r="BD185">
        <v>82.1</v>
      </c>
      <c r="BE185">
        <v>2383</v>
      </c>
      <c r="BF185">
        <v>6.3</v>
      </c>
      <c r="BG185">
        <v>634611</v>
      </c>
      <c r="BH185">
        <v>641302</v>
      </c>
      <c r="BI185">
        <v>606988</v>
      </c>
      <c r="BJ185">
        <v>605612</v>
      </c>
      <c r="BK185">
        <v>570731</v>
      </c>
      <c r="BL185">
        <v>600869</v>
      </c>
      <c r="BM185">
        <v>650489</v>
      </c>
      <c r="BN185">
        <v>668731</v>
      </c>
      <c r="BO185">
        <v>622682</v>
      </c>
      <c r="BP185">
        <v>608577</v>
      </c>
      <c r="BQ185">
        <v>54.2</v>
      </c>
      <c r="BR185">
        <v>0.2</v>
      </c>
      <c r="BS185">
        <v>0.19500000000000001</v>
      </c>
      <c r="BT185">
        <v>0</v>
      </c>
      <c r="BU185">
        <v>1</v>
      </c>
      <c r="BV185">
        <v>0</v>
      </c>
      <c r="BW185">
        <v>0</v>
      </c>
      <c r="BX185">
        <v>2</v>
      </c>
      <c r="BY185">
        <v>67</v>
      </c>
      <c r="BZ185">
        <v>1</v>
      </c>
      <c r="CA185" t="s">
        <v>113</v>
      </c>
      <c r="CB185">
        <v>3</v>
      </c>
      <c r="CC185">
        <v>9</v>
      </c>
      <c r="CD185">
        <v>9</v>
      </c>
      <c r="CE185">
        <v>3</v>
      </c>
      <c r="CF185">
        <v>9</v>
      </c>
      <c r="CG185">
        <v>3</v>
      </c>
      <c r="CH185">
        <v>9</v>
      </c>
      <c r="CI185">
        <v>3</v>
      </c>
      <c r="CJ185" t="s">
        <v>103</v>
      </c>
      <c r="CK185" t="s">
        <v>115</v>
      </c>
      <c r="CL185">
        <v>260</v>
      </c>
      <c r="CM185">
        <v>0</v>
      </c>
      <c r="CN185">
        <v>-0.104</v>
      </c>
      <c r="CO185">
        <f t="shared" si="6"/>
        <v>-19.150000000000006</v>
      </c>
      <c r="CP185">
        <f t="shared" si="7"/>
        <v>47.91</v>
      </c>
      <c r="CQ185">
        <f t="shared" si="8"/>
        <v>-16.3402310274477</v>
      </c>
    </row>
    <row r="186" spans="1:95" x14ac:dyDescent="0.25">
      <c r="A186" t="s">
        <v>105</v>
      </c>
      <c r="B186" s="1">
        <v>44290</v>
      </c>
      <c r="C186">
        <v>94.3</v>
      </c>
      <c r="D186">
        <v>3.16</v>
      </c>
      <c r="E186">
        <v>6.41</v>
      </c>
      <c r="F186" t="s">
        <v>91</v>
      </c>
      <c r="G186">
        <v>608070</v>
      </c>
      <c r="H186">
        <v>669373</v>
      </c>
      <c r="I186" t="s">
        <v>111</v>
      </c>
      <c r="J186" t="s">
        <v>93</v>
      </c>
      <c r="O186">
        <v>2</v>
      </c>
      <c r="P186" t="s">
        <v>325</v>
      </c>
      <c r="Q186" t="s">
        <v>95</v>
      </c>
      <c r="R186" t="s">
        <v>95</v>
      </c>
      <c r="S186" t="s">
        <v>96</v>
      </c>
      <c r="T186" t="s">
        <v>118</v>
      </c>
      <c r="U186" t="s">
        <v>98</v>
      </c>
      <c r="V186" t="s">
        <v>99</v>
      </c>
      <c r="W186">
        <v>7</v>
      </c>
      <c r="X186" t="s">
        <v>108</v>
      </c>
      <c r="Y186">
        <v>0</v>
      </c>
      <c r="Z186">
        <v>0</v>
      </c>
      <c r="AA186">
        <v>2021</v>
      </c>
      <c r="AB186">
        <v>0.64</v>
      </c>
      <c r="AC186">
        <v>1.61</v>
      </c>
      <c r="AD186">
        <v>0.24</v>
      </c>
      <c r="AE186">
        <v>3.32</v>
      </c>
      <c r="AI186">
        <v>2</v>
      </c>
      <c r="AJ186">
        <v>1</v>
      </c>
      <c r="AK186" t="s">
        <v>101</v>
      </c>
      <c r="AL186">
        <v>64.37</v>
      </c>
      <c r="AM186">
        <v>103.7</v>
      </c>
      <c r="AP186">
        <v>606988</v>
      </c>
      <c r="AS186">
        <v>-8.9940859537978497</v>
      </c>
      <c r="AT186">
        <v>-136.922716315114</v>
      </c>
      <c r="AU186">
        <v>-5.8278064780803502</v>
      </c>
      <c r="AV186">
        <v>10.216627751542999</v>
      </c>
      <c r="AW186">
        <v>33.477232507422798</v>
      </c>
      <c r="AX186">
        <v>-10.773669162229501</v>
      </c>
      <c r="AY186">
        <v>3.29</v>
      </c>
      <c r="AZ186">
        <v>1.49</v>
      </c>
      <c r="BA186">
        <v>201</v>
      </c>
      <c r="BB186">
        <v>110.4</v>
      </c>
      <c r="BC186">
        <v>10</v>
      </c>
      <c r="BD186">
        <v>93.6</v>
      </c>
      <c r="BE186">
        <v>2301</v>
      </c>
      <c r="BF186">
        <v>6.3</v>
      </c>
      <c r="BG186">
        <v>634611</v>
      </c>
      <c r="BH186">
        <v>669373</v>
      </c>
      <c r="BI186">
        <v>606988</v>
      </c>
      <c r="BJ186">
        <v>605612</v>
      </c>
      <c r="BK186">
        <v>570731</v>
      </c>
      <c r="BL186">
        <v>600869</v>
      </c>
      <c r="BM186">
        <v>650489</v>
      </c>
      <c r="BN186">
        <v>668731</v>
      </c>
      <c r="BO186">
        <v>622682</v>
      </c>
      <c r="BP186">
        <v>608577</v>
      </c>
      <c r="BQ186">
        <v>54.24</v>
      </c>
      <c r="BR186">
        <v>0.87</v>
      </c>
      <c r="BS186">
        <v>0.878</v>
      </c>
      <c r="BT186">
        <v>0.9</v>
      </c>
      <c r="BU186">
        <v>1</v>
      </c>
      <c r="BV186">
        <v>1</v>
      </c>
      <c r="BW186">
        <v>0</v>
      </c>
      <c r="BX186">
        <v>5</v>
      </c>
      <c r="BY186">
        <v>3</v>
      </c>
      <c r="BZ186">
        <v>1</v>
      </c>
      <c r="CA186" t="s">
        <v>109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 t="s">
        <v>103</v>
      </c>
      <c r="CK186" t="s">
        <v>115</v>
      </c>
      <c r="CL186">
        <v>140</v>
      </c>
      <c r="CM186">
        <v>-1.2E-2</v>
      </c>
      <c r="CN186">
        <v>0.12</v>
      </c>
      <c r="CO186">
        <f t="shared" si="6"/>
        <v>-61.05</v>
      </c>
      <c r="CP186">
        <f t="shared" si="7"/>
        <v>94.570000000000007</v>
      </c>
      <c r="CQ186">
        <f t="shared" si="8"/>
        <v>-24.63330654477133</v>
      </c>
    </row>
    <row r="187" spans="1:95" x14ac:dyDescent="0.25">
      <c r="A187" t="s">
        <v>110</v>
      </c>
      <c r="B187" s="1">
        <v>44289</v>
      </c>
      <c r="C187">
        <v>82.7</v>
      </c>
      <c r="D187">
        <v>-2.66</v>
      </c>
      <c r="E187">
        <v>5.08</v>
      </c>
      <c r="F187" t="s">
        <v>91</v>
      </c>
      <c r="G187">
        <v>608070</v>
      </c>
      <c r="H187">
        <v>527054</v>
      </c>
      <c r="I187" t="s">
        <v>106</v>
      </c>
      <c r="J187" t="s">
        <v>93</v>
      </c>
      <c r="O187">
        <v>13</v>
      </c>
      <c r="P187" t="s">
        <v>326</v>
      </c>
      <c r="Q187" t="s">
        <v>95</v>
      </c>
      <c r="R187" t="s">
        <v>96</v>
      </c>
      <c r="S187" t="s">
        <v>95</v>
      </c>
      <c r="T187" t="s">
        <v>118</v>
      </c>
      <c r="U187" t="s">
        <v>98</v>
      </c>
      <c r="V187" t="s">
        <v>99</v>
      </c>
      <c r="W187">
        <v>4</v>
      </c>
      <c r="X187" t="s">
        <v>100</v>
      </c>
      <c r="Y187">
        <v>1</v>
      </c>
      <c r="Z187">
        <v>2</v>
      </c>
      <c r="AA187">
        <v>2021</v>
      </c>
      <c r="AB187">
        <v>0.09</v>
      </c>
      <c r="AC187">
        <v>0.45</v>
      </c>
      <c r="AD187">
        <v>-1.24</v>
      </c>
      <c r="AE187">
        <v>2.1</v>
      </c>
      <c r="AF187">
        <v>547379</v>
      </c>
      <c r="AH187">
        <v>514917</v>
      </c>
      <c r="AI187">
        <v>2</v>
      </c>
      <c r="AJ187">
        <v>3</v>
      </c>
      <c r="AK187" t="s">
        <v>101</v>
      </c>
      <c r="AL187">
        <v>160.71</v>
      </c>
      <c r="AM187">
        <v>143.49</v>
      </c>
      <c r="AP187">
        <v>467092</v>
      </c>
      <c r="AS187">
        <v>3.0644440498560201</v>
      </c>
      <c r="AT187">
        <v>-120.233862998513</v>
      </c>
      <c r="AU187">
        <v>-1.02210862622236</v>
      </c>
      <c r="AV187">
        <v>0.100627429093181</v>
      </c>
      <c r="AW187">
        <v>29.023340454776299</v>
      </c>
      <c r="AX187">
        <v>-27.8810247572614</v>
      </c>
      <c r="AY187">
        <v>3.29</v>
      </c>
      <c r="AZ187">
        <v>1.49</v>
      </c>
      <c r="BA187">
        <v>113</v>
      </c>
      <c r="BB187">
        <v>82.2</v>
      </c>
      <c r="BC187">
        <v>8</v>
      </c>
      <c r="BD187">
        <v>81.900000000000006</v>
      </c>
      <c r="BE187">
        <v>2589</v>
      </c>
      <c r="BF187">
        <v>6.4</v>
      </c>
      <c r="BG187">
        <v>634573</v>
      </c>
      <c r="BH187">
        <v>527054</v>
      </c>
      <c r="BI187">
        <v>467092</v>
      </c>
      <c r="BJ187">
        <v>570731</v>
      </c>
      <c r="BK187">
        <v>592348</v>
      </c>
      <c r="BL187">
        <v>600869</v>
      </c>
      <c r="BM187">
        <v>650489</v>
      </c>
      <c r="BN187">
        <v>543257</v>
      </c>
      <c r="BO187">
        <v>592444</v>
      </c>
      <c r="BP187">
        <v>608577</v>
      </c>
      <c r="BQ187">
        <v>54.14</v>
      </c>
      <c r="BR187">
        <v>0.4</v>
      </c>
      <c r="BS187">
        <v>0.36499999999999999</v>
      </c>
      <c r="BT187">
        <v>0</v>
      </c>
      <c r="BU187">
        <v>1</v>
      </c>
      <c r="BV187">
        <v>0</v>
      </c>
      <c r="BW187">
        <v>0</v>
      </c>
      <c r="BX187">
        <v>4</v>
      </c>
      <c r="BY187">
        <v>21</v>
      </c>
      <c r="BZ187">
        <v>4</v>
      </c>
      <c r="CA187" t="s">
        <v>113</v>
      </c>
      <c r="CB187">
        <v>2</v>
      </c>
      <c r="CC187">
        <v>1</v>
      </c>
      <c r="CD187">
        <v>1</v>
      </c>
      <c r="CE187">
        <v>2</v>
      </c>
      <c r="CF187">
        <v>1</v>
      </c>
      <c r="CG187">
        <v>2</v>
      </c>
      <c r="CH187">
        <v>1</v>
      </c>
      <c r="CI187">
        <v>2</v>
      </c>
      <c r="CJ187" t="s">
        <v>103</v>
      </c>
      <c r="CK187" t="s">
        <v>115</v>
      </c>
      <c r="CL187">
        <v>109</v>
      </c>
      <c r="CM187">
        <v>5.6000000000000001E-2</v>
      </c>
      <c r="CN187">
        <v>-0.32100000000000001</v>
      </c>
      <c r="CO187">
        <f t="shared" si="6"/>
        <v>35.290000000000006</v>
      </c>
      <c r="CP187">
        <f t="shared" si="7"/>
        <v>54.78</v>
      </c>
      <c r="CQ187">
        <f t="shared" si="8"/>
        <v>24.592627134323756</v>
      </c>
    </row>
    <row r="188" spans="1:95" x14ac:dyDescent="0.25">
      <c r="A188" t="s">
        <v>105</v>
      </c>
      <c r="B188" s="1">
        <v>44287</v>
      </c>
      <c r="C188">
        <v>89.9</v>
      </c>
      <c r="D188">
        <v>2.29</v>
      </c>
      <c r="E188">
        <v>5.8</v>
      </c>
      <c r="F188" t="s">
        <v>91</v>
      </c>
      <c r="G188">
        <v>608070</v>
      </c>
      <c r="H188">
        <v>571510</v>
      </c>
      <c r="I188" t="s">
        <v>111</v>
      </c>
      <c r="J188" t="s">
        <v>93</v>
      </c>
      <c r="O188">
        <v>11</v>
      </c>
      <c r="P188" t="s">
        <v>327</v>
      </c>
      <c r="Q188" t="s">
        <v>95</v>
      </c>
      <c r="R188" t="s">
        <v>95</v>
      </c>
      <c r="S188" t="s">
        <v>96</v>
      </c>
      <c r="T188" t="s">
        <v>118</v>
      </c>
      <c r="U188" t="s">
        <v>98</v>
      </c>
      <c r="V188" t="s">
        <v>99</v>
      </c>
      <c r="W188">
        <v>5</v>
      </c>
      <c r="X188" t="s">
        <v>100</v>
      </c>
      <c r="Y188">
        <v>2</v>
      </c>
      <c r="Z188">
        <v>1</v>
      </c>
      <c r="AA188">
        <v>2021</v>
      </c>
      <c r="AB188">
        <v>1.1100000000000001</v>
      </c>
      <c r="AC188">
        <v>1.52</v>
      </c>
      <c r="AD188">
        <v>-0.16</v>
      </c>
      <c r="AE188">
        <v>3.43</v>
      </c>
      <c r="AI188">
        <v>0</v>
      </c>
      <c r="AJ188">
        <v>4</v>
      </c>
      <c r="AK188" t="s">
        <v>101</v>
      </c>
      <c r="AL188">
        <v>90.74</v>
      </c>
      <c r="AM188">
        <v>164.91</v>
      </c>
      <c r="AP188">
        <v>467092</v>
      </c>
      <c r="AS188">
        <v>-8.4035168773847797</v>
      </c>
      <c r="AT188">
        <v>-130.51129945880399</v>
      </c>
      <c r="AU188">
        <v>-2.9819063162851802</v>
      </c>
      <c r="AV188">
        <v>14.611182791730201</v>
      </c>
      <c r="AW188">
        <v>32.3305379222463</v>
      </c>
      <c r="AX188">
        <v>-14.5404153155612</v>
      </c>
      <c r="AY188">
        <v>3.29</v>
      </c>
      <c r="AZ188">
        <v>1.49</v>
      </c>
      <c r="BA188">
        <v>15</v>
      </c>
      <c r="BB188">
        <v>86.8</v>
      </c>
      <c r="BC188">
        <v>-12</v>
      </c>
      <c r="BD188">
        <v>88.9</v>
      </c>
      <c r="BE188">
        <v>2253</v>
      </c>
      <c r="BF188">
        <v>6.2</v>
      </c>
      <c r="BG188">
        <v>634645</v>
      </c>
      <c r="BH188">
        <v>571510</v>
      </c>
      <c r="BI188">
        <v>467092</v>
      </c>
      <c r="BJ188">
        <v>408234</v>
      </c>
      <c r="BK188">
        <v>570731</v>
      </c>
      <c r="BL188">
        <v>600869</v>
      </c>
      <c r="BM188">
        <v>650489</v>
      </c>
      <c r="BN188">
        <v>543257</v>
      </c>
      <c r="BO188">
        <v>592444</v>
      </c>
      <c r="BP188">
        <v>622682</v>
      </c>
      <c r="BQ188">
        <v>54.29</v>
      </c>
      <c r="BR188">
        <v>0.107</v>
      </c>
      <c r="BS188">
        <v>9.6000000000000002E-2</v>
      </c>
      <c r="BT188">
        <v>0.9</v>
      </c>
      <c r="BU188">
        <v>1</v>
      </c>
      <c r="BV188">
        <v>1</v>
      </c>
      <c r="BW188">
        <v>0</v>
      </c>
      <c r="BX188">
        <v>2</v>
      </c>
      <c r="BY188">
        <v>28</v>
      </c>
      <c r="BZ188">
        <v>4</v>
      </c>
      <c r="CA188" t="s">
        <v>109</v>
      </c>
      <c r="CB188">
        <v>3</v>
      </c>
      <c r="CC188">
        <v>0</v>
      </c>
      <c r="CD188">
        <v>0</v>
      </c>
      <c r="CE188">
        <v>3</v>
      </c>
      <c r="CF188">
        <v>0</v>
      </c>
      <c r="CG188">
        <v>3</v>
      </c>
      <c r="CH188">
        <v>0</v>
      </c>
      <c r="CI188">
        <v>3</v>
      </c>
      <c r="CJ188" t="s">
        <v>103</v>
      </c>
      <c r="CK188" t="s">
        <v>115</v>
      </c>
      <c r="CL188">
        <v>140</v>
      </c>
      <c r="CM188">
        <v>-3.7999999999999999E-2</v>
      </c>
      <c r="CN188">
        <v>0.36299999999999999</v>
      </c>
      <c r="CO188">
        <f t="shared" si="6"/>
        <v>-34.680000000000007</v>
      </c>
      <c r="CP188">
        <f t="shared" si="7"/>
        <v>33.360000000000014</v>
      </c>
      <c r="CQ188">
        <f t="shared" si="8"/>
        <v>-34.583564182814875</v>
      </c>
    </row>
    <row r="189" spans="1:95" x14ac:dyDescent="0.25">
      <c r="A189" t="s">
        <v>105</v>
      </c>
      <c r="B189" s="1">
        <v>44287</v>
      </c>
      <c r="C189">
        <v>91.3</v>
      </c>
      <c r="D189">
        <v>2.0099999999999998</v>
      </c>
      <c r="E189">
        <v>5.96</v>
      </c>
      <c r="F189" t="s">
        <v>91</v>
      </c>
      <c r="G189">
        <v>608070</v>
      </c>
      <c r="H189">
        <v>571510</v>
      </c>
      <c r="I189" t="s">
        <v>106</v>
      </c>
      <c r="J189" t="s">
        <v>93</v>
      </c>
      <c r="O189">
        <v>4</v>
      </c>
      <c r="P189" t="s">
        <v>328</v>
      </c>
      <c r="Q189" t="s">
        <v>95</v>
      </c>
      <c r="R189" t="s">
        <v>95</v>
      </c>
      <c r="S189" t="s">
        <v>96</v>
      </c>
      <c r="T189" t="s">
        <v>118</v>
      </c>
      <c r="U189" t="s">
        <v>98</v>
      </c>
      <c r="V189" t="s">
        <v>99</v>
      </c>
      <c r="W189">
        <v>6</v>
      </c>
      <c r="X189" t="s">
        <v>127</v>
      </c>
      <c r="Y189">
        <v>1</v>
      </c>
      <c r="Z189">
        <v>0</v>
      </c>
      <c r="AA189">
        <v>2021</v>
      </c>
      <c r="AB189">
        <v>0.77</v>
      </c>
      <c r="AC189">
        <v>1.38</v>
      </c>
      <c r="AD189">
        <v>-0.83</v>
      </c>
      <c r="AE189">
        <v>2.57</v>
      </c>
      <c r="AG189">
        <v>514917</v>
      </c>
      <c r="AI189">
        <v>1</v>
      </c>
      <c r="AJ189">
        <v>1</v>
      </c>
      <c r="AK189" t="s">
        <v>101</v>
      </c>
      <c r="AL189">
        <v>106.15</v>
      </c>
      <c r="AM189">
        <v>130.56</v>
      </c>
      <c r="AP189">
        <v>467092</v>
      </c>
      <c r="AS189">
        <v>-8.8015863903204092</v>
      </c>
      <c r="AT189">
        <v>-132.675079801724</v>
      </c>
      <c r="AU189">
        <v>-5.5943380768356299</v>
      </c>
      <c r="AV189">
        <v>10.9615569345009</v>
      </c>
      <c r="AW189">
        <v>27.940405032394601</v>
      </c>
      <c r="AX189">
        <v>-14.8621133866401</v>
      </c>
      <c r="AY189">
        <v>3.29</v>
      </c>
      <c r="AZ189">
        <v>1.49</v>
      </c>
      <c r="BA189">
        <v>181</v>
      </c>
      <c r="BB189">
        <v>65.400000000000006</v>
      </c>
      <c r="BC189">
        <v>48</v>
      </c>
      <c r="BD189">
        <v>91.4</v>
      </c>
      <c r="BE189">
        <v>2259</v>
      </c>
      <c r="BF189">
        <v>6.4</v>
      </c>
      <c r="BG189">
        <v>634645</v>
      </c>
      <c r="BH189">
        <v>571510</v>
      </c>
      <c r="BI189">
        <v>467092</v>
      </c>
      <c r="BJ189">
        <v>408234</v>
      </c>
      <c r="BK189">
        <v>570731</v>
      </c>
      <c r="BL189">
        <v>600869</v>
      </c>
      <c r="BM189">
        <v>650489</v>
      </c>
      <c r="BN189">
        <v>543257</v>
      </c>
      <c r="BO189">
        <v>592444</v>
      </c>
      <c r="BP189">
        <v>622682</v>
      </c>
      <c r="BQ189">
        <v>54.11</v>
      </c>
      <c r="BR189">
        <v>0.24</v>
      </c>
      <c r="BS189">
        <v>0.23200000000000001</v>
      </c>
      <c r="BT189">
        <v>0</v>
      </c>
      <c r="BU189">
        <v>1</v>
      </c>
      <c r="BV189">
        <v>0</v>
      </c>
      <c r="BW189">
        <v>0</v>
      </c>
      <c r="BX189">
        <v>3</v>
      </c>
      <c r="BY189">
        <v>3</v>
      </c>
      <c r="BZ189">
        <v>2</v>
      </c>
      <c r="CA189" t="s">
        <v>109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 t="s">
        <v>103</v>
      </c>
      <c r="CK189" t="s">
        <v>115</v>
      </c>
      <c r="CL189">
        <v>148</v>
      </c>
      <c r="CM189">
        <v>3.4000000000000002E-2</v>
      </c>
      <c r="CN189">
        <v>-0.35899999999999999</v>
      </c>
      <c r="CO189">
        <f t="shared" si="6"/>
        <v>-19.269999999999996</v>
      </c>
      <c r="CP189">
        <f t="shared" si="7"/>
        <v>67.710000000000008</v>
      </c>
      <c r="CQ189">
        <f t="shared" si="8"/>
        <v>-11.914608643048339</v>
      </c>
    </row>
  </sheetData>
  <autoFilter ref="A1:CN189" xr:uid="{00000000-0009-0000-0000-000000000000}">
    <filterColumn colId="8">
      <filters>
        <filter val="double"/>
        <filter val="field_out"/>
        <filter val="fielders_choice"/>
        <filter val="force_out"/>
        <filter val="grounded_into_double_play"/>
        <filter val="home_run"/>
        <filter val="sac_fly"/>
        <filter val="single"/>
        <filter val="triple"/>
      </filters>
    </filterColumn>
    <filterColumn colId="52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"/>
  <sheetViews>
    <sheetView tabSelected="1" topLeftCell="A16" workbookViewId="0">
      <selection activeCell="N11" sqref="A11:N11"/>
    </sheetView>
  </sheetViews>
  <sheetFormatPr defaultRowHeight="15" x14ac:dyDescent="0.25"/>
  <cols>
    <col min="1" max="1" width="26.7109375" bestFit="1" customWidth="1"/>
    <col min="2" max="2" width="13.140625" bestFit="1" customWidth="1"/>
    <col min="3" max="3" width="11.5703125" bestFit="1" customWidth="1"/>
    <col min="4" max="5" width="7.28515625" bestFit="1" customWidth="1"/>
    <col min="6" max="6" width="17" bestFit="1" customWidth="1"/>
    <col min="7" max="7" width="15.7109375" bestFit="1" customWidth="1"/>
    <col min="8" max="9" width="15" bestFit="1" customWidth="1"/>
    <col min="10" max="10" width="22.7109375" bestFit="1" customWidth="1"/>
    <col min="11" max="11" width="23.28515625" bestFit="1" customWidth="1"/>
    <col min="12" max="13" width="11" bestFit="1" customWidth="1"/>
    <col min="14" max="14" width="13.85546875" bestFit="1" customWidth="1"/>
  </cols>
  <sheetData>
    <row r="1" spans="1:14" x14ac:dyDescent="0.25">
      <c r="A1" t="s">
        <v>8</v>
      </c>
      <c r="B1" t="s">
        <v>332</v>
      </c>
      <c r="C1" t="s">
        <v>23</v>
      </c>
      <c r="D1" t="s">
        <v>37</v>
      </c>
      <c r="E1" t="s">
        <v>38</v>
      </c>
      <c r="F1" t="s">
        <v>52</v>
      </c>
      <c r="G1" t="s">
        <v>53</v>
      </c>
      <c r="H1" t="s">
        <v>54</v>
      </c>
      <c r="I1" t="s">
        <v>76</v>
      </c>
      <c r="J1" t="s">
        <v>85</v>
      </c>
      <c r="K1" t="s">
        <v>86</v>
      </c>
      <c r="L1" t="s">
        <v>330</v>
      </c>
      <c r="M1" t="s">
        <v>331</v>
      </c>
      <c r="N1" t="s">
        <v>329</v>
      </c>
    </row>
    <row r="2" spans="1:14" x14ac:dyDescent="0.25">
      <c r="A2" t="s">
        <v>92</v>
      </c>
      <c r="B2">
        <f>VLOOKUP(A2,Sheet2!$A$1:$B$11,2,0)</f>
        <v>0</v>
      </c>
      <c r="C2" t="s">
        <v>100</v>
      </c>
      <c r="D2">
        <v>148.32</v>
      </c>
      <c r="E2">
        <v>179.88</v>
      </c>
      <c r="F2">
        <v>15</v>
      </c>
      <c r="G2">
        <v>95.7</v>
      </c>
      <c r="H2">
        <v>-7</v>
      </c>
      <c r="I2" t="s">
        <v>102</v>
      </c>
      <c r="J2" t="s">
        <v>103</v>
      </c>
      <c r="K2" t="s">
        <v>104</v>
      </c>
      <c r="L2">
        <v>22.9</v>
      </c>
      <c r="M2">
        <v>18.390000000000015</v>
      </c>
      <c r="N2">
        <v>38.425168669810724</v>
      </c>
    </row>
    <row r="3" spans="1:14" x14ac:dyDescent="0.25">
      <c r="A3" t="s">
        <v>106</v>
      </c>
      <c r="B3">
        <f>VLOOKUP(A3,Sheet2!$A$1:$B$11,2,0)</f>
        <v>0</v>
      </c>
      <c r="C3" t="s">
        <v>108</v>
      </c>
      <c r="D3">
        <v>186.29</v>
      </c>
      <c r="E3">
        <v>90.99</v>
      </c>
      <c r="F3">
        <v>306</v>
      </c>
      <c r="G3">
        <v>107</v>
      </c>
      <c r="H3">
        <v>16</v>
      </c>
      <c r="I3" t="s">
        <v>109</v>
      </c>
      <c r="J3" t="s">
        <v>103</v>
      </c>
      <c r="K3" t="s">
        <v>104</v>
      </c>
      <c r="L3">
        <v>60.86999999999999</v>
      </c>
      <c r="M3">
        <v>107.28000000000002</v>
      </c>
      <c r="N3">
        <v>22.17772873344412</v>
      </c>
    </row>
    <row r="4" spans="1:14" x14ac:dyDescent="0.25">
      <c r="A4" t="s">
        <v>111</v>
      </c>
      <c r="B4">
        <f>VLOOKUP(A4,Sheet2!$A$1:$B$11,2,0)</f>
        <v>1</v>
      </c>
      <c r="C4" t="s">
        <v>100</v>
      </c>
      <c r="D4">
        <v>188.69</v>
      </c>
      <c r="E4">
        <v>101.31</v>
      </c>
      <c r="F4">
        <v>81</v>
      </c>
      <c r="G4">
        <v>97.1</v>
      </c>
      <c r="H4">
        <v>4</v>
      </c>
      <c r="I4" t="s">
        <v>113</v>
      </c>
      <c r="J4" t="s">
        <v>104</v>
      </c>
      <c r="K4" t="s">
        <v>104</v>
      </c>
      <c r="L4">
        <v>63.269999999999996</v>
      </c>
      <c r="M4">
        <v>96.960000000000008</v>
      </c>
      <c r="N4">
        <v>24.844455121419742</v>
      </c>
    </row>
    <row r="5" spans="1:14" x14ac:dyDescent="0.25">
      <c r="A5" t="s">
        <v>92</v>
      </c>
      <c r="B5">
        <f>VLOOKUP(A5,Sheet2!$A$1:$B$11,2,0)</f>
        <v>0</v>
      </c>
      <c r="C5" t="s">
        <v>100</v>
      </c>
      <c r="D5">
        <v>146.29</v>
      </c>
      <c r="E5">
        <v>159.46</v>
      </c>
      <c r="F5">
        <v>7</v>
      </c>
      <c r="G5">
        <v>95</v>
      </c>
      <c r="H5">
        <v>-17</v>
      </c>
      <c r="I5" t="s">
        <v>102</v>
      </c>
      <c r="J5" t="s">
        <v>103</v>
      </c>
      <c r="K5" t="s">
        <v>115</v>
      </c>
      <c r="L5">
        <v>20.86999999999999</v>
      </c>
      <c r="M5">
        <v>38.81</v>
      </c>
      <c r="N5">
        <v>21.201789721295874</v>
      </c>
    </row>
    <row r="6" spans="1:14" x14ac:dyDescent="0.25">
      <c r="A6" t="s">
        <v>116</v>
      </c>
      <c r="B6">
        <f>VLOOKUP(A6,Sheet2!$A$1:$B$11,2,0)</f>
        <v>1</v>
      </c>
      <c r="C6" t="s">
        <v>108</v>
      </c>
      <c r="D6">
        <v>211.76</v>
      </c>
      <c r="E6">
        <v>72.8</v>
      </c>
      <c r="F6">
        <v>376</v>
      </c>
      <c r="G6">
        <v>103.2</v>
      </c>
      <c r="H6">
        <v>22</v>
      </c>
      <c r="I6" t="s">
        <v>113</v>
      </c>
      <c r="J6" t="s">
        <v>103</v>
      </c>
      <c r="K6" t="s">
        <v>104</v>
      </c>
      <c r="L6">
        <v>86.339999999999989</v>
      </c>
      <c r="M6">
        <v>125.47000000000001</v>
      </c>
      <c r="N6">
        <v>25.899846562194519</v>
      </c>
    </row>
    <row r="7" spans="1:14" x14ac:dyDescent="0.25">
      <c r="A7" t="s">
        <v>119</v>
      </c>
      <c r="B7">
        <f>VLOOKUP(A7,Sheet2!$A$1:$B$11,2,0)</f>
        <v>1</v>
      </c>
      <c r="C7" t="s">
        <v>108</v>
      </c>
      <c r="D7">
        <v>174.05</v>
      </c>
      <c r="E7">
        <v>59.37</v>
      </c>
      <c r="F7">
        <v>364</v>
      </c>
      <c r="G7">
        <v>109.4</v>
      </c>
      <c r="H7">
        <v>18</v>
      </c>
      <c r="I7" t="s">
        <v>109</v>
      </c>
      <c r="J7" t="s">
        <v>103</v>
      </c>
      <c r="K7" t="s">
        <v>104</v>
      </c>
      <c r="L7">
        <v>48.63000000000001</v>
      </c>
      <c r="M7">
        <v>138.9</v>
      </c>
      <c r="N7">
        <v>14.471668678312325</v>
      </c>
    </row>
    <row r="8" spans="1:14" x14ac:dyDescent="0.25">
      <c r="A8" t="s">
        <v>106</v>
      </c>
      <c r="B8">
        <f>VLOOKUP(A8,Sheet2!$A$1:$B$11,2,0)</f>
        <v>0</v>
      </c>
      <c r="C8" t="s">
        <v>100</v>
      </c>
      <c r="D8">
        <v>112.68</v>
      </c>
      <c r="E8">
        <v>151.91</v>
      </c>
      <c r="F8">
        <v>33</v>
      </c>
      <c r="G8">
        <v>71</v>
      </c>
      <c r="H8">
        <v>-1</v>
      </c>
      <c r="I8" t="s">
        <v>123</v>
      </c>
      <c r="J8" t="s">
        <v>115</v>
      </c>
      <c r="K8" t="s">
        <v>115</v>
      </c>
      <c r="L8">
        <v>-12.739999999999995</v>
      </c>
      <c r="M8">
        <v>46.360000000000014</v>
      </c>
      <c r="N8">
        <v>-11.524432332304585</v>
      </c>
    </row>
    <row r="9" spans="1:14" x14ac:dyDescent="0.25">
      <c r="A9" t="s">
        <v>106</v>
      </c>
      <c r="B9">
        <f>VLOOKUP(A9,Sheet2!$A$1:$B$11,2,0)</f>
        <v>0</v>
      </c>
      <c r="C9" t="s">
        <v>127</v>
      </c>
      <c r="D9">
        <v>119.15</v>
      </c>
      <c r="E9">
        <v>201.15</v>
      </c>
      <c r="F9">
        <v>17</v>
      </c>
      <c r="G9">
        <v>71.7</v>
      </c>
      <c r="H9">
        <v>83</v>
      </c>
      <c r="I9" t="s">
        <v>129</v>
      </c>
      <c r="J9" t="s">
        <v>115</v>
      </c>
      <c r="K9" t="s">
        <v>115</v>
      </c>
      <c r="L9">
        <v>-6.269999999999996</v>
      </c>
      <c r="M9">
        <v>-2.8799999999999955</v>
      </c>
      <c r="N9">
        <v>48.996941179051433</v>
      </c>
    </row>
    <row r="10" spans="1:14" x14ac:dyDescent="0.25">
      <c r="A10" t="s">
        <v>106</v>
      </c>
      <c r="B10">
        <f>VLOOKUP(A10,Sheet2!$A$1:$B$11,2,0)</f>
        <v>0</v>
      </c>
      <c r="C10" t="s">
        <v>100</v>
      </c>
      <c r="D10">
        <v>158.88999999999999</v>
      </c>
      <c r="E10">
        <v>166.84</v>
      </c>
      <c r="F10">
        <v>67</v>
      </c>
      <c r="G10">
        <v>58.2</v>
      </c>
      <c r="H10">
        <v>7</v>
      </c>
      <c r="I10" t="s">
        <v>109</v>
      </c>
      <c r="J10" t="s">
        <v>103</v>
      </c>
      <c r="K10" t="s">
        <v>115</v>
      </c>
      <c r="L10">
        <v>33.469999999999985</v>
      </c>
      <c r="M10">
        <v>31.430000000000007</v>
      </c>
      <c r="N10">
        <v>35.100287960407734</v>
      </c>
    </row>
    <row r="11" spans="1:14" x14ac:dyDescent="0.25">
      <c r="A11" t="s">
        <v>106</v>
      </c>
      <c r="B11">
        <f>VLOOKUP(A11,Sheet2!$A$1:$B$11,2,0)</f>
        <v>0</v>
      </c>
      <c r="C11" t="s">
        <v>127</v>
      </c>
      <c r="D11">
        <v>92.91</v>
      </c>
      <c r="E11">
        <v>186.99</v>
      </c>
      <c r="F11">
        <v>78</v>
      </c>
      <c r="G11">
        <v>78.599999999999994</v>
      </c>
      <c r="H11">
        <v>75</v>
      </c>
      <c r="I11" t="s">
        <v>129</v>
      </c>
      <c r="J11" t="s">
        <v>115</v>
      </c>
      <c r="K11" t="s">
        <v>115</v>
      </c>
      <c r="L11">
        <v>-32.510000000000005</v>
      </c>
      <c r="M11">
        <v>11.280000000000001</v>
      </c>
      <c r="N11">
        <v>-53.148563734116252</v>
      </c>
    </row>
    <row r="12" spans="1:14" x14ac:dyDescent="0.25">
      <c r="A12" t="s">
        <v>106</v>
      </c>
      <c r="B12">
        <f>VLOOKUP(A12,Sheet2!$A$1:$B$11,2,0)</f>
        <v>0</v>
      </c>
      <c r="C12" t="s">
        <v>100</v>
      </c>
      <c r="D12">
        <v>84.31</v>
      </c>
      <c r="E12">
        <v>157.96</v>
      </c>
      <c r="F12">
        <v>11</v>
      </c>
      <c r="G12">
        <v>104.6</v>
      </c>
      <c r="H12">
        <v>-7</v>
      </c>
      <c r="I12" t="s">
        <v>129</v>
      </c>
      <c r="J12" t="s">
        <v>115</v>
      </c>
      <c r="K12" t="s">
        <v>115</v>
      </c>
      <c r="L12">
        <v>-41.11</v>
      </c>
      <c r="M12">
        <v>40.31</v>
      </c>
      <c r="N12">
        <v>-34.172210285904107</v>
      </c>
    </row>
    <row r="13" spans="1:14" x14ac:dyDescent="0.25">
      <c r="A13" t="s">
        <v>111</v>
      </c>
      <c r="B13">
        <f>VLOOKUP(A13,Sheet2!$A$1:$B$11,2,0)</f>
        <v>1</v>
      </c>
      <c r="C13" t="s">
        <v>100</v>
      </c>
      <c r="D13">
        <v>108.94</v>
      </c>
      <c r="E13">
        <v>185.56</v>
      </c>
      <c r="F13">
        <v>1</v>
      </c>
      <c r="G13">
        <v>87.6</v>
      </c>
      <c r="H13">
        <v>-66</v>
      </c>
      <c r="I13" t="s">
        <v>109</v>
      </c>
      <c r="J13" t="s">
        <v>115</v>
      </c>
      <c r="K13" t="s">
        <v>115</v>
      </c>
      <c r="L13">
        <v>-16.480000000000004</v>
      </c>
      <c r="M13">
        <v>12.710000000000008</v>
      </c>
      <c r="N13">
        <v>-39.269422624191478</v>
      </c>
    </row>
    <row r="14" spans="1:14" x14ac:dyDescent="0.25">
      <c r="A14" t="s">
        <v>111</v>
      </c>
      <c r="B14">
        <f>VLOOKUP(A14,Sheet2!$A$1:$B$11,2,0)</f>
        <v>1</v>
      </c>
      <c r="C14" t="s">
        <v>100</v>
      </c>
      <c r="D14">
        <v>160.86000000000001</v>
      </c>
      <c r="E14">
        <v>150.9</v>
      </c>
      <c r="F14">
        <v>29</v>
      </c>
      <c r="G14">
        <v>94.8</v>
      </c>
      <c r="H14">
        <v>-5</v>
      </c>
      <c r="I14" t="s">
        <v>123</v>
      </c>
      <c r="J14" t="s">
        <v>103</v>
      </c>
      <c r="K14" t="s">
        <v>115</v>
      </c>
      <c r="L14">
        <v>35.440000000000012</v>
      </c>
      <c r="M14">
        <v>47.370000000000005</v>
      </c>
      <c r="N14">
        <v>27.601577611991985</v>
      </c>
    </row>
    <row r="15" spans="1:14" x14ac:dyDescent="0.25">
      <c r="A15" t="s">
        <v>106</v>
      </c>
      <c r="B15">
        <f>VLOOKUP(A15,Sheet2!$A$1:$B$11,2,0)</f>
        <v>0</v>
      </c>
      <c r="C15" t="s">
        <v>100</v>
      </c>
      <c r="D15">
        <v>95.69</v>
      </c>
      <c r="E15">
        <v>150.1</v>
      </c>
      <c r="F15">
        <v>21</v>
      </c>
      <c r="G15">
        <v>75.5</v>
      </c>
      <c r="H15">
        <v>-6</v>
      </c>
      <c r="I15" t="s">
        <v>123</v>
      </c>
      <c r="J15" t="s">
        <v>115</v>
      </c>
      <c r="K15" t="s">
        <v>115</v>
      </c>
      <c r="L15">
        <v>-29.730000000000004</v>
      </c>
      <c r="M15">
        <v>48.170000000000016</v>
      </c>
      <c r="N15">
        <v>-23.761824989708277</v>
      </c>
    </row>
    <row r="16" spans="1:14" x14ac:dyDescent="0.25">
      <c r="A16" t="s">
        <v>106</v>
      </c>
      <c r="B16">
        <f>VLOOKUP(A16,Sheet2!$A$1:$B$11,2,0)</f>
        <v>0</v>
      </c>
      <c r="C16" t="s">
        <v>100</v>
      </c>
      <c r="D16">
        <v>156.88999999999999</v>
      </c>
      <c r="E16">
        <v>162.85</v>
      </c>
      <c r="F16">
        <v>35</v>
      </c>
      <c r="G16">
        <v>93.5</v>
      </c>
      <c r="H16">
        <v>-2</v>
      </c>
      <c r="I16" t="s">
        <v>129</v>
      </c>
      <c r="J16" t="s">
        <v>103</v>
      </c>
      <c r="K16" t="s">
        <v>115</v>
      </c>
      <c r="L16">
        <v>31.469999999999985</v>
      </c>
      <c r="M16">
        <v>35.420000000000016</v>
      </c>
      <c r="N16">
        <v>31.215363184718356</v>
      </c>
    </row>
    <row r="17" spans="1:14" x14ac:dyDescent="0.25">
      <c r="A17" t="s">
        <v>139</v>
      </c>
      <c r="B17">
        <f>VLOOKUP(A17,Sheet2!$A$1:$B$11,2,0)</f>
        <v>1</v>
      </c>
      <c r="C17" t="s">
        <v>108</v>
      </c>
      <c r="D17">
        <v>201.25</v>
      </c>
      <c r="E17">
        <v>114.69</v>
      </c>
      <c r="F17">
        <v>279</v>
      </c>
      <c r="G17">
        <v>99.9</v>
      </c>
      <c r="H17">
        <v>18</v>
      </c>
      <c r="I17" t="s">
        <v>129</v>
      </c>
      <c r="J17" t="s">
        <v>103</v>
      </c>
      <c r="K17" t="s">
        <v>115</v>
      </c>
      <c r="L17">
        <v>75.83</v>
      </c>
      <c r="M17">
        <v>83.580000000000013</v>
      </c>
      <c r="N17">
        <v>31.662491648389341</v>
      </c>
    </row>
    <row r="18" spans="1:14" x14ac:dyDescent="0.25">
      <c r="A18" t="s">
        <v>106</v>
      </c>
      <c r="B18">
        <f>VLOOKUP(A18,Sheet2!$A$1:$B$11,2,0)</f>
        <v>0</v>
      </c>
      <c r="C18" t="s">
        <v>108</v>
      </c>
      <c r="D18">
        <v>162.54</v>
      </c>
      <c r="E18">
        <v>163.55000000000001</v>
      </c>
      <c r="F18">
        <v>129</v>
      </c>
      <c r="G18">
        <v>96.8</v>
      </c>
      <c r="H18">
        <v>8</v>
      </c>
      <c r="I18" t="s">
        <v>113</v>
      </c>
      <c r="J18" t="s">
        <v>103</v>
      </c>
      <c r="K18" t="s">
        <v>115</v>
      </c>
      <c r="L18">
        <v>37.11999999999999</v>
      </c>
      <c r="M18">
        <v>34.72</v>
      </c>
      <c r="N18">
        <v>35.185050964313909</v>
      </c>
    </row>
    <row r="19" spans="1:14" x14ac:dyDescent="0.25">
      <c r="A19" t="s">
        <v>170</v>
      </c>
      <c r="B19">
        <f>VLOOKUP(A19,Sheet2!$A$1:$B$11,2,0)</f>
        <v>0</v>
      </c>
      <c r="C19" t="s">
        <v>100</v>
      </c>
      <c r="D19">
        <v>86.12</v>
      </c>
      <c r="E19">
        <v>159.06</v>
      </c>
      <c r="F19">
        <v>7</v>
      </c>
      <c r="G19">
        <v>90.2</v>
      </c>
      <c r="H19">
        <v>-14</v>
      </c>
      <c r="I19" t="s">
        <v>123</v>
      </c>
      <c r="J19" t="s">
        <v>115</v>
      </c>
      <c r="K19" t="s">
        <v>115</v>
      </c>
      <c r="L19">
        <v>-39.299999999999997</v>
      </c>
      <c r="M19">
        <v>39.210000000000008</v>
      </c>
      <c r="N19">
        <v>-33.79926077471697</v>
      </c>
    </row>
    <row r="20" spans="1:14" x14ac:dyDescent="0.25">
      <c r="A20" t="s">
        <v>116</v>
      </c>
      <c r="B20">
        <f>VLOOKUP(A20,Sheet2!$A$1:$B$11,2,0)</f>
        <v>1</v>
      </c>
      <c r="C20" t="s">
        <v>135</v>
      </c>
      <c r="D20">
        <v>202.31</v>
      </c>
      <c r="E20">
        <v>66.569999999999993</v>
      </c>
      <c r="F20">
        <v>377</v>
      </c>
      <c r="G20">
        <v>99</v>
      </c>
      <c r="H20">
        <v>34</v>
      </c>
      <c r="I20" t="s">
        <v>113</v>
      </c>
      <c r="J20" t="s">
        <v>103</v>
      </c>
      <c r="K20" t="s">
        <v>115</v>
      </c>
      <c r="L20">
        <v>76.89</v>
      </c>
      <c r="M20">
        <v>131.70000000000002</v>
      </c>
      <c r="N20">
        <v>22.708148487620193</v>
      </c>
    </row>
    <row r="21" spans="1:14" x14ac:dyDescent="0.25">
      <c r="A21" t="s">
        <v>111</v>
      </c>
      <c r="B21">
        <f>VLOOKUP(A21,Sheet2!$A$1:$B$11,2,0)</f>
        <v>1</v>
      </c>
      <c r="C21" t="s">
        <v>100</v>
      </c>
      <c r="D21">
        <v>148.44999999999999</v>
      </c>
      <c r="E21">
        <v>143.61000000000001</v>
      </c>
      <c r="F21">
        <v>7</v>
      </c>
      <c r="G21">
        <v>90.3</v>
      </c>
      <c r="H21">
        <v>-13</v>
      </c>
      <c r="I21" t="s">
        <v>174</v>
      </c>
      <c r="J21" t="s">
        <v>103</v>
      </c>
      <c r="K21" t="s">
        <v>115</v>
      </c>
      <c r="L21">
        <v>23.029999999999987</v>
      </c>
      <c r="M21">
        <v>54.66</v>
      </c>
      <c r="N21">
        <v>17.135432026665427</v>
      </c>
    </row>
    <row r="22" spans="1:14" x14ac:dyDescent="0.25">
      <c r="A22" t="s">
        <v>106</v>
      </c>
      <c r="B22">
        <f>VLOOKUP(A22,Sheet2!$A$1:$B$11,2,0)</f>
        <v>0</v>
      </c>
      <c r="C22" t="s">
        <v>100</v>
      </c>
      <c r="D22">
        <v>146.83000000000001</v>
      </c>
      <c r="E22">
        <v>139.21</v>
      </c>
      <c r="F22">
        <v>86</v>
      </c>
      <c r="G22">
        <v>77.2</v>
      </c>
      <c r="H22">
        <v>7</v>
      </c>
      <c r="I22" t="s">
        <v>113</v>
      </c>
      <c r="J22" t="s">
        <v>103</v>
      </c>
      <c r="K22" t="s">
        <v>115</v>
      </c>
      <c r="L22">
        <v>21.410000000000011</v>
      </c>
      <c r="M22">
        <v>59.06</v>
      </c>
      <c r="N22">
        <v>14.94466780931274</v>
      </c>
    </row>
    <row r="23" spans="1:14" x14ac:dyDescent="0.25">
      <c r="A23" t="s">
        <v>106</v>
      </c>
      <c r="B23">
        <f>VLOOKUP(A23,Sheet2!$A$1:$B$11,2,0)</f>
        <v>0</v>
      </c>
      <c r="C23" t="s">
        <v>127</v>
      </c>
      <c r="D23">
        <v>103.75</v>
      </c>
      <c r="E23">
        <v>143.86000000000001</v>
      </c>
      <c r="F23">
        <v>152</v>
      </c>
      <c r="G23">
        <v>79.2</v>
      </c>
      <c r="H23">
        <v>63</v>
      </c>
      <c r="I23" t="s">
        <v>113</v>
      </c>
      <c r="J23" t="s">
        <v>115</v>
      </c>
      <c r="K23" t="s">
        <v>115</v>
      </c>
      <c r="L23">
        <v>-21.67</v>
      </c>
      <c r="M23">
        <v>54.41</v>
      </c>
      <c r="N23">
        <v>-16.287019740948203</v>
      </c>
    </row>
    <row r="24" spans="1:14" x14ac:dyDescent="0.25">
      <c r="A24" t="s">
        <v>111</v>
      </c>
      <c r="B24">
        <f>VLOOKUP(A24,Sheet2!$A$1:$B$11,2,0)</f>
        <v>1</v>
      </c>
      <c r="C24" t="s">
        <v>100</v>
      </c>
      <c r="D24">
        <v>90.27</v>
      </c>
      <c r="E24">
        <v>150.69</v>
      </c>
      <c r="F24">
        <v>9</v>
      </c>
      <c r="G24">
        <v>94.7</v>
      </c>
      <c r="H24">
        <v>-15</v>
      </c>
      <c r="I24" t="s">
        <v>113</v>
      </c>
      <c r="J24" t="s">
        <v>115</v>
      </c>
      <c r="K24" t="s">
        <v>115</v>
      </c>
      <c r="L24">
        <v>-35.150000000000006</v>
      </c>
      <c r="M24">
        <v>47.580000000000013</v>
      </c>
      <c r="N24">
        <v>-27.341512318935187</v>
      </c>
    </row>
    <row r="25" spans="1:14" x14ac:dyDescent="0.25">
      <c r="A25" t="s">
        <v>116</v>
      </c>
      <c r="B25">
        <f>VLOOKUP(A25,Sheet2!$A$1:$B$11,2,0)</f>
        <v>1</v>
      </c>
      <c r="C25" t="s">
        <v>135</v>
      </c>
      <c r="D25">
        <v>16.95</v>
      </c>
      <c r="E25">
        <v>82.62</v>
      </c>
      <c r="F25">
        <v>408</v>
      </c>
      <c r="G25">
        <v>106.1</v>
      </c>
      <c r="H25">
        <v>31</v>
      </c>
      <c r="I25" t="s">
        <v>109</v>
      </c>
      <c r="J25" t="s">
        <v>115</v>
      </c>
      <c r="K25" t="s">
        <v>115</v>
      </c>
      <c r="L25">
        <v>-108.47</v>
      </c>
      <c r="M25">
        <v>115.65</v>
      </c>
      <c r="N25">
        <v>-32.373807408450411</v>
      </c>
    </row>
    <row r="26" spans="1:14" x14ac:dyDescent="0.25">
      <c r="A26" t="s">
        <v>106</v>
      </c>
      <c r="B26">
        <f>VLOOKUP(A26,Sheet2!$A$1:$B$11,2,0)</f>
        <v>0</v>
      </c>
      <c r="C26" t="s">
        <v>100</v>
      </c>
      <c r="D26">
        <v>99.88</v>
      </c>
      <c r="E26">
        <v>172.02</v>
      </c>
      <c r="F26">
        <v>9</v>
      </c>
      <c r="G26">
        <v>81.599999999999994</v>
      </c>
      <c r="H26">
        <v>-12</v>
      </c>
      <c r="I26" t="s">
        <v>123</v>
      </c>
      <c r="J26" t="s">
        <v>115</v>
      </c>
      <c r="K26" t="s">
        <v>115</v>
      </c>
      <c r="L26">
        <v>-25.540000000000006</v>
      </c>
      <c r="M26">
        <v>26.25</v>
      </c>
      <c r="N26">
        <v>-33.160926985298644</v>
      </c>
    </row>
    <row r="27" spans="1:14" x14ac:dyDescent="0.25">
      <c r="A27" t="s">
        <v>111</v>
      </c>
      <c r="B27">
        <f>VLOOKUP(A27,Sheet2!$A$1:$B$11,2,0)</f>
        <v>1</v>
      </c>
      <c r="C27" t="s">
        <v>100</v>
      </c>
      <c r="D27">
        <v>170.53</v>
      </c>
      <c r="E27">
        <v>143.43</v>
      </c>
      <c r="F27">
        <v>95</v>
      </c>
      <c r="G27">
        <v>77.900000000000006</v>
      </c>
      <c r="H27">
        <v>7</v>
      </c>
      <c r="I27" t="s">
        <v>102</v>
      </c>
      <c r="J27" t="s">
        <v>103</v>
      </c>
      <c r="K27" t="s">
        <v>115</v>
      </c>
      <c r="L27">
        <v>45.11</v>
      </c>
      <c r="M27">
        <v>54.84</v>
      </c>
      <c r="N27">
        <v>29.579888792400617</v>
      </c>
    </row>
    <row r="28" spans="1:14" x14ac:dyDescent="0.25">
      <c r="A28" t="s">
        <v>139</v>
      </c>
      <c r="B28">
        <f>VLOOKUP(A28,Sheet2!$A$1:$B$11,2,0)</f>
        <v>1</v>
      </c>
      <c r="C28" t="s">
        <v>108</v>
      </c>
      <c r="D28">
        <v>219.21</v>
      </c>
      <c r="E28">
        <v>104.79</v>
      </c>
      <c r="F28">
        <v>306</v>
      </c>
      <c r="G28">
        <v>108.9</v>
      </c>
      <c r="H28">
        <v>17</v>
      </c>
      <c r="I28" t="s">
        <v>109</v>
      </c>
      <c r="J28" t="s">
        <v>103</v>
      </c>
      <c r="K28" t="s">
        <v>115</v>
      </c>
      <c r="L28">
        <v>93.79</v>
      </c>
      <c r="M28">
        <v>93.48</v>
      </c>
      <c r="N28">
        <v>33.821133959358328</v>
      </c>
    </row>
    <row r="29" spans="1:14" x14ac:dyDescent="0.25">
      <c r="A29" t="s">
        <v>111</v>
      </c>
      <c r="B29">
        <f>VLOOKUP(A29,Sheet2!$A$1:$B$11,2,0)</f>
        <v>1</v>
      </c>
      <c r="C29" t="s">
        <v>108</v>
      </c>
      <c r="D29">
        <v>157.1</v>
      </c>
      <c r="E29">
        <v>109.05</v>
      </c>
      <c r="F29">
        <v>188</v>
      </c>
      <c r="G29">
        <v>105.8</v>
      </c>
      <c r="H29">
        <v>10</v>
      </c>
      <c r="I29" t="s">
        <v>109</v>
      </c>
      <c r="J29" t="s">
        <v>103</v>
      </c>
      <c r="K29" t="s">
        <v>115</v>
      </c>
      <c r="L29">
        <v>31.679999999999993</v>
      </c>
      <c r="M29">
        <v>89.220000000000013</v>
      </c>
      <c r="N29">
        <v>14.661598036731942</v>
      </c>
    </row>
    <row r="30" spans="1:14" x14ac:dyDescent="0.25">
      <c r="A30" t="s">
        <v>106</v>
      </c>
      <c r="B30">
        <f>VLOOKUP(A30,Sheet2!$A$1:$B$11,2,0)</f>
        <v>0</v>
      </c>
      <c r="C30" t="s">
        <v>127</v>
      </c>
      <c r="D30">
        <v>164.39</v>
      </c>
      <c r="E30">
        <v>155.18</v>
      </c>
      <c r="F30">
        <v>147</v>
      </c>
      <c r="G30">
        <v>76.3</v>
      </c>
      <c r="H30">
        <v>62</v>
      </c>
      <c r="I30" t="s">
        <v>109</v>
      </c>
      <c r="J30" t="s">
        <v>103</v>
      </c>
      <c r="K30" t="s">
        <v>115</v>
      </c>
      <c r="L30">
        <v>38.969999999999985</v>
      </c>
      <c r="M30">
        <v>43.09</v>
      </c>
      <c r="N30">
        <v>31.594316091375831</v>
      </c>
    </row>
    <row r="31" spans="1:14" x14ac:dyDescent="0.25">
      <c r="A31" t="s">
        <v>116</v>
      </c>
      <c r="B31">
        <f>VLOOKUP(A31,Sheet2!$A$1:$B$11,2,0)</f>
        <v>1</v>
      </c>
      <c r="C31" t="s">
        <v>108</v>
      </c>
      <c r="D31">
        <v>28.82</v>
      </c>
      <c r="E31">
        <v>78.239999999999995</v>
      </c>
      <c r="F31">
        <v>381</v>
      </c>
      <c r="G31">
        <v>108.3</v>
      </c>
      <c r="H31">
        <v>23</v>
      </c>
      <c r="I31" t="s">
        <v>102</v>
      </c>
      <c r="J31" t="s">
        <v>115</v>
      </c>
      <c r="K31" t="s">
        <v>115</v>
      </c>
      <c r="L31">
        <v>-96.6</v>
      </c>
      <c r="M31">
        <v>120.03000000000002</v>
      </c>
      <c r="N31">
        <v>-29.120301968468407</v>
      </c>
    </row>
    <row r="32" spans="1:14" x14ac:dyDescent="0.25">
      <c r="A32" t="s">
        <v>116</v>
      </c>
      <c r="B32">
        <f>VLOOKUP(A32,Sheet2!$A$1:$B$11,2,0)</f>
        <v>1</v>
      </c>
      <c r="C32" t="s">
        <v>135</v>
      </c>
      <c r="D32">
        <v>204.53</v>
      </c>
      <c r="E32">
        <v>46.68</v>
      </c>
      <c r="F32">
        <v>410</v>
      </c>
      <c r="G32">
        <v>106.1</v>
      </c>
      <c r="H32">
        <v>26</v>
      </c>
      <c r="I32" t="s">
        <v>109</v>
      </c>
      <c r="J32" t="s">
        <v>104</v>
      </c>
      <c r="K32" t="s">
        <v>115</v>
      </c>
      <c r="L32">
        <v>79.11</v>
      </c>
      <c r="M32">
        <v>151.59</v>
      </c>
      <c r="N32">
        <v>20.668967971321283</v>
      </c>
    </row>
    <row r="33" spans="1:14" x14ac:dyDescent="0.25">
      <c r="A33" t="s">
        <v>106</v>
      </c>
      <c r="B33">
        <f>VLOOKUP(A33,Sheet2!$A$1:$B$11,2,0)</f>
        <v>0</v>
      </c>
      <c r="C33" t="s">
        <v>108</v>
      </c>
      <c r="D33">
        <v>151.28</v>
      </c>
      <c r="E33">
        <v>128.68</v>
      </c>
      <c r="F33">
        <v>188</v>
      </c>
      <c r="G33">
        <v>78.7</v>
      </c>
      <c r="H33">
        <v>16</v>
      </c>
      <c r="I33" t="s">
        <v>129</v>
      </c>
      <c r="J33" t="s">
        <v>103</v>
      </c>
      <c r="K33" t="s">
        <v>115</v>
      </c>
      <c r="L33">
        <v>25.86</v>
      </c>
      <c r="M33">
        <v>69.59</v>
      </c>
      <c r="N33">
        <v>15.288992724236632</v>
      </c>
    </row>
    <row r="34" spans="1:14" x14ac:dyDescent="0.25">
      <c r="A34" t="s">
        <v>106</v>
      </c>
      <c r="B34">
        <f>VLOOKUP(A34,Sheet2!$A$1:$B$11,2,0)</f>
        <v>0</v>
      </c>
      <c r="C34" t="s">
        <v>100</v>
      </c>
      <c r="D34">
        <v>160.77000000000001</v>
      </c>
      <c r="E34">
        <v>138.63999999999999</v>
      </c>
      <c r="F34">
        <v>141</v>
      </c>
      <c r="G34">
        <v>64.099999999999994</v>
      </c>
      <c r="H34">
        <v>16</v>
      </c>
      <c r="I34" t="s">
        <v>129</v>
      </c>
      <c r="J34" t="s">
        <v>103</v>
      </c>
      <c r="K34" t="s">
        <v>115</v>
      </c>
      <c r="L34">
        <v>35.350000000000009</v>
      </c>
      <c r="M34">
        <v>59.630000000000024</v>
      </c>
      <c r="N34">
        <v>22.995309069269961</v>
      </c>
    </row>
    <row r="35" spans="1:14" x14ac:dyDescent="0.25">
      <c r="A35" t="s">
        <v>106</v>
      </c>
      <c r="B35">
        <f>VLOOKUP(A35,Sheet2!$A$1:$B$11,2,0)</f>
        <v>0</v>
      </c>
      <c r="C35" t="s">
        <v>100</v>
      </c>
      <c r="D35">
        <v>98.61</v>
      </c>
      <c r="E35">
        <v>145.01</v>
      </c>
      <c r="F35">
        <v>18</v>
      </c>
      <c r="G35">
        <v>91.6</v>
      </c>
      <c r="H35">
        <v>-7</v>
      </c>
      <c r="I35" t="s">
        <v>102</v>
      </c>
      <c r="J35" t="s">
        <v>103</v>
      </c>
      <c r="K35" t="s">
        <v>115</v>
      </c>
      <c r="L35">
        <v>-26.810000000000002</v>
      </c>
      <c r="M35">
        <v>53.260000000000019</v>
      </c>
      <c r="N35">
        <v>-20.039814955035716</v>
      </c>
    </row>
    <row r="36" spans="1:14" x14ac:dyDescent="0.25">
      <c r="A36" t="s">
        <v>116</v>
      </c>
      <c r="B36">
        <f>VLOOKUP(A36,Sheet2!$A$1:$B$11,2,0)</f>
        <v>1</v>
      </c>
      <c r="C36" t="s">
        <v>108</v>
      </c>
      <c r="D36">
        <v>23.78</v>
      </c>
      <c r="E36">
        <v>67.180000000000007</v>
      </c>
      <c r="F36">
        <v>410</v>
      </c>
      <c r="G36">
        <v>106.7</v>
      </c>
      <c r="H36">
        <v>27</v>
      </c>
      <c r="I36" t="s">
        <v>123</v>
      </c>
      <c r="J36" t="s">
        <v>115</v>
      </c>
      <c r="K36" t="s">
        <v>115</v>
      </c>
      <c r="L36">
        <v>-101.64</v>
      </c>
      <c r="M36">
        <v>131.09</v>
      </c>
      <c r="N36">
        <v>-28.341028769452429</v>
      </c>
    </row>
    <row r="37" spans="1:14" x14ac:dyDescent="0.25">
      <c r="A37" t="s">
        <v>119</v>
      </c>
      <c r="B37">
        <f>VLOOKUP(A37,Sheet2!$A$1:$B$11,2,0)</f>
        <v>1</v>
      </c>
      <c r="C37" t="s">
        <v>108</v>
      </c>
      <c r="D37">
        <v>206.56</v>
      </c>
      <c r="E37">
        <v>74.64</v>
      </c>
      <c r="F37">
        <v>328</v>
      </c>
      <c r="G37">
        <v>95.1</v>
      </c>
      <c r="H37">
        <v>24</v>
      </c>
      <c r="I37" t="s">
        <v>113</v>
      </c>
      <c r="J37" t="s">
        <v>103</v>
      </c>
      <c r="K37" t="s">
        <v>104</v>
      </c>
      <c r="L37">
        <v>81.14</v>
      </c>
      <c r="M37">
        <v>123.63000000000001</v>
      </c>
      <c r="N37">
        <v>24.9580640043241</v>
      </c>
    </row>
    <row r="38" spans="1:14" x14ac:dyDescent="0.25">
      <c r="A38" t="s">
        <v>106</v>
      </c>
      <c r="B38">
        <f>VLOOKUP(A38,Sheet2!$A$1:$B$11,2,0)</f>
        <v>0</v>
      </c>
      <c r="C38" t="s">
        <v>100</v>
      </c>
      <c r="D38">
        <v>106.27</v>
      </c>
      <c r="E38">
        <v>150.36000000000001</v>
      </c>
      <c r="F38">
        <v>14</v>
      </c>
      <c r="G38">
        <v>88.2</v>
      </c>
      <c r="H38">
        <v>-5</v>
      </c>
      <c r="I38" t="s">
        <v>113</v>
      </c>
      <c r="J38" t="s">
        <v>103</v>
      </c>
      <c r="K38" t="s">
        <v>115</v>
      </c>
      <c r="L38">
        <v>-19.150000000000006</v>
      </c>
      <c r="M38">
        <v>47.91</v>
      </c>
      <c r="N38">
        <v>-16.3402310274477</v>
      </c>
    </row>
    <row r="39" spans="1:14" x14ac:dyDescent="0.25">
      <c r="A39" t="s">
        <v>106</v>
      </c>
      <c r="B39">
        <f>VLOOKUP(A39,Sheet2!$A$1:$B$11,2,0)</f>
        <v>0</v>
      </c>
      <c r="C39" t="s">
        <v>135</v>
      </c>
      <c r="D39">
        <v>196.17</v>
      </c>
      <c r="E39">
        <v>86.5</v>
      </c>
      <c r="F39">
        <v>326</v>
      </c>
      <c r="G39">
        <v>93.4</v>
      </c>
      <c r="H39">
        <v>36</v>
      </c>
      <c r="I39" t="s">
        <v>113</v>
      </c>
      <c r="J39" t="s">
        <v>103</v>
      </c>
      <c r="K39" t="s">
        <v>104</v>
      </c>
      <c r="L39">
        <v>70.749999999999986</v>
      </c>
      <c r="M39">
        <v>111.77000000000001</v>
      </c>
      <c r="N39">
        <v>24.250245270072988</v>
      </c>
    </row>
    <row r="40" spans="1:14" x14ac:dyDescent="0.25">
      <c r="A40" t="s">
        <v>167</v>
      </c>
      <c r="B40">
        <f>VLOOKUP(A40,Sheet2!$A$1:$B$11,2,0)</f>
        <v>0</v>
      </c>
      <c r="C40" t="s">
        <v>100</v>
      </c>
      <c r="D40">
        <v>162.88999999999999</v>
      </c>
      <c r="E40">
        <v>161.62</v>
      </c>
      <c r="F40">
        <v>14</v>
      </c>
      <c r="G40">
        <v>83</v>
      </c>
      <c r="H40">
        <v>-3</v>
      </c>
      <c r="I40" t="s">
        <v>102</v>
      </c>
      <c r="J40" t="s">
        <v>103</v>
      </c>
      <c r="K40" t="s">
        <v>104</v>
      </c>
      <c r="L40">
        <v>37.469999999999985</v>
      </c>
      <c r="M40">
        <v>36.650000000000006</v>
      </c>
      <c r="N40">
        <v>34.225384065321386</v>
      </c>
    </row>
    <row r="41" spans="1:14" x14ac:dyDescent="0.25">
      <c r="A41" t="s">
        <v>170</v>
      </c>
      <c r="B41">
        <f>VLOOKUP(A41,Sheet2!$A$1:$B$11,2,0)</f>
        <v>0</v>
      </c>
      <c r="C41" t="s">
        <v>100</v>
      </c>
      <c r="D41">
        <v>155.63999999999999</v>
      </c>
      <c r="E41">
        <v>163.54</v>
      </c>
      <c r="F41">
        <v>3</v>
      </c>
      <c r="G41">
        <v>75.8</v>
      </c>
      <c r="H41">
        <v>-27</v>
      </c>
      <c r="I41" t="s">
        <v>102</v>
      </c>
      <c r="J41" t="s">
        <v>103</v>
      </c>
      <c r="K41" t="s">
        <v>104</v>
      </c>
      <c r="L41">
        <v>30.219999999999985</v>
      </c>
      <c r="M41">
        <v>34.730000000000018</v>
      </c>
      <c r="N41">
        <v>30.770902394034028</v>
      </c>
    </row>
    <row r="42" spans="1:14" x14ac:dyDescent="0.25">
      <c r="A42" t="s">
        <v>106</v>
      </c>
      <c r="B42">
        <f>VLOOKUP(A42,Sheet2!$A$1:$B$11,2,0)</f>
        <v>0</v>
      </c>
      <c r="C42" t="s">
        <v>100</v>
      </c>
      <c r="D42">
        <v>152.46</v>
      </c>
      <c r="E42">
        <v>157.68</v>
      </c>
      <c r="F42">
        <v>12</v>
      </c>
      <c r="G42">
        <v>92.4</v>
      </c>
      <c r="H42">
        <v>-4</v>
      </c>
      <c r="I42" t="s">
        <v>102</v>
      </c>
      <c r="J42" t="s">
        <v>103</v>
      </c>
      <c r="K42" t="s">
        <v>115</v>
      </c>
      <c r="L42">
        <v>27.040000000000006</v>
      </c>
      <c r="M42">
        <v>40.590000000000003</v>
      </c>
      <c r="N42">
        <v>25.252888659963745</v>
      </c>
    </row>
    <row r="43" spans="1:14" x14ac:dyDescent="0.25">
      <c r="A43" t="s">
        <v>106</v>
      </c>
      <c r="B43">
        <f>VLOOKUP(A43,Sheet2!$A$1:$B$11,2,0)</f>
        <v>0</v>
      </c>
      <c r="C43" t="s">
        <v>100</v>
      </c>
      <c r="D43">
        <v>95.35</v>
      </c>
      <c r="E43">
        <v>166.67</v>
      </c>
      <c r="F43">
        <v>114</v>
      </c>
      <c r="G43">
        <v>112.2</v>
      </c>
      <c r="H43">
        <v>4</v>
      </c>
      <c r="I43" t="s">
        <v>129</v>
      </c>
      <c r="J43" t="s">
        <v>115</v>
      </c>
      <c r="K43" t="s">
        <v>115</v>
      </c>
      <c r="L43">
        <v>-30.070000000000007</v>
      </c>
      <c r="M43">
        <v>31.600000000000023</v>
      </c>
      <c r="N43">
        <v>-32.684110220813224</v>
      </c>
    </row>
    <row r="44" spans="1:14" x14ac:dyDescent="0.25">
      <c r="A44" t="s">
        <v>106</v>
      </c>
      <c r="B44">
        <f>VLOOKUP(A44,Sheet2!$A$1:$B$11,2,0)</f>
        <v>0</v>
      </c>
      <c r="C44" t="s">
        <v>100</v>
      </c>
      <c r="D44">
        <v>101.36</v>
      </c>
      <c r="E44">
        <v>166.63</v>
      </c>
      <c r="F44">
        <v>4</v>
      </c>
      <c r="G44">
        <v>97</v>
      </c>
      <c r="H44">
        <v>-34</v>
      </c>
      <c r="I44" t="s">
        <v>109</v>
      </c>
      <c r="J44" t="s">
        <v>103</v>
      </c>
      <c r="K44" t="s">
        <v>115</v>
      </c>
      <c r="L44">
        <v>-24.060000000000002</v>
      </c>
      <c r="M44">
        <v>31.640000000000015</v>
      </c>
      <c r="N44">
        <v>-27.937831243078818</v>
      </c>
    </row>
    <row r="45" spans="1:14" x14ac:dyDescent="0.25">
      <c r="A45" t="s">
        <v>170</v>
      </c>
      <c r="B45">
        <f>VLOOKUP(A45,Sheet2!$A$1:$B$11,2,0)</f>
        <v>0</v>
      </c>
      <c r="C45" t="s">
        <v>100</v>
      </c>
      <c r="D45">
        <v>105.6</v>
      </c>
      <c r="E45">
        <v>171.23</v>
      </c>
      <c r="F45">
        <v>80</v>
      </c>
      <c r="G45">
        <v>102.6</v>
      </c>
      <c r="H45">
        <v>3</v>
      </c>
      <c r="I45" t="s">
        <v>109</v>
      </c>
      <c r="J45" t="s">
        <v>115</v>
      </c>
      <c r="K45" t="s">
        <v>115</v>
      </c>
      <c r="L45">
        <v>-19.820000000000007</v>
      </c>
      <c r="M45">
        <v>27.04000000000002</v>
      </c>
      <c r="N45">
        <v>-27.180731311730185</v>
      </c>
    </row>
    <row r="46" spans="1:14" x14ac:dyDescent="0.25">
      <c r="A46" t="s">
        <v>116</v>
      </c>
      <c r="B46">
        <f>VLOOKUP(A46,Sheet2!$A$1:$B$11,2,0)</f>
        <v>1</v>
      </c>
      <c r="C46" t="s">
        <v>108</v>
      </c>
      <c r="D46">
        <v>224.42</v>
      </c>
      <c r="E46">
        <v>97.67</v>
      </c>
      <c r="F46">
        <v>348</v>
      </c>
      <c r="G46">
        <v>104.3</v>
      </c>
      <c r="H46">
        <v>21</v>
      </c>
      <c r="I46" t="s">
        <v>113</v>
      </c>
      <c r="J46" t="s">
        <v>103</v>
      </c>
      <c r="K46" t="s">
        <v>104</v>
      </c>
      <c r="L46">
        <v>98.999999999999986</v>
      </c>
      <c r="M46">
        <v>100.60000000000001</v>
      </c>
      <c r="N46">
        <v>33.405543773468025</v>
      </c>
    </row>
    <row r="47" spans="1:14" x14ac:dyDescent="0.25">
      <c r="A47" t="s">
        <v>106</v>
      </c>
      <c r="B47">
        <f>VLOOKUP(A47,Sheet2!$A$1:$B$11,2,0)</f>
        <v>0</v>
      </c>
      <c r="C47" t="s">
        <v>100</v>
      </c>
      <c r="D47">
        <v>160.65</v>
      </c>
      <c r="E47">
        <v>139.72</v>
      </c>
      <c r="F47">
        <v>20</v>
      </c>
      <c r="G47">
        <v>102.2</v>
      </c>
      <c r="H47">
        <v>-6</v>
      </c>
      <c r="I47" t="s">
        <v>129</v>
      </c>
      <c r="J47" t="s">
        <v>103</v>
      </c>
      <c r="K47" t="s">
        <v>115</v>
      </c>
      <c r="L47">
        <v>35.230000000000004</v>
      </c>
      <c r="M47">
        <v>58.550000000000011</v>
      </c>
      <c r="N47">
        <v>23.276742471936963</v>
      </c>
    </row>
    <row r="48" spans="1:14" x14ac:dyDescent="0.25">
      <c r="A48" t="s">
        <v>106</v>
      </c>
      <c r="B48">
        <f>VLOOKUP(A48,Sheet2!$A$1:$B$11,2,0)</f>
        <v>0</v>
      </c>
      <c r="C48" t="s">
        <v>135</v>
      </c>
      <c r="D48">
        <v>71.819999999999993</v>
      </c>
      <c r="E48">
        <v>112.01</v>
      </c>
      <c r="F48">
        <v>255</v>
      </c>
      <c r="G48">
        <v>94.8</v>
      </c>
      <c r="H48">
        <v>54</v>
      </c>
      <c r="I48" t="s">
        <v>109</v>
      </c>
      <c r="J48" t="s">
        <v>104</v>
      </c>
      <c r="K48" t="s">
        <v>104</v>
      </c>
      <c r="L48">
        <v>-53.600000000000009</v>
      </c>
      <c r="M48">
        <v>86.26</v>
      </c>
      <c r="N48">
        <v>-23.891907581034939</v>
      </c>
    </row>
    <row r="49" spans="1:14" x14ac:dyDescent="0.25">
      <c r="A49" t="s">
        <v>106</v>
      </c>
      <c r="B49">
        <f>VLOOKUP(A49,Sheet2!$A$1:$B$11,2,0)</f>
        <v>0</v>
      </c>
      <c r="C49" t="s">
        <v>127</v>
      </c>
      <c r="D49">
        <v>187.34</v>
      </c>
      <c r="E49">
        <v>158.79</v>
      </c>
      <c r="F49">
        <v>171</v>
      </c>
      <c r="G49">
        <v>61.7</v>
      </c>
      <c r="H49">
        <v>52</v>
      </c>
      <c r="I49" t="s">
        <v>123</v>
      </c>
      <c r="J49" t="s">
        <v>103</v>
      </c>
      <c r="K49" t="s">
        <v>104</v>
      </c>
      <c r="L49">
        <v>61.92</v>
      </c>
      <c r="M49">
        <v>39.480000000000018</v>
      </c>
      <c r="N49">
        <v>43.108906475525522</v>
      </c>
    </row>
    <row r="50" spans="1:14" x14ac:dyDescent="0.25">
      <c r="A50" t="s">
        <v>106</v>
      </c>
      <c r="B50">
        <f>VLOOKUP(A50,Sheet2!$A$1:$B$11,2,0)</f>
        <v>0</v>
      </c>
      <c r="C50" t="s">
        <v>100</v>
      </c>
      <c r="D50">
        <v>86.8</v>
      </c>
      <c r="E50">
        <v>164.04</v>
      </c>
      <c r="F50">
        <v>5</v>
      </c>
      <c r="G50">
        <v>76</v>
      </c>
      <c r="H50">
        <v>-21</v>
      </c>
      <c r="I50" t="s">
        <v>102</v>
      </c>
      <c r="J50" t="s">
        <v>115</v>
      </c>
      <c r="K50" t="s">
        <v>115</v>
      </c>
      <c r="L50">
        <v>-38.620000000000005</v>
      </c>
      <c r="M50">
        <v>34.230000000000018</v>
      </c>
      <c r="N50">
        <v>-36.336389874443995</v>
      </c>
    </row>
    <row r="51" spans="1:14" x14ac:dyDescent="0.25">
      <c r="A51" t="s">
        <v>106</v>
      </c>
      <c r="B51">
        <f>VLOOKUP(A51,Sheet2!$A$1:$B$11,2,0)</f>
        <v>0</v>
      </c>
      <c r="C51" t="s">
        <v>135</v>
      </c>
      <c r="D51">
        <v>175.92</v>
      </c>
      <c r="E51">
        <v>85.97</v>
      </c>
      <c r="F51">
        <v>306</v>
      </c>
      <c r="G51">
        <v>82.5</v>
      </c>
      <c r="H51">
        <v>32</v>
      </c>
      <c r="I51" t="s">
        <v>185</v>
      </c>
      <c r="J51" t="s">
        <v>103</v>
      </c>
      <c r="K51" t="s">
        <v>115</v>
      </c>
      <c r="L51">
        <v>50.499999999999986</v>
      </c>
      <c r="M51">
        <v>112.30000000000001</v>
      </c>
      <c r="N51">
        <v>18.159670205436306</v>
      </c>
    </row>
    <row r="52" spans="1:14" x14ac:dyDescent="0.25">
      <c r="A52" t="s">
        <v>106</v>
      </c>
      <c r="B52">
        <f>VLOOKUP(A52,Sheet2!$A$1:$B$11,2,0)</f>
        <v>0</v>
      </c>
      <c r="C52" t="s">
        <v>100</v>
      </c>
      <c r="D52">
        <v>163.88</v>
      </c>
      <c r="E52">
        <v>152.88999999999999</v>
      </c>
      <c r="F52">
        <v>106</v>
      </c>
      <c r="G52">
        <v>72</v>
      </c>
      <c r="H52">
        <v>9</v>
      </c>
      <c r="I52" t="s">
        <v>109</v>
      </c>
      <c r="J52" t="s">
        <v>103</v>
      </c>
      <c r="K52" t="s">
        <v>115</v>
      </c>
      <c r="L52">
        <v>38.459999999999994</v>
      </c>
      <c r="M52">
        <v>45.380000000000024</v>
      </c>
      <c r="N52">
        <v>30.211205020761888</v>
      </c>
    </row>
    <row r="53" spans="1:14" x14ac:dyDescent="0.25">
      <c r="A53" t="s">
        <v>106</v>
      </c>
      <c r="B53">
        <f>VLOOKUP(A53,Sheet2!$A$1:$B$11,2,0)</f>
        <v>0</v>
      </c>
      <c r="C53" t="s">
        <v>100</v>
      </c>
      <c r="D53">
        <v>165.43</v>
      </c>
      <c r="E53">
        <v>155.16999999999999</v>
      </c>
      <c r="F53">
        <v>68</v>
      </c>
      <c r="G53">
        <v>88.5</v>
      </c>
      <c r="H53">
        <v>3</v>
      </c>
      <c r="I53" t="s">
        <v>129</v>
      </c>
      <c r="J53" t="s">
        <v>103</v>
      </c>
      <c r="K53" t="s">
        <v>104</v>
      </c>
      <c r="L53">
        <v>40.010000000000005</v>
      </c>
      <c r="M53">
        <v>43.100000000000023</v>
      </c>
      <c r="N53">
        <v>32.153058156523741</v>
      </c>
    </row>
    <row r="54" spans="1:14" x14ac:dyDescent="0.25">
      <c r="A54" t="s">
        <v>111</v>
      </c>
      <c r="B54">
        <f>VLOOKUP(A54,Sheet2!$A$1:$B$11,2,0)</f>
        <v>1</v>
      </c>
      <c r="C54" t="s">
        <v>100</v>
      </c>
      <c r="D54">
        <v>169.08</v>
      </c>
      <c r="E54">
        <v>98.46</v>
      </c>
      <c r="F54">
        <v>127</v>
      </c>
      <c r="G54">
        <v>105.2</v>
      </c>
      <c r="H54">
        <v>7</v>
      </c>
      <c r="I54" t="s">
        <v>102</v>
      </c>
      <c r="J54" t="s">
        <v>103</v>
      </c>
      <c r="K54" t="s">
        <v>115</v>
      </c>
      <c r="L54">
        <v>43.660000000000011</v>
      </c>
      <c r="M54">
        <v>99.810000000000016</v>
      </c>
      <c r="N54">
        <v>17.719548828585516</v>
      </c>
    </row>
    <row r="55" spans="1:14" x14ac:dyDescent="0.25">
      <c r="A55" t="s">
        <v>106</v>
      </c>
      <c r="B55">
        <f>VLOOKUP(A55,Sheet2!$A$1:$B$11,2,0)</f>
        <v>0</v>
      </c>
      <c r="C55" t="s">
        <v>135</v>
      </c>
      <c r="D55">
        <v>86.63</v>
      </c>
      <c r="E55">
        <v>85.28</v>
      </c>
      <c r="F55">
        <v>299</v>
      </c>
      <c r="G55">
        <v>84.5</v>
      </c>
      <c r="H55">
        <v>38</v>
      </c>
      <c r="I55" t="s">
        <v>109</v>
      </c>
      <c r="J55" t="s">
        <v>115</v>
      </c>
      <c r="K55" t="s">
        <v>104</v>
      </c>
      <c r="L55">
        <v>-38.790000000000006</v>
      </c>
      <c r="M55">
        <v>112.99000000000001</v>
      </c>
      <c r="N55">
        <v>-14.210690983133652</v>
      </c>
    </row>
    <row r="56" spans="1:14" x14ac:dyDescent="0.25">
      <c r="A56" t="s">
        <v>139</v>
      </c>
      <c r="B56">
        <f>VLOOKUP(A56,Sheet2!$A$1:$B$11,2,0)</f>
        <v>1</v>
      </c>
      <c r="C56" t="s">
        <v>108</v>
      </c>
      <c r="D56">
        <v>45.39</v>
      </c>
      <c r="E56">
        <v>117.7</v>
      </c>
      <c r="F56">
        <v>281</v>
      </c>
      <c r="G56">
        <v>79.400000000000006</v>
      </c>
      <c r="H56">
        <v>28</v>
      </c>
      <c r="I56" t="s">
        <v>109</v>
      </c>
      <c r="J56" t="s">
        <v>115</v>
      </c>
      <c r="K56" t="s">
        <v>115</v>
      </c>
      <c r="L56">
        <v>-80.03</v>
      </c>
      <c r="M56">
        <v>80.570000000000007</v>
      </c>
      <c r="N56">
        <v>-33.605512433033653</v>
      </c>
    </row>
    <row r="57" spans="1:14" x14ac:dyDescent="0.25">
      <c r="A57" t="s">
        <v>167</v>
      </c>
      <c r="B57">
        <f>VLOOKUP(A57,Sheet2!$A$1:$B$11,2,0)</f>
        <v>0</v>
      </c>
      <c r="C57" t="s">
        <v>100</v>
      </c>
      <c r="D57">
        <v>127.59</v>
      </c>
      <c r="E57">
        <v>201.95</v>
      </c>
      <c r="F57">
        <v>6</v>
      </c>
      <c r="G57">
        <v>95.9</v>
      </c>
      <c r="H57">
        <v>-21</v>
      </c>
      <c r="I57" t="s">
        <v>123</v>
      </c>
      <c r="J57" t="s">
        <v>103</v>
      </c>
      <c r="K57" t="s">
        <v>115</v>
      </c>
      <c r="L57">
        <v>2.1700000000000017</v>
      </c>
      <c r="M57">
        <v>-3.6799999999999784</v>
      </c>
      <c r="N57">
        <v>-22.895057854636047</v>
      </c>
    </row>
    <row r="58" spans="1:14" x14ac:dyDescent="0.25">
      <c r="A58" t="s">
        <v>116</v>
      </c>
      <c r="B58">
        <f>VLOOKUP(A58,Sheet2!$A$1:$B$11,2,0)</f>
        <v>1</v>
      </c>
      <c r="C58" t="s">
        <v>135</v>
      </c>
      <c r="D58">
        <v>217.47</v>
      </c>
      <c r="E58">
        <v>93.48</v>
      </c>
      <c r="F58">
        <v>344</v>
      </c>
      <c r="G58">
        <v>96.9</v>
      </c>
      <c r="H58">
        <v>41</v>
      </c>
      <c r="I58" t="s">
        <v>129</v>
      </c>
      <c r="J58" t="s">
        <v>103</v>
      </c>
      <c r="K58" t="s">
        <v>115</v>
      </c>
      <c r="L58">
        <v>92.05</v>
      </c>
      <c r="M58">
        <v>104.79</v>
      </c>
      <c r="N58">
        <v>30.972624225518366</v>
      </c>
    </row>
    <row r="59" spans="1:14" x14ac:dyDescent="0.25">
      <c r="A59" t="s">
        <v>116</v>
      </c>
      <c r="B59">
        <f>VLOOKUP(A59,Sheet2!$A$1:$B$11,2,0)</f>
        <v>1</v>
      </c>
      <c r="C59" t="s">
        <v>135</v>
      </c>
      <c r="D59">
        <v>244.05</v>
      </c>
      <c r="E59">
        <v>87.16</v>
      </c>
      <c r="F59">
        <v>399</v>
      </c>
      <c r="G59">
        <v>106</v>
      </c>
      <c r="H59">
        <v>26</v>
      </c>
      <c r="I59" t="s">
        <v>109</v>
      </c>
      <c r="J59" t="s">
        <v>103</v>
      </c>
      <c r="K59" t="s">
        <v>115</v>
      </c>
      <c r="L59">
        <v>118.63000000000001</v>
      </c>
      <c r="M59">
        <v>111.11000000000001</v>
      </c>
      <c r="N59">
        <v>35.156080180747523</v>
      </c>
    </row>
    <row r="60" spans="1:14" x14ac:dyDescent="0.25">
      <c r="A60" t="s">
        <v>139</v>
      </c>
      <c r="B60">
        <f>VLOOKUP(A60,Sheet2!$A$1:$B$11,2,0)</f>
        <v>1</v>
      </c>
      <c r="C60" t="s">
        <v>108</v>
      </c>
      <c r="D60">
        <v>219.25</v>
      </c>
      <c r="E60">
        <v>107.17</v>
      </c>
      <c r="F60">
        <v>229</v>
      </c>
      <c r="G60">
        <v>94.1</v>
      </c>
      <c r="H60">
        <v>16</v>
      </c>
      <c r="I60" t="s">
        <v>109</v>
      </c>
      <c r="J60" t="s">
        <v>103</v>
      </c>
      <c r="K60" t="s">
        <v>115</v>
      </c>
      <c r="L60">
        <v>93.83</v>
      </c>
      <c r="M60">
        <v>91.100000000000009</v>
      </c>
      <c r="N60">
        <v>34.384318865401738</v>
      </c>
    </row>
    <row r="61" spans="1:14" x14ac:dyDescent="0.25">
      <c r="A61" t="s">
        <v>106</v>
      </c>
      <c r="B61">
        <f>VLOOKUP(A61,Sheet2!$A$1:$B$11,2,0)</f>
        <v>0</v>
      </c>
      <c r="C61" t="s">
        <v>100</v>
      </c>
      <c r="D61">
        <v>161.54</v>
      </c>
      <c r="E61">
        <v>135.96</v>
      </c>
      <c r="F61">
        <v>116</v>
      </c>
      <c r="G61">
        <v>101.6</v>
      </c>
      <c r="H61">
        <v>6</v>
      </c>
      <c r="I61" t="s">
        <v>109</v>
      </c>
      <c r="J61" t="s">
        <v>103</v>
      </c>
      <c r="K61" t="s">
        <v>115</v>
      </c>
      <c r="L61">
        <v>36.11999999999999</v>
      </c>
      <c r="M61">
        <v>62.31</v>
      </c>
      <c r="N61">
        <v>22.575080713616479</v>
      </c>
    </row>
    <row r="62" spans="1:14" x14ac:dyDescent="0.25">
      <c r="A62" t="s">
        <v>139</v>
      </c>
      <c r="B62">
        <f>VLOOKUP(A62,Sheet2!$A$1:$B$11,2,0)</f>
        <v>1</v>
      </c>
      <c r="C62" t="s">
        <v>100</v>
      </c>
      <c r="D62">
        <v>74.239999999999995</v>
      </c>
      <c r="E62">
        <v>153.44</v>
      </c>
      <c r="F62">
        <v>111</v>
      </c>
      <c r="G62">
        <v>100.1</v>
      </c>
      <c r="H62">
        <v>6</v>
      </c>
      <c r="I62" t="s">
        <v>109</v>
      </c>
      <c r="J62" t="s">
        <v>115</v>
      </c>
      <c r="K62" t="s">
        <v>115</v>
      </c>
      <c r="L62">
        <v>-51.180000000000007</v>
      </c>
      <c r="M62">
        <v>44.830000000000013</v>
      </c>
      <c r="N62">
        <v>-36.587978461481811</v>
      </c>
    </row>
    <row r="63" spans="1:14" x14ac:dyDescent="0.25">
      <c r="A63" t="s">
        <v>106</v>
      </c>
      <c r="B63">
        <f>VLOOKUP(A63,Sheet2!$A$1:$B$11,2,0)</f>
        <v>0</v>
      </c>
      <c r="C63" t="s">
        <v>135</v>
      </c>
      <c r="D63">
        <v>86.93</v>
      </c>
      <c r="E63">
        <v>60.33</v>
      </c>
      <c r="F63">
        <v>355</v>
      </c>
      <c r="G63">
        <v>97</v>
      </c>
      <c r="H63">
        <v>38</v>
      </c>
      <c r="I63" t="s">
        <v>113</v>
      </c>
      <c r="J63" t="s">
        <v>115</v>
      </c>
      <c r="K63" t="s">
        <v>115</v>
      </c>
      <c r="L63">
        <v>-38.489999999999995</v>
      </c>
      <c r="M63">
        <v>137.94</v>
      </c>
      <c r="N63">
        <v>-11.693196713471693</v>
      </c>
    </row>
    <row r="64" spans="1:14" x14ac:dyDescent="0.25">
      <c r="A64" t="s">
        <v>106</v>
      </c>
      <c r="B64">
        <f>VLOOKUP(A64,Sheet2!$A$1:$B$11,2,0)</f>
        <v>0</v>
      </c>
      <c r="C64" t="s">
        <v>135</v>
      </c>
      <c r="D64">
        <v>30.41</v>
      </c>
      <c r="E64">
        <v>105.54</v>
      </c>
      <c r="F64">
        <v>327</v>
      </c>
      <c r="G64">
        <v>100.9</v>
      </c>
      <c r="H64">
        <v>49</v>
      </c>
      <c r="I64" t="s">
        <v>109</v>
      </c>
      <c r="J64" t="s">
        <v>115</v>
      </c>
      <c r="K64" t="s">
        <v>115</v>
      </c>
      <c r="L64">
        <v>-95.01</v>
      </c>
      <c r="M64">
        <v>92.73</v>
      </c>
      <c r="N64">
        <v>-34.271843861988302</v>
      </c>
    </row>
    <row r="65" spans="1:14" x14ac:dyDescent="0.25">
      <c r="A65" t="s">
        <v>106</v>
      </c>
      <c r="B65">
        <f>VLOOKUP(A65,Sheet2!$A$1:$B$11,2,0)</f>
        <v>0</v>
      </c>
      <c r="C65" t="s">
        <v>135</v>
      </c>
      <c r="D65">
        <v>174.8</v>
      </c>
      <c r="E65">
        <v>83.95</v>
      </c>
      <c r="F65">
        <v>309</v>
      </c>
      <c r="G65">
        <v>93.2</v>
      </c>
      <c r="H65">
        <v>39</v>
      </c>
      <c r="I65" t="s">
        <v>102</v>
      </c>
      <c r="J65" t="s">
        <v>103</v>
      </c>
      <c r="K65" t="s">
        <v>115</v>
      </c>
      <c r="L65">
        <v>49.38000000000001</v>
      </c>
      <c r="M65">
        <v>114.32000000000001</v>
      </c>
      <c r="N65">
        <v>17.521281652450174</v>
      </c>
    </row>
    <row r="66" spans="1:14" x14ac:dyDescent="0.25">
      <c r="A66" t="s">
        <v>106</v>
      </c>
      <c r="B66">
        <f>VLOOKUP(A66,Sheet2!$A$1:$B$11,2,0)</f>
        <v>0</v>
      </c>
      <c r="C66" t="s">
        <v>127</v>
      </c>
      <c r="D66">
        <v>165.58</v>
      </c>
      <c r="E66">
        <v>161.85</v>
      </c>
      <c r="F66">
        <v>137</v>
      </c>
      <c r="G66">
        <v>71</v>
      </c>
      <c r="H66">
        <v>64</v>
      </c>
      <c r="I66" t="s">
        <v>102</v>
      </c>
      <c r="J66" t="s">
        <v>103</v>
      </c>
      <c r="K66" t="s">
        <v>115</v>
      </c>
      <c r="L66">
        <v>40.160000000000011</v>
      </c>
      <c r="M66">
        <v>36.420000000000016</v>
      </c>
      <c r="N66">
        <v>35.846984445473808</v>
      </c>
    </row>
    <row r="67" spans="1:14" x14ac:dyDescent="0.25">
      <c r="A67" t="s">
        <v>111</v>
      </c>
      <c r="B67">
        <f>VLOOKUP(A67,Sheet2!$A$1:$B$11,2,0)</f>
        <v>1</v>
      </c>
      <c r="C67" t="s">
        <v>108</v>
      </c>
      <c r="D67">
        <v>156.09</v>
      </c>
      <c r="E67">
        <v>95.26</v>
      </c>
      <c r="F67">
        <v>269</v>
      </c>
      <c r="G67">
        <v>76.7</v>
      </c>
      <c r="H67">
        <v>26</v>
      </c>
      <c r="I67" t="s">
        <v>109</v>
      </c>
      <c r="J67" t="s">
        <v>103</v>
      </c>
      <c r="K67" t="s">
        <v>115</v>
      </c>
      <c r="L67">
        <v>30.67</v>
      </c>
      <c r="M67">
        <v>103.01</v>
      </c>
      <c r="N67">
        <v>12.435204641037901</v>
      </c>
    </row>
    <row r="68" spans="1:14" x14ac:dyDescent="0.25">
      <c r="A68" t="s">
        <v>106</v>
      </c>
      <c r="B68">
        <f>VLOOKUP(A68,Sheet2!$A$1:$B$11,2,0)</f>
        <v>0</v>
      </c>
      <c r="C68" t="s">
        <v>135</v>
      </c>
      <c r="D68">
        <v>166.76</v>
      </c>
      <c r="E68">
        <v>65.69</v>
      </c>
      <c r="F68">
        <v>344</v>
      </c>
      <c r="G68">
        <v>99.8</v>
      </c>
      <c r="H68">
        <v>39</v>
      </c>
      <c r="I68" t="s">
        <v>129</v>
      </c>
      <c r="J68" t="s">
        <v>103</v>
      </c>
      <c r="K68" t="s">
        <v>115</v>
      </c>
      <c r="L68">
        <v>41.339999999999989</v>
      </c>
      <c r="M68">
        <v>132.58000000000001</v>
      </c>
      <c r="N68">
        <v>12.988568559094752</v>
      </c>
    </row>
    <row r="69" spans="1:14" x14ac:dyDescent="0.25">
      <c r="A69" t="s">
        <v>167</v>
      </c>
      <c r="B69">
        <f>VLOOKUP(A69,Sheet2!$A$1:$B$11,2,0)</f>
        <v>0</v>
      </c>
      <c r="C69" t="s">
        <v>100</v>
      </c>
      <c r="D69">
        <v>156.21</v>
      </c>
      <c r="E69">
        <v>157.47999999999999</v>
      </c>
      <c r="F69">
        <v>96</v>
      </c>
      <c r="G69">
        <v>78.3</v>
      </c>
      <c r="H69">
        <v>7</v>
      </c>
      <c r="I69" t="s">
        <v>102</v>
      </c>
      <c r="J69" t="s">
        <v>103</v>
      </c>
      <c r="K69" t="s">
        <v>104</v>
      </c>
      <c r="L69">
        <v>30.790000000000006</v>
      </c>
      <c r="M69">
        <v>40.79000000000002</v>
      </c>
      <c r="N69">
        <v>27.785275115585822</v>
      </c>
    </row>
    <row r="70" spans="1:14" x14ac:dyDescent="0.25">
      <c r="A70" t="s">
        <v>106</v>
      </c>
      <c r="B70">
        <f>VLOOKUP(A70,Sheet2!$A$1:$B$11,2,0)</f>
        <v>0</v>
      </c>
      <c r="C70" t="s">
        <v>108</v>
      </c>
      <c r="D70">
        <v>205.71</v>
      </c>
      <c r="E70">
        <v>85.18</v>
      </c>
      <c r="F70">
        <v>342</v>
      </c>
      <c r="G70">
        <v>101.6</v>
      </c>
      <c r="H70">
        <v>22</v>
      </c>
      <c r="I70" t="s">
        <v>102</v>
      </c>
      <c r="J70" t="s">
        <v>103</v>
      </c>
      <c r="K70" t="s">
        <v>115</v>
      </c>
      <c r="L70">
        <v>80.290000000000006</v>
      </c>
      <c r="M70">
        <v>113.09</v>
      </c>
      <c r="N70">
        <v>26.530078614273034</v>
      </c>
    </row>
    <row r="71" spans="1:14" x14ac:dyDescent="0.25">
      <c r="A71" t="s">
        <v>106</v>
      </c>
      <c r="B71">
        <f>VLOOKUP(A71,Sheet2!$A$1:$B$11,2,0)</f>
        <v>0</v>
      </c>
      <c r="C71" t="s">
        <v>108</v>
      </c>
      <c r="D71">
        <v>181.57</v>
      </c>
      <c r="E71">
        <v>87.51</v>
      </c>
      <c r="F71">
        <v>308</v>
      </c>
      <c r="G71">
        <v>86.1</v>
      </c>
      <c r="H71">
        <v>26</v>
      </c>
      <c r="I71" t="s">
        <v>102</v>
      </c>
      <c r="J71" t="s">
        <v>103</v>
      </c>
      <c r="K71" t="s">
        <v>104</v>
      </c>
      <c r="L71">
        <v>56.149999999999991</v>
      </c>
      <c r="M71">
        <v>110.76</v>
      </c>
      <c r="N71">
        <v>20.162114261814231</v>
      </c>
    </row>
    <row r="72" spans="1:14" x14ac:dyDescent="0.25">
      <c r="A72" t="s">
        <v>106</v>
      </c>
      <c r="B72">
        <f>VLOOKUP(A72,Sheet2!$A$1:$B$11,2,0)</f>
        <v>0</v>
      </c>
      <c r="C72" t="s">
        <v>100</v>
      </c>
      <c r="D72">
        <v>155.61000000000001</v>
      </c>
      <c r="E72">
        <v>149.61000000000001</v>
      </c>
      <c r="F72">
        <v>74</v>
      </c>
      <c r="G72">
        <v>88.6</v>
      </c>
      <c r="H72">
        <v>5</v>
      </c>
      <c r="I72" t="s">
        <v>129</v>
      </c>
      <c r="J72" t="s">
        <v>103</v>
      </c>
      <c r="K72" t="s">
        <v>115</v>
      </c>
      <c r="L72">
        <v>30.190000000000012</v>
      </c>
      <c r="M72">
        <v>48.66</v>
      </c>
      <c r="N72">
        <v>23.862450324907758</v>
      </c>
    </row>
    <row r="73" spans="1:14" x14ac:dyDescent="0.25">
      <c r="A73" t="s">
        <v>111</v>
      </c>
      <c r="B73">
        <f>VLOOKUP(A73,Sheet2!$A$1:$B$11,2,0)</f>
        <v>1</v>
      </c>
      <c r="C73" t="s">
        <v>100</v>
      </c>
      <c r="D73">
        <v>162.78</v>
      </c>
      <c r="E73">
        <v>93.7</v>
      </c>
      <c r="F73">
        <v>134</v>
      </c>
      <c r="G73">
        <v>89.7</v>
      </c>
      <c r="H73">
        <v>8</v>
      </c>
      <c r="I73" t="s">
        <v>113</v>
      </c>
      <c r="J73" t="s">
        <v>103</v>
      </c>
      <c r="K73" t="s">
        <v>115</v>
      </c>
      <c r="L73">
        <v>37.36</v>
      </c>
      <c r="M73">
        <v>104.57000000000001</v>
      </c>
      <c r="N73">
        <v>14.745313977307388</v>
      </c>
    </row>
    <row r="74" spans="1:14" x14ac:dyDescent="0.25">
      <c r="A74" t="s">
        <v>106</v>
      </c>
      <c r="B74">
        <f>VLOOKUP(A74,Sheet2!$A$1:$B$11,2,0)</f>
        <v>0</v>
      </c>
      <c r="C74" t="s">
        <v>100</v>
      </c>
      <c r="D74">
        <v>169.54</v>
      </c>
      <c r="E74">
        <v>137.24</v>
      </c>
      <c r="F74">
        <v>106</v>
      </c>
      <c r="G74">
        <v>108.7</v>
      </c>
      <c r="H74">
        <v>5</v>
      </c>
      <c r="I74" t="s">
        <v>129</v>
      </c>
      <c r="J74" t="s">
        <v>103</v>
      </c>
      <c r="K74" t="s">
        <v>104</v>
      </c>
      <c r="L74">
        <v>44.11999999999999</v>
      </c>
      <c r="M74">
        <v>61.03</v>
      </c>
      <c r="N74">
        <v>26.898028191475664</v>
      </c>
    </row>
    <row r="75" spans="1:14" x14ac:dyDescent="0.25">
      <c r="A75" t="s">
        <v>106</v>
      </c>
      <c r="B75">
        <f>VLOOKUP(A75,Sheet2!$A$1:$B$11,2,0)</f>
        <v>0</v>
      </c>
      <c r="C75" t="s">
        <v>127</v>
      </c>
      <c r="D75">
        <v>114.6</v>
      </c>
      <c r="E75">
        <v>163.34</v>
      </c>
      <c r="F75">
        <v>100</v>
      </c>
      <c r="G75">
        <v>83.5</v>
      </c>
      <c r="H75">
        <v>69</v>
      </c>
      <c r="I75" t="s">
        <v>109</v>
      </c>
      <c r="J75" t="s">
        <v>115</v>
      </c>
      <c r="K75" t="s">
        <v>115</v>
      </c>
      <c r="L75">
        <v>-10.820000000000007</v>
      </c>
      <c r="M75">
        <v>34.930000000000007</v>
      </c>
      <c r="N75">
        <v>-12.908260866088511</v>
      </c>
    </row>
    <row r="76" spans="1:14" x14ac:dyDescent="0.25">
      <c r="A76" t="s">
        <v>106</v>
      </c>
      <c r="B76">
        <f>VLOOKUP(A76,Sheet2!$A$1:$B$11,2,0)</f>
        <v>0</v>
      </c>
      <c r="C76" t="s">
        <v>100</v>
      </c>
      <c r="D76">
        <v>143.35</v>
      </c>
      <c r="E76">
        <v>169.59</v>
      </c>
      <c r="F76">
        <v>19</v>
      </c>
      <c r="G76">
        <v>75.400000000000006</v>
      </c>
      <c r="H76">
        <v>-5</v>
      </c>
      <c r="I76" t="s">
        <v>113</v>
      </c>
      <c r="J76" t="s">
        <v>103</v>
      </c>
      <c r="K76" t="s">
        <v>104</v>
      </c>
      <c r="L76">
        <v>17.929999999999993</v>
      </c>
      <c r="M76">
        <v>28.680000000000007</v>
      </c>
      <c r="N76">
        <v>24.009424204070665</v>
      </c>
    </row>
    <row r="77" spans="1:14" x14ac:dyDescent="0.25">
      <c r="A77" t="s">
        <v>167</v>
      </c>
      <c r="B77">
        <f>VLOOKUP(A77,Sheet2!$A$1:$B$11,2,0)</f>
        <v>0</v>
      </c>
      <c r="C77" t="s">
        <v>100</v>
      </c>
      <c r="D77">
        <v>145.82</v>
      </c>
      <c r="E77">
        <v>179.51</v>
      </c>
      <c r="F77">
        <v>30</v>
      </c>
      <c r="G77">
        <v>93.5</v>
      </c>
      <c r="H77">
        <v>-2</v>
      </c>
      <c r="I77" t="s">
        <v>185</v>
      </c>
      <c r="J77" t="s">
        <v>103</v>
      </c>
      <c r="K77" t="s">
        <v>115</v>
      </c>
      <c r="L77">
        <v>20.399999999999991</v>
      </c>
      <c r="M77">
        <v>18.760000000000019</v>
      </c>
      <c r="N77">
        <v>35.548586593550041</v>
      </c>
    </row>
    <row r="78" spans="1:14" x14ac:dyDescent="0.25">
      <c r="A78" t="s">
        <v>106</v>
      </c>
      <c r="B78">
        <f>VLOOKUP(A78,Sheet2!$A$1:$B$11,2,0)</f>
        <v>0</v>
      </c>
      <c r="C78" t="s">
        <v>127</v>
      </c>
      <c r="D78">
        <v>170.13</v>
      </c>
      <c r="E78">
        <v>144.47999999999999</v>
      </c>
      <c r="F78">
        <v>176</v>
      </c>
      <c r="G78">
        <v>79.099999999999994</v>
      </c>
      <c r="H78">
        <v>61</v>
      </c>
      <c r="I78" t="s">
        <v>102</v>
      </c>
      <c r="J78" t="s">
        <v>103</v>
      </c>
      <c r="K78" t="s">
        <v>115</v>
      </c>
      <c r="L78">
        <v>44.709999999999994</v>
      </c>
      <c r="M78">
        <v>53.79000000000002</v>
      </c>
      <c r="N78">
        <v>29.799902110352825</v>
      </c>
    </row>
    <row r="79" spans="1:14" x14ac:dyDescent="0.25">
      <c r="A79" t="s">
        <v>116</v>
      </c>
      <c r="B79">
        <f>VLOOKUP(A79,Sheet2!$A$1:$B$11,2,0)</f>
        <v>1</v>
      </c>
      <c r="C79" t="s">
        <v>135</v>
      </c>
      <c r="D79">
        <v>197.86</v>
      </c>
      <c r="E79">
        <v>47.14</v>
      </c>
      <c r="F79">
        <v>404</v>
      </c>
      <c r="G79">
        <v>106.4</v>
      </c>
      <c r="H79">
        <v>35</v>
      </c>
      <c r="I79" t="s">
        <v>129</v>
      </c>
      <c r="J79" t="s">
        <v>103</v>
      </c>
      <c r="K79" t="s">
        <v>115</v>
      </c>
      <c r="L79">
        <v>72.440000000000012</v>
      </c>
      <c r="M79">
        <v>151.13</v>
      </c>
      <c r="N79">
        <v>19.20708418524163</v>
      </c>
    </row>
    <row r="80" spans="1:14" x14ac:dyDescent="0.25">
      <c r="A80" t="s">
        <v>106</v>
      </c>
      <c r="B80">
        <f>VLOOKUP(A80,Sheet2!$A$1:$B$11,2,0)</f>
        <v>0</v>
      </c>
      <c r="C80" t="s">
        <v>108</v>
      </c>
      <c r="D80">
        <v>162.13</v>
      </c>
      <c r="E80">
        <v>122.19</v>
      </c>
      <c r="F80">
        <v>214</v>
      </c>
      <c r="G80">
        <v>86.6</v>
      </c>
      <c r="H80">
        <v>16</v>
      </c>
      <c r="I80" t="s">
        <v>185</v>
      </c>
      <c r="J80" t="s">
        <v>103</v>
      </c>
      <c r="K80" t="s">
        <v>115</v>
      </c>
      <c r="L80">
        <v>36.709999999999994</v>
      </c>
      <c r="M80">
        <v>76.080000000000013</v>
      </c>
      <c r="N80">
        <v>19.318623330295431</v>
      </c>
    </row>
    <row r="81" spans="1:14" x14ac:dyDescent="0.25">
      <c r="A81" t="s">
        <v>116</v>
      </c>
      <c r="B81">
        <f>VLOOKUP(A81,Sheet2!$A$1:$B$11,2,0)</f>
        <v>1</v>
      </c>
      <c r="C81" t="s">
        <v>108</v>
      </c>
      <c r="D81">
        <v>19.149999999999999</v>
      </c>
      <c r="E81">
        <v>93.7</v>
      </c>
      <c r="F81">
        <v>369</v>
      </c>
      <c r="G81">
        <v>107.9</v>
      </c>
      <c r="H81">
        <v>21</v>
      </c>
      <c r="I81" t="s">
        <v>109</v>
      </c>
      <c r="J81" t="s">
        <v>115</v>
      </c>
      <c r="K81" t="s">
        <v>115</v>
      </c>
      <c r="L81">
        <v>-106.27000000000001</v>
      </c>
      <c r="M81">
        <v>104.57000000000001</v>
      </c>
      <c r="N81">
        <v>-34.096473799369214</v>
      </c>
    </row>
    <row r="82" spans="1:14" x14ac:dyDescent="0.25">
      <c r="A82" t="s">
        <v>106</v>
      </c>
      <c r="B82">
        <f>VLOOKUP(A82,Sheet2!$A$1:$B$11,2,0)</f>
        <v>0</v>
      </c>
      <c r="C82" t="s">
        <v>108</v>
      </c>
      <c r="D82">
        <v>163.72</v>
      </c>
      <c r="E82">
        <v>162.35</v>
      </c>
      <c r="F82">
        <v>133</v>
      </c>
      <c r="G82">
        <v>90.7</v>
      </c>
      <c r="H82">
        <v>9</v>
      </c>
      <c r="I82" t="s">
        <v>109</v>
      </c>
      <c r="J82" t="s">
        <v>103</v>
      </c>
      <c r="K82" t="s">
        <v>104</v>
      </c>
      <c r="L82">
        <v>38.299999999999997</v>
      </c>
      <c r="M82">
        <v>35.920000000000016</v>
      </c>
      <c r="N82">
        <v>35.127498422399157</v>
      </c>
    </row>
    <row r="83" spans="1:14" x14ac:dyDescent="0.25">
      <c r="A83" t="s">
        <v>106</v>
      </c>
      <c r="B83">
        <f>VLOOKUP(A83,Sheet2!$A$1:$B$11,2,0)</f>
        <v>0</v>
      </c>
      <c r="C83" t="s">
        <v>100</v>
      </c>
      <c r="D83">
        <v>157.19999999999999</v>
      </c>
      <c r="E83">
        <v>166.25</v>
      </c>
      <c r="F83">
        <v>13</v>
      </c>
      <c r="G83">
        <v>77.400000000000006</v>
      </c>
      <c r="H83">
        <v>-9</v>
      </c>
      <c r="I83" t="s">
        <v>102</v>
      </c>
      <c r="J83" t="s">
        <v>103</v>
      </c>
      <c r="K83" t="s">
        <v>115</v>
      </c>
      <c r="L83">
        <v>31.779999999999987</v>
      </c>
      <c r="M83">
        <v>32.02000000000001</v>
      </c>
      <c r="N83">
        <v>33.588351227807422</v>
      </c>
    </row>
    <row r="84" spans="1:14" x14ac:dyDescent="0.25">
      <c r="A84" t="s">
        <v>139</v>
      </c>
      <c r="B84">
        <f>VLOOKUP(A84,Sheet2!$A$1:$B$11,2,0)</f>
        <v>1</v>
      </c>
      <c r="C84" t="s">
        <v>108</v>
      </c>
      <c r="D84">
        <v>205.13</v>
      </c>
      <c r="E84">
        <v>89.12</v>
      </c>
      <c r="F84">
        <v>333</v>
      </c>
      <c r="G84">
        <v>103.1</v>
      </c>
      <c r="H84">
        <v>18</v>
      </c>
      <c r="I84" t="s">
        <v>102</v>
      </c>
      <c r="J84" t="s">
        <v>103</v>
      </c>
      <c r="K84" t="s">
        <v>115</v>
      </c>
      <c r="L84">
        <v>79.709999999999994</v>
      </c>
      <c r="M84">
        <v>109.15</v>
      </c>
      <c r="N84">
        <v>27.104915390547227</v>
      </c>
    </row>
    <row r="85" spans="1:14" x14ac:dyDescent="0.25">
      <c r="A85" t="s">
        <v>170</v>
      </c>
      <c r="B85">
        <f>VLOOKUP(A85,Sheet2!$A$1:$B$11,2,0)</f>
        <v>0</v>
      </c>
      <c r="C85" t="s">
        <v>100</v>
      </c>
      <c r="D85">
        <v>145.16999999999999</v>
      </c>
      <c r="E85">
        <v>176.31</v>
      </c>
      <c r="F85">
        <v>31</v>
      </c>
      <c r="G85">
        <v>105.4</v>
      </c>
      <c r="H85">
        <v>-3</v>
      </c>
      <c r="I85" t="s">
        <v>109</v>
      </c>
      <c r="J85" t="s">
        <v>103</v>
      </c>
      <c r="K85" t="s">
        <v>115</v>
      </c>
      <c r="L85">
        <v>19.749999999999986</v>
      </c>
      <c r="M85">
        <v>21.960000000000008</v>
      </c>
      <c r="N85">
        <v>31.475268924901528</v>
      </c>
    </row>
    <row r="86" spans="1:14" x14ac:dyDescent="0.25">
      <c r="A86" t="s">
        <v>106</v>
      </c>
      <c r="B86">
        <f>VLOOKUP(A86,Sheet2!$A$1:$B$11,2,0)</f>
        <v>0</v>
      </c>
      <c r="C86" t="s">
        <v>100</v>
      </c>
      <c r="F86">
        <v>100</v>
      </c>
      <c r="G86">
        <v>107.6</v>
      </c>
      <c r="H86">
        <v>5</v>
      </c>
      <c r="I86" t="s">
        <v>129</v>
      </c>
      <c r="J86" t="s">
        <v>103</v>
      </c>
      <c r="K86" t="s">
        <v>115</v>
      </c>
      <c r="L86">
        <v>-125.42</v>
      </c>
      <c r="M86">
        <v>198.27</v>
      </c>
      <c r="N86">
        <v>-24.237216819462493</v>
      </c>
    </row>
    <row r="87" spans="1:14" x14ac:dyDescent="0.25">
      <c r="A87" t="s">
        <v>111</v>
      </c>
      <c r="B87">
        <f>VLOOKUP(A87,Sheet2!$A$1:$B$11,2,0)</f>
        <v>1</v>
      </c>
      <c r="C87" t="s">
        <v>108</v>
      </c>
      <c r="D87">
        <v>193.2</v>
      </c>
      <c r="E87">
        <v>108.64</v>
      </c>
      <c r="F87">
        <v>193</v>
      </c>
      <c r="G87">
        <v>88.5</v>
      </c>
      <c r="H87">
        <v>12</v>
      </c>
      <c r="I87" t="s">
        <v>185</v>
      </c>
      <c r="J87" t="s">
        <v>103</v>
      </c>
      <c r="K87" t="s">
        <v>115</v>
      </c>
      <c r="L87">
        <v>67.779999999999987</v>
      </c>
      <c r="M87">
        <v>89.63000000000001</v>
      </c>
      <c r="N87">
        <v>27.822975841906473</v>
      </c>
    </row>
    <row r="88" spans="1:14" x14ac:dyDescent="0.25">
      <c r="A88" t="s">
        <v>111</v>
      </c>
      <c r="B88">
        <f>VLOOKUP(A88,Sheet2!$A$1:$B$11,2,0)</f>
        <v>1</v>
      </c>
      <c r="C88" t="s">
        <v>100</v>
      </c>
      <c r="D88">
        <v>89.01</v>
      </c>
      <c r="E88">
        <v>143.19</v>
      </c>
      <c r="F88">
        <v>7</v>
      </c>
      <c r="G88">
        <v>102.4</v>
      </c>
      <c r="H88">
        <v>-18</v>
      </c>
      <c r="I88" t="s">
        <v>123</v>
      </c>
      <c r="J88" t="s">
        <v>115</v>
      </c>
      <c r="K88" t="s">
        <v>115</v>
      </c>
      <c r="L88">
        <v>-36.409999999999997</v>
      </c>
      <c r="M88">
        <v>55.080000000000013</v>
      </c>
      <c r="N88">
        <v>-25.099678667203264</v>
      </c>
    </row>
    <row r="89" spans="1:14" x14ac:dyDescent="0.25">
      <c r="A89" t="s">
        <v>139</v>
      </c>
      <c r="B89">
        <f>VLOOKUP(A89,Sheet2!$A$1:$B$11,2,0)</f>
        <v>1</v>
      </c>
      <c r="C89" t="s">
        <v>108</v>
      </c>
      <c r="D89">
        <v>44.87</v>
      </c>
      <c r="E89">
        <v>125.47</v>
      </c>
      <c r="F89">
        <v>225</v>
      </c>
      <c r="G89">
        <v>92.4</v>
      </c>
      <c r="H89">
        <v>14</v>
      </c>
      <c r="I89" t="s">
        <v>113</v>
      </c>
      <c r="J89" t="s">
        <v>103</v>
      </c>
      <c r="K89" t="s">
        <v>115</v>
      </c>
      <c r="L89">
        <v>-80.550000000000011</v>
      </c>
      <c r="M89">
        <v>72.800000000000011</v>
      </c>
      <c r="N89">
        <v>-35.919863849770458</v>
      </c>
    </row>
    <row r="90" spans="1:14" x14ac:dyDescent="0.25">
      <c r="A90" t="s">
        <v>111</v>
      </c>
      <c r="B90">
        <f>VLOOKUP(A90,Sheet2!$A$1:$B$11,2,0)</f>
        <v>1</v>
      </c>
      <c r="C90" t="s">
        <v>108</v>
      </c>
      <c r="D90">
        <v>183.21</v>
      </c>
      <c r="E90">
        <v>110.42</v>
      </c>
      <c r="F90">
        <v>210</v>
      </c>
      <c r="G90">
        <v>99.7</v>
      </c>
      <c r="H90">
        <v>11</v>
      </c>
      <c r="I90" t="s">
        <v>185</v>
      </c>
      <c r="J90" t="s">
        <v>103</v>
      </c>
      <c r="K90" t="s">
        <v>115</v>
      </c>
      <c r="L90">
        <v>57.790000000000006</v>
      </c>
      <c r="M90">
        <v>87.850000000000009</v>
      </c>
      <c r="N90">
        <v>25.003464145935482</v>
      </c>
    </row>
    <row r="91" spans="1:14" x14ac:dyDescent="0.25">
      <c r="A91" t="s">
        <v>106</v>
      </c>
      <c r="B91">
        <f>VLOOKUP(A91,Sheet2!$A$1:$B$11,2,0)</f>
        <v>0</v>
      </c>
      <c r="C91" t="s">
        <v>135</v>
      </c>
      <c r="D91">
        <v>167.75</v>
      </c>
      <c r="E91">
        <v>56.04</v>
      </c>
      <c r="F91">
        <v>367</v>
      </c>
      <c r="G91">
        <v>98.1</v>
      </c>
      <c r="H91">
        <v>38</v>
      </c>
      <c r="I91" t="s">
        <v>129</v>
      </c>
      <c r="J91" t="s">
        <v>103</v>
      </c>
      <c r="K91" t="s">
        <v>115</v>
      </c>
      <c r="L91">
        <v>42.33</v>
      </c>
      <c r="M91">
        <v>142.23000000000002</v>
      </c>
      <c r="N91">
        <v>12.430406694380027</v>
      </c>
    </row>
    <row r="92" spans="1:14" x14ac:dyDescent="0.25">
      <c r="A92" t="s">
        <v>106</v>
      </c>
      <c r="B92">
        <f>VLOOKUP(A92,Sheet2!$A$1:$B$11,2,0)</f>
        <v>0</v>
      </c>
      <c r="C92" t="s">
        <v>100</v>
      </c>
      <c r="D92">
        <v>151.16</v>
      </c>
      <c r="E92">
        <v>144.79</v>
      </c>
      <c r="F92">
        <v>22</v>
      </c>
      <c r="G92">
        <v>104.2</v>
      </c>
      <c r="H92">
        <v>-4</v>
      </c>
      <c r="I92" t="s">
        <v>109</v>
      </c>
      <c r="J92" t="s">
        <v>103</v>
      </c>
      <c r="K92" t="s">
        <v>115</v>
      </c>
      <c r="L92">
        <v>25.739999999999995</v>
      </c>
      <c r="M92">
        <v>53.480000000000018</v>
      </c>
      <c r="N92">
        <v>19.276183539498362</v>
      </c>
    </row>
    <row r="93" spans="1:14" x14ac:dyDescent="0.25">
      <c r="A93" t="s">
        <v>111</v>
      </c>
      <c r="B93">
        <f>VLOOKUP(A93,Sheet2!$A$1:$B$11,2,0)</f>
        <v>1</v>
      </c>
      <c r="C93" t="s">
        <v>108</v>
      </c>
      <c r="D93">
        <v>164.96</v>
      </c>
      <c r="E93">
        <v>112.77</v>
      </c>
      <c r="F93">
        <v>256</v>
      </c>
      <c r="G93">
        <v>92.6</v>
      </c>
      <c r="H93">
        <v>17</v>
      </c>
      <c r="I93" t="s">
        <v>185</v>
      </c>
      <c r="J93" t="s">
        <v>103</v>
      </c>
      <c r="K93" t="s">
        <v>115</v>
      </c>
      <c r="L93">
        <v>39.540000000000006</v>
      </c>
      <c r="M93">
        <v>85.500000000000014</v>
      </c>
      <c r="N93">
        <v>18.613853360229641</v>
      </c>
    </row>
    <row r="94" spans="1:14" x14ac:dyDescent="0.25">
      <c r="A94" t="s">
        <v>116</v>
      </c>
      <c r="B94">
        <f>VLOOKUP(A94,Sheet2!$A$1:$B$11,2,0)</f>
        <v>1</v>
      </c>
      <c r="C94" t="s">
        <v>135</v>
      </c>
      <c r="D94">
        <v>229</v>
      </c>
      <c r="E94">
        <v>60.05</v>
      </c>
      <c r="F94">
        <v>425</v>
      </c>
      <c r="G94">
        <v>106</v>
      </c>
      <c r="H94">
        <v>31</v>
      </c>
      <c r="I94" t="s">
        <v>109</v>
      </c>
      <c r="J94" t="s">
        <v>115</v>
      </c>
      <c r="K94" t="s">
        <v>115</v>
      </c>
      <c r="L94">
        <v>103.58</v>
      </c>
      <c r="M94">
        <v>138.22000000000003</v>
      </c>
      <c r="N94">
        <v>27.63550558191897</v>
      </c>
    </row>
    <row r="95" spans="1:14" x14ac:dyDescent="0.25">
      <c r="A95" t="s">
        <v>106</v>
      </c>
      <c r="B95">
        <f>VLOOKUP(A95,Sheet2!$A$1:$B$11,2,0)</f>
        <v>0</v>
      </c>
      <c r="C95" t="s">
        <v>100</v>
      </c>
      <c r="D95">
        <v>145.66</v>
      </c>
      <c r="E95">
        <v>168.03</v>
      </c>
      <c r="F95">
        <v>4</v>
      </c>
      <c r="G95">
        <v>70.400000000000006</v>
      </c>
      <c r="H95">
        <v>-37</v>
      </c>
      <c r="I95" t="s">
        <v>123</v>
      </c>
      <c r="J95" t="s">
        <v>115</v>
      </c>
      <c r="K95" t="s">
        <v>115</v>
      </c>
      <c r="L95">
        <v>20.239999999999995</v>
      </c>
      <c r="M95">
        <v>30.240000000000009</v>
      </c>
      <c r="N95">
        <v>25.34615757138203</v>
      </c>
    </row>
    <row r="96" spans="1:14" x14ac:dyDescent="0.25">
      <c r="A96" t="s">
        <v>139</v>
      </c>
      <c r="B96">
        <f>VLOOKUP(A96,Sheet2!$A$1:$B$11,2,0)</f>
        <v>1</v>
      </c>
      <c r="C96" t="s">
        <v>108</v>
      </c>
      <c r="D96">
        <v>189.84</v>
      </c>
      <c r="E96">
        <v>62.99</v>
      </c>
      <c r="F96">
        <v>369</v>
      </c>
      <c r="G96">
        <v>100.7</v>
      </c>
      <c r="H96">
        <v>21</v>
      </c>
      <c r="I96" t="s">
        <v>102</v>
      </c>
      <c r="J96" t="s">
        <v>103</v>
      </c>
      <c r="K96" t="s">
        <v>115</v>
      </c>
      <c r="L96">
        <v>64.42</v>
      </c>
      <c r="M96">
        <v>135.28</v>
      </c>
      <c r="N96">
        <v>19.097755400984575</v>
      </c>
    </row>
    <row r="97" spans="1:14" x14ac:dyDescent="0.25">
      <c r="A97" t="s">
        <v>111</v>
      </c>
      <c r="B97">
        <f>VLOOKUP(A97,Sheet2!$A$1:$B$11,2,0)</f>
        <v>1</v>
      </c>
      <c r="C97" t="s">
        <v>100</v>
      </c>
      <c r="D97">
        <v>68.25</v>
      </c>
      <c r="E97">
        <v>114.03</v>
      </c>
      <c r="F97">
        <v>127</v>
      </c>
      <c r="G97">
        <v>103</v>
      </c>
      <c r="H97">
        <v>7</v>
      </c>
      <c r="I97" t="s">
        <v>113</v>
      </c>
      <c r="J97" t="s">
        <v>104</v>
      </c>
      <c r="K97" t="s">
        <v>115</v>
      </c>
      <c r="L97">
        <v>-57.17</v>
      </c>
      <c r="M97">
        <v>84.240000000000009</v>
      </c>
      <c r="N97">
        <v>-25.622265681866281</v>
      </c>
    </row>
    <row r="98" spans="1:14" x14ac:dyDescent="0.25">
      <c r="A98" t="s">
        <v>106</v>
      </c>
      <c r="B98">
        <f>VLOOKUP(A98,Sheet2!$A$1:$B$11,2,0)</f>
        <v>0</v>
      </c>
      <c r="C98" t="s">
        <v>100</v>
      </c>
      <c r="D98">
        <v>153.04</v>
      </c>
      <c r="E98">
        <v>131.37</v>
      </c>
      <c r="F98">
        <v>28</v>
      </c>
      <c r="G98">
        <v>106.4</v>
      </c>
      <c r="H98">
        <v>-3</v>
      </c>
      <c r="I98" t="s">
        <v>102</v>
      </c>
      <c r="J98" t="s">
        <v>103</v>
      </c>
      <c r="K98" t="s">
        <v>115</v>
      </c>
      <c r="L98">
        <v>27.61999999999999</v>
      </c>
      <c r="M98">
        <v>66.900000000000006</v>
      </c>
      <c r="N98">
        <v>16.825145973875308</v>
      </c>
    </row>
    <row r="99" spans="1:14" x14ac:dyDescent="0.25">
      <c r="A99" t="s">
        <v>106</v>
      </c>
      <c r="B99">
        <f>VLOOKUP(A99,Sheet2!$A$1:$B$11,2,0)</f>
        <v>0</v>
      </c>
      <c r="C99" t="s">
        <v>100</v>
      </c>
      <c r="D99">
        <v>164.49</v>
      </c>
      <c r="E99">
        <v>138.86000000000001</v>
      </c>
      <c r="F99">
        <v>106</v>
      </c>
      <c r="G99">
        <v>65.900000000000006</v>
      </c>
      <c r="H99">
        <v>11</v>
      </c>
      <c r="I99" t="s">
        <v>123</v>
      </c>
      <c r="J99" t="s">
        <v>103</v>
      </c>
      <c r="K99" t="s">
        <v>115</v>
      </c>
      <c r="L99">
        <v>39.070000000000007</v>
      </c>
      <c r="M99">
        <v>59.41</v>
      </c>
      <c r="N99">
        <v>24.997691673946363</v>
      </c>
    </row>
    <row r="100" spans="1:14" x14ac:dyDescent="0.25">
      <c r="A100" t="s">
        <v>111</v>
      </c>
      <c r="B100">
        <f>VLOOKUP(A100,Sheet2!$A$1:$B$11,2,0)</f>
        <v>1</v>
      </c>
      <c r="C100" t="s">
        <v>108</v>
      </c>
      <c r="D100">
        <v>86.83</v>
      </c>
      <c r="E100">
        <v>124.97</v>
      </c>
      <c r="F100">
        <v>249</v>
      </c>
      <c r="G100">
        <v>88</v>
      </c>
      <c r="H100">
        <v>18</v>
      </c>
      <c r="I100" t="s">
        <v>109</v>
      </c>
      <c r="J100" t="s">
        <v>104</v>
      </c>
      <c r="K100" t="s">
        <v>115</v>
      </c>
      <c r="L100">
        <v>-38.590000000000003</v>
      </c>
      <c r="M100">
        <v>73.300000000000011</v>
      </c>
      <c r="N100">
        <v>-20.823979152150788</v>
      </c>
    </row>
    <row r="101" spans="1:14" x14ac:dyDescent="0.25">
      <c r="A101" t="s">
        <v>111</v>
      </c>
      <c r="B101">
        <f>VLOOKUP(A101,Sheet2!$A$1:$B$11,2,0)</f>
        <v>1</v>
      </c>
      <c r="C101" t="s">
        <v>135</v>
      </c>
      <c r="D101">
        <v>82.25</v>
      </c>
      <c r="E101">
        <v>125.68</v>
      </c>
      <c r="F101">
        <v>211</v>
      </c>
      <c r="G101">
        <v>64.5</v>
      </c>
      <c r="H101">
        <v>34</v>
      </c>
      <c r="I101" t="s">
        <v>113</v>
      </c>
      <c r="J101" t="s">
        <v>115</v>
      </c>
      <c r="K101" t="s">
        <v>115</v>
      </c>
      <c r="L101">
        <v>-43.17</v>
      </c>
      <c r="M101">
        <v>72.59</v>
      </c>
      <c r="N101">
        <v>-23.055279925034249</v>
      </c>
    </row>
    <row r="102" spans="1:14" x14ac:dyDescent="0.25">
      <c r="A102" t="s">
        <v>139</v>
      </c>
      <c r="B102">
        <f>VLOOKUP(A102,Sheet2!$A$1:$B$11,2,0)</f>
        <v>1</v>
      </c>
      <c r="C102" t="s">
        <v>108</v>
      </c>
      <c r="D102">
        <v>176.01</v>
      </c>
      <c r="E102">
        <v>59.34</v>
      </c>
      <c r="F102">
        <v>366</v>
      </c>
      <c r="G102">
        <v>105.4</v>
      </c>
      <c r="H102">
        <v>20</v>
      </c>
      <c r="I102" t="s">
        <v>109</v>
      </c>
      <c r="J102" t="s">
        <v>103</v>
      </c>
      <c r="K102" t="s">
        <v>115</v>
      </c>
      <c r="L102">
        <v>50.589999999999989</v>
      </c>
      <c r="M102">
        <v>138.93</v>
      </c>
      <c r="N102">
        <v>15.006449561875717</v>
      </c>
    </row>
    <row r="103" spans="1:14" x14ac:dyDescent="0.25">
      <c r="A103" t="s">
        <v>106</v>
      </c>
      <c r="B103">
        <f>VLOOKUP(A103,Sheet2!$A$1:$B$11,2,0)</f>
        <v>0</v>
      </c>
      <c r="C103" t="s">
        <v>108</v>
      </c>
      <c r="D103">
        <v>62.83</v>
      </c>
      <c r="E103">
        <v>97.63</v>
      </c>
      <c r="F103">
        <v>295</v>
      </c>
      <c r="G103">
        <v>86.7</v>
      </c>
      <c r="H103">
        <v>21</v>
      </c>
      <c r="I103" t="s">
        <v>109</v>
      </c>
      <c r="J103" t="s">
        <v>115</v>
      </c>
      <c r="K103" t="s">
        <v>115</v>
      </c>
      <c r="L103">
        <v>-62.59</v>
      </c>
      <c r="M103">
        <v>100.64000000000001</v>
      </c>
      <c r="N103">
        <v>-23.908721392646918</v>
      </c>
    </row>
    <row r="104" spans="1:14" x14ac:dyDescent="0.25">
      <c r="A104" t="s">
        <v>116</v>
      </c>
      <c r="B104">
        <f>VLOOKUP(A104,Sheet2!$A$1:$B$11,2,0)</f>
        <v>1</v>
      </c>
      <c r="C104" t="s">
        <v>135</v>
      </c>
      <c r="D104">
        <v>192.21</v>
      </c>
      <c r="E104">
        <v>42.57</v>
      </c>
      <c r="F104">
        <v>419</v>
      </c>
      <c r="G104">
        <v>103.1</v>
      </c>
      <c r="H104">
        <v>30</v>
      </c>
      <c r="I104" t="s">
        <v>102</v>
      </c>
      <c r="J104" t="s">
        <v>103</v>
      </c>
      <c r="K104" t="s">
        <v>104</v>
      </c>
      <c r="L104">
        <v>66.790000000000006</v>
      </c>
      <c r="M104">
        <v>155.70000000000002</v>
      </c>
      <c r="N104">
        <v>17.413263832176618</v>
      </c>
    </row>
    <row r="105" spans="1:14" x14ac:dyDescent="0.25">
      <c r="A105" t="s">
        <v>106</v>
      </c>
      <c r="B105">
        <f>VLOOKUP(A105,Sheet2!$A$1:$B$11,2,0)</f>
        <v>0</v>
      </c>
      <c r="C105" t="s">
        <v>100</v>
      </c>
      <c r="D105">
        <v>95.93</v>
      </c>
      <c r="E105">
        <v>141.84</v>
      </c>
      <c r="F105">
        <v>14</v>
      </c>
      <c r="G105">
        <v>95.9</v>
      </c>
      <c r="H105">
        <v>-12</v>
      </c>
      <c r="I105" t="s">
        <v>109</v>
      </c>
      <c r="J105" t="s">
        <v>115</v>
      </c>
      <c r="K105" t="s">
        <v>115</v>
      </c>
      <c r="L105">
        <v>-29.489999999999995</v>
      </c>
      <c r="M105">
        <v>56.430000000000007</v>
      </c>
      <c r="N105">
        <v>-20.693486025791042</v>
      </c>
    </row>
    <row r="106" spans="1:14" x14ac:dyDescent="0.25">
      <c r="A106" t="s">
        <v>170</v>
      </c>
      <c r="B106">
        <f>VLOOKUP(A106,Sheet2!$A$1:$B$11,2,0)</f>
        <v>0</v>
      </c>
      <c r="C106" t="s">
        <v>100</v>
      </c>
      <c r="D106">
        <v>159.33000000000001</v>
      </c>
      <c r="E106">
        <v>167.46</v>
      </c>
      <c r="F106">
        <v>17</v>
      </c>
      <c r="G106">
        <v>96.5</v>
      </c>
      <c r="H106">
        <v>-6</v>
      </c>
      <c r="I106" t="s">
        <v>102</v>
      </c>
      <c r="J106" t="s">
        <v>103</v>
      </c>
      <c r="K106" t="s">
        <v>104</v>
      </c>
      <c r="L106">
        <v>33.910000000000011</v>
      </c>
      <c r="M106">
        <v>30.810000000000002</v>
      </c>
      <c r="N106">
        <v>35.806720513813417</v>
      </c>
    </row>
    <row r="107" spans="1:14" x14ac:dyDescent="0.25">
      <c r="A107" t="s">
        <v>106</v>
      </c>
      <c r="B107">
        <f>VLOOKUP(A107,Sheet2!$A$1:$B$11,2,0)</f>
        <v>0</v>
      </c>
      <c r="C107" t="s">
        <v>100</v>
      </c>
      <c r="D107">
        <v>94.45</v>
      </c>
      <c r="E107">
        <v>168.42</v>
      </c>
      <c r="F107">
        <v>4</v>
      </c>
      <c r="G107">
        <v>93.4</v>
      </c>
      <c r="H107">
        <v>-37</v>
      </c>
      <c r="I107" t="s">
        <v>113</v>
      </c>
      <c r="J107" t="s">
        <v>115</v>
      </c>
      <c r="K107" t="s">
        <v>115</v>
      </c>
      <c r="L107">
        <v>-30.97</v>
      </c>
      <c r="M107">
        <v>29.850000000000023</v>
      </c>
      <c r="N107">
        <v>-34.541236691627148</v>
      </c>
    </row>
    <row r="108" spans="1:14" x14ac:dyDescent="0.25">
      <c r="A108" t="s">
        <v>106</v>
      </c>
      <c r="B108">
        <f>VLOOKUP(A108,Sheet2!$A$1:$B$11,2,0)</f>
        <v>0</v>
      </c>
      <c r="C108" t="s">
        <v>135</v>
      </c>
      <c r="D108">
        <v>167.33</v>
      </c>
      <c r="E108">
        <v>85.33</v>
      </c>
      <c r="F108">
        <v>299</v>
      </c>
      <c r="G108">
        <v>81.5</v>
      </c>
      <c r="H108">
        <v>30</v>
      </c>
      <c r="I108" t="s">
        <v>129</v>
      </c>
      <c r="J108" t="s">
        <v>103</v>
      </c>
      <c r="K108" t="s">
        <v>115</v>
      </c>
      <c r="L108">
        <v>41.910000000000011</v>
      </c>
      <c r="M108">
        <v>112.94000000000001</v>
      </c>
      <c r="N108">
        <v>15.26923727171646</v>
      </c>
    </row>
    <row r="109" spans="1:14" x14ac:dyDescent="0.25">
      <c r="A109" t="s">
        <v>245</v>
      </c>
      <c r="B109">
        <f>VLOOKUP(A109,Sheet2!$A$1:$B$11,2,0)</f>
        <v>0</v>
      </c>
      <c r="C109" t="s">
        <v>108</v>
      </c>
      <c r="D109">
        <v>181.81</v>
      </c>
      <c r="E109">
        <v>97.59</v>
      </c>
      <c r="F109">
        <v>287</v>
      </c>
      <c r="G109">
        <v>101.1</v>
      </c>
      <c r="H109">
        <v>13</v>
      </c>
      <c r="I109" t="s">
        <v>113</v>
      </c>
      <c r="J109" t="s">
        <v>103</v>
      </c>
      <c r="K109" t="s">
        <v>104</v>
      </c>
      <c r="L109">
        <v>56.39</v>
      </c>
      <c r="M109">
        <v>100.68</v>
      </c>
      <c r="N109">
        <v>21.939608907564104</v>
      </c>
    </row>
    <row r="110" spans="1:14" x14ac:dyDescent="0.25">
      <c r="A110" t="s">
        <v>111</v>
      </c>
      <c r="B110">
        <f>VLOOKUP(A110,Sheet2!$A$1:$B$11,2,0)</f>
        <v>1</v>
      </c>
      <c r="C110" t="s">
        <v>100</v>
      </c>
      <c r="D110">
        <v>79.459999999999994</v>
      </c>
      <c r="E110">
        <v>158.63</v>
      </c>
      <c r="F110">
        <v>33</v>
      </c>
      <c r="G110">
        <v>105.6</v>
      </c>
      <c r="H110">
        <v>-3</v>
      </c>
      <c r="I110" t="s">
        <v>102</v>
      </c>
      <c r="J110" t="s">
        <v>115</v>
      </c>
      <c r="K110" t="s">
        <v>115</v>
      </c>
      <c r="L110">
        <v>-45.960000000000008</v>
      </c>
      <c r="M110">
        <v>39.640000000000015</v>
      </c>
      <c r="N110">
        <v>-36.916940727612051</v>
      </c>
    </row>
    <row r="111" spans="1:14" x14ac:dyDescent="0.25">
      <c r="A111" t="s">
        <v>139</v>
      </c>
      <c r="B111">
        <f>VLOOKUP(A111,Sheet2!$A$1:$B$11,2,0)</f>
        <v>1</v>
      </c>
      <c r="C111" t="s">
        <v>108</v>
      </c>
      <c r="D111">
        <v>21.76</v>
      </c>
      <c r="E111">
        <v>101.42</v>
      </c>
      <c r="F111">
        <v>157</v>
      </c>
      <c r="G111">
        <v>112.1</v>
      </c>
      <c r="H111">
        <v>8</v>
      </c>
      <c r="I111" t="s">
        <v>102</v>
      </c>
      <c r="J111" t="s">
        <v>103</v>
      </c>
      <c r="K111" t="s">
        <v>115</v>
      </c>
      <c r="L111">
        <v>-103.66</v>
      </c>
      <c r="M111">
        <v>96.850000000000009</v>
      </c>
      <c r="N111">
        <v>-35.208908538779198</v>
      </c>
    </row>
    <row r="112" spans="1:14" x14ac:dyDescent="0.25">
      <c r="A112" t="s">
        <v>106</v>
      </c>
      <c r="B112">
        <f>VLOOKUP(A112,Sheet2!$A$1:$B$11,2,0)</f>
        <v>0</v>
      </c>
      <c r="C112" t="s">
        <v>108</v>
      </c>
      <c r="D112">
        <v>46.19</v>
      </c>
      <c r="E112">
        <v>94</v>
      </c>
      <c r="F112">
        <v>324</v>
      </c>
      <c r="G112">
        <v>99.5</v>
      </c>
      <c r="H112">
        <v>18</v>
      </c>
      <c r="I112" t="s">
        <v>102</v>
      </c>
      <c r="J112" t="s">
        <v>103</v>
      </c>
      <c r="K112" t="s">
        <v>115</v>
      </c>
      <c r="L112">
        <v>-79.23</v>
      </c>
      <c r="M112">
        <v>104.27000000000001</v>
      </c>
      <c r="N112">
        <v>-27.922154469499887</v>
      </c>
    </row>
    <row r="113" spans="1:14" x14ac:dyDescent="0.25">
      <c r="A113" t="s">
        <v>106</v>
      </c>
      <c r="B113">
        <f>VLOOKUP(A113,Sheet2!$A$1:$B$11,2,0)</f>
        <v>0</v>
      </c>
      <c r="C113" t="s">
        <v>108</v>
      </c>
      <c r="D113">
        <v>171.29</v>
      </c>
      <c r="E113">
        <v>81.540000000000006</v>
      </c>
      <c r="F113">
        <v>311</v>
      </c>
      <c r="G113">
        <v>89.5</v>
      </c>
      <c r="H113">
        <v>21</v>
      </c>
      <c r="I113" t="s">
        <v>129</v>
      </c>
      <c r="J113" t="s">
        <v>103</v>
      </c>
      <c r="K113" t="s">
        <v>115</v>
      </c>
      <c r="L113">
        <v>45.86999999999999</v>
      </c>
      <c r="M113">
        <v>116.73</v>
      </c>
      <c r="N113">
        <v>16.089560704859551</v>
      </c>
    </row>
    <row r="114" spans="1:14" x14ac:dyDescent="0.25">
      <c r="A114" t="s">
        <v>106</v>
      </c>
      <c r="B114">
        <f>VLOOKUP(A114,Sheet2!$A$1:$B$11,2,0)</f>
        <v>0</v>
      </c>
      <c r="C114" t="s">
        <v>135</v>
      </c>
      <c r="D114">
        <v>179.16</v>
      </c>
      <c r="E114">
        <v>83</v>
      </c>
      <c r="F114">
        <v>315</v>
      </c>
      <c r="G114">
        <v>97.8</v>
      </c>
      <c r="H114">
        <v>43</v>
      </c>
      <c r="I114" t="s">
        <v>113</v>
      </c>
      <c r="J114" t="s">
        <v>103</v>
      </c>
      <c r="K114" t="s">
        <v>115</v>
      </c>
      <c r="L114">
        <v>53.739999999999995</v>
      </c>
      <c r="M114">
        <v>115.27000000000001</v>
      </c>
      <c r="N114">
        <v>18.746544674409613</v>
      </c>
    </row>
    <row r="115" spans="1:14" x14ac:dyDescent="0.25">
      <c r="A115" t="s">
        <v>111</v>
      </c>
      <c r="B115">
        <f>VLOOKUP(A115,Sheet2!$A$1:$B$11,2,0)</f>
        <v>1</v>
      </c>
      <c r="C115" t="s">
        <v>108</v>
      </c>
      <c r="D115">
        <v>72.16</v>
      </c>
      <c r="E115">
        <v>91.79</v>
      </c>
      <c r="F115">
        <v>229</v>
      </c>
      <c r="G115">
        <v>104.8</v>
      </c>
      <c r="H115">
        <v>10</v>
      </c>
      <c r="I115" t="s">
        <v>109</v>
      </c>
      <c r="J115" t="s">
        <v>103</v>
      </c>
      <c r="K115" t="s">
        <v>115</v>
      </c>
      <c r="L115">
        <v>-53.260000000000005</v>
      </c>
      <c r="M115">
        <v>106.48</v>
      </c>
      <c r="N115">
        <v>-19.930244972743349</v>
      </c>
    </row>
    <row r="116" spans="1:14" x14ac:dyDescent="0.25">
      <c r="A116" t="s">
        <v>167</v>
      </c>
      <c r="B116">
        <f>VLOOKUP(A116,Sheet2!$A$1:$B$11,2,0)</f>
        <v>0</v>
      </c>
      <c r="C116" t="s">
        <v>100</v>
      </c>
      <c r="D116">
        <v>157.36000000000001</v>
      </c>
      <c r="E116">
        <v>162.6</v>
      </c>
      <c r="F116">
        <v>10</v>
      </c>
      <c r="G116">
        <v>95.5</v>
      </c>
      <c r="H116">
        <v>-16</v>
      </c>
      <c r="I116" t="s">
        <v>109</v>
      </c>
      <c r="J116" t="s">
        <v>103</v>
      </c>
      <c r="K116" t="s">
        <v>115</v>
      </c>
      <c r="L116">
        <v>31.940000000000012</v>
      </c>
      <c r="M116">
        <v>35.670000000000016</v>
      </c>
      <c r="N116">
        <v>31.381672503760733</v>
      </c>
    </row>
    <row r="117" spans="1:14" x14ac:dyDescent="0.25">
      <c r="A117" t="s">
        <v>106</v>
      </c>
      <c r="B117">
        <f>VLOOKUP(A117,Sheet2!$A$1:$B$11,2,0)</f>
        <v>0</v>
      </c>
      <c r="C117" t="s">
        <v>108</v>
      </c>
      <c r="D117">
        <v>211.84</v>
      </c>
      <c r="E117">
        <v>101.13</v>
      </c>
      <c r="F117">
        <v>319</v>
      </c>
      <c r="G117">
        <v>92.5</v>
      </c>
      <c r="H117">
        <v>23</v>
      </c>
      <c r="I117" t="s">
        <v>123</v>
      </c>
      <c r="J117" t="s">
        <v>103</v>
      </c>
      <c r="K117" t="s">
        <v>115</v>
      </c>
      <c r="L117">
        <v>86.42</v>
      </c>
      <c r="M117">
        <v>97.140000000000015</v>
      </c>
      <c r="N117">
        <v>31.243269632011405</v>
      </c>
    </row>
    <row r="118" spans="1:14" x14ac:dyDescent="0.25">
      <c r="A118" t="s">
        <v>139</v>
      </c>
      <c r="B118">
        <f>VLOOKUP(A118,Sheet2!$A$1:$B$11,2,0)</f>
        <v>1</v>
      </c>
      <c r="C118" t="s">
        <v>135</v>
      </c>
      <c r="D118">
        <v>46.76</v>
      </c>
      <c r="E118">
        <v>59.18</v>
      </c>
      <c r="F118">
        <v>394</v>
      </c>
      <c r="G118">
        <v>106.8</v>
      </c>
      <c r="H118">
        <v>36</v>
      </c>
      <c r="I118" t="s">
        <v>109</v>
      </c>
      <c r="J118" t="s">
        <v>115</v>
      </c>
      <c r="K118" t="s">
        <v>115</v>
      </c>
      <c r="L118">
        <v>-78.66</v>
      </c>
      <c r="M118">
        <v>139.09</v>
      </c>
      <c r="N118">
        <v>-22.117197460724451</v>
      </c>
    </row>
    <row r="119" spans="1:14" x14ac:dyDescent="0.25">
      <c r="A119" t="s">
        <v>167</v>
      </c>
      <c r="B119">
        <f>VLOOKUP(A119,Sheet2!$A$1:$B$11,2,0)</f>
        <v>0</v>
      </c>
      <c r="C119" t="s">
        <v>100</v>
      </c>
      <c r="D119">
        <v>109.68</v>
      </c>
      <c r="E119">
        <v>142.80000000000001</v>
      </c>
      <c r="F119">
        <v>72</v>
      </c>
      <c r="G119">
        <v>76.5</v>
      </c>
      <c r="H119">
        <v>6</v>
      </c>
      <c r="I119" t="s">
        <v>113</v>
      </c>
      <c r="J119" t="s">
        <v>115</v>
      </c>
      <c r="K119" t="s">
        <v>115</v>
      </c>
      <c r="L119">
        <v>-15.739999999999995</v>
      </c>
      <c r="M119">
        <v>55.47</v>
      </c>
      <c r="N119">
        <v>-11.88124584739225</v>
      </c>
    </row>
    <row r="120" spans="1:14" x14ac:dyDescent="0.25">
      <c r="A120" t="s">
        <v>106</v>
      </c>
      <c r="B120">
        <f>VLOOKUP(A120,Sheet2!$A$1:$B$11,2,0)</f>
        <v>0</v>
      </c>
      <c r="C120" t="s">
        <v>100</v>
      </c>
      <c r="D120">
        <v>155.87</v>
      </c>
      <c r="E120">
        <v>133.33000000000001</v>
      </c>
      <c r="F120">
        <v>115</v>
      </c>
      <c r="G120">
        <v>101.3</v>
      </c>
      <c r="H120">
        <v>7</v>
      </c>
      <c r="I120" t="s">
        <v>129</v>
      </c>
      <c r="J120" t="s">
        <v>103</v>
      </c>
      <c r="K120" t="s">
        <v>115</v>
      </c>
      <c r="L120">
        <v>30.450000000000003</v>
      </c>
      <c r="M120">
        <v>64.94</v>
      </c>
      <c r="N120">
        <v>18.841211929859053</v>
      </c>
    </row>
    <row r="121" spans="1:14" x14ac:dyDescent="0.25">
      <c r="A121" t="s">
        <v>116</v>
      </c>
      <c r="B121">
        <f>VLOOKUP(A121,Sheet2!$A$1:$B$11,2,0)</f>
        <v>1</v>
      </c>
      <c r="C121" t="s">
        <v>135</v>
      </c>
      <c r="D121">
        <v>52.44</v>
      </c>
      <c r="E121">
        <v>41.3</v>
      </c>
      <c r="F121">
        <v>429</v>
      </c>
      <c r="G121">
        <v>108.9</v>
      </c>
      <c r="H121">
        <v>25</v>
      </c>
      <c r="I121" t="s">
        <v>109</v>
      </c>
      <c r="J121" t="s">
        <v>115</v>
      </c>
      <c r="K121" t="s">
        <v>115</v>
      </c>
      <c r="L121">
        <v>-72.98</v>
      </c>
      <c r="M121">
        <v>156.97000000000003</v>
      </c>
      <c r="N121">
        <v>-18.701333446702382</v>
      </c>
    </row>
    <row r="122" spans="1:14" x14ac:dyDescent="0.25">
      <c r="A122" t="s">
        <v>111</v>
      </c>
      <c r="B122">
        <f>VLOOKUP(A122,Sheet2!$A$1:$B$11,2,0)</f>
        <v>1</v>
      </c>
      <c r="C122" t="s">
        <v>100</v>
      </c>
      <c r="D122">
        <v>74.77</v>
      </c>
      <c r="E122">
        <v>114.72</v>
      </c>
      <c r="F122">
        <v>102</v>
      </c>
      <c r="G122">
        <v>111</v>
      </c>
      <c r="H122">
        <v>4</v>
      </c>
      <c r="I122" t="s">
        <v>102</v>
      </c>
      <c r="J122" t="s">
        <v>115</v>
      </c>
      <c r="K122" t="s">
        <v>115</v>
      </c>
      <c r="L122">
        <v>-50.650000000000006</v>
      </c>
      <c r="M122">
        <v>83.550000000000011</v>
      </c>
      <c r="N122">
        <v>-23.418931133242495</v>
      </c>
    </row>
    <row r="123" spans="1:14" x14ac:dyDescent="0.25">
      <c r="A123" t="s">
        <v>106</v>
      </c>
      <c r="B123">
        <f>VLOOKUP(A123,Sheet2!$A$1:$B$11,2,0)</f>
        <v>0</v>
      </c>
      <c r="C123" t="s">
        <v>135</v>
      </c>
      <c r="D123">
        <v>119.15</v>
      </c>
      <c r="E123">
        <v>100.41</v>
      </c>
      <c r="F123">
        <v>255</v>
      </c>
      <c r="G123">
        <v>85.8</v>
      </c>
      <c r="H123">
        <v>47</v>
      </c>
      <c r="I123" t="s">
        <v>113</v>
      </c>
      <c r="J123" t="s">
        <v>115</v>
      </c>
      <c r="K123" t="s">
        <v>115</v>
      </c>
      <c r="L123">
        <v>-6.269999999999996</v>
      </c>
      <c r="M123">
        <v>97.860000000000014</v>
      </c>
      <c r="N123">
        <v>-2.749495443827338</v>
      </c>
    </row>
    <row r="124" spans="1:14" x14ac:dyDescent="0.25">
      <c r="A124" t="s">
        <v>106</v>
      </c>
      <c r="B124">
        <f>VLOOKUP(A124,Sheet2!$A$1:$B$11,2,0)</f>
        <v>0</v>
      </c>
      <c r="C124" t="s">
        <v>108</v>
      </c>
      <c r="D124">
        <v>54.72</v>
      </c>
      <c r="E124">
        <v>97.8</v>
      </c>
      <c r="F124">
        <v>305</v>
      </c>
      <c r="G124">
        <v>112.1</v>
      </c>
      <c r="H124">
        <v>14</v>
      </c>
      <c r="I124" t="s">
        <v>129</v>
      </c>
      <c r="J124" t="s">
        <v>115</v>
      </c>
      <c r="K124" t="s">
        <v>115</v>
      </c>
      <c r="L124">
        <v>-70.7</v>
      </c>
      <c r="M124">
        <v>100.47000000000001</v>
      </c>
      <c r="N124">
        <v>-26.350326952889532</v>
      </c>
    </row>
    <row r="125" spans="1:14" x14ac:dyDescent="0.25">
      <c r="A125" t="s">
        <v>139</v>
      </c>
      <c r="B125">
        <f>VLOOKUP(A125,Sheet2!$A$1:$B$11,2,0)</f>
        <v>1</v>
      </c>
      <c r="C125" t="s">
        <v>100</v>
      </c>
      <c r="D125">
        <v>194.85</v>
      </c>
      <c r="E125">
        <v>117.25</v>
      </c>
      <c r="F125">
        <v>17</v>
      </c>
      <c r="G125">
        <v>100.7</v>
      </c>
      <c r="H125">
        <v>-8</v>
      </c>
      <c r="I125" t="s">
        <v>109</v>
      </c>
      <c r="J125" t="s">
        <v>103</v>
      </c>
      <c r="K125" t="s">
        <v>115</v>
      </c>
      <c r="L125">
        <v>69.429999999999993</v>
      </c>
      <c r="M125">
        <v>81.02000000000001</v>
      </c>
      <c r="N125">
        <v>30.446165854458297</v>
      </c>
    </row>
    <row r="126" spans="1:14" x14ac:dyDescent="0.25">
      <c r="A126" t="s">
        <v>139</v>
      </c>
      <c r="B126">
        <f>VLOOKUP(A126,Sheet2!$A$1:$B$11,2,0)</f>
        <v>1</v>
      </c>
      <c r="C126" t="s">
        <v>108</v>
      </c>
      <c r="D126">
        <v>87.86</v>
      </c>
      <c r="E126">
        <v>73.23</v>
      </c>
      <c r="F126">
        <v>290</v>
      </c>
      <c r="G126">
        <v>107.9</v>
      </c>
      <c r="H126">
        <v>13</v>
      </c>
      <c r="I126" t="s">
        <v>102</v>
      </c>
      <c r="J126" t="s">
        <v>115</v>
      </c>
      <c r="K126" t="s">
        <v>115</v>
      </c>
      <c r="L126">
        <v>-37.56</v>
      </c>
      <c r="M126">
        <v>125.04</v>
      </c>
      <c r="N126">
        <v>-12.539565434623158</v>
      </c>
    </row>
    <row r="127" spans="1:14" x14ac:dyDescent="0.25">
      <c r="A127" t="s">
        <v>106</v>
      </c>
      <c r="B127">
        <f>VLOOKUP(A127,Sheet2!$A$1:$B$11,2,0)</f>
        <v>0</v>
      </c>
      <c r="C127" t="s">
        <v>135</v>
      </c>
      <c r="D127">
        <v>201.34</v>
      </c>
      <c r="E127">
        <v>90.74</v>
      </c>
      <c r="F127">
        <v>325</v>
      </c>
      <c r="G127">
        <v>88.5</v>
      </c>
      <c r="H127">
        <v>27</v>
      </c>
      <c r="I127" t="s">
        <v>109</v>
      </c>
      <c r="J127" t="s">
        <v>103</v>
      </c>
      <c r="K127" t="s">
        <v>115</v>
      </c>
      <c r="L127">
        <v>75.92</v>
      </c>
      <c r="M127">
        <v>107.53000000000002</v>
      </c>
      <c r="N127">
        <v>26.41758753155365</v>
      </c>
    </row>
    <row r="128" spans="1:14" x14ac:dyDescent="0.25">
      <c r="A128" t="s">
        <v>106</v>
      </c>
      <c r="B128">
        <f>VLOOKUP(A128,Sheet2!$A$1:$B$11,2,0)</f>
        <v>0</v>
      </c>
      <c r="C128" t="s">
        <v>108</v>
      </c>
      <c r="D128">
        <v>172.44</v>
      </c>
      <c r="E128">
        <v>129.16999999999999</v>
      </c>
      <c r="F128">
        <v>210</v>
      </c>
      <c r="G128">
        <v>99.3</v>
      </c>
      <c r="H128">
        <v>13</v>
      </c>
      <c r="I128" t="s">
        <v>102</v>
      </c>
      <c r="J128" t="s">
        <v>103</v>
      </c>
      <c r="K128" t="s">
        <v>115</v>
      </c>
      <c r="L128">
        <v>47.019999999999996</v>
      </c>
      <c r="M128">
        <v>69.100000000000023</v>
      </c>
      <c r="N128">
        <v>25.675381523485974</v>
      </c>
    </row>
    <row r="129" spans="1:14" x14ac:dyDescent="0.25">
      <c r="A129" t="s">
        <v>116</v>
      </c>
      <c r="B129">
        <f>VLOOKUP(A129,Sheet2!$A$1:$B$11,2,0)</f>
        <v>1</v>
      </c>
      <c r="C129" t="s">
        <v>135</v>
      </c>
      <c r="D129">
        <v>209.64</v>
      </c>
      <c r="E129">
        <v>77.17</v>
      </c>
      <c r="F129">
        <v>361</v>
      </c>
      <c r="G129">
        <v>95.8</v>
      </c>
      <c r="H129">
        <v>28</v>
      </c>
      <c r="I129" t="s">
        <v>109</v>
      </c>
      <c r="J129" t="s">
        <v>103</v>
      </c>
      <c r="K129" t="s">
        <v>115</v>
      </c>
      <c r="L129">
        <v>84.219999999999985</v>
      </c>
      <c r="M129">
        <v>121.10000000000001</v>
      </c>
      <c r="N129">
        <v>26.112752108165818</v>
      </c>
    </row>
    <row r="130" spans="1:14" x14ac:dyDescent="0.25">
      <c r="A130" t="s">
        <v>106</v>
      </c>
      <c r="B130">
        <f>VLOOKUP(A130,Sheet2!$A$1:$B$11,2,0)</f>
        <v>0</v>
      </c>
      <c r="C130" t="s">
        <v>127</v>
      </c>
      <c r="D130">
        <v>173.21</v>
      </c>
      <c r="E130">
        <v>182.58</v>
      </c>
      <c r="F130">
        <v>124</v>
      </c>
      <c r="G130">
        <v>97.1</v>
      </c>
      <c r="H130">
        <v>70</v>
      </c>
      <c r="I130" t="s">
        <v>109</v>
      </c>
      <c r="J130" t="s">
        <v>103</v>
      </c>
      <c r="K130" t="s">
        <v>115</v>
      </c>
      <c r="L130">
        <v>47.790000000000006</v>
      </c>
      <c r="M130">
        <v>15.689999999999998</v>
      </c>
      <c r="N130">
        <v>53.868303091854415</v>
      </c>
    </row>
    <row r="131" spans="1:14" x14ac:dyDescent="0.25">
      <c r="A131" t="s">
        <v>106</v>
      </c>
      <c r="B131">
        <f>VLOOKUP(A131,Sheet2!$A$1:$B$11,2,0)</f>
        <v>0</v>
      </c>
      <c r="C131" t="s">
        <v>135</v>
      </c>
      <c r="D131">
        <v>28.37</v>
      </c>
      <c r="E131">
        <v>100.86</v>
      </c>
      <c r="F131">
        <v>339</v>
      </c>
      <c r="G131">
        <v>92.2</v>
      </c>
      <c r="H131">
        <v>27</v>
      </c>
      <c r="I131" t="s">
        <v>251</v>
      </c>
      <c r="J131" t="s">
        <v>115</v>
      </c>
      <c r="K131" t="s">
        <v>115</v>
      </c>
      <c r="L131">
        <v>-97.05</v>
      </c>
      <c r="M131">
        <v>97.410000000000011</v>
      </c>
      <c r="N131">
        <v>-33.67044717270597</v>
      </c>
    </row>
    <row r="132" spans="1:14" x14ac:dyDescent="0.25">
      <c r="A132" t="s">
        <v>106</v>
      </c>
      <c r="B132">
        <f>VLOOKUP(A132,Sheet2!$A$1:$B$11,2,0)</f>
        <v>0</v>
      </c>
      <c r="C132" t="s">
        <v>100</v>
      </c>
      <c r="D132">
        <v>144.34</v>
      </c>
      <c r="E132">
        <v>159.83000000000001</v>
      </c>
      <c r="F132">
        <v>38</v>
      </c>
      <c r="G132">
        <v>100.7</v>
      </c>
      <c r="H132">
        <v>-1</v>
      </c>
      <c r="I132" t="s">
        <v>102</v>
      </c>
      <c r="J132" t="s">
        <v>103</v>
      </c>
      <c r="K132" t="s">
        <v>115</v>
      </c>
      <c r="L132">
        <v>18.920000000000002</v>
      </c>
      <c r="M132">
        <v>38.44</v>
      </c>
      <c r="N132">
        <v>19.654657238046941</v>
      </c>
    </row>
    <row r="133" spans="1:14" x14ac:dyDescent="0.25">
      <c r="A133" t="s">
        <v>170</v>
      </c>
      <c r="B133">
        <f>VLOOKUP(A133,Sheet2!$A$1:$B$11,2,0)</f>
        <v>0</v>
      </c>
      <c r="C133" t="s">
        <v>100</v>
      </c>
      <c r="D133">
        <v>148.47</v>
      </c>
      <c r="E133">
        <v>170.34</v>
      </c>
      <c r="F133">
        <v>16</v>
      </c>
      <c r="G133">
        <v>79.3</v>
      </c>
      <c r="H133">
        <v>-4</v>
      </c>
      <c r="I133" t="s">
        <v>102</v>
      </c>
      <c r="J133" t="s">
        <v>103</v>
      </c>
      <c r="K133" t="s">
        <v>115</v>
      </c>
      <c r="L133">
        <v>23.049999999999997</v>
      </c>
      <c r="M133">
        <v>27.930000000000007</v>
      </c>
      <c r="N133">
        <v>29.649067347254725</v>
      </c>
    </row>
    <row r="134" spans="1:14" x14ac:dyDescent="0.25">
      <c r="A134" t="s">
        <v>116</v>
      </c>
      <c r="B134">
        <f>VLOOKUP(A134,Sheet2!$A$1:$B$11,2,0)</f>
        <v>1</v>
      </c>
      <c r="C134" t="s">
        <v>135</v>
      </c>
      <c r="D134">
        <v>210.71</v>
      </c>
      <c r="E134">
        <v>66.73</v>
      </c>
      <c r="F134">
        <v>387</v>
      </c>
      <c r="G134">
        <v>104.5</v>
      </c>
      <c r="H134">
        <v>25</v>
      </c>
      <c r="I134" t="s">
        <v>109</v>
      </c>
      <c r="J134" t="s">
        <v>103</v>
      </c>
      <c r="K134" t="s">
        <v>115</v>
      </c>
      <c r="L134">
        <v>85.29</v>
      </c>
      <c r="M134">
        <v>131.54000000000002</v>
      </c>
      <c r="N134">
        <v>24.719408175683334</v>
      </c>
    </row>
    <row r="135" spans="1:14" x14ac:dyDescent="0.25">
      <c r="A135" t="s">
        <v>139</v>
      </c>
      <c r="B135">
        <f>VLOOKUP(A135,Sheet2!$A$1:$B$11,2,0)</f>
        <v>1</v>
      </c>
      <c r="C135" t="s">
        <v>108</v>
      </c>
      <c r="D135">
        <v>203.55</v>
      </c>
      <c r="E135">
        <v>106.42</v>
      </c>
      <c r="F135">
        <v>298</v>
      </c>
      <c r="G135">
        <v>100.6</v>
      </c>
      <c r="H135">
        <v>17</v>
      </c>
      <c r="I135" t="s">
        <v>109</v>
      </c>
      <c r="J135" t="s">
        <v>103</v>
      </c>
      <c r="K135" t="s">
        <v>115</v>
      </c>
      <c r="L135">
        <v>78.13000000000001</v>
      </c>
      <c r="M135">
        <v>91.850000000000009</v>
      </c>
      <c r="N135">
        <v>30.289015171996706</v>
      </c>
    </row>
    <row r="136" spans="1:14" x14ac:dyDescent="0.25">
      <c r="A136" t="s">
        <v>106</v>
      </c>
      <c r="B136">
        <f>VLOOKUP(A136,Sheet2!$A$1:$B$11,2,0)</f>
        <v>0</v>
      </c>
      <c r="C136" t="s">
        <v>100</v>
      </c>
      <c r="D136">
        <v>105.95</v>
      </c>
      <c r="E136">
        <v>168.88</v>
      </c>
      <c r="F136">
        <v>12</v>
      </c>
      <c r="G136">
        <v>97.8</v>
      </c>
      <c r="H136">
        <v>-7</v>
      </c>
      <c r="I136" t="s">
        <v>102</v>
      </c>
      <c r="J136" t="s">
        <v>115</v>
      </c>
      <c r="K136" t="s">
        <v>115</v>
      </c>
      <c r="L136">
        <v>-19.47</v>
      </c>
      <c r="M136">
        <v>29.390000000000015</v>
      </c>
      <c r="N136">
        <v>-25.142465805300699</v>
      </c>
    </row>
    <row r="137" spans="1:14" x14ac:dyDescent="0.25">
      <c r="A137" t="s">
        <v>106</v>
      </c>
      <c r="B137">
        <f>VLOOKUP(A137,Sheet2!$A$1:$B$11,2,0)</f>
        <v>0</v>
      </c>
      <c r="C137" t="s">
        <v>127</v>
      </c>
      <c r="D137">
        <v>117.05</v>
      </c>
      <c r="E137">
        <v>179.6</v>
      </c>
      <c r="F137">
        <v>60</v>
      </c>
      <c r="G137">
        <v>65.900000000000006</v>
      </c>
      <c r="H137">
        <v>75</v>
      </c>
      <c r="I137" t="s">
        <v>102</v>
      </c>
      <c r="J137" t="s">
        <v>115</v>
      </c>
      <c r="K137" t="s">
        <v>115</v>
      </c>
      <c r="L137">
        <v>-8.3700000000000045</v>
      </c>
      <c r="M137">
        <v>18.670000000000016</v>
      </c>
      <c r="N137">
        <v>-18.110478192591742</v>
      </c>
    </row>
    <row r="138" spans="1:14" x14ac:dyDescent="0.25">
      <c r="A138" t="s">
        <v>106</v>
      </c>
      <c r="B138">
        <f>VLOOKUP(A138,Sheet2!$A$1:$B$11,2,0)</f>
        <v>0</v>
      </c>
      <c r="C138" t="s">
        <v>127</v>
      </c>
      <c r="D138">
        <v>107.51</v>
      </c>
      <c r="E138">
        <v>167.59</v>
      </c>
      <c r="F138">
        <v>97</v>
      </c>
      <c r="G138">
        <v>70.099999999999994</v>
      </c>
      <c r="H138">
        <v>66</v>
      </c>
      <c r="I138" t="s">
        <v>109</v>
      </c>
      <c r="J138" t="s">
        <v>115</v>
      </c>
      <c r="K138" t="s">
        <v>115</v>
      </c>
      <c r="L138">
        <v>-17.909999999999997</v>
      </c>
      <c r="M138">
        <v>30.680000000000007</v>
      </c>
      <c r="N138">
        <v>-22.706259129714784</v>
      </c>
    </row>
    <row r="139" spans="1:14" x14ac:dyDescent="0.25">
      <c r="A139" t="s">
        <v>116</v>
      </c>
      <c r="B139">
        <f>VLOOKUP(A139,Sheet2!$A$1:$B$11,2,0)</f>
        <v>1</v>
      </c>
      <c r="C139" t="s">
        <v>135</v>
      </c>
      <c r="D139">
        <v>232.29</v>
      </c>
      <c r="E139">
        <v>71.930000000000007</v>
      </c>
      <c r="F139">
        <v>407</v>
      </c>
      <c r="G139">
        <v>108.5</v>
      </c>
      <c r="H139">
        <v>24</v>
      </c>
      <c r="I139" t="s">
        <v>109</v>
      </c>
      <c r="J139" t="s">
        <v>103</v>
      </c>
      <c r="K139" t="s">
        <v>104</v>
      </c>
      <c r="L139">
        <v>106.86999999999999</v>
      </c>
      <c r="M139">
        <v>126.34</v>
      </c>
      <c r="N139">
        <v>30.170711615446947</v>
      </c>
    </row>
    <row r="140" spans="1:14" x14ac:dyDescent="0.25">
      <c r="A140" t="s">
        <v>111</v>
      </c>
      <c r="B140">
        <f>VLOOKUP(A140,Sheet2!$A$1:$B$11,2,0)</f>
        <v>1</v>
      </c>
      <c r="C140" t="s">
        <v>100</v>
      </c>
      <c r="D140">
        <v>107.64</v>
      </c>
      <c r="E140">
        <v>175.06</v>
      </c>
      <c r="F140">
        <v>1</v>
      </c>
      <c r="G140">
        <v>72.2</v>
      </c>
      <c r="H140">
        <v>-49</v>
      </c>
      <c r="I140" t="s">
        <v>251</v>
      </c>
      <c r="J140" t="s">
        <v>115</v>
      </c>
      <c r="K140" t="s">
        <v>104</v>
      </c>
      <c r="L140">
        <v>-17.78</v>
      </c>
      <c r="M140">
        <v>23.210000000000008</v>
      </c>
      <c r="N140">
        <v>-28.090416231622633</v>
      </c>
    </row>
    <row r="141" spans="1:14" x14ac:dyDescent="0.25">
      <c r="A141" t="s">
        <v>106</v>
      </c>
      <c r="B141">
        <f>VLOOKUP(A141,Sheet2!$A$1:$B$11,2,0)</f>
        <v>0</v>
      </c>
      <c r="C141" t="s">
        <v>127</v>
      </c>
      <c r="D141">
        <v>121.21</v>
      </c>
      <c r="E141">
        <v>206.45</v>
      </c>
      <c r="F141">
        <v>13</v>
      </c>
      <c r="G141">
        <v>77</v>
      </c>
      <c r="H141">
        <v>81</v>
      </c>
      <c r="I141" t="s">
        <v>109</v>
      </c>
      <c r="J141" t="s">
        <v>104</v>
      </c>
      <c r="K141" t="s">
        <v>115</v>
      </c>
      <c r="L141">
        <v>-4.210000000000008</v>
      </c>
      <c r="M141">
        <v>-8.1799999999999784</v>
      </c>
      <c r="N141">
        <v>20.425138522334439</v>
      </c>
    </row>
    <row r="142" spans="1:14" x14ac:dyDescent="0.25">
      <c r="A142" t="s">
        <v>116</v>
      </c>
      <c r="B142">
        <f>VLOOKUP(A142,Sheet2!$A$1:$B$11,2,0)</f>
        <v>1</v>
      </c>
      <c r="C142" t="s">
        <v>135</v>
      </c>
      <c r="D142">
        <v>224.29</v>
      </c>
      <c r="E142">
        <v>98.95</v>
      </c>
      <c r="F142">
        <v>345</v>
      </c>
      <c r="G142">
        <v>92.4</v>
      </c>
      <c r="H142">
        <v>34</v>
      </c>
      <c r="I142" t="s">
        <v>109</v>
      </c>
      <c r="J142" t="s">
        <v>104</v>
      </c>
      <c r="K142" t="s">
        <v>104</v>
      </c>
      <c r="L142">
        <v>98.86999999999999</v>
      </c>
      <c r="M142">
        <v>99.320000000000007</v>
      </c>
      <c r="N142">
        <v>33.652430534561375</v>
      </c>
    </row>
    <row r="143" spans="1:14" x14ac:dyDescent="0.25">
      <c r="A143" t="s">
        <v>106</v>
      </c>
      <c r="B143">
        <f>VLOOKUP(A143,Sheet2!$A$1:$B$11,2,0)</f>
        <v>0</v>
      </c>
      <c r="C143" t="s">
        <v>135</v>
      </c>
      <c r="D143">
        <v>56.94</v>
      </c>
      <c r="E143">
        <v>83.54</v>
      </c>
      <c r="F143">
        <v>331</v>
      </c>
      <c r="G143">
        <v>89.6</v>
      </c>
      <c r="H143">
        <v>35</v>
      </c>
      <c r="I143" t="s">
        <v>109</v>
      </c>
      <c r="J143" t="s">
        <v>103</v>
      </c>
      <c r="K143" t="s">
        <v>115</v>
      </c>
      <c r="L143">
        <v>-68.48</v>
      </c>
      <c r="M143">
        <v>114.73</v>
      </c>
      <c r="N143">
        <v>-23.124087536458507</v>
      </c>
    </row>
    <row r="144" spans="1:14" x14ac:dyDescent="0.25">
      <c r="A144" t="s">
        <v>139</v>
      </c>
      <c r="B144">
        <f>VLOOKUP(A144,Sheet2!$A$1:$B$11,2,0)</f>
        <v>1</v>
      </c>
      <c r="C144" t="s">
        <v>108</v>
      </c>
      <c r="D144">
        <v>196.73</v>
      </c>
      <c r="E144">
        <v>124.89</v>
      </c>
      <c r="F144">
        <v>253</v>
      </c>
      <c r="G144">
        <v>101.4</v>
      </c>
      <c r="H144">
        <v>13</v>
      </c>
      <c r="I144" t="s">
        <v>109</v>
      </c>
      <c r="J144" t="s">
        <v>103</v>
      </c>
      <c r="K144" t="s">
        <v>115</v>
      </c>
      <c r="L144">
        <v>71.309999999999988</v>
      </c>
      <c r="M144">
        <v>73.38000000000001</v>
      </c>
      <c r="N144">
        <v>33.135267608503739</v>
      </c>
    </row>
    <row r="145" spans="1:14" x14ac:dyDescent="0.25">
      <c r="A145" t="s">
        <v>116</v>
      </c>
      <c r="B145">
        <f>VLOOKUP(A145,Sheet2!$A$1:$B$11,2,0)</f>
        <v>1</v>
      </c>
      <c r="C145" t="s">
        <v>135</v>
      </c>
      <c r="D145">
        <v>231.03</v>
      </c>
      <c r="E145">
        <v>79.78</v>
      </c>
      <c r="F145">
        <v>390</v>
      </c>
      <c r="G145">
        <v>103.3</v>
      </c>
      <c r="H145">
        <v>38</v>
      </c>
      <c r="I145" t="s">
        <v>109</v>
      </c>
      <c r="J145" t="s">
        <v>103</v>
      </c>
      <c r="K145" t="s">
        <v>115</v>
      </c>
      <c r="L145">
        <v>105.61</v>
      </c>
      <c r="M145">
        <v>118.49000000000001</v>
      </c>
      <c r="N145">
        <v>31.282936183099984</v>
      </c>
    </row>
    <row r="146" spans="1:14" x14ac:dyDescent="0.25">
      <c r="A146" t="s">
        <v>106</v>
      </c>
      <c r="B146">
        <f>VLOOKUP(A146,Sheet2!$A$1:$B$11,2,0)</f>
        <v>0</v>
      </c>
      <c r="C146" t="s">
        <v>135</v>
      </c>
      <c r="D146">
        <v>196.8</v>
      </c>
      <c r="E146">
        <v>87.83</v>
      </c>
      <c r="I146" t="s">
        <v>109</v>
      </c>
      <c r="J146" t="s">
        <v>103</v>
      </c>
      <c r="K146" t="s">
        <v>115</v>
      </c>
      <c r="L146">
        <v>71.38000000000001</v>
      </c>
      <c r="M146">
        <v>110.44000000000001</v>
      </c>
      <c r="N146">
        <v>24.65666080705229</v>
      </c>
    </row>
    <row r="147" spans="1:14" x14ac:dyDescent="0.25">
      <c r="A147" t="s">
        <v>106</v>
      </c>
      <c r="B147">
        <f>VLOOKUP(A147,Sheet2!$A$1:$B$11,2,0)</f>
        <v>0</v>
      </c>
      <c r="C147" t="s">
        <v>100</v>
      </c>
      <c r="D147">
        <v>151.65</v>
      </c>
      <c r="E147">
        <v>167.32</v>
      </c>
      <c r="F147">
        <v>64</v>
      </c>
      <c r="G147">
        <v>69.599999999999994</v>
      </c>
      <c r="H147">
        <v>5</v>
      </c>
      <c r="I147" t="s">
        <v>109</v>
      </c>
      <c r="J147" t="s">
        <v>103</v>
      </c>
      <c r="K147" t="s">
        <v>104</v>
      </c>
      <c r="L147">
        <v>26.230000000000004</v>
      </c>
      <c r="M147">
        <v>30.950000000000017</v>
      </c>
      <c r="N147">
        <v>30.210856020597959</v>
      </c>
    </row>
    <row r="148" spans="1:14" x14ac:dyDescent="0.25">
      <c r="A148" t="s">
        <v>106</v>
      </c>
      <c r="B148">
        <f>VLOOKUP(A148,Sheet2!$A$1:$B$11,2,0)</f>
        <v>0</v>
      </c>
      <c r="C148" t="s">
        <v>108</v>
      </c>
      <c r="D148">
        <v>111</v>
      </c>
      <c r="E148">
        <v>147</v>
      </c>
      <c r="F148">
        <v>192</v>
      </c>
      <c r="G148">
        <v>106.3</v>
      </c>
      <c r="H148">
        <v>9</v>
      </c>
      <c r="I148" t="s">
        <v>129</v>
      </c>
      <c r="J148" t="s">
        <v>115</v>
      </c>
      <c r="K148" t="s">
        <v>115</v>
      </c>
      <c r="L148">
        <v>-14.420000000000002</v>
      </c>
      <c r="M148">
        <v>51.27000000000001</v>
      </c>
      <c r="N148">
        <v>-11.781721092893711</v>
      </c>
    </row>
    <row r="149" spans="1:14" x14ac:dyDescent="0.25">
      <c r="A149" t="s">
        <v>116</v>
      </c>
      <c r="B149">
        <f>VLOOKUP(A149,Sheet2!$A$1:$B$11,2,0)</f>
        <v>1</v>
      </c>
      <c r="C149" t="s">
        <v>135</v>
      </c>
      <c r="D149">
        <v>212.4</v>
      </c>
      <c r="E149">
        <v>83.61</v>
      </c>
      <c r="F149">
        <v>356</v>
      </c>
      <c r="G149">
        <v>96.2</v>
      </c>
      <c r="H149">
        <v>33</v>
      </c>
      <c r="I149" t="s">
        <v>102</v>
      </c>
      <c r="J149" t="s">
        <v>103</v>
      </c>
      <c r="K149" t="s">
        <v>104</v>
      </c>
      <c r="L149">
        <v>86.98</v>
      </c>
      <c r="M149">
        <v>114.66000000000001</v>
      </c>
      <c r="N149">
        <v>27.887709563241131</v>
      </c>
    </row>
    <row r="150" spans="1:14" x14ac:dyDescent="0.25">
      <c r="A150" t="s">
        <v>106</v>
      </c>
      <c r="B150">
        <f>VLOOKUP(A150,Sheet2!$A$1:$B$11,2,0)</f>
        <v>0</v>
      </c>
      <c r="C150" t="s">
        <v>100</v>
      </c>
      <c r="D150">
        <v>165.63</v>
      </c>
      <c r="E150">
        <v>153.97999999999999</v>
      </c>
      <c r="F150">
        <v>6</v>
      </c>
      <c r="G150">
        <v>98.8</v>
      </c>
      <c r="H150">
        <v>-11</v>
      </c>
      <c r="I150" t="s">
        <v>174</v>
      </c>
      <c r="J150" t="s">
        <v>103</v>
      </c>
      <c r="K150" t="s">
        <v>115</v>
      </c>
      <c r="L150">
        <v>40.209999999999994</v>
      </c>
      <c r="M150">
        <v>44.29000000000002</v>
      </c>
      <c r="N150">
        <v>31.67675706851216</v>
      </c>
    </row>
    <row r="151" spans="1:14" x14ac:dyDescent="0.25">
      <c r="A151" t="s">
        <v>116</v>
      </c>
      <c r="B151">
        <f>VLOOKUP(A151,Sheet2!$A$1:$B$11,2,0)</f>
        <v>1</v>
      </c>
      <c r="C151" t="s">
        <v>108</v>
      </c>
      <c r="D151">
        <v>223.84</v>
      </c>
      <c r="E151">
        <v>63.19</v>
      </c>
      <c r="F151">
        <v>411</v>
      </c>
      <c r="G151">
        <v>108.6</v>
      </c>
      <c r="H151">
        <v>22</v>
      </c>
      <c r="I151" t="s">
        <v>109</v>
      </c>
      <c r="J151" t="s">
        <v>103</v>
      </c>
      <c r="K151" t="s">
        <v>115</v>
      </c>
      <c r="L151">
        <v>98.42</v>
      </c>
      <c r="M151">
        <v>135.08000000000001</v>
      </c>
      <c r="N151">
        <v>27.057958647800206</v>
      </c>
    </row>
    <row r="152" spans="1:14" x14ac:dyDescent="0.25">
      <c r="A152" t="s">
        <v>106</v>
      </c>
      <c r="B152">
        <f>VLOOKUP(A152,Sheet2!$A$1:$B$11,2,0)</f>
        <v>0</v>
      </c>
      <c r="C152" t="s">
        <v>108</v>
      </c>
      <c r="D152">
        <v>158.02000000000001</v>
      </c>
      <c r="E152">
        <v>161.44</v>
      </c>
      <c r="F152">
        <v>127</v>
      </c>
      <c r="G152">
        <v>72.2</v>
      </c>
      <c r="H152">
        <v>13</v>
      </c>
      <c r="I152" t="s">
        <v>109</v>
      </c>
      <c r="J152" t="s">
        <v>103</v>
      </c>
      <c r="K152" t="s">
        <v>115</v>
      </c>
      <c r="L152">
        <v>32.600000000000009</v>
      </c>
      <c r="M152">
        <v>36.830000000000013</v>
      </c>
      <c r="N152">
        <v>31.13518709382673</v>
      </c>
    </row>
    <row r="153" spans="1:14" x14ac:dyDescent="0.25">
      <c r="A153" t="s">
        <v>106</v>
      </c>
      <c r="B153">
        <f>VLOOKUP(A153,Sheet2!$A$1:$B$11,2,0)</f>
        <v>0</v>
      </c>
      <c r="C153" t="s">
        <v>100</v>
      </c>
      <c r="D153">
        <v>163.13</v>
      </c>
      <c r="E153">
        <v>138.82</v>
      </c>
      <c r="F153">
        <v>114</v>
      </c>
      <c r="G153">
        <v>110.3</v>
      </c>
      <c r="H153">
        <v>6</v>
      </c>
      <c r="I153" t="s">
        <v>129</v>
      </c>
      <c r="J153" t="s">
        <v>103</v>
      </c>
      <c r="K153" t="s">
        <v>115</v>
      </c>
      <c r="L153">
        <v>37.709999999999994</v>
      </c>
      <c r="M153">
        <v>59.450000000000017</v>
      </c>
      <c r="N153">
        <v>24.290663024234327</v>
      </c>
    </row>
    <row r="154" spans="1:14" x14ac:dyDescent="0.25">
      <c r="A154" t="s">
        <v>106</v>
      </c>
      <c r="B154">
        <f>VLOOKUP(A154,Sheet2!$A$1:$B$11,2,0)</f>
        <v>0</v>
      </c>
      <c r="C154" t="s">
        <v>135</v>
      </c>
      <c r="D154">
        <v>65.2</v>
      </c>
      <c r="E154">
        <v>84.77</v>
      </c>
      <c r="F154">
        <v>319</v>
      </c>
      <c r="G154">
        <v>90.1</v>
      </c>
      <c r="H154">
        <v>37</v>
      </c>
      <c r="I154" t="s">
        <v>109</v>
      </c>
      <c r="J154" t="s">
        <v>115</v>
      </c>
      <c r="K154" t="s">
        <v>115</v>
      </c>
      <c r="L154">
        <v>-60.22</v>
      </c>
      <c r="M154">
        <v>113.50000000000001</v>
      </c>
      <c r="N154">
        <v>-20.961900334576864</v>
      </c>
    </row>
    <row r="155" spans="1:14" x14ac:dyDescent="0.25">
      <c r="A155" t="s">
        <v>116</v>
      </c>
      <c r="B155">
        <f>VLOOKUP(A155,Sheet2!$A$1:$B$11,2,0)</f>
        <v>1</v>
      </c>
      <c r="C155" t="s">
        <v>108</v>
      </c>
      <c r="D155">
        <v>231.93</v>
      </c>
      <c r="E155">
        <v>83.28</v>
      </c>
      <c r="F155">
        <v>340</v>
      </c>
      <c r="G155">
        <v>101.2</v>
      </c>
      <c r="H155">
        <v>25</v>
      </c>
      <c r="I155" t="s">
        <v>251</v>
      </c>
      <c r="J155" t="s">
        <v>103</v>
      </c>
      <c r="K155" t="s">
        <v>115</v>
      </c>
      <c r="L155">
        <v>106.51</v>
      </c>
      <c r="M155">
        <v>114.99000000000001</v>
      </c>
      <c r="N155">
        <v>32.105651105223558</v>
      </c>
    </row>
    <row r="156" spans="1:14" x14ac:dyDescent="0.25">
      <c r="A156" t="s">
        <v>106</v>
      </c>
      <c r="B156">
        <f>VLOOKUP(A156,Sheet2!$A$1:$B$11,2,0)</f>
        <v>0</v>
      </c>
      <c r="C156" t="s">
        <v>135</v>
      </c>
      <c r="D156">
        <v>156.13</v>
      </c>
      <c r="E156">
        <v>112.08</v>
      </c>
      <c r="F156">
        <v>231</v>
      </c>
      <c r="G156">
        <v>89.2</v>
      </c>
      <c r="H156">
        <v>54</v>
      </c>
      <c r="I156" t="s">
        <v>123</v>
      </c>
      <c r="J156" t="s">
        <v>103</v>
      </c>
      <c r="K156" t="s">
        <v>115</v>
      </c>
      <c r="L156">
        <v>30.709999999999994</v>
      </c>
      <c r="M156">
        <v>86.190000000000012</v>
      </c>
      <c r="N156">
        <v>14.708460069767828</v>
      </c>
    </row>
    <row r="157" spans="1:14" x14ac:dyDescent="0.25">
      <c r="A157" t="s">
        <v>106</v>
      </c>
      <c r="B157">
        <f>VLOOKUP(A157,Sheet2!$A$1:$B$11,2,0)</f>
        <v>0</v>
      </c>
      <c r="C157" t="s">
        <v>100</v>
      </c>
      <c r="D157">
        <v>169.84</v>
      </c>
      <c r="E157">
        <v>126.5</v>
      </c>
      <c r="F157">
        <v>118</v>
      </c>
      <c r="G157">
        <v>103.4</v>
      </c>
      <c r="H157">
        <v>6</v>
      </c>
      <c r="I157" t="s">
        <v>109</v>
      </c>
      <c r="J157" t="s">
        <v>103</v>
      </c>
      <c r="K157" t="s">
        <v>115</v>
      </c>
      <c r="L157">
        <v>44.42</v>
      </c>
      <c r="M157">
        <v>71.77000000000001</v>
      </c>
      <c r="N157">
        <v>23.815693469989622</v>
      </c>
    </row>
    <row r="158" spans="1:14" x14ac:dyDescent="0.25">
      <c r="A158" t="s">
        <v>119</v>
      </c>
      <c r="B158">
        <f>VLOOKUP(A158,Sheet2!$A$1:$B$11,2,0)</f>
        <v>1</v>
      </c>
      <c r="C158" t="s">
        <v>135</v>
      </c>
      <c r="D158">
        <v>182.33</v>
      </c>
      <c r="E158">
        <v>56.54</v>
      </c>
      <c r="F158">
        <v>377</v>
      </c>
      <c r="G158">
        <v>102.5</v>
      </c>
      <c r="H158">
        <v>37</v>
      </c>
      <c r="I158" t="s">
        <v>251</v>
      </c>
      <c r="J158" t="s">
        <v>103</v>
      </c>
      <c r="K158" t="s">
        <v>115</v>
      </c>
      <c r="L158">
        <v>56.910000000000011</v>
      </c>
      <c r="M158">
        <v>141.73000000000002</v>
      </c>
      <c r="N158">
        <v>16.408006635512084</v>
      </c>
    </row>
    <row r="159" spans="1:14" x14ac:dyDescent="0.25">
      <c r="A159" t="s">
        <v>106</v>
      </c>
      <c r="B159">
        <f>VLOOKUP(A159,Sheet2!$A$1:$B$11,2,0)</f>
        <v>0</v>
      </c>
      <c r="C159" t="s">
        <v>108</v>
      </c>
      <c r="D159">
        <v>170.43</v>
      </c>
      <c r="E159">
        <v>128.30000000000001</v>
      </c>
      <c r="F159">
        <v>155</v>
      </c>
      <c r="G159">
        <v>108.4</v>
      </c>
      <c r="H159">
        <v>10</v>
      </c>
      <c r="I159" t="s">
        <v>129</v>
      </c>
      <c r="J159" t="s">
        <v>103</v>
      </c>
      <c r="K159" t="s">
        <v>115</v>
      </c>
      <c r="L159">
        <v>45.010000000000005</v>
      </c>
      <c r="M159">
        <v>69.97</v>
      </c>
      <c r="N159">
        <v>24.564143639520459</v>
      </c>
    </row>
    <row r="160" spans="1:14" x14ac:dyDescent="0.25">
      <c r="A160" t="s">
        <v>106</v>
      </c>
      <c r="B160">
        <f>VLOOKUP(A160,Sheet2!$A$1:$B$11,2,0)</f>
        <v>0</v>
      </c>
      <c r="C160" t="s">
        <v>100</v>
      </c>
      <c r="D160">
        <v>159.75</v>
      </c>
      <c r="E160">
        <v>141.97999999999999</v>
      </c>
      <c r="F160">
        <v>49</v>
      </c>
      <c r="G160">
        <v>98.7</v>
      </c>
      <c r="H160">
        <v>1</v>
      </c>
      <c r="I160" t="s">
        <v>185</v>
      </c>
      <c r="J160" t="s">
        <v>103</v>
      </c>
      <c r="K160" t="s">
        <v>115</v>
      </c>
      <c r="L160">
        <v>34.33</v>
      </c>
      <c r="M160">
        <v>56.29000000000002</v>
      </c>
      <c r="N160">
        <v>23.533554101964416</v>
      </c>
    </row>
    <row r="161" spans="1:14" x14ac:dyDescent="0.25">
      <c r="A161" t="s">
        <v>167</v>
      </c>
      <c r="B161">
        <f>VLOOKUP(A161,Sheet2!$A$1:$B$11,2,0)</f>
        <v>0</v>
      </c>
      <c r="C161" t="s">
        <v>100</v>
      </c>
      <c r="D161">
        <v>149.13999999999999</v>
      </c>
      <c r="E161">
        <v>163.18</v>
      </c>
      <c r="F161">
        <v>20</v>
      </c>
      <c r="G161">
        <v>105.4</v>
      </c>
      <c r="H161">
        <v>-5</v>
      </c>
      <c r="I161" t="s">
        <v>129</v>
      </c>
      <c r="J161" t="s">
        <v>103</v>
      </c>
      <c r="K161" t="s">
        <v>115</v>
      </c>
      <c r="L161">
        <v>23.719999999999985</v>
      </c>
      <c r="M161">
        <v>35.090000000000003</v>
      </c>
      <c r="N161">
        <v>25.543313985801571</v>
      </c>
    </row>
    <row r="162" spans="1:14" x14ac:dyDescent="0.25">
      <c r="A162" t="s">
        <v>139</v>
      </c>
      <c r="B162">
        <f>VLOOKUP(A162,Sheet2!$A$1:$B$11,2,0)</f>
        <v>1</v>
      </c>
      <c r="C162" t="s">
        <v>108</v>
      </c>
      <c r="D162">
        <v>193.68</v>
      </c>
      <c r="E162">
        <v>122.58</v>
      </c>
      <c r="F162">
        <v>236</v>
      </c>
      <c r="G162">
        <v>71.900000000000006</v>
      </c>
      <c r="H162">
        <v>27</v>
      </c>
      <c r="I162" t="s">
        <v>102</v>
      </c>
      <c r="J162" t="s">
        <v>103</v>
      </c>
      <c r="K162" t="s">
        <v>115</v>
      </c>
      <c r="L162">
        <v>68.260000000000005</v>
      </c>
      <c r="M162">
        <v>75.690000000000012</v>
      </c>
      <c r="N162">
        <v>31.53396909130154</v>
      </c>
    </row>
    <row r="163" spans="1:14" x14ac:dyDescent="0.25">
      <c r="A163" t="s">
        <v>106</v>
      </c>
      <c r="B163">
        <f>VLOOKUP(A163,Sheet2!$A$1:$B$11,2,0)</f>
        <v>0</v>
      </c>
      <c r="C163" t="s">
        <v>108</v>
      </c>
      <c r="D163">
        <v>83.58</v>
      </c>
      <c r="E163">
        <v>153.91</v>
      </c>
      <c r="F163">
        <v>156</v>
      </c>
      <c r="G163">
        <v>96.6</v>
      </c>
      <c r="H163">
        <v>11</v>
      </c>
      <c r="I163" t="s">
        <v>109</v>
      </c>
      <c r="J163" t="s">
        <v>115</v>
      </c>
      <c r="K163" t="s">
        <v>115</v>
      </c>
      <c r="L163">
        <v>-41.84</v>
      </c>
      <c r="M163">
        <v>44.360000000000014</v>
      </c>
      <c r="N163">
        <v>-32.494104530445831</v>
      </c>
    </row>
    <row r="164" spans="1:14" x14ac:dyDescent="0.25">
      <c r="A164" t="s">
        <v>106</v>
      </c>
      <c r="B164">
        <f>VLOOKUP(A164,Sheet2!$A$1:$B$11,2,0)</f>
        <v>0</v>
      </c>
      <c r="C164" t="s">
        <v>108</v>
      </c>
      <c r="D164">
        <v>161.33000000000001</v>
      </c>
      <c r="E164">
        <v>156.81</v>
      </c>
      <c r="F164">
        <v>140</v>
      </c>
      <c r="G164">
        <v>95.3</v>
      </c>
      <c r="H164">
        <v>8</v>
      </c>
      <c r="I164" t="s">
        <v>109</v>
      </c>
      <c r="J164" t="s">
        <v>115</v>
      </c>
      <c r="K164" t="s">
        <v>115</v>
      </c>
      <c r="L164">
        <v>35.910000000000011</v>
      </c>
      <c r="M164">
        <v>41.460000000000008</v>
      </c>
      <c r="N164">
        <v>30.672762418008375</v>
      </c>
    </row>
    <row r="165" spans="1:14" x14ac:dyDescent="0.25">
      <c r="A165" t="s">
        <v>116</v>
      </c>
      <c r="B165">
        <f>VLOOKUP(A165,Sheet2!$A$1:$B$11,2,0)</f>
        <v>1</v>
      </c>
      <c r="C165" t="s">
        <v>135</v>
      </c>
      <c r="D165">
        <v>43.1</v>
      </c>
      <c r="E165">
        <v>50.1</v>
      </c>
      <c r="F165">
        <v>420</v>
      </c>
      <c r="G165">
        <v>106.4</v>
      </c>
      <c r="H165">
        <v>29</v>
      </c>
      <c r="I165" t="s">
        <v>123</v>
      </c>
      <c r="J165" t="s">
        <v>115</v>
      </c>
      <c r="K165" t="s">
        <v>115</v>
      </c>
      <c r="L165">
        <v>-82.32</v>
      </c>
      <c r="M165">
        <v>148.17000000000002</v>
      </c>
      <c r="N165">
        <v>-21.79169179007053</v>
      </c>
    </row>
    <row r="166" spans="1:14" x14ac:dyDescent="0.25">
      <c r="A166" t="s">
        <v>106</v>
      </c>
      <c r="B166">
        <f>VLOOKUP(A166,Sheet2!$A$1:$B$11,2,0)</f>
        <v>0</v>
      </c>
      <c r="C166" t="s">
        <v>135</v>
      </c>
      <c r="D166">
        <v>90.12</v>
      </c>
      <c r="E166">
        <v>76.540000000000006</v>
      </c>
      <c r="F166">
        <v>316</v>
      </c>
      <c r="G166">
        <v>98.6</v>
      </c>
      <c r="H166">
        <v>44</v>
      </c>
      <c r="I166" t="s">
        <v>113</v>
      </c>
      <c r="J166" t="s">
        <v>115</v>
      </c>
      <c r="K166" t="s">
        <v>115</v>
      </c>
      <c r="L166">
        <v>-35.299999999999997</v>
      </c>
      <c r="M166">
        <v>121.73</v>
      </c>
      <c r="N166">
        <v>-12.128565698303039</v>
      </c>
    </row>
    <row r="167" spans="1:14" x14ac:dyDescent="0.25">
      <c r="A167" t="s">
        <v>106</v>
      </c>
      <c r="B167">
        <f>VLOOKUP(A167,Sheet2!$A$1:$B$11,2,0)</f>
        <v>0</v>
      </c>
      <c r="C167" t="s">
        <v>135</v>
      </c>
      <c r="D167">
        <v>159.96</v>
      </c>
      <c r="E167">
        <v>130.4</v>
      </c>
      <c r="F167">
        <v>221</v>
      </c>
      <c r="G167">
        <v>92.9</v>
      </c>
      <c r="H167">
        <v>55</v>
      </c>
      <c r="I167" t="s">
        <v>109</v>
      </c>
      <c r="J167" t="s">
        <v>103</v>
      </c>
      <c r="K167" t="s">
        <v>115</v>
      </c>
      <c r="L167">
        <v>34.540000000000006</v>
      </c>
      <c r="M167">
        <v>67.87</v>
      </c>
      <c r="N167">
        <v>20.229138657453529</v>
      </c>
    </row>
    <row r="168" spans="1:14" x14ac:dyDescent="0.25">
      <c r="A168" t="s">
        <v>111</v>
      </c>
      <c r="B168">
        <f>VLOOKUP(A168,Sheet2!$A$1:$B$11,2,0)</f>
        <v>1</v>
      </c>
      <c r="C168" t="s">
        <v>108</v>
      </c>
      <c r="D168">
        <v>187.33</v>
      </c>
      <c r="E168">
        <v>117.61</v>
      </c>
      <c r="F168">
        <v>226</v>
      </c>
      <c r="G168">
        <v>72.2</v>
      </c>
      <c r="H168">
        <v>22</v>
      </c>
      <c r="I168" t="s">
        <v>102</v>
      </c>
      <c r="J168" t="s">
        <v>103</v>
      </c>
      <c r="K168" t="s">
        <v>115</v>
      </c>
      <c r="L168">
        <v>61.910000000000011</v>
      </c>
      <c r="M168">
        <v>80.660000000000011</v>
      </c>
      <c r="N168">
        <v>28.130835680245951</v>
      </c>
    </row>
    <row r="169" spans="1:14" x14ac:dyDescent="0.25">
      <c r="A169" t="s">
        <v>106</v>
      </c>
      <c r="B169">
        <f>VLOOKUP(A169,Sheet2!$A$1:$B$11,2,0)</f>
        <v>0</v>
      </c>
      <c r="C169" t="s">
        <v>100</v>
      </c>
      <c r="D169">
        <v>100.19</v>
      </c>
      <c r="E169">
        <v>158.58000000000001</v>
      </c>
      <c r="F169">
        <v>8</v>
      </c>
      <c r="G169">
        <v>81.7</v>
      </c>
      <c r="H169">
        <v>-14</v>
      </c>
      <c r="I169" t="s">
        <v>109</v>
      </c>
      <c r="J169" t="s">
        <v>115</v>
      </c>
      <c r="K169" t="s">
        <v>115</v>
      </c>
      <c r="L169">
        <v>-25.230000000000004</v>
      </c>
      <c r="M169">
        <v>39.69</v>
      </c>
      <c r="N169">
        <v>-24.33237081735049</v>
      </c>
    </row>
    <row r="170" spans="1:14" x14ac:dyDescent="0.25">
      <c r="A170" t="s">
        <v>116</v>
      </c>
      <c r="B170">
        <f>VLOOKUP(A170,Sheet2!$A$1:$B$11,2,0)</f>
        <v>1</v>
      </c>
      <c r="C170" t="s">
        <v>135</v>
      </c>
      <c r="D170">
        <v>202.76</v>
      </c>
      <c r="E170">
        <v>59.82</v>
      </c>
      <c r="F170">
        <v>392</v>
      </c>
      <c r="G170">
        <v>104.5</v>
      </c>
      <c r="H170">
        <v>33</v>
      </c>
      <c r="I170" t="s">
        <v>109</v>
      </c>
      <c r="J170" t="s">
        <v>104</v>
      </c>
      <c r="K170" t="s">
        <v>115</v>
      </c>
      <c r="L170">
        <v>77.339999999999989</v>
      </c>
      <c r="M170">
        <v>138.45000000000002</v>
      </c>
      <c r="N170">
        <v>21.891227086124879</v>
      </c>
    </row>
    <row r="171" spans="1:14" x14ac:dyDescent="0.25">
      <c r="A171" t="s">
        <v>310</v>
      </c>
      <c r="B171" t="str">
        <f>VLOOKUP(A171,Sheet2!$A$1:$B$11,2,0)</f>
        <v>N/A</v>
      </c>
      <c r="C171" t="s">
        <v>100</v>
      </c>
      <c r="D171">
        <v>167.28</v>
      </c>
      <c r="E171">
        <v>159.83000000000001</v>
      </c>
      <c r="F171">
        <v>9</v>
      </c>
      <c r="G171">
        <v>96.4</v>
      </c>
      <c r="H171">
        <v>-7</v>
      </c>
      <c r="I171" t="s">
        <v>109</v>
      </c>
      <c r="J171" t="s">
        <v>115</v>
      </c>
      <c r="K171" t="s">
        <v>115</v>
      </c>
      <c r="L171">
        <v>41.86</v>
      </c>
      <c r="M171">
        <v>38.44</v>
      </c>
      <c r="N171">
        <v>35.579077338854056</v>
      </c>
    </row>
    <row r="172" spans="1:14" x14ac:dyDescent="0.25">
      <c r="A172" t="s">
        <v>106</v>
      </c>
      <c r="B172">
        <f>VLOOKUP(A172,Sheet2!$A$1:$B$11,2,0)</f>
        <v>0</v>
      </c>
      <c r="C172" t="s">
        <v>108</v>
      </c>
      <c r="D172">
        <v>58.4</v>
      </c>
      <c r="E172">
        <v>91.63</v>
      </c>
      <c r="F172">
        <v>313</v>
      </c>
      <c r="G172">
        <v>110.6</v>
      </c>
      <c r="H172">
        <v>17</v>
      </c>
      <c r="I172" t="s">
        <v>109</v>
      </c>
      <c r="J172" t="s">
        <v>115</v>
      </c>
      <c r="K172" t="s">
        <v>115</v>
      </c>
      <c r="L172">
        <v>-67.02000000000001</v>
      </c>
      <c r="M172">
        <v>106.64000000000001</v>
      </c>
      <c r="N172">
        <v>-24.111085231722825</v>
      </c>
    </row>
    <row r="173" spans="1:14" x14ac:dyDescent="0.25">
      <c r="A173" t="s">
        <v>106</v>
      </c>
      <c r="B173">
        <f>VLOOKUP(A173,Sheet2!$A$1:$B$11,2,0)</f>
        <v>0</v>
      </c>
      <c r="C173" t="s">
        <v>135</v>
      </c>
      <c r="D173">
        <v>61.98</v>
      </c>
      <c r="E173">
        <v>88.55</v>
      </c>
      <c r="F173">
        <v>315</v>
      </c>
      <c r="G173">
        <v>85.6</v>
      </c>
      <c r="H173">
        <v>29</v>
      </c>
      <c r="I173" t="s">
        <v>113</v>
      </c>
      <c r="J173" t="s">
        <v>115</v>
      </c>
      <c r="K173" t="s">
        <v>115</v>
      </c>
      <c r="L173">
        <v>-63.440000000000005</v>
      </c>
      <c r="M173">
        <v>109.72000000000001</v>
      </c>
      <c r="N173">
        <v>-22.527345266201074</v>
      </c>
    </row>
    <row r="174" spans="1:14" x14ac:dyDescent="0.25">
      <c r="A174" t="s">
        <v>106</v>
      </c>
      <c r="B174">
        <f>VLOOKUP(A174,Sheet2!$A$1:$B$11,2,0)</f>
        <v>0</v>
      </c>
      <c r="C174" t="s">
        <v>127</v>
      </c>
      <c r="D174">
        <v>121.31</v>
      </c>
      <c r="E174">
        <v>217.76</v>
      </c>
      <c r="F174">
        <v>36</v>
      </c>
      <c r="G174">
        <v>72.8</v>
      </c>
      <c r="H174">
        <v>86</v>
      </c>
      <c r="I174" t="s">
        <v>113</v>
      </c>
      <c r="J174" t="s">
        <v>115</v>
      </c>
      <c r="K174" t="s">
        <v>115</v>
      </c>
      <c r="L174">
        <v>-4.1099999999999994</v>
      </c>
      <c r="M174">
        <v>-19.489999999999981</v>
      </c>
      <c r="N174">
        <v>8.9309378433399473</v>
      </c>
    </row>
    <row r="175" spans="1:14" x14ac:dyDescent="0.25">
      <c r="A175" t="s">
        <v>106</v>
      </c>
      <c r="B175">
        <f>VLOOKUP(A175,Sheet2!$A$1:$B$11,2,0)</f>
        <v>0</v>
      </c>
      <c r="C175" t="s">
        <v>100</v>
      </c>
      <c r="D175">
        <v>138.72</v>
      </c>
      <c r="E175">
        <v>187.93</v>
      </c>
      <c r="F175">
        <v>48</v>
      </c>
      <c r="G175">
        <v>105.3</v>
      </c>
      <c r="H175">
        <v>1</v>
      </c>
      <c r="I175" t="s">
        <v>109</v>
      </c>
      <c r="J175" t="s">
        <v>103</v>
      </c>
      <c r="K175" t="s">
        <v>115</v>
      </c>
      <c r="L175">
        <v>13.299999999999997</v>
      </c>
      <c r="M175">
        <v>10.340000000000003</v>
      </c>
      <c r="N175">
        <v>39.102710998455514</v>
      </c>
    </row>
    <row r="176" spans="1:14" x14ac:dyDescent="0.25">
      <c r="A176" t="s">
        <v>106</v>
      </c>
      <c r="B176">
        <f>VLOOKUP(A176,Sheet2!$A$1:$B$11,2,0)</f>
        <v>0</v>
      </c>
      <c r="C176" t="s">
        <v>100</v>
      </c>
      <c r="D176">
        <v>110.53</v>
      </c>
      <c r="E176">
        <v>185.54</v>
      </c>
      <c r="F176">
        <v>2</v>
      </c>
      <c r="G176">
        <v>71.599999999999994</v>
      </c>
      <c r="H176">
        <v>-56</v>
      </c>
      <c r="I176" t="s">
        <v>129</v>
      </c>
      <c r="J176" t="s">
        <v>115</v>
      </c>
      <c r="K176" t="s">
        <v>104</v>
      </c>
      <c r="L176">
        <v>-14.89</v>
      </c>
      <c r="M176">
        <v>12.730000000000018</v>
      </c>
      <c r="N176">
        <v>-37.103751991847588</v>
      </c>
    </row>
    <row r="177" spans="1:14" x14ac:dyDescent="0.25">
      <c r="A177" t="s">
        <v>106</v>
      </c>
      <c r="B177">
        <f>VLOOKUP(A177,Sheet2!$A$1:$B$11,2,0)</f>
        <v>0</v>
      </c>
      <c r="C177" t="s">
        <v>127</v>
      </c>
      <c r="D177">
        <v>97</v>
      </c>
      <c r="E177">
        <v>141</v>
      </c>
      <c r="F177">
        <v>180</v>
      </c>
      <c r="G177">
        <v>90.9</v>
      </c>
      <c r="H177">
        <v>61</v>
      </c>
      <c r="I177" t="s">
        <v>129</v>
      </c>
      <c r="J177" t="s">
        <v>115</v>
      </c>
      <c r="K177" t="s">
        <v>115</v>
      </c>
      <c r="L177">
        <v>-28.42</v>
      </c>
      <c r="M177">
        <v>57.27000000000001</v>
      </c>
      <c r="N177">
        <v>-19.794536611895637</v>
      </c>
    </row>
    <row r="178" spans="1:14" x14ac:dyDescent="0.25">
      <c r="A178" t="s">
        <v>106</v>
      </c>
      <c r="B178">
        <f>VLOOKUP(A178,Sheet2!$A$1:$B$11,2,0)</f>
        <v>0</v>
      </c>
      <c r="C178" t="s">
        <v>127</v>
      </c>
      <c r="D178">
        <v>151.06</v>
      </c>
      <c r="E178">
        <v>149.1</v>
      </c>
      <c r="F178">
        <v>143</v>
      </c>
      <c r="G178">
        <v>90.8</v>
      </c>
      <c r="H178">
        <v>64</v>
      </c>
      <c r="I178" t="s">
        <v>113</v>
      </c>
      <c r="J178" t="s">
        <v>103</v>
      </c>
      <c r="K178" t="s">
        <v>104</v>
      </c>
      <c r="L178">
        <v>25.64</v>
      </c>
      <c r="M178">
        <v>49.170000000000016</v>
      </c>
      <c r="N178">
        <v>20.655050026593052</v>
      </c>
    </row>
    <row r="179" spans="1:14" x14ac:dyDescent="0.25">
      <c r="A179" t="s">
        <v>106</v>
      </c>
      <c r="B179">
        <f>VLOOKUP(A179,Sheet2!$A$1:$B$11,2,0)</f>
        <v>0</v>
      </c>
      <c r="C179" t="s">
        <v>100</v>
      </c>
      <c r="D179">
        <v>162.75</v>
      </c>
      <c r="E179">
        <v>150.88999999999999</v>
      </c>
      <c r="F179">
        <v>7</v>
      </c>
      <c r="G179">
        <v>84.8</v>
      </c>
      <c r="H179">
        <v>-24</v>
      </c>
      <c r="I179" t="s">
        <v>109</v>
      </c>
      <c r="J179" t="s">
        <v>103</v>
      </c>
      <c r="K179" t="s">
        <v>115</v>
      </c>
      <c r="L179">
        <v>37.33</v>
      </c>
      <c r="M179">
        <v>47.380000000000024</v>
      </c>
      <c r="N179">
        <v>28.675538456091346</v>
      </c>
    </row>
    <row r="180" spans="1:14" x14ac:dyDescent="0.25">
      <c r="A180" t="s">
        <v>111</v>
      </c>
      <c r="B180">
        <f>VLOOKUP(A180,Sheet2!$A$1:$B$11,2,0)</f>
        <v>1</v>
      </c>
      <c r="C180" t="s">
        <v>100</v>
      </c>
      <c r="D180">
        <v>155.88999999999999</v>
      </c>
      <c r="E180">
        <v>162.72999999999999</v>
      </c>
      <c r="F180">
        <v>121</v>
      </c>
      <c r="G180">
        <v>84.3</v>
      </c>
      <c r="H180">
        <v>9</v>
      </c>
      <c r="I180" t="s">
        <v>102</v>
      </c>
      <c r="J180" t="s">
        <v>103</v>
      </c>
      <c r="K180" t="s">
        <v>115</v>
      </c>
      <c r="L180">
        <v>30.469999999999985</v>
      </c>
      <c r="M180">
        <v>35.54000000000002</v>
      </c>
      <c r="N180">
        <v>30.455949185148434</v>
      </c>
    </row>
    <row r="181" spans="1:14" x14ac:dyDescent="0.25">
      <c r="A181" t="s">
        <v>116</v>
      </c>
      <c r="B181">
        <f>VLOOKUP(A181,Sheet2!$A$1:$B$11,2,0)</f>
        <v>1</v>
      </c>
      <c r="C181" t="s">
        <v>135</v>
      </c>
      <c r="D181">
        <v>218.82</v>
      </c>
      <c r="E181">
        <v>89.11</v>
      </c>
      <c r="F181">
        <v>355</v>
      </c>
      <c r="G181">
        <v>107.9</v>
      </c>
      <c r="H181">
        <v>39</v>
      </c>
      <c r="I181" t="s">
        <v>129</v>
      </c>
      <c r="J181" t="s">
        <v>103</v>
      </c>
      <c r="K181" t="s">
        <v>115</v>
      </c>
      <c r="L181">
        <v>93.399999999999991</v>
      </c>
      <c r="M181">
        <v>109.16000000000001</v>
      </c>
      <c r="N181">
        <v>30.413336734793738</v>
      </c>
    </row>
    <row r="182" spans="1:14" x14ac:dyDescent="0.25">
      <c r="A182" t="s">
        <v>116</v>
      </c>
      <c r="B182">
        <f>VLOOKUP(A182,Sheet2!$A$1:$B$11,2,0)</f>
        <v>1</v>
      </c>
      <c r="C182" t="s">
        <v>108</v>
      </c>
      <c r="D182">
        <v>210.04</v>
      </c>
      <c r="E182">
        <v>62.59</v>
      </c>
      <c r="F182">
        <v>367</v>
      </c>
      <c r="G182">
        <v>108.2</v>
      </c>
      <c r="H182">
        <v>20</v>
      </c>
      <c r="I182" t="s">
        <v>113</v>
      </c>
      <c r="J182" t="s">
        <v>103</v>
      </c>
      <c r="K182" t="s">
        <v>115</v>
      </c>
      <c r="L182">
        <v>84.61999999999999</v>
      </c>
      <c r="M182">
        <v>135.68</v>
      </c>
      <c r="N182">
        <v>23.963017994526041</v>
      </c>
    </row>
    <row r="183" spans="1:14" x14ac:dyDescent="0.25">
      <c r="A183" t="s">
        <v>111</v>
      </c>
      <c r="B183">
        <f>VLOOKUP(A183,Sheet2!$A$1:$B$11,2,0)</f>
        <v>1</v>
      </c>
      <c r="C183" t="s">
        <v>108</v>
      </c>
      <c r="D183">
        <v>158.54</v>
      </c>
      <c r="E183">
        <v>114.71</v>
      </c>
      <c r="F183">
        <v>166</v>
      </c>
      <c r="G183">
        <v>105.7</v>
      </c>
      <c r="H183">
        <v>9</v>
      </c>
      <c r="I183" t="s">
        <v>129</v>
      </c>
      <c r="J183" t="s">
        <v>103</v>
      </c>
      <c r="K183" t="s">
        <v>115</v>
      </c>
      <c r="L183">
        <v>33.11999999999999</v>
      </c>
      <c r="M183">
        <v>83.560000000000016</v>
      </c>
      <c r="N183">
        <v>16.216115841425392</v>
      </c>
    </row>
    <row r="184" spans="1:14" x14ac:dyDescent="0.25">
      <c r="A184" t="s">
        <v>139</v>
      </c>
      <c r="B184">
        <f>VLOOKUP(A184,Sheet2!$A$1:$B$11,2,0)</f>
        <v>1</v>
      </c>
      <c r="C184" t="s">
        <v>100</v>
      </c>
      <c r="D184">
        <v>49.64</v>
      </c>
      <c r="E184">
        <v>124.45</v>
      </c>
      <c r="F184">
        <v>64</v>
      </c>
      <c r="G184">
        <v>94.1</v>
      </c>
      <c r="H184">
        <v>2</v>
      </c>
      <c r="I184" t="s">
        <v>113</v>
      </c>
      <c r="J184" t="s">
        <v>115</v>
      </c>
      <c r="K184" t="s">
        <v>115</v>
      </c>
      <c r="L184">
        <v>-75.78</v>
      </c>
      <c r="M184">
        <v>73.820000000000007</v>
      </c>
      <c r="N184">
        <v>-34.312967762441865</v>
      </c>
    </row>
    <row r="185" spans="1:14" x14ac:dyDescent="0.25">
      <c r="A185" t="s">
        <v>106</v>
      </c>
      <c r="B185">
        <f>VLOOKUP(A185,Sheet2!$A$1:$B$11,2,0)</f>
        <v>0</v>
      </c>
      <c r="C185" t="s">
        <v>127</v>
      </c>
      <c r="D185">
        <v>126.7</v>
      </c>
      <c r="E185">
        <v>202.92</v>
      </c>
      <c r="F185">
        <v>1</v>
      </c>
      <c r="G185">
        <v>91</v>
      </c>
      <c r="H185">
        <v>68</v>
      </c>
      <c r="I185" t="s">
        <v>109</v>
      </c>
      <c r="J185" t="s">
        <v>103</v>
      </c>
      <c r="K185" t="s">
        <v>115</v>
      </c>
      <c r="L185">
        <v>1.2800000000000011</v>
      </c>
      <c r="M185">
        <v>-4.6499999999999773</v>
      </c>
      <c r="N185">
        <v>-11.542927099589587</v>
      </c>
    </row>
    <row r="186" spans="1:14" x14ac:dyDescent="0.25">
      <c r="A186" t="s">
        <v>111</v>
      </c>
      <c r="B186">
        <f>VLOOKUP(A186,Sheet2!$A$1:$B$11,2,0)</f>
        <v>1</v>
      </c>
      <c r="C186" t="s">
        <v>108</v>
      </c>
      <c r="D186">
        <v>64.37</v>
      </c>
      <c r="E186">
        <v>103.7</v>
      </c>
      <c r="F186">
        <v>201</v>
      </c>
      <c r="G186">
        <v>110.4</v>
      </c>
      <c r="H186">
        <v>10</v>
      </c>
      <c r="I186" t="s">
        <v>109</v>
      </c>
      <c r="J186" t="s">
        <v>103</v>
      </c>
      <c r="K186" t="s">
        <v>115</v>
      </c>
      <c r="L186">
        <v>-61.05</v>
      </c>
      <c r="M186">
        <v>94.570000000000007</v>
      </c>
      <c r="N186">
        <v>-24.63330654477133</v>
      </c>
    </row>
    <row r="187" spans="1:14" x14ac:dyDescent="0.25">
      <c r="A187" t="s">
        <v>106</v>
      </c>
      <c r="B187">
        <f>VLOOKUP(A187,Sheet2!$A$1:$B$11,2,0)</f>
        <v>0</v>
      </c>
      <c r="C187" t="s">
        <v>100</v>
      </c>
      <c r="D187">
        <v>160.71</v>
      </c>
      <c r="E187">
        <v>143.49</v>
      </c>
      <c r="F187">
        <v>113</v>
      </c>
      <c r="G187">
        <v>82.2</v>
      </c>
      <c r="H187">
        <v>8</v>
      </c>
      <c r="I187" t="s">
        <v>113</v>
      </c>
      <c r="J187" t="s">
        <v>103</v>
      </c>
      <c r="K187" t="s">
        <v>115</v>
      </c>
      <c r="L187">
        <v>35.290000000000006</v>
      </c>
      <c r="M187">
        <v>54.78</v>
      </c>
      <c r="N187">
        <v>24.592627134323756</v>
      </c>
    </row>
    <row r="188" spans="1:14" x14ac:dyDescent="0.25">
      <c r="A188" t="s">
        <v>111</v>
      </c>
      <c r="B188">
        <f>VLOOKUP(A188,Sheet2!$A$1:$B$11,2,0)</f>
        <v>1</v>
      </c>
      <c r="C188" t="s">
        <v>100</v>
      </c>
      <c r="D188">
        <v>90.74</v>
      </c>
      <c r="E188">
        <v>164.91</v>
      </c>
      <c r="F188">
        <v>15</v>
      </c>
      <c r="G188">
        <v>86.8</v>
      </c>
      <c r="H188">
        <v>-12</v>
      </c>
      <c r="I188" t="s">
        <v>109</v>
      </c>
      <c r="J188" t="s">
        <v>103</v>
      </c>
      <c r="K188" t="s">
        <v>115</v>
      </c>
      <c r="L188">
        <v>-34.680000000000007</v>
      </c>
      <c r="M188">
        <v>33.360000000000014</v>
      </c>
      <c r="N188">
        <v>-34.583564182814875</v>
      </c>
    </row>
    <row r="189" spans="1:14" x14ac:dyDescent="0.25">
      <c r="A189" t="s">
        <v>106</v>
      </c>
      <c r="B189">
        <f>VLOOKUP(A189,Sheet2!$A$1:$B$11,2,0)</f>
        <v>0</v>
      </c>
      <c r="C189" t="s">
        <v>127</v>
      </c>
      <c r="D189">
        <v>106.15</v>
      </c>
      <c r="E189">
        <v>130.56</v>
      </c>
      <c r="F189">
        <v>181</v>
      </c>
      <c r="G189">
        <v>65.400000000000006</v>
      </c>
      <c r="H189">
        <v>48</v>
      </c>
      <c r="I189" t="s">
        <v>109</v>
      </c>
      <c r="J189" t="s">
        <v>103</v>
      </c>
      <c r="K189" t="s">
        <v>115</v>
      </c>
      <c r="L189">
        <v>-19.269999999999996</v>
      </c>
      <c r="M189">
        <v>67.710000000000008</v>
      </c>
      <c r="N189">
        <v>-11.914608643048339</v>
      </c>
    </row>
  </sheetData>
  <autoFilter ref="A1:N189" xr:uid="{00000000-0001-0000-0100-000000000000}">
    <sortState xmlns:xlrd2="http://schemas.microsoft.com/office/spreadsheetml/2017/richdata2" ref="A13:N185">
      <sortCondition ref="H1:H1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cols>
    <col min="1" max="1" width="26.7109375" bestFit="1" customWidth="1"/>
    <col min="2" max="2" width="10.5703125" bestFit="1" customWidth="1"/>
  </cols>
  <sheetData>
    <row r="1" spans="1:2" x14ac:dyDescent="0.25">
      <c r="A1" t="s">
        <v>8</v>
      </c>
      <c r="B1" t="s">
        <v>333</v>
      </c>
    </row>
    <row r="2" spans="1:2" x14ac:dyDescent="0.25">
      <c r="A2" t="s">
        <v>92</v>
      </c>
      <c r="B2">
        <v>0</v>
      </c>
    </row>
    <row r="3" spans="1:2" x14ac:dyDescent="0.25">
      <c r="A3" t="s">
        <v>106</v>
      </c>
      <c r="B3">
        <v>0</v>
      </c>
    </row>
    <row r="4" spans="1:2" x14ac:dyDescent="0.25">
      <c r="A4" t="s">
        <v>111</v>
      </c>
      <c r="B4">
        <v>1</v>
      </c>
    </row>
    <row r="5" spans="1:2" x14ac:dyDescent="0.25">
      <c r="A5" t="s">
        <v>116</v>
      </c>
      <c r="B5">
        <v>1</v>
      </c>
    </row>
    <row r="6" spans="1:2" x14ac:dyDescent="0.25">
      <c r="A6" t="s">
        <v>119</v>
      </c>
      <c r="B6">
        <v>1</v>
      </c>
    </row>
    <row r="7" spans="1:2" x14ac:dyDescent="0.25">
      <c r="A7" t="s">
        <v>139</v>
      </c>
      <c r="B7">
        <v>1</v>
      </c>
    </row>
    <row r="8" spans="1:2" x14ac:dyDescent="0.25">
      <c r="A8" t="s">
        <v>167</v>
      </c>
      <c r="B8">
        <v>0</v>
      </c>
    </row>
    <row r="9" spans="1:2" x14ac:dyDescent="0.25">
      <c r="A9" t="s">
        <v>170</v>
      </c>
      <c r="B9">
        <v>0</v>
      </c>
    </row>
    <row r="10" spans="1:2" x14ac:dyDescent="0.25">
      <c r="A10" t="s">
        <v>245</v>
      </c>
      <c r="B10">
        <v>0</v>
      </c>
    </row>
    <row r="11" spans="1:2" x14ac:dyDescent="0.25">
      <c r="A11" t="s">
        <v>310</v>
      </c>
      <c r="B11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87"/>
  <sheetViews>
    <sheetView zoomScaleNormal="100" workbookViewId="0">
      <pane ySplit="1" topLeftCell="A77" activePane="bottomLeft" state="frozen"/>
      <selection activeCell="R1" sqref="R1"/>
      <selection pane="bottomLeft" activeCell="AF86" sqref="A86:AF86"/>
    </sheetView>
  </sheetViews>
  <sheetFormatPr defaultRowHeight="15" x14ac:dyDescent="0.25"/>
  <cols>
    <col min="1" max="1" width="26.7109375" bestFit="1" customWidth="1"/>
    <col min="2" max="3" width="26.7109375" customWidth="1"/>
    <col min="4" max="4" width="13.42578125" bestFit="1" customWidth="1"/>
    <col min="5" max="6" width="13.42578125" customWidth="1"/>
    <col min="7" max="7" width="13.7109375" bestFit="1" customWidth="1"/>
    <col min="8" max="9" width="12.7109375" customWidth="1"/>
    <col min="10" max="10" width="12.7109375" bestFit="1" customWidth="1"/>
    <col min="11" max="12" width="12.7109375" customWidth="1"/>
    <col min="16" max="16" width="12" bestFit="1" customWidth="1"/>
    <col min="20" max="20" width="14.7109375" bestFit="1" customWidth="1"/>
    <col min="21" max="21" width="10.85546875" bestFit="1" customWidth="1"/>
    <col min="22" max="28" width="11.85546875" customWidth="1"/>
    <col min="29" max="29" width="14.7109375" bestFit="1" customWidth="1"/>
    <col min="30" max="30" width="14.7109375" customWidth="1"/>
    <col min="31" max="31" width="18.28515625" bestFit="1" customWidth="1"/>
    <col min="32" max="34" width="18.28515625" customWidth="1"/>
    <col min="35" max="35" width="14" bestFit="1" customWidth="1"/>
    <col min="36" max="36" width="15.7109375" bestFit="1" customWidth="1"/>
    <col min="37" max="37" width="12" bestFit="1" customWidth="1"/>
    <col min="39" max="39" width="16.28515625" bestFit="1" customWidth="1"/>
  </cols>
  <sheetData>
    <row r="1" spans="1:41" x14ac:dyDescent="0.25">
      <c r="A1" t="s">
        <v>8</v>
      </c>
      <c r="B1" t="s">
        <v>330</v>
      </c>
      <c r="C1" t="s">
        <v>331</v>
      </c>
      <c r="D1" t="s">
        <v>53</v>
      </c>
      <c r="E1" t="s">
        <v>370</v>
      </c>
      <c r="F1" t="s">
        <v>374</v>
      </c>
      <c r="G1" t="s">
        <v>54</v>
      </c>
      <c r="H1" t="s">
        <v>378</v>
      </c>
      <c r="I1" t="s">
        <v>379</v>
      </c>
      <c r="J1" t="s">
        <v>329</v>
      </c>
      <c r="K1" t="s">
        <v>380</v>
      </c>
      <c r="L1" t="s">
        <v>381</v>
      </c>
      <c r="M1" t="s">
        <v>335</v>
      </c>
      <c r="N1" t="s">
        <v>336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382</v>
      </c>
      <c r="V1" t="s">
        <v>359</v>
      </c>
      <c r="W1" t="s">
        <v>365</v>
      </c>
      <c r="X1" t="s">
        <v>366</v>
      </c>
      <c r="Y1" t="s">
        <v>367</v>
      </c>
      <c r="Z1" t="s">
        <v>388</v>
      </c>
      <c r="AA1" t="s">
        <v>393</v>
      </c>
      <c r="AB1" s="3" t="s">
        <v>368</v>
      </c>
      <c r="AC1" t="s">
        <v>369</v>
      </c>
      <c r="AD1" t="s">
        <v>383</v>
      </c>
      <c r="AE1" t="s">
        <v>384</v>
      </c>
      <c r="AF1" t="s">
        <v>330</v>
      </c>
      <c r="AG1" t="s">
        <v>385</v>
      </c>
      <c r="AH1" t="s">
        <v>386</v>
      </c>
      <c r="AI1" t="s">
        <v>387</v>
      </c>
    </row>
    <row r="2" spans="1:41" x14ac:dyDescent="0.25">
      <c r="A2" t="s">
        <v>92</v>
      </c>
      <c r="B2">
        <v>22.899999999999991</v>
      </c>
      <c r="C2">
        <v>18.390000000000015</v>
      </c>
      <c r="D2">
        <v>95.7</v>
      </c>
      <c r="E2">
        <f t="shared" ref="E2:E33" si="0">IF(AND(D2&gt;=0,$AO$2&lt;&gt;0),(((D2+1)^$AO$2)-1)/$AO$2,IF(AND(D2&gt;=0,$AO$2=0),LOG(D2+1),IF(AND(D2&lt;0,$AO$2&lt;&gt;2),-(((-D2+1)^(2-$AO$2))-1)/(2-$AO$2),-LOG(-D2+1))))</f>
        <v>246.50518072981902</v>
      </c>
      <c r="F2">
        <f>STANDARDIZE(E2,AVERAGE($E$2:$E$187),_xlfn.STDEV.S($E$2:$E$187))</f>
        <v>0.19890379728147262</v>
      </c>
      <c r="G2">
        <v>-7</v>
      </c>
      <c r="H2">
        <f t="shared" ref="H2:H33" si="1">IF(AND(G2&gt;=0,$AO$3&lt;&gt;0),(((G2+1)^$AO$3)-1)/$AO$3,IF(AND(G2&gt;=0,$AO$3=0),LOG(G2+1),IF(AND(G2&lt;0,$AO$3&lt;&gt;2),-(((-G2+1)^(2-$AO$3))-1)/(2-$AO$3),-LOG(-G2+1))))</f>
        <v>-7.1619689202879533</v>
      </c>
      <c r="I2">
        <f>STANDARDIZE(H2,AVERAGE($H$2:$H$187),_xlfn.STDEV.S($H$2:$H$187))</f>
        <v>-0.90831289050345965</v>
      </c>
      <c r="J2">
        <v>38.425168669810724</v>
      </c>
      <c r="K2">
        <f>IF(AND(J2&gt;=0,$AO$4&lt;&gt;0),(((J2+1)^$AO$4)-1)/$AO$4,IF(AND(J2&gt;=0,$AO$4=0),LOG(J2+1),IF(AND(J2&lt;0,$AO$4&lt;&gt;2),-(((-J2+1)^(2-$AO$4))-1)/(2-$AO$4),-LOG(-J2+1))))</f>
        <v>36.013572501541191</v>
      </c>
      <c r="L2">
        <f>STANDARDIZE(K2,AVERAGE($K$2:$K$187),_xlfn.STDEV.S($K$2:$K$187))</f>
        <v>0.29435401778402603</v>
      </c>
      <c r="M2">
        <f t="shared" ref="M2:M33" si="2">$AL$2*$F2+$AL$3*I2+$AL$4*L2+$AL$5</f>
        <v>-17.994689433417907</v>
      </c>
      <c r="N2">
        <f>1/(1+EXP(-M2))</f>
        <v>1.5311074471269363E-8</v>
      </c>
      <c r="O2">
        <f>$AL$6*$F2+$AL$7*I2+$AL$8*L2+$AL$9</f>
        <v>5.0054583946516127</v>
      </c>
      <c r="P2">
        <f>1/(1+EXP(-O2))</f>
        <v>0.993343339254804</v>
      </c>
      <c r="Q2">
        <f>$AL$10*$F2+$AL$11*I2+$AL$12*L2+$AL$13</f>
        <v>8.8528895496592206</v>
      </c>
      <c r="R2">
        <f>1/(1+EXP(-Q2))</f>
        <v>0.99985705241129874</v>
      </c>
      <c r="S2">
        <f t="shared" ref="S2:S33" si="3">$AL$14*$N2+$AL$15*P2+$AL$16*R2+$AL$17</f>
        <v>-1.2083627147701308</v>
      </c>
      <c r="T2" s="2">
        <f>1/(1+EXP(-S2))</f>
        <v>0.22999087791031131</v>
      </c>
      <c r="U2">
        <v>0</v>
      </c>
      <c r="V2" s="2">
        <f t="shared" ref="V2:V33" si="4">(T2-U2)^2</f>
        <v>5.2895803921955725E-2</v>
      </c>
      <c r="W2" s="2">
        <v>0.26306148570300569</v>
      </c>
      <c r="X2" s="2">
        <v>0.21149320374833322</v>
      </c>
      <c r="Y2" s="2">
        <v>0.25402232785672491</v>
      </c>
      <c r="Z2" s="2">
        <v>0.22999087791031131</v>
      </c>
      <c r="AA2" s="2">
        <v>0.26198319739168308</v>
      </c>
      <c r="AB2" s="4">
        <f>AVERAGE(W2,X2,Y2,Z2,AA2)</f>
        <v>0.24411021852201165</v>
      </c>
      <c r="AC2">
        <v>0.22</v>
      </c>
      <c r="AD2" s="2">
        <f>ABS(AB2-AC2)</f>
        <v>2.4110218522011645E-2</v>
      </c>
      <c r="AE2" s="2" t="str">
        <f>IF(AD2&lt;0.1,"Same",IF(AD2&lt;0.3,"Different","Very Different"))</f>
        <v>Same</v>
      </c>
      <c r="AF2">
        <v>22.899999999999991</v>
      </c>
      <c r="AG2" s="2">
        <f>IF(AE2=$AG$1,C2,NA())</f>
        <v>18.390000000000015</v>
      </c>
      <c r="AH2" s="2" t="e">
        <f>IF(AE2=$AH$1,C2,NA())</f>
        <v>#N/A</v>
      </c>
      <c r="AI2" s="2" t="e">
        <f>IF(AE2=$AI$1,C2,NA())</f>
        <v>#N/A</v>
      </c>
      <c r="AK2" t="s">
        <v>340</v>
      </c>
      <c r="AL2">
        <v>-12.242249578717402</v>
      </c>
      <c r="AN2" t="s">
        <v>371</v>
      </c>
      <c r="AO2">
        <v>1.2550982125447154</v>
      </c>
    </row>
    <row r="3" spans="1:41" x14ac:dyDescent="0.25">
      <c r="A3" t="s">
        <v>106</v>
      </c>
      <c r="B3">
        <v>60.86999999999999</v>
      </c>
      <c r="C3">
        <v>107.28000000000002</v>
      </c>
      <c r="D3">
        <v>107</v>
      </c>
      <c r="E3">
        <f t="shared" si="0"/>
        <v>283.30166395191918</v>
      </c>
      <c r="F3">
        <f t="shared" ref="F3:F66" si="5">STANDARDIZE(E3,AVERAGE($E$2:$E$187),_xlfn.STDEV.S($E$2:$E$187))</f>
        <v>1.1190424977396898</v>
      </c>
      <c r="G3">
        <v>16</v>
      </c>
      <c r="H3">
        <f t="shared" si="1"/>
        <v>15.476227390881384</v>
      </c>
      <c r="I3">
        <f t="shared" ref="I3:I66" si="6">STANDARDIZE(H3,AVERAGE($H$2:$H$187),_xlfn.STDEV.S($H$2:$H$187))</f>
        <v>2.4250647027720534E-3</v>
      </c>
      <c r="J3">
        <v>22.17772873344412</v>
      </c>
      <c r="K3">
        <f t="shared" ref="K3:K34" si="7">IF(AND(J3&gt;=0,$AO$2&lt;&gt;0),(((J3+1)^$AO$2)-1)/$AO$2,IF(AND(J3&gt;=0,$AO$2=0),LOG(J3+1),IF(AND(J3&lt;0,$AO$2&lt;&gt;2),-(((-J3+1)^(2-$AO$2))-1)/(2-$AO$2),-LOG(-J3+1))))</f>
        <v>40.376988392237081</v>
      </c>
      <c r="L3">
        <f t="shared" ref="L3:L66" si="8">STANDARDIZE(K3,AVERAGE($K$2:$K$187),_xlfn.STDEV.S($K$2:$K$187))</f>
        <v>0.42438941724037033</v>
      </c>
      <c r="M3">
        <f t="shared" si="2"/>
        <v>-20.309931721662835</v>
      </c>
      <c r="N3">
        <f t="shared" ref="N3:N66" si="9">1/(1+EXP(-M3))</f>
        <v>1.5118500714876273E-9</v>
      </c>
      <c r="O3">
        <f t="shared" ref="O3:O33" si="10">$AL$6*$F3+$AL$7*I3+$AL$8*L3+$AL$9</f>
        <v>-14.092841578867038</v>
      </c>
      <c r="P3">
        <f t="shared" ref="P3:P66" si="11">1/(1+EXP(-O3))</f>
        <v>7.5780303248792662E-7</v>
      </c>
      <c r="Q3">
        <f t="shared" ref="Q3:Q33" si="12">$AL$10*$F3+$AL$11*I3+$AL$12*L3+$AL$13</f>
        <v>-8.0598925086948601</v>
      </c>
      <c r="R3">
        <f t="shared" ref="R3:R66" si="13">1/(1+EXP(-Q3))</f>
        <v>3.1586096683822743E-4</v>
      </c>
      <c r="S3">
        <f t="shared" si="3"/>
        <v>1.6259577923572612</v>
      </c>
      <c r="T3" s="2">
        <f t="shared" ref="T3:T66" si="14">1/(1+EXP(-S3))</f>
        <v>0.8356151441271642</v>
      </c>
      <c r="U3">
        <v>0</v>
      </c>
      <c r="V3" s="2">
        <f t="shared" si="4"/>
        <v>0.69825266909466144</v>
      </c>
      <c r="W3" s="2">
        <v>0.8446567290806889</v>
      </c>
      <c r="X3" s="2">
        <v>0.85851775007436837</v>
      </c>
      <c r="Y3" s="2">
        <v>0.2027446315268791</v>
      </c>
      <c r="Z3" s="2">
        <v>0.8356151441271642</v>
      </c>
      <c r="AA3" s="2">
        <v>0.84772758193972797</v>
      </c>
      <c r="AB3" s="4">
        <f t="shared" ref="AB3:AB66" si="15">AVERAGE(W3,X3,Y3,Z3,AA3)</f>
        <v>0.71785236734976565</v>
      </c>
      <c r="AC3">
        <v>0.64</v>
      </c>
      <c r="AD3" s="2">
        <f t="shared" ref="AD3:AD66" si="16">ABS(AB3-AC3)</f>
        <v>7.7852367349765639E-2</v>
      </c>
      <c r="AE3" s="2" t="str">
        <f t="shared" ref="AE3:AE66" si="17">IF(AD3&lt;0.1,"Same",IF(AD3&lt;0.3,"Different","Very Different"))</f>
        <v>Same</v>
      </c>
      <c r="AF3">
        <v>60.86999999999999</v>
      </c>
      <c r="AG3" s="2">
        <f t="shared" ref="AG3:AG66" si="18">IF(AE3=$AG$1,C3,NA())</f>
        <v>107.28000000000002</v>
      </c>
      <c r="AH3" s="2" t="e">
        <f t="shared" ref="AH3:AH66" si="19">IF(AE3=$AH$1,C3,NA())</f>
        <v>#N/A</v>
      </c>
      <c r="AI3" s="2" t="e">
        <f t="shared" ref="AI3:AI66" si="20">IF(AE3=$AI$1,C3,NA())</f>
        <v>#N/A</v>
      </c>
      <c r="AK3" t="s">
        <v>341</v>
      </c>
      <c r="AL3">
        <v>10.532131893337064</v>
      </c>
      <c r="AN3" t="s">
        <v>372</v>
      </c>
      <c r="AO3">
        <v>0.98341130688522982</v>
      </c>
    </row>
    <row r="4" spans="1:41" x14ac:dyDescent="0.25">
      <c r="A4" t="s">
        <v>111</v>
      </c>
      <c r="B4">
        <v>63.269999999999996</v>
      </c>
      <c r="C4">
        <v>96.960000000000008</v>
      </c>
      <c r="D4">
        <v>97.1</v>
      </c>
      <c r="E4">
        <f t="shared" si="0"/>
        <v>251.00717730916764</v>
      </c>
      <c r="F4">
        <f t="shared" si="5"/>
        <v>0.31148143838335923</v>
      </c>
      <c r="G4">
        <v>4</v>
      </c>
      <c r="H4">
        <f t="shared" si="1"/>
        <v>3.9335259641739349</v>
      </c>
      <c r="I4">
        <f t="shared" si="6"/>
        <v>-0.46193950526647726</v>
      </c>
      <c r="J4">
        <v>24.844455121419742</v>
      </c>
      <c r="K4">
        <f t="shared" si="7"/>
        <v>46.407604132038266</v>
      </c>
      <c r="L4">
        <f t="shared" si="8"/>
        <v>0.6041095141408056</v>
      </c>
      <c r="M4">
        <f t="shared" si="2"/>
        <v>-16.202565154817293</v>
      </c>
      <c r="N4">
        <f t="shared" si="9"/>
        <v>9.1899959643733293E-8</v>
      </c>
      <c r="O4">
        <f t="shared" si="10"/>
        <v>-2.2999833123561473</v>
      </c>
      <c r="P4">
        <f t="shared" si="11"/>
        <v>9.1124343087724227E-2</v>
      </c>
      <c r="Q4">
        <f t="shared" si="12"/>
        <v>1.5658010246280307</v>
      </c>
      <c r="R4">
        <f t="shared" si="13"/>
        <v>0.8271841869931843</v>
      </c>
      <c r="S4">
        <f t="shared" si="3"/>
        <v>-17.013450719891857</v>
      </c>
      <c r="T4" s="2">
        <f t="shared" si="14"/>
        <v>4.0846252384673807E-8</v>
      </c>
      <c r="U4">
        <v>1</v>
      </c>
      <c r="V4" s="2">
        <f t="shared" si="4"/>
        <v>0.9999999183074969</v>
      </c>
      <c r="W4" s="2">
        <v>0.16905669030987694</v>
      </c>
      <c r="X4" s="2">
        <v>2.258616343512537E-6</v>
      </c>
      <c r="Y4" s="2">
        <v>0.3166063431865988</v>
      </c>
      <c r="Z4" s="2">
        <v>4.0846252384673807E-8</v>
      </c>
      <c r="AA4" s="2">
        <v>2.4556483498367462E-5</v>
      </c>
      <c r="AB4" s="4">
        <f t="shared" si="15"/>
        <v>9.7137977888513999E-2</v>
      </c>
      <c r="AC4">
        <v>0.503</v>
      </c>
      <c r="AD4" s="2">
        <f t="shared" si="16"/>
        <v>0.40586202211148603</v>
      </c>
      <c r="AE4" s="2" t="str">
        <f t="shared" si="17"/>
        <v>Very Different</v>
      </c>
      <c r="AF4">
        <v>63.269999999999996</v>
      </c>
      <c r="AG4" s="2" t="e">
        <f t="shared" si="18"/>
        <v>#N/A</v>
      </c>
      <c r="AH4" s="2" t="e">
        <f t="shared" si="19"/>
        <v>#N/A</v>
      </c>
      <c r="AI4" s="2">
        <f t="shared" si="20"/>
        <v>96.960000000000008</v>
      </c>
      <c r="AK4" t="s">
        <v>342</v>
      </c>
      <c r="AL4">
        <v>-4.9423998187096663</v>
      </c>
      <c r="AN4" t="s">
        <v>373</v>
      </c>
      <c r="AO4">
        <v>0.97653666140976814</v>
      </c>
    </row>
    <row r="5" spans="1:41" x14ac:dyDescent="0.25">
      <c r="A5" t="s">
        <v>92</v>
      </c>
      <c r="B5">
        <v>20.86999999999999</v>
      </c>
      <c r="C5">
        <v>38.81</v>
      </c>
      <c r="D5">
        <v>95</v>
      </c>
      <c r="E5">
        <f t="shared" si="0"/>
        <v>244.26039503558187</v>
      </c>
      <c r="F5">
        <f t="shared" si="5"/>
        <v>0.14277032987820701</v>
      </c>
      <c r="G5">
        <v>-17</v>
      </c>
      <c r="H5">
        <f t="shared" si="1"/>
        <v>-17.592247768818218</v>
      </c>
      <c r="I5">
        <f t="shared" si="6"/>
        <v>-1.3279245371280839</v>
      </c>
      <c r="J5">
        <v>21.201789721295874</v>
      </c>
      <c r="K5">
        <f t="shared" si="7"/>
        <v>38.212844679498566</v>
      </c>
      <c r="L5">
        <f t="shared" si="8"/>
        <v>0.35989515420966761</v>
      </c>
      <c r="M5">
        <f t="shared" si="2"/>
        <v>-22.050825222767337</v>
      </c>
      <c r="N5">
        <f t="shared" si="9"/>
        <v>2.6512353651701961E-10</v>
      </c>
      <c r="O5">
        <f t="shared" si="10"/>
        <v>10.652657152435225</v>
      </c>
      <c r="P5">
        <f t="shared" si="11"/>
        <v>0.99997636261029521</v>
      </c>
      <c r="Q5">
        <f t="shared" si="12"/>
        <v>15.85330938559391</v>
      </c>
      <c r="R5">
        <f t="shared" si="13"/>
        <v>0.99999986968477528</v>
      </c>
      <c r="S5">
        <f t="shared" si="3"/>
        <v>-1.0639986920042674</v>
      </c>
      <c r="T5" s="2">
        <f t="shared" si="14"/>
        <v>0.25654604132782516</v>
      </c>
      <c r="U5">
        <v>0</v>
      </c>
      <c r="V5" s="2">
        <f t="shared" si="4"/>
        <v>6.5815871320978173E-2</v>
      </c>
      <c r="W5" s="2">
        <v>0.24517129685177605</v>
      </c>
      <c r="X5" s="2">
        <v>0.20528966677336868</v>
      </c>
      <c r="Y5" s="2">
        <v>0.25267701452244568</v>
      </c>
      <c r="Z5" s="2">
        <v>0.25654604132782516</v>
      </c>
      <c r="AA5" s="2">
        <v>0.2646620206320342</v>
      </c>
      <c r="AB5" s="4">
        <f t="shared" si="15"/>
        <v>0.24486920802148995</v>
      </c>
      <c r="AC5">
        <v>0.127</v>
      </c>
      <c r="AD5" s="2">
        <f t="shared" si="16"/>
        <v>0.11786920802148995</v>
      </c>
      <c r="AE5" s="2" t="str">
        <f t="shared" si="17"/>
        <v>Different</v>
      </c>
      <c r="AF5">
        <v>20.86999999999999</v>
      </c>
      <c r="AG5" s="2" t="e">
        <f t="shared" si="18"/>
        <v>#N/A</v>
      </c>
      <c r="AH5" s="2">
        <f t="shared" si="19"/>
        <v>38.81</v>
      </c>
      <c r="AI5" s="2" t="e">
        <f t="shared" si="20"/>
        <v>#N/A</v>
      </c>
      <c r="AK5" t="s">
        <v>337</v>
      </c>
      <c r="AL5">
        <v>-4.538373097610612</v>
      </c>
      <c r="AN5" t="s">
        <v>375</v>
      </c>
      <c r="AO5">
        <f>SKEW(F2:F187)</f>
        <v>-0.56152048144486844</v>
      </c>
    </row>
    <row r="6" spans="1:41" x14ac:dyDescent="0.25">
      <c r="A6" t="s">
        <v>116</v>
      </c>
      <c r="B6">
        <v>86.339999999999989</v>
      </c>
      <c r="C6">
        <v>125.47000000000001</v>
      </c>
      <c r="D6">
        <v>103.2</v>
      </c>
      <c r="E6">
        <f t="shared" si="0"/>
        <v>270.81243695885451</v>
      </c>
      <c r="F6">
        <f t="shared" si="5"/>
        <v>0.80673490503408662</v>
      </c>
      <c r="G6">
        <v>22</v>
      </c>
      <c r="H6">
        <f t="shared" si="1"/>
        <v>21.185706875342113</v>
      </c>
      <c r="I6">
        <f t="shared" si="6"/>
        <v>0.23211826108185699</v>
      </c>
      <c r="J6">
        <v>25.899846562194519</v>
      </c>
      <c r="K6">
        <f t="shared" si="7"/>
        <v>48.839470743121112</v>
      </c>
      <c r="L6">
        <f t="shared" si="8"/>
        <v>0.67658226350008588</v>
      </c>
      <c r="M6">
        <f t="shared" si="2"/>
        <v>-15.313863064799616</v>
      </c>
      <c r="N6">
        <f t="shared" si="9"/>
        <v>2.2349801859079417E-7</v>
      </c>
      <c r="O6">
        <f t="shared" si="10"/>
        <v>-15.191324659261259</v>
      </c>
      <c r="P6">
        <f t="shared" si="11"/>
        <v>2.5263377870140014E-7</v>
      </c>
      <c r="Q6">
        <f t="shared" si="12"/>
        <v>-10.846635553320262</v>
      </c>
      <c r="R6">
        <f t="shared" si="13"/>
        <v>1.9469624533350775E-5</v>
      </c>
      <c r="S6">
        <f t="shared" si="3"/>
        <v>1.6333532763446106</v>
      </c>
      <c r="T6" s="2">
        <f t="shared" si="14"/>
        <v>0.83662848634087328</v>
      </c>
      <c r="U6">
        <v>1</v>
      </c>
      <c r="V6" s="2">
        <f t="shared" si="4"/>
        <v>2.6690251475274228E-2</v>
      </c>
      <c r="W6" s="2">
        <v>0.88441656754389897</v>
      </c>
      <c r="X6" s="2">
        <v>0.86226048507324271</v>
      </c>
      <c r="Y6" s="2">
        <v>0.99985887594800249</v>
      </c>
      <c r="Z6" s="2">
        <v>0.83662848634087328</v>
      </c>
      <c r="AA6" s="2">
        <v>0.85060238605371663</v>
      </c>
      <c r="AB6" s="4">
        <f t="shared" si="15"/>
        <v>0.88675336019194684</v>
      </c>
      <c r="AC6">
        <v>0.65</v>
      </c>
      <c r="AD6" s="2">
        <f t="shared" si="16"/>
        <v>0.23675336019194682</v>
      </c>
      <c r="AE6" s="2" t="str">
        <f t="shared" si="17"/>
        <v>Different</v>
      </c>
      <c r="AF6">
        <v>86.339999999999989</v>
      </c>
      <c r="AG6" s="2" t="e">
        <f t="shared" si="18"/>
        <v>#N/A</v>
      </c>
      <c r="AH6" s="2">
        <f t="shared" si="19"/>
        <v>125.47000000000001</v>
      </c>
      <c r="AI6" s="2" t="e">
        <f t="shared" si="20"/>
        <v>#N/A</v>
      </c>
      <c r="AK6" t="s">
        <v>347</v>
      </c>
      <c r="AL6">
        <v>-7.7725394384515845</v>
      </c>
      <c r="AN6" t="s">
        <v>376</v>
      </c>
      <c r="AO6">
        <f>SKEW(I2:I187)</f>
        <v>-1.8180640667037017E-6</v>
      </c>
    </row>
    <row r="7" spans="1:41" x14ac:dyDescent="0.25">
      <c r="A7" t="s">
        <v>119</v>
      </c>
      <c r="B7">
        <v>48.63000000000001</v>
      </c>
      <c r="C7">
        <v>138.9</v>
      </c>
      <c r="D7">
        <v>109.4</v>
      </c>
      <c r="E7">
        <f t="shared" si="0"/>
        <v>291.24780980814933</v>
      </c>
      <c r="F7">
        <f t="shared" si="5"/>
        <v>1.3177450823772263</v>
      </c>
      <c r="G7">
        <v>18</v>
      </c>
      <c r="H7">
        <f t="shared" si="1"/>
        <v>17.382611618595085</v>
      </c>
      <c r="I7">
        <f t="shared" si="6"/>
        <v>7.9119181562637128E-2</v>
      </c>
      <c r="J7">
        <v>14.471668678312325</v>
      </c>
      <c r="K7">
        <f t="shared" si="7"/>
        <v>23.995060342278244</v>
      </c>
      <c r="L7">
        <f t="shared" si="8"/>
        <v>-6.3813085386935614E-2</v>
      </c>
      <c r="M7">
        <f t="shared" si="2"/>
        <v>-19.521853840041867</v>
      </c>
      <c r="N7">
        <f t="shared" si="9"/>
        <v>3.3248082177752313E-9</v>
      </c>
      <c r="O7">
        <f t="shared" si="10"/>
        <v>-15.476304536486101</v>
      </c>
      <c r="P7">
        <f t="shared" si="11"/>
        <v>1.8998803765582468E-7</v>
      </c>
      <c r="Q7">
        <f t="shared" si="12"/>
        <v>-10.154300410640339</v>
      </c>
      <c r="R7">
        <f t="shared" si="13"/>
        <v>3.8906885483633123E-5</v>
      </c>
      <c r="S7">
        <f t="shared" si="3"/>
        <v>1.6328689558206049</v>
      </c>
      <c r="T7" s="2">
        <f t="shared" si="14"/>
        <v>0.83656227800729743</v>
      </c>
      <c r="U7">
        <v>1</v>
      </c>
      <c r="V7" s="2">
        <f t="shared" si="4"/>
        <v>2.6711888970163931E-2</v>
      </c>
      <c r="W7" s="2">
        <v>0.87952314153910727</v>
      </c>
      <c r="X7" s="2">
        <v>0.86236212038469517</v>
      </c>
      <c r="Y7" s="2">
        <v>0.86458244529484507</v>
      </c>
      <c r="Z7" s="2">
        <v>0.83656227800729743</v>
      </c>
      <c r="AA7" s="2">
        <v>0.85042029402627173</v>
      </c>
      <c r="AB7" s="4">
        <f t="shared" si="15"/>
        <v>0.85869005585044333</v>
      </c>
      <c r="AC7">
        <v>0.76</v>
      </c>
      <c r="AD7" s="2">
        <f t="shared" si="16"/>
        <v>9.8690055850443326E-2</v>
      </c>
      <c r="AE7" s="2" t="str">
        <f t="shared" si="17"/>
        <v>Same</v>
      </c>
      <c r="AF7">
        <v>48.63000000000001</v>
      </c>
      <c r="AG7" s="2">
        <f t="shared" si="18"/>
        <v>138.9</v>
      </c>
      <c r="AH7" s="2" t="e">
        <f t="shared" si="19"/>
        <v>#N/A</v>
      </c>
      <c r="AI7" s="2" t="e">
        <f t="shared" si="20"/>
        <v>#N/A</v>
      </c>
      <c r="AK7" t="s">
        <v>343</v>
      </c>
      <c r="AL7">
        <v>-12.783558213894493</v>
      </c>
      <c r="AN7" t="s">
        <v>377</v>
      </c>
      <c r="AO7">
        <f>SKEW(L2:L187)</f>
        <v>1.6457297393125949E-4</v>
      </c>
    </row>
    <row r="8" spans="1:41" x14ac:dyDescent="0.25">
      <c r="A8" t="s">
        <v>106</v>
      </c>
      <c r="B8">
        <v>-12.739999999999995</v>
      </c>
      <c r="C8">
        <v>46.360000000000014</v>
      </c>
      <c r="D8">
        <v>71</v>
      </c>
      <c r="E8">
        <f t="shared" si="0"/>
        <v>169.99110508547838</v>
      </c>
      <c r="F8">
        <f t="shared" si="5"/>
        <v>-1.7144193239851968</v>
      </c>
      <c r="G8">
        <v>-1</v>
      </c>
      <c r="H8">
        <f t="shared" si="1"/>
        <v>-1.0064341067314988</v>
      </c>
      <c r="I8">
        <f t="shared" si="6"/>
        <v>-0.6606748228658349</v>
      </c>
      <c r="J8">
        <v>-11.524432332304585</v>
      </c>
      <c r="K8">
        <f t="shared" si="7"/>
        <v>-7.4806760128558318</v>
      </c>
      <c r="L8">
        <f t="shared" si="8"/>
        <v>-1.0018304673307139</v>
      </c>
      <c r="M8">
        <f t="shared" si="2"/>
        <v>14.443108496275201</v>
      </c>
      <c r="N8">
        <f t="shared" si="9"/>
        <v>0.9999994661276278</v>
      </c>
      <c r="O8">
        <f t="shared" si="10"/>
        <v>19.74153380233604</v>
      </c>
      <c r="P8">
        <f t="shared" si="11"/>
        <v>0.99999999733092482</v>
      </c>
      <c r="Q8">
        <f t="shared" si="12"/>
        <v>8.4631152532012539</v>
      </c>
      <c r="R8">
        <f t="shared" si="13"/>
        <v>0.9997889311858601</v>
      </c>
      <c r="S8">
        <f t="shared" si="3"/>
        <v>-14.720925487307062</v>
      </c>
      <c r="T8" s="2">
        <f t="shared" si="14"/>
        <v>4.0437390010562154E-7</v>
      </c>
      <c r="U8">
        <v>0</v>
      </c>
      <c r="V8" s="2">
        <f t="shared" si="4"/>
        <v>1.6351825108663118E-13</v>
      </c>
      <c r="W8" s="2">
        <v>1.8795222637549068E-3</v>
      </c>
      <c r="X8" s="2">
        <v>1.7717179034949281E-7</v>
      </c>
      <c r="Y8" s="2">
        <v>1.6113466117703602E-8</v>
      </c>
      <c r="Z8" s="2">
        <v>4.0437390010562154E-7</v>
      </c>
      <c r="AA8" s="2">
        <v>1.7125429802296913E-7</v>
      </c>
      <c r="AB8" s="4">
        <f t="shared" si="15"/>
        <v>3.7605823544190054E-4</v>
      </c>
      <c r="AC8">
        <v>0.1</v>
      </c>
      <c r="AD8" s="2">
        <f t="shared" si="16"/>
        <v>9.9623941764558105E-2</v>
      </c>
      <c r="AE8" s="2" t="str">
        <f t="shared" si="17"/>
        <v>Same</v>
      </c>
      <c r="AF8">
        <v>-12.739999999999995</v>
      </c>
      <c r="AG8" s="2">
        <f t="shared" si="18"/>
        <v>46.360000000000014</v>
      </c>
      <c r="AH8" s="2" t="e">
        <f t="shared" si="19"/>
        <v>#N/A</v>
      </c>
      <c r="AI8" s="2" t="e">
        <f t="shared" si="20"/>
        <v>#N/A</v>
      </c>
      <c r="AK8" t="s">
        <v>348</v>
      </c>
      <c r="AL8">
        <v>-2.3379323526555109</v>
      </c>
      <c r="AO8">
        <f>ABS(AO5)+ABS(AO6)+ABS(AO7)</f>
        <v>0.56168687248286642</v>
      </c>
    </row>
    <row r="9" spans="1:41" x14ac:dyDescent="0.25">
      <c r="A9" t="s">
        <v>106</v>
      </c>
      <c r="B9">
        <v>-6.269999999999996</v>
      </c>
      <c r="C9">
        <v>-2.8799999999999955</v>
      </c>
      <c r="D9">
        <v>71.7</v>
      </c>
      <c r="E9">
        <f t="shared" si="0"/>
        <v>172.07769529288717</v>
      </c>
      <c r="F9">
        <f t="shared" si="5"/>
        <v>-1.6622417180372231</v>
      </c>
      <c r="G9">
        <v>83</v>
      </c>
      <c r="H9">
        <f t="shared" si="1"/>
        <v>78.346996570220483</v>
      </c>
      <c r="I9">
        <f t="shared" si="6"/>
        <v>2.531725322443874</v>
      </c>
      <c r="J9">
        <v>48.996941179051433</v>
      </c>
      <c r="K9">
        <f t="shared" si="7"/>
        <v>107.26280027228434</v>
      </c>
      <c r="L9">
        <f t="shared" si="8"/>
        <v>2.4176725430431545</v>
      </c>
      <c r="M9">
        <f t="shared" si="2"/>
        <v>30.52656555000144</v>
      </c>
      <c r="N9">
        <f t="shared" si="9"/>
        <v>0.99999999999994471</v>
      </c>
      <c r="O9">
        <f t="shared" si="10"/>
        <v>-29.468818515266449</v>
      </c>
      <c r="P9">
        <f t="shared" si="11"/>
        <v>1.5916762300517119E-13</v>
      </c>
      <c r="Q9">
        <f t="shared" si="12"/>
        <v>-40.925886152800594</v>
      </c>
      <c r="R9">
        <f t="shared" si="13"/>
        <v>1.68311378454824E-18</v>
      </c>
      <c r="S9">
        <f t="shared" si="3"/>
        <v>-12.028897237205792</v>
      </c>
      <c r="T9" s="2">
        <f t="shared" si="14"/>
        <v>5.9691667904404245E-6</v>
      </c>
      <c r="U9">
        <v>0</v>
      </c>
      <c r="V9" s="2">
        <f t="shared" si="4"/>
        <v>3.5630952172096837E-11</v>
      </c>
      <c r="W9" s="2">
        <v>4.0275662842876217E-2</v>
      </c>
      <c r="X9" s="2">
        <v>4.305783102973646E-6</v>
      </c>
      <c r="Y9" s="2">
        <v>3.3757944681772956E-2</v>
      </c>
      <c r="Z9" s="2">
        <v>5.9691667904404245E-6</v>
      </c>
      <c r="AA9" s="2">
        <v>2.7148260002331442E-6</v>
      </c>
      <c r="AB9" s="4">
        <f t="shared" si="15"/>
        <v>1.480931946010856E-2</v>
      </c>
      <c r="AC9">
        <v>3.0000000000000001E-3</v>
      </c>
      <c r="AD9" s="2">
        <f t="shared" si="16"/>
        <v>1.1809319460108561E-2</v>
      </c>
      <c r="AE9" s="2" t="str">
        <f t="shared" si="17"/>
        <v>Same</v>
      </c>
      <c r="AF9">
        <v>-6.269999999999996</v>
      </c>
      <c r="AG9" s="2">
        <f t="shared" si="18"/>
        <v>-2.8799999999999955</v>
      </c>
      <c r="AH9" s="2" t="e">
        <f t="shared" si="19"/>
        <v>#N/A</v>
      </c>
      <c r="AI9" s="2" t="e">
        <f t="shared" si="20"/>
        <v>#N/A</v>
      </c>
      <c r="AK9" t="s">
        <v>338</v>
      </c>
      <c r="AL9">
        <v>-4.3718449273907032</v>
      </c>
    </row>
    <row r="10" spans="1:41" x14ac:dyDescent="0.25">
      <c r="A10" t="s">
        <v>106</v>
      </c>
      <c r="B10">
        <v>33.469999999999985</v>
      </c>
      <c r="C10">
        <v>31.430000000000007</v>
      </c>
      <c r="D10">
        <v>58.2</v>
      </c>
      <c r="E10">
        <f t="shared" si="0"/>
        <v>132.78898791282509</v>
      </c>
      <c r="F10">
        <f t="shared" si="5"/>
        <v>-2.6447013714005361</v>
      </c>
      <c r="G10">
        <v>7</v>
      </c>
      <c r="H10">
        <f t="shared" si="1"/>
        <v>6.8422476255383282</v>
      </c>
      <c r="I10">
        <f t="shared" si="6"/>
        <v>-0.3449212065591698</v>
      </c>
      <c r="J10">
        <v>35.100287960407734</v>
      </c>
      <c r="K10">
        <f t="shared" si="7"/>
        <v>71.007663565448567</v>
      </c>
      <c r="L10">
        <f t="shared" si="8"/>
        <v>1.3372228902675889</v>
      </c>
      <c r="M10">
        <f t="shared" si="2"/>
        <v>17.596875341527856</v>
      </c>
      <c r="N10">
        <f t="shared" si="9"/>
        <v>0.99999997720843592</v>
      </c>
      <c r="O10">
        <f t="shared" si="10"/>
        <v>17.46718445013472</v>
      </c>
      <c r="P10">
        <f t="shared" si="11"/>
        <v>0.99999997405234176</v>
      </c>
      <c r="Q10">
        <f t="shared" si="12"/>
        <v>7.3485080648759045</v>
      </c>
      <c r="R10">
        <f t="shared" si="13"/>
        <v>0.99935686211054697</v>
      </c>
      <c r="S10">
        <f t="shared" si="3"/>
        <v>-14.710131262360681</v>
      </c>
      <c r="T10" s="2">
        <f t="shared" si="14"/>
        <v>4.0876244401571785E-7</v>
      </c>
      <c r="U10">
        <v>0</v>
      </c>
      <c r="V10" s="2">
        <f t="shared" si="4"/>
        <v>1.6708673563770287E-13</v>
      </c>
      <c r="W10" s="2">
        <v>2.0192293406593757E-3</v>
      </c>
      <c r="X10" s="2">
        <v>1.7691477072388532E-7</v>
      </c>
      <c r="Y10" s="2">
        <v>3.0101081697797569E-8</v>
      </c>
      <c r="Z10" s="2">
        <v>4.0876244401571785E-7</v>
      </c>
      <c r="AA10" s="2">
        <v>1.7171351957730216E-7</v>
      </c>
      <c r="AB10" s="4">
        <f t="shared" si="15"/>
        <v>4.040033664950781E-4</v>
      </c>
      <c r="AC10">
        <v>0.153</v>
      </c>
      <c r="AD10" s="2">
        <f t="shared" si="16"/>
        <v>0.15259599663350493</v>
      </c>
      <c r="AE10" s="2" t="str">
        <f t="shared" si="17"/>
        <v>Different</v>
      </c>
      <c r="AF10">
        <v>33.469999999999985</v>
      </c>
      <c r="AG10" s="2" t="e">
        <f t="shared" si="18"/>
        <v>#N/A</v>
      </c>
      <c r="AH10" s="2">
        <f t="shared" si="19"/>
        <v>31.430000000000007</v>
      </c>
      <c r="AI10" s="2" t="e">
        <f t="shared" si="20"/>
        <v>#N/A</v>
      </c>
      <c r="AK10" t="s">
        <v>349</v>
      </c>
      <c r="AL10">
        <v>-2.4113410644548088</v>
      </c>
    </row>
    <row r="11" spans="1:41" x14ac:dyDescent="0.25">
      <c r="A11" t="s">
        <v>106</v>
      </c>
      <c r="B11">
        <v>-32.510000000000005</v>
      </c>
      <c r="C11">
        <v>11.280000000000001</v>
      </c>
      <c r="D11">
        <v>78.599999999999994</v>
      </c>
      <c r="E11">
        <f t="shared" si="0"/>
        <v>192.91451693153854</v>
      </c>
      <c r="F11">
        <f t="shared" si="5"/>
        <v>-1.1411928485421876</v>
      </c>
      <c r="G11">
        <v>75</v>
      </c>
      <c r="H11">
        <f t="shared" si="1"/>
        <v>70.907847436505378</v>
      </c>
      <c r="I11">
        <f t="shared" si="6"/>
        <v>2.2324472625937095</v>
      </c>
      <c r="J11">
        <v>-53.148563734116252</v>
      </c>
      <c r="K11">
        <f t="shared" si="7"/>
        <v>-24.915018230719213</v>
      </c>
      <c r="L11">
        <f t="shared" si="8"/>
        <v>-1.5213962642543051</v>
      </c>
      <c r="M11">
        <f t="shared" si="2"/>
        <v>40.464172206882573</v>
      </c>
      <c r="N11">
        <f t="shared" si="9"/>
        <v>1</v>
      </c>
      <c r="O11">
        <f t="shared" si="10"/>
        <v>-20.483576498624359</v>
      </c>
      <c r="P11">
        <f t="shared" si="11"/>
        <v>1.2708542816504123E-9</v>
      </c>
      <c r="Q11">
        <f t="shared" si="12"/>
        <v>-40.303330270575415</v>
      </c>
      <c r="R11">
        <f t="shared" si="13"/>
        <v>3.1367944520139437E-18</v>
      </c>
      <c r="S11">
        <f t="shared" si="3"/>
        <v>-12.028897208866629</v>
      </c>
      <c r="T11" s="2">
        <f t="shared" si="14"/>
        <v>5.9691669596006027E-6</v>
      </c>
      <c r="U11">
        <v>0</v>
      </c>
      <c r="V11" s="2">
        <f t="shared" si="4"/>
        <v>3.5630954191587501E-11</v>
      </c>
      <c r="W11" s="2">
        <v>4.0275823531497792E-2</v>
      </c>
      <c r="X11" s="2">
        <v>4.3057831030453592E-6</v>
      </c>
      <c r="Y11" s="2">
        <v>3.3757923658510408E-2</v>
      </c>
      <c r="Z11" s="2">
        <v>5.9691669596006027E-6</v>
      </c>
      <c r="AA11" s="2">
        <v>2.7148260323819769E-6</v>
      </c>
      <c r="AB11" s="4">
        <f t="shared" si="15"/>
        <v>1.4809347393220647E-2</v>
      </c>
      <c r="AC11">
        <v>0</v>
      </c>
      <c r="AD11" s="2">
        <f t="shared" si="16"/>
        <v>1.4809347393220647E-2</v>
      </c>
      <c r="AE11" s="2" t="str">
        <f t="shared" si="17"/>
        <v>Same</v>
      </c>
      <c r="AF11">
        <v>-32.510000000000005</v>
      </c>
      <c r="AG11" s="2">
        <f t="shared" si="18"/>
        <v>11.280000000000001</v>
      </c>
      <c r="AH11" s="2" t="e">
        <f t="shared" si="19"/>
        <v>#N/A</v>
      </c>
      <c r="AI11" s="2" t="e">
        <f t="shared" si="20"/>
        <v>#N/A</v>
      </c>
      <c r="AK11" t="s">
        <v>350</v>
      </c>
      <c r="AL11">
        <v>-16.242272303202885</v>
      </c>
    </row>
    <row r="12" spans="1:41" x14ac:dyDescent="0.25">
      <c r="A12" t="s">
        <v>106</v>
      </c>
      <c r="B12">
        <v>-41.11</v>
      </c>
      <c r="C12">
        <v>40.31</v>
      </c>
      <c r="D12">
        <v>104.6</v>
      </c>
      <c r="E12">
        <f t="shared" si="0"/>
        <v>275.40043937769815</v>
      </c>
      <c r="F12">
        <f t="shared" si="5"/>
        <v>0.9214632218107951</v>
      </c>
      <c r="G12">
        <v>-7</v>
      </c>
      <c r="H12">
        <f t="shared" si="1"/>
        <v>-7.1619689202879533</v>
      </c>
      <c r="I12">
        <f t="shared" si="6"/>
        <v>-0.90831289050345965</v>
      </c>
      <c r="J12">
        <v>-34.172210285904107</v>
      </c>
      <c r="K12">
        <f t="shared" si="7"/>
        <v>-17.697581954032522</v>
      </c>
      <c r="L12">
        <f t="shared" si="8"/>
        <v>-1.3063073905829059</v>
      </c>
      <c r="M12">
        <f t="shared" si="2"/>
        <v>-18.929333589432012</v>
      </c>
      <c r="N12">
        <f t="shared" si="9"/>
        <v>6.0130508067209139E-9</v>
      </c>
      <c r="O12">
        <f t="shared" si="10"/>
        <v>3.1315748631407567</v>
      </c>
      <c r="P12">
        <f t="shared" si="11"/>
        <v>0.95817654995881985</v>
      </c>
      <c r="Q12">
        <f t="shared" si="12"/>
        <v>5.8988117323181228</v>
      </c>
      <c r="R12">
        <f t="shared" si="13"/>
        <v>0.9972647998913643</v>
      </c>
      <c r="S12">
        <f t="shared" si="3"/>
        <v>-1.9278701971534233</v>
      </c>
      <c r="T12" s="2">
        <f t="shared" si="14"/>
        <v>0.12698650453291591</v>
      </c>
      <c r="U12">
        <v>0</v>
      </c>
      <c r="V12" s="2">
        <f t="shared" si="4"/>
        <v>1.6125572333488273E-2</v>
      </c>
      <c r="W12" s="2">
        <v>0.30591857848007653</v>
      </c>
      <c r="X12" s="2">
        <v>0.33571692213891263</v>
      </c>
      <c r="Y12" s="2">
        <v>0.2537630081513253</v>
      </c>
      <c r="Z12" s="2">
        <v>0.12698650453291591</v>
      </c>
      <c r="AA12" s="2">
        <v>0.25265367291856128</v>
      </c>
      <c r="AB12" s="4">
        <f t="shared" si="15"/>
        <v>0.25500773724435832</v>
      </c>
      <c r="AC12">
        <v>0.34300000000000003</v>
      </c>
      <c r="AD12" s="2">
        <f t="shared" si="16"/>
        <v>8.7992262755641704E-2</v>
      </c>
      <c r="AE12" s="2" t="str">
        <f t="shared" si="17"/>
        <v>Same</v>
      </c>
      <c r="AF12">
        <v>-41.11</v>
      </c>
      <c r="AG12" s="2">
        <f t="shared" si="18"/>
        <v>40.31</v>
      </c>
      <c r="AH12" s="2" t="e">
        <f t="shared" si="19"/>
        <v>#N/A</v>
      </c>
      <c r="AI12" s="2" t="e">
        <f t="shared" si="20"/>
        <v>#N/A</v>
      </c>
      <c r="AK12" t="s">
        <v>344</v>
      </c>
      <c r="AL12">
        <v>0.7570249392724363</v>
      </c>
    </row>
    <row r="13" spans="1:41" x14ac:dyDescent="0.25">
      <c r="A13" t="s">
        <v>116</v>
      </c>
      <c r="B13">
        <v>98.86999999999999</v>
      </c>
      <c r="C13">
        <v>99.320000000000007</v>
      </c>
      <c r="D13">
        <v>92.4</v>
      </c>
      <c r="E13">
        <f t="shared" si="0"/>
        <v>235.95932452377977</v>
      </c>
      <c r="F13">
        <f t="shared" si="5"/>
        <v>-6.4807557036651794E-2</v>
      </c>
      <c r="G13">
        <v>34</v>
      </c>
      <c r="H13">
        <f t="shared" si="1"/>
        <v>32.535159521086555</v>
      </c>
      <c r="I13">
        <f t="shared" si="6"/>
        <v>0.68870840427252455</v>
      </c>
      <c r="J13">
        <v>33.652430534561375</v>
      </c>
      <c r="K13">
        <f t="shared" si="7"/>
        <v>67.411876299056715</v>
      </c>
      <c r="L13">
        <f t="shared" si="8"/>
        <v>1.2300638100290262</v>
      </c>
      <c r="M13">
        <f t="shared" si="2"/>
        <v>-2.5708822116218055</v>
      </c>
      <c r="N13">
        <f t="shared" si="9"/>
        <v>7.103606495409058E-2</v>
      </c>
      <c r="O13">
        <f t="shared" si="10"/>
        <v>-15.548075590127389</v>
      </c>
      <c r="P13">
        <f t="shared" si="11"/>
        <v>1.7683022120065772E-7</v>
      </c>
      <c r="Q13">
        <f t="shared" si="12"/>
        <v>-15.742111527624777</v>
      </c>
      <c r="R13">
        <f t="shared" si="13"/>
        <v>1.4564237983122329E-7</v>
      </c>
      <c r="S13">
        <f t="shared" si="3"/>
        <v>0.66329083116291265</v>
      </c>
      <c r="T13" s="2">
        <f t="shared" si="14"/>
        <v>0.65999924012568256</v>
      </c>
      <c r="U13">
        <v>1</v>
      </c>
      <c r="V13" s="2">
        <f t="shared" si="4"/>
        <v>0.11560051671511326</v>
      </c>
      <c r="W13" s="2">
        <v>0.67886972023684811</v>
      </c>
      <c r="X13" s="2">
        <v>0.64872452262750302</v>
      </c>
      <c r="Y13" s="2">
        <v>0.99995983642542041</v>
      </c>
      <c r="Z13" s="2">
        <v>0.65999924012568256</v>
      </c>
      <c r="AA13" s="2">
        <v>0.64503175024351977</v>
      </c>
      <c r="AB13" s="4">
        <f t="shared" si="15"/>
        <v>0.7265170139317948</v>
      </c>
      <c r="AC13">
        <v>6.7000000000000004E-2</v>
      </c>
      <c r="AD13" s="2">
        <f t="shared" si="16"/>
        <v>0.65951701393179474</v>
      </c>
      <c r="AE13" s="2" t="str">
        <f t="shared" si="17"/>
        <v>Very Different</v>
      </c>
      <c r="AF13">
        <v>98.86999999999999</v>
      </c>
      <c r="AG13" s="2" t="e">
        <f t="shared" si="18"/>
        <v>#N/A</v>
      </c>
      <c r="AH13" s="2" t="e">
        <f t="shared" si="19"/>
        <v>#N/A</v>
      </c>
      <c r="AI13" s="2">
        <f t="shared" si="20"/>
        <v>99.320000000000007</v>
      </c>
      <c r="AK13" t="s">
        <v>339</v>
      </c>
      <c r="AL13">
        <v>-5.6433841925840156</v>
      </c>
    </row>
    <row r="14" spans="1:41" x14ac:dyDescent="0.25">
      <c r="A14" t="s">
        <v>111</v>
      </c>
      <c r="B14">
        <v>35.440000000000012</v>
      </c>
      <c r="C14">
        <v>47.370000000000005</v>
      </c>
      <c r="D14">
        <v>94.8</v>
      </c>
      <c r="E14">
        <f t="shared" si="0"/>
        <v>243.61979292530654</v>
      </c>
      <c r="F14">
        <f t="shared" si="5"/>
        <v>0.12675133182065607</v>
      </c>
      <c r="G14">
        <v>-5</v>
      </c>
      <c r="H14">
        <f t="shared" si="1"/>
        <v>-5.0964707152030364</v>
      </c>
      <c r="I14">
        <f t="shared" si="6"/>
        <v>-0.82521759501593617</v>
      </c>
      <c r="J14">
        <v>27.601577611991985</v>
      </c>
      <c r="K14">
        <f t="shared" si="7"/>
        <v>52.811885995523845</v>
      </c>
      <c r="L14">
        <f t="shared" si="8"/>
        <v>0.79496534159587628</v>
      </c>
      <c r="M14">
        <f t="shared" si="2"/>
        <v>-18.710431647788088</v>
      </c>
      <c r="N14">
        <f t="shared" si="9"/>
        <v>7.4844997477773697E-9</v>
      </c>
      <c r="O14">
        <f t="shared" si="10"/>
        <v>3.3336173208163764</v>
      </c>
      <c r="P14">
        <f t="shared" si="11"/>
        <v>0.96556424814650632</v>
      </c>
      <c r="Q14">
        <f t="shared" si="12"/>
        <v>8.0561925931108451</v>
      </c>
      <c r="R14">
        <f t="shared" si="13"/>
        <v>0.99968296858079764</v>
      </c>
      <c r="S14">
        <f t="shared" si="3"/>
        <v>-1.8235589082902046</v>
      </c>
      <c r="T14" s="2">
        <f t="shared" si="14"/>
        <v>0.13900737993127241</v>
      </c>
      <c r="U14">
        <v>1</v>
      </c>
      <c r="V14" s="2">
        <f t="shared" si="4"/>
        <v>0.74130829181281221</v>
      </c>
      <c r="W14" s="2">
        <v>0.26031583110082318</v>
      </c>
      <c r="X14" s="2">
        <v>0.21514759395772254</v>
      </c>
      <c r="Y14" s="2">
        <v>0.25564383899259702</v>
      </c>
      <c r="Z14" s="2">
        <v>0.13900737993127241</v>
      </c>
      <c r="AA14" s="2">
        <v>0.24311074049739181</v>
      </c>
      <c r="AB14" s="4">
        <f t="shared" si="15"/>
        <v>0.22264507689596141</v>
      </c>
      <c r="AC14">
        <v>0.25</v>
      </c>
      <c r="AD14" s="2">
        <f t="shared" si="16"/>
        <v>2.7354923104038587E-2</v>
      </c>
      <c r="AE14" s="2" t="str">
        <f t="shared" si="17"/>
        <v>Same</v>
      </c>
      <c r="AF14">
        <v>35.440000000000012</v>
      </c>
      <c r="AG14" s="2">
        <f t="shared" si="18"/>
        <v>47.370000000000005</v>
      </c>
      <c r="AH14" s="2" t="e">
        <f t="shared" si="19"/>
        <v>#N/A</v>
      </c>
      <c r="AI14" s="2" t="e">
        <f t="shared" si="20"/>
        <v>#N/A</v>
      </c>
      <c r="AK14" t="s">
        <v>351</v>
      </c>
      <c r="AL14">
        <v>-13.662734673349876</v>
      </c>
    </row>
    <row r="15" spans="1:41" x14ac:dyDescent="0.25">
      <c r="A15" t="s">
        <v>106</v>
      </c>
      <c r="B15">
        <v>-29.730000000000004</v>
      </c>
      <c r="C15">
        <v>48.170000000000016</v>
      </c>
      <c r="D15">
        <v>75.5</v>
      </c>
      <c r="E15">
        <f t="shared" si="0"/>
        <v>183.49351235065197</v>
      </c>
      <c r="F15">
        <f t="shared" si="5"/>
        <v>-1.3767759845648566</v>
      </c>
      <c r="G15">
        <v>-6</v>
      </c>
      <c r="H15">
        <f t="shared" si="1"/>
        <v>-6.1279919454532736</v>
      </c>
      <c r="I15">
        <f t="shared" si="6"/>
        <v>-0.86671584527743828</v>
      </c>
      <c r="J15">
        <v>-23.761824989708277</v>
      </c>
      <c r="K15">
        <f t="shared" si="7"/>
        <v>-13.317480400425366</v>
      </c>
      <c r="L15">
        <f t="shared" si="8"/>
        <v>-1.175774736934843</v>
      </c>
      <c r="M15">
        <f t="shared" si="2"/>
        <v>8.999245369579814</v>
      </c>
      <c r="N15">
        <f t="shared" si="9"/>
        <v>0.99987651228307295</v>
      </c>
      <c r="O15">
        <f t="shared" si="10"/>
        <v>20.157794970476552</v>
      </c>
      <c r="P15">
        <f t="shared" si="11"/>
        <v>0.99999999823972363</v>
      </c>
      <c r="Q15">
        <f t="shared" si="12"/>
        <v>10.863836245223069</v>
      </c>
      <c r="R15">
        <f t="shared" si="13"/>
        <v>0.99998086239638984</v>
      </c>
      <c r="S15">
        <f t="shared" si="3"/>
        <v>-14.724043861546422</v>
      </c>
      <c r="T15" s="2">
        <f t="shared" si="14"/>
        <v>4.0311487553593497E-7</v>
      </c>
      <c r="U15">
        <v>0</v>
      </c>
      <c r="V15" s="2">
        <f t="shared" si="4"/>
        <v>1.6250160287835233E-13</v>
      </c>
      <c r="W15" s="2">
        <v>1.6362195346170242E-3</v>
      </c>
      <c r="X15" s="2">
        <v>1.7648015623139467E-7</v>
      </c>
      <c r="Y15" s="2">
        <v>1.5646461234600192E-8</v>
      </c>
      <c r="Z15" s="2">
        <v>4.0311487553593497E-7</v>
      </c>
      <c r="AA15" s="2">
        <v>1.7125136544288193E-7</v>
      </c>
      <c r="AB15" s="4">
        <f t="shared" si="15"/>
        <v>3.2739720549509381E-4</v>
      </c>
      <c r="AC15">
        <v>0.107</v>
      </c>
      <c r="AD15" s="2">
        <f t="shared" si="16"/>
        <v>0.1066726027945049</v>
      </c>
      <c r="AE15" s="2" t="str">
        <f t="shared" si="17"/>
        <v>Different</v>
      </c>
      <c r="AF15">
        <v>-29.730000000000004</v>
      </c>
      <c r="AG15" s="2" t="e">
        <f t="shared" si="18"/>
        <v>#N/A</v>
      </c>
      <c r="AH15" s="2">
        <f t="shared" si="19"/>
        <v>48.170000000000016</v>
      </c>
      <c r="AI15" s="2" t="e">
        <f t="shared" si="20"/>
        <v>#N/A</v>
      </c>
      <c r="AK15" t="s">
        <v>345</v>
      </c>
      <c r="AL15">
        <v>22.302687794920519</v>
      </c>
    </row>
    <row r="16" spans="1:41" x14ac:dyDescent="0.25">
      <c r="A16" t="s">
        <v>106</v>
      </c>
      <c r="B16">
        <v>31.469999999999985</v>
      </c>
      <c r="C16">
        <v>35.420000000000016</v>
      </c>
      <c r="D16">
        <v>93.5</v>
      </c>
      <c r="E16">
        <f t="shared" si="0"/>
        <v>239.46421666010491</v>
      </c>
      <c r="F16">
        <f t="shared" si="5"/>
        <v>2.2836332084455676E-2</v>
      </c>
      <c r="G16">
        <v>-2</v>
      </c>
      <c r="H16">
        <f t="shared" si="1"/>
        <v>-2.0216385264586627</v>
      </c>
      <c r="I16">
        <f t="shared" si="6"/>
        <v>-0.70151664544877945</v>
      </c>
      <c r="J16">
        <v>31.215363184718356</v>
      </c>
      <c r="K16">
        <f t="shared" si="7"/>
        <v>61.446104540006814</v>
      </c>
      <c r="L16">
        <f t="shared" si="8"/>
        <v>1.0522761470635069</v>
      </c>
      <c r="M16">
        <f t="shared" si="2"/>
        <v>-17.407176448168094</v>
      </c>
      <c r="N16">
        <f t="shared" si="9"/>
        <v>2.7552392149872322E-8</v>
      </c>
      <c r="O16">
        <f t="shared" si="10"/>
        <v>1.9583872078162825</v>
      </c>
      <c r="P16">
        <f t="shared" si="11"/>
        <v>0.87635830530993153</v>
      </c>
      <c r="Q16">
        <f t="shared" si="12"/>
        <v>6.4923732890363013</v>
      </c>
      <c r="R16">
        <f t="shared" si="13"/>
        <v>0.99848734227421243</v>
      </c>
      <c r="S16">
        <f t="shared" si="3"/>
        <v>-3.783200817343515</v>
      </c>
      <c r="T16" s="2">
        <f t="shared" si="14"/>
        <v>2.2243717772892014E-2</v>
      </c>
      <c r="U16">
        <v>0</v>
      </c>
      <c r="V16" s="2">
        <f t="shared" si="4"/>
        <v>4.9478298036007202E-4</v>
      </c>
      <c r="W16" s="2">
        <v>0.26497650717242394</v>
      </c>
      <c r="X16" s="2">
        <v>0.23031953539280187</v>
      </c>
      <c r="Y16" s="2">
        <v>0.26138095931395616</v>
      </c>
      <c r="Z16" s="2">
        <v>2.2243717772892014E-2</v>
      </c>
      <c r="AA16" s="2">
        <v>0.18511899350017022</v>
      </c>
      <c r="AB16" s="4">
        <f t="shared" si="15"/>
        <v>0.19280794263044884</v>
      </c>
      <c r="AC16">
        <v>0.28000000000000003</v>
      </c>
      <c r="AD16" s="2">
        <f t="shared" si="16"/>
        <v>8.7192057369551185E-2</v>
      </c>
      <c r="AE16" s="2" t="str">
        <f t="shared" si="17"/>
        <v>Same</v>
      </c>
      <c r="AF16">
        <v>31.469999999999985</v>
      </c>
      <c r="AG16" s="2">
        <f t="shared" si="18"/>
        <v>35.420000000000016</v>
      </c>
      <c r="AH16" s="2" t="e">
        <f t="shared" si="19"/>
        <v>#N/A</v>
      </c>
      <c r="AI16" s="2" t="e">
        <f t="shared" si="20"/>
        <v>#N/A</v>
      </c>
      <c r="AK16" t="s">
        <v>346</v>
      </c>
      <c r="AL16">
        <v>-25</v>
      </c>
    </row>
    <row r="17" spans="1:38" x14ac:dyDescent="0.25">
      <c r="A17" t="s">
        <v>139</v>
      </c>
      <c r="B17">
        <v>75.83</v>
      </c>
      <c r="C17">
        <v>83.580000000000013</v>
      </c>
      <c r="D17">
        <v>99.9</v>
      </c>
      <c r="E17">
        <f t="shared" si="0"/>
        <v>260.06025828731623</v>
      </c>
      <c r="F17">
        <f t="shared" si="5"/>
        <v>0.53786421839244303</v>
      </c>
      <c r="G17">
        <v>18</v>
      </c>
      <c r="H17">
        <f t="shared" si="1"/>
        <v>17.382611618595085</v>
      </c>
      <c r="I17">
        <f t="shared" si="6"/>
        <v>7.9119181562637128E-2</v>
      </c>
      <c r="J17">
        <v>31.662491648389341</v>
      </c>
      <c r="K17">
        <f t="shared" si="7"/>
        <v>62.53228509504055</v>
      </c>
      <c r="L17">
        <f t="shared" si="8"/>
        <v>1.0846457230777244</v>
      </c>
      <c r="M17">
        <f t="shared" si="2"/>
        <v>-15.650500268225645</v>
      </c>
      <c r="N17">
        <f t="shared" si="9"/>
        <v>1.5961511868079254E-7</v>
      </c>
      <c r="O17">
        <f t="shared" si="10"/>
        <v>-12.099668767872405</v>
      </c>
      <c r="P17">
        <f t="shared" si="11"/>
        <v>5.5613241075656366E-6</v>
      </c>
      <c r="Q17">
        <f t="shared" si="12"/>
        <v>-7.4043296981964826</v>
      </c>
      <c r="R17">
        <f t="shared" si="13"/>
        <v>6.0824175905360538E-4</v>
      </c>
      <c r="S17">
        <f t="shared" si="3"/>
        <v>1.6187532438597205</v>
      </c>
      <c r="T17" s="2">
        <f t="shared" si="14"/>
        <v>0.83462311512295972</v>
      </c>
      <c r="U17">
        <v>1</v>
      </c>
      <c r="V17" s="2">
        <f t="shared" si="4"/>
        <v>2.7349514051633831E-2</v>
      </c>
      <c r="W17" s="2">
        <v>0.82388686364654984</v>
      </c>
      <c r="X17" s="2">
        <v>0.84813391878749844</v>
      </c>
      <c r="Y17" s="2">
        <v>0.95397762248144935</v>
      </c>
      <c r="Z17" s="2">
        <v>0.83462311512295972</v>
      </c>
      <c r="AA17" s="2">
        <v>0.84329692835208481</v>
      </c>
      <c r="AB17" s="4">
        <f t="shared" si="15"/>
        <v>0.86078368967810837</v>
      </c>
      <c r="AC17">
        <v>0.443</v>
      </c>
      <c r="AD17" s="2">
        <f t="shared" si="16"/>
        <v>0.41778368967810836</v>
      </c>
      <c r="AE17" s="2" t="str">
        <f t="shared" si="17"/>
        <v>Very Different</v>
      </c>
      <c r="AF17">
        <v>75.83</v>
      </c>
      <c r="AG17" s="2" t="e">
        <f t="shared" si="18"/>
        <v>#N/A</v>
      </c>
      <c r="AH17" s="2" t="e">
        <f t="shared" si="19"/>
        <v>#N/A</v>
      </c>
      <c r="AI17" s="2">
        <f t="shared" si="20"/>
        <v>83.580000000000013</v>
      </c>
      <c r="AK17" t="s">
        <v>352</v>
      </c>
      <c r="AL17">
        <v>1.6338374361397796</v>
      </c>
    </row>
    <row r="18" spans="1:38" x14ac:dyDescent="0.25">
      <c r="A18" t="s">
        <v>106</v>
      </c>
      <c r="B18">
        <v>37.11999999999999</v>
      </c>
      <c r="C18">
        <v>34.72</v>
      </c>
      <c r="D18">
        <v>96.8</v>
      </c>
      <c r="E18">
        <f t="shared" si="0"/>
        <v>250.0410754978424</v>
      </c>
      <c r="F18">
        <f t="shared" si="5"/>
        <v>0.28732294313212736</v>
      </c>
      <c r="G18">
        <v>8</v>
      </c>
      <c r="H18">
        <f t="shared" si="1"/>
        <v>7.8073788864660196</v>
      </c>
      <c r="I18">
        <f t="shared" si="6"/>
        <v>-0.30609383449290573</v>
      </c>
      <c r="J18">
        <v>35.185050964313909</v>
      </c>
      <c r="K18">
        <f t="shared" si="7"/>
        <v>71.219331218816038</v>
      </c>
      <c r="L18">
        <f t="shared" si="8"/>
        <v>1.3435308582786869</v>
      </c>
      <c r="M18">
        <f t="shared" si="2"/>
        <v>-17.919939584129736</v>
      </c>
      <c r="N18">
        <f t="shared" si="9"/>
        <v>1.6499436623894784E-8</v>
      </c>
      <c r="O18">
        <f t="shared" si="10"/>
        <v>-5.8331897426636665</v>
      </c>
      <c r="P18">
        <f t="shared" si="11"/>
        <v>2.9201678469568315E-3</v>
      </c>
      <c r="Q18">
        <f t="shared" si="12"/>
        <v>-0.34747202755416939</v>
      </c>
      <c r="R18">
        <f t="shared" si="13"/>
        <v>0.41399558175079326</v>
      </c>
      <c r="S18">
        <f t="shared" si="3"/>
        <v>-8.6509247412580326</v>
      </c>
      <c r="T18" s="2">
        <f t="shared" si="14"/>
        <v>1.7493436860464509E-4</v>
      </c>
      <c r="U18">
        <v>0</v>
      </c>
      <c r="V18" s="2">
        <f t="shared" si="4"/>
        <v>3.0602033319105838E-8</v>
      </c>
      <c r="W18" s="2">
        <v>7.7791943337400388E-2</v>
      </c>
      <c r="X18" s="2">
        <v>3.6689224509556569E-5</v>
      </c>
      <c r="Y18" s="2">
        <v>0.54258243117693306</v>
      </c>
      <c r="Z18" s="2">
        <v>1.7493436860464509E-4</v>
      </c>
      <c r="AA18" s="2">
        <v>6.155990188071481E-4</v>
      </c>
      <c r="AB18" s="4">
        <f t="shared" si="15"/>
        <v>0.12424031942525096</v>
      </c>
      <c r="AC18">
        <v>0.66</v>
      </c>
      <c r="AD18" s="2">
        <f t="shared" si="16"/>
        <v>0.5357596805747491</v>
      </c>
      <c r="AE18" s="2" t="str">
        <f t="shared" si="17"/>
        <v>Very Different</v>
      </c>
      <c r="AF18">
        <v>37.11999999999999</v>
      </c>
      <c r="AG18" s="2" t="e">
        <f t="shared" si="18"/>
        <v>#N/A</v>
      </c>
      <c r="AH18" s="2" t="e">
        <f t="shared" si="19"/>
        <v>#N/A</v>
      </c>
      <c r="AI18" s="2">
        <f t="shared" si="20"/>
        <v>34.72</v>
      </c>
    </row>
    <row r="19" spans="1:38" x14ac:dyDescent="0.25">
      <c r="A19" t="s">
        <v>106</v>
      </c>
      <c r="B19">
        <v>-28.42</v>
      </c>
      <c r="C19">
        <v>57.27000000000001</v>
      </c>
      <c r="D19">
        <v>90.9</v>
      </c>
      <c r="E19">
        <f t="shared" si="0"/>
        <v>231.196888993046</v>
      </c>
      <c r="F19">
        <f t="shared" si="5"/>
        <v>-0.18389777589847758</v>
      </c>
      <c r="G19">
        <v>61</v>
      </c>
      <c r="H19">
        <f t="shared" si="1"/>
        <v>57.857065456352515</v>
      </c>
      <c r="I19">
        <f t="shared" si="6"/>
        <v>1.7074123909514638</v>
      </c>
      <c r="J19">
        <v>-19.794536611895637</v>
      </c>
      <c r="K19">
        <f t="shared" si="7"/>
        <v>-11.529473045562895</v>
      </c>
      <c r="L19">
        <f t="shared" si="8"/>
        <v>-1.1224898206113287</v>
      </c>
      <c r="M19">
        <f t="shared" si="2"/>
        <v>21.243435355621269</v>
      </c>
      <c r="N19">
        <f t="shared" si="9"/>
        <v>0.99999999940558015</v>
      </c>
      <c r="O19">
        <f t="shared" si="10"/>
        <v>-22.144992639295367</v>
      </c>
      <c r="P19">
        <f t="shared" si="11"/>
        <v>2.4129698467634485E-10</v>
      </c>
      <c r="Q19">
        <f t="shared" si="12"/>
        <v>-33.781953709876703</v>
      </c>
      <c r="R19">
        <f t="shared" si="13"/>
        <v>2.1314930253402429E-15</v>
      </c>
      <c r="S19">
        <f t="shared" si="3"/>
        <v>-12.028897223707178</v>
      </c>
      <c r="T19" s="2">
        <f t="shared" si="14"/>
        <v>5.9691668710154212E-6</v>
      </c>
      <c r="U19">
        <v>0</v>
      </c>
      <c r="V19" s="2">
        <f t="shared" si="4"/>
        <v>3.5630953134028034E-11</v>
      </c>
      <c r="W19" s="2">
        <v>4.0275426227486713E-2</v>
      </c>
      <c r="X19" s="2">
        <v>4.3057830923857629E-6</v>
      </c>
      <c r="Y19" s="2">
        <v>3.3756524974218202E-2</v>
      </c>
      <c r="Z19" s="2">
        <v>5.9691668710154212E-6</v>
      </c>
      <c r="AA19" s="2">
        <v>2.7148260411041289E-6</v>
      </c>
      <c r="AB19" s="4">
        <f t="shared" si="15"/>
        <v>1.480898819554188E-2</v>
      </c>
      <c r="AC19">
        <v>0.01</v>
      </c>
      <c r="AD19" s="2">
        <f t="shared" si="16"/>
        <v>4.8089881955418797E-3</v>
      </c>
      <c r="AE19" s="2" t="str">
        <f t="shared" si="17"/>
        <v>Same</v>
      </c>
      <c r="AF19">
        <v>-28.42</v>
      </c>
      <c r="AG19" s="2">
        <f t="shared" si="18"/>
        <v>57.27000000000001</v>
      </c>
      <c r="AH19" s="2" t="e">
        <f t="shared" si="19"/>
        <v>#N/A</v>
      </c>
      <c r="AI19" s="2" t="e">
        <f t="shared" si="20"/>
        <v>#N/A</v>
      </c>
      <c r="AK19" t="s">
        <v>360</v>
      </c>
      <c r="AL19">
        <f>SUM(V2:V187)</f>
        <v>21.402338739493594</v>
      </c>
    </row>
    <row r="20" spans="1:38" x14ac:dyDescent="0.25">
      <c r="A20" t="s">
        <v>116</v>
      </c>
      <c r="B20">
        <v>76.89</v>
      </c>
      <c r="C20">
        <v>131.70000000000002</v>
      </c>
      <c r="D20">
        <v>99</v>
      </c>
      <c r="E20">
        <f t="shared" si="0"/>
        <v>257.14326059881057</v>
      </c>
      <c r="F20">
        <f t="shared" si="5"/>
        <v>0.46492131115479784</v>
      </c>
      <c r="G20">
        <v>34</v>
      </c>
      <c r="H20">
        <f t="shared" si="1"/>
        <v>32.535159521086555</v>
      </c>
      <c r="I20">
        <f t="shared" si="6"/>
        <v>0.68870840427252455</v>
      </c>
      <c r="J20">
        <v>22.708148487620193</v>
      </c>
      <c r="K20">
        <f t="shared" si="7"/>
        <v>41.563045375028175</v>
      </c>
      <c r="L20">
        <f t="shared" si="8"/>
        <v>0.45973543911834203</v>
      </c>
      <c r="M20">
        <f t="shared" si="2"/>
        <v>-5.2486844243371484</v>
      </c>
      <c r="N20">
        <f t="shared" si="9"/>
        <v>5.2269617635708103E-3</v>
      </c>
      <c r="O20">
        <f t="shared" si="10"/>
        <v>-17.864438489311251</v>
      </c>
      <c r="P20">
        <f t="shared" si="11"/>
        <v>1.744106233263325E-8</v>
      </c>
      <c r="Q20">
        <f t="shared" si="12"/>
        <v>-17.602626288730484</v>
      </c>
      <c r="R20">
        <f t="shared" si="13"/>
        <v>2.2660867213778835E-8</v>
      </c>
      <c r="S20">
        <f t="shared" si="3"/>
        <v>1.5624226668772543</v>
      </c>
      <c r="T20" s="2">
        <f t="shared" si="14"/>
        <v>0.82670071509371723</v>
      </c>
      <c r="U20">
        <v>1</v>
      </c>
      <c r="V20" s="2">
        <f t="shared" si="4"/>
        <v>3.0032642149028968E-2</v>
      </c>
      <c r="W20" s="2">
        <v>0.85927647620314274</v>
      </c>
      <c r="X20" s="2">
        <v>0.8610914716642406</v>
      </c>
      <c r="Y20" s="2">
        <v>0.99999831458261945</v>
      </c>
      <c r="Z20" s="2">
        <v>0.82670071509371723</v>
      </c>
      <c r="AA20" s="2">
        <v>0.84125921222027911</v>
      </c>
      <c r="AB20" s="4">
        <f t="shared" si="15"/>
        <v>0.87766523795279983</v>
      </c>
      <c r="AC20">
        <v>0.28000000000000003</v>
      </c>
      <c r="AD20" s="2">
        <f t="shared" si="16"/>
        <v>0.5976652379527998</v>
      </c>
      <c r="AE20" s="2" t="str">
        <f t="shared" si="17"/>
        <v>Very Different</v>
      </c>
      <c r="AF20">
        <v>76.89</v>
      </c>
      <c r="AG20" s="2" t="e">
        <f t="shared" si="18"/>
        <v>#N/A</v>
      </c>
      <c r="AH20" s="2" t="e">
        <f t="shared" si="19"/>
        <v>#N/A</v>
      </c>
      <c r="AI20" s="2">
        <f t="shared" si="20"/>
        <v>131.70000000000002</v>
      </c>
    </row>
    <row r="21" spans="1:38" x14ac:dyDescent="0.25">
      <c r="A21" t="s">
        <v>111</v>
      </c>
      <c r="B21">
        <v>-16.480000000000004</v>
      </c>
      <c r="C21">
        <v>12.710000000000008</v>
      </c>
      <c r="D21">
        <v>87.6</v>
      </c>
      <c r="E21">
        <f t="shared" si="0"/>
        <v>220.78953252144007</v>
      </c>
      <c r="F21">
        <f t="shared" si="5"/>
        <v>-0.44414578387216835</v>
      </c>
      <c r="G21">
        <v>-66</v>
      </c>
      <c r="H21">
        <f t="shared" si="1"/>
        <v>-69.684142560978785</v>
      </c>
      <c r="I21">
        <f t="shared" si="6"/>
        <v>-3.4235890986383697</v>
      </c>
      <c r="J21">
        <v>-39.269422624191478</v>
      </c>
      <c r="K21">
        <f t="shared" si="7"/>
        <v>-19.717136874466025</v>
      </c>
      <c r="L21">
        <f t="shared" si="8"/>
        <v>-1.36649272184197</v>
      </c>
      <c r="M21">
        <f t="shared" si="2"/>
        <v>-28.404968116862882</v>
      </c>
      <c r="N21">
        <f t="shared" si="9"/>
        <v>4.6118915715516439E-13</v>
      </c>
      <c r="O21">
        <f t="shared" si="10"/>
        <v>46.040713781138521</v>
      </c>
      <c r="P21">
        <f t="shared" si="11"/>
        <v>1</v>
      </c>
      <c r="Q21">
        <f t="shared" si="12"/>
        <v>50.000000099264092</v>
      </c>
      <c r="R21">
        <f t="shared" si="13"/>
        <v>1</v>
      </c>
      <c r="S21">
        <f t="shared" si="3"/>
        <v>-1.0634747689460036</v>
      </c>
      <c r="T21" s="2">
        <f t="shared" si="14"/>
        <v>0.25664598200706007</v>
      </c>
      <c r="U21">
        <v>1</v>
      </c>
      <c r="V21" s="2">
        <f t="shared" si="4"/>
        <v>0.55257519606624794</v>
      </c>
      <c r="W21" s="2">
        <v>0.24390295534609319</v>
      </c>
      <c r="X21" s="2">
        <v>0.20524706520754826</v>
      </c>
      <c r="Y21" s="2">
        <v>0.25263411095505484</v>
      </c>
      <c r="Z21" s="2">
        <v>0.25664598200706007</v>
      </c>
      <c r="AA21" s="2">
        <v>0.26466499562948032</v>
      </c>
      <c r="AB21" s="4">
        <f t="shared" si="15"/>
        <v>0.24461902182904732</v>
      </c>
      <c r="AC21">
        <v>0.317</v>
      </c>
      <c r="AD21" s="2">
        <f t="shared" si="16"/>
        <v>7.2380978170952681E-2</v>
      </c>
      <c r="AE21" s="2" t="str">
        <f t="shared" si="17"/>
        <v>Same</v>
      </c>
      <c r="AF21">
        <v>-16.480000000000004</v>
      </c>
      <c r="AG21" s="2">
        <f t="shared" si="18"/>
        <v>12.710000000000008</v>
      </c>
      <c r="AH21" s="2" t="e">
        <f t="shared" si="19"/>
        <v>#N/A</v>
      </c>
      <c r="AI21" s="2" t="e">
        <f t="shared" si="20"/>
        <v>#N/A</v>
      </c>
      <c r="AK21" t="s">
        <v>361</v>
      </c>
      <c r="AL21">
        <f>MIN($M$2:$M$187)</f>
        <v>-30.735120563173805</v>
      </c>
    </row>
    <row r="22" spans="1:38" x14ac:dyDescent="0.25">
      <c r="A22" t="s">
        <v>106</v>
      </c>
      <c r="B22">
        <v>21.410000000000011</v>
      </c>
      <c r="C22">
        <v>59.06</v>
      </c>
      <c r="D22">
        <v>77.2</v>
      </c>
      <c r="E22">
        <f t="shared" si="0"/>
        <v>188.64805469835849</v>
      </c>
      <c r="F22">
        <f t="shared" si="5"/>
        <v>-1.2478806803954918</v>
      </c>
      <c r="G22">
        <v>7</v>
      </c>
      <c r="H22">
        <f t="shared" si="1"/>
        <v>6.8422476255383282</v>
      </c>
      <c r="I22">
        <f t="shared" si="6"/>
        <v>-0.3449212065591698</v>
      </c>
      <c r="J22">
        <v>14.94466780931274</v>
      </c>
      <c r="K22">
        <f t="shared" si="7"/>
        <v>24.95002371162559</v>
      </c>
      <c r="L22">
        <f t="shared" si="8"/>
        <v>-3.5353950087904047E-2</v>
      </c>
      <c r="M22">
        <f t="shared" si="2"/>
        <v>7.2804713524656774</v>
      </c>
      <c r="N22">
        <f t="shared" si="9"/>
        <v>0.99931161341160457</v>
      </c>
      <c r="O22">
        <f t="shared" si="10"/>
        <v>9.8193323424256072</v>
      </c>
      <c r="P22">
        <f t="shared" si="11"/>
        <v>0.9999456130722032</v>
      </c>
      <c r="Q22">
        <f t="shared" si="12"/>
        <v>2.9412220737584285</v>
      </c>
      <c r="R22">
        <f t="shared" si="13"/>
        <v>0.94984697560583298</v>
      </c>
      <c r="S22">
        <f t="shared" si="3"/>
        <v>-13.464191563796241</v>
      </c>
      <c r="T22" s="2">
        <f t="shared" si="14"/>
        <v>1.4209385062959662E-6</v>
      </c>
      <c r="U22">
        <v>0</v>
      </c>
      <c r="V22" s="2">
        <f t="shared" si="4"/>
        <v>2.0190662386746115E-12</v>
      </c>
      <c r="W22" s="2">
        <v>7.4428670922856138E-3</v>
      </c>
      <c r="X22" s="2">
        <v>2.7334366926971811E-7</v>
      </c>
      <c r="Y22" s="2">
        <v>2.8559651195601593E-8</v>
      </c>
      <c r="Z22" s="2">
        <v>1.4209385062959662E-6</v>
      </c>
      <c r="AA22" s="2">
        <v>2.360708830697971E-7</v>
      </c>
      <c r="AB22" s="4">
        <f t="shared" si="15"/>
        <v>1.488965200999089E-3</v>
      </c>
      <c r="AC22">
        <v>0.27</v>
      </c>
      <c r="AD22" s="2">
        <f t="shared" si="16"/>
        <v>0.2685110347990009</v>
      </c>
      <c r="AE22" s="2" t="str">
        <f t="shared" si="17"/>
        <v>Different</v>
      </c>
      <c r="AF22">
        <v>21.410000000000011</v>
      </c>
      <c r="AG22" s="2" t="e">
        <f t="shared" si="18"/>
        <v>#N/A</v>
      </c>
      <c r="AH22" s="2">
        <f t="shared" si="19"/>
        <v>59.06</v>
      </c>
      <c r="AI22" s="2" t="e">
        <f t="shared" si="20"/>
        <v>#N/A</v>
      </c>
      <c r="AK22" t="s">
        <v>362</v>
      </c>
      <c r="AL22">
        <f>MIN($O$2:$O$187)</f>
        <v>-39.521186472451042</v>
      </c>
    </row>
    <row r="23" spans="1:38" x14ac:dyDescent="0.25">
      <c r="A23" t="s">
        <v>106</v>
      </c>
      <c r="B23">
        <v>-21.67</v>
      </c>
      <c r="C23">
        <v>54.41</v>
      </c>
      <c r="D23">
        <v>79.2</v>
      </c>
      <c r="E23">
        <f t="shared" si="0"/>
        <v>194.74888862107656</v>
      </c>
      <c r="F23">
        <f t="shared" si="5"/>
        <v>-1.0953222588887963</v>
      </c>
      <c r="G23">
        <v>63</v>
      </c>
      <c r="H23">
        <f t="shared" si="1"/>
        <v>59.724225714738452</v>
      </c>
      <c r="I23">
        <f t="shared" si="6"/>
        <v>1.7825285217770346</v>
      </c>
      <c r="J23">
        <v>-16.287019740948203</v>
      </c>
      <c r="K23">
        <f t="shared" si="7"/>
        <v>-9.8746496088359894</v>
      </c>
      <c r="L23">
        <f t="shared" si="8"/>
        <v>-1.0731739561567522</v>
      </c>
      <c r="M23">
        <f t="shared" si="2"/>
        <v>32.948715626174497</v>
      </c>
      <c r="N23">
        <f t="shared" si="9"/>
        <v>0.99999999999999512</v>
      </c>
      <c r="O23">
        <f t="shared" si="10"/>
        <v>-16.136458486301496</v>
      </c>
      <c r="P23">
        <f t="shared" si="11"/>
        <v>9.8180463787170556E-8</v>
      </c>
      <c r="Q23">
        <f t="shared" si="12"/>
        <v>-32.766921738830696</v>
      </c>
      <c r="R23">
        <f t="shared" si="13"/>
        <v>5.881751878640613E-15</v>
      </c>
      <c r="S23">
        <f t="shared" si="3"/>
        <v>-12.028895047521944</v>
      </c>
      <c r="T23" s="2">
        <f t="shared" si="14"/>
        <v>5.9691798609648186E-6</v>
      </c>
      <c r="U23">
        <v>0</v>
      </c>
      <c r="V23" s="2">
        <f t="shared" si="4"/>
        <v>3.5631108212547972E-11</v>
      </c>
      <c r="W23" s="2">
        <v>4.0279267614478774E-2</v>
      </c>
      <c r="X23" s="2">
        <v>4.3057830384015749E-6</v>
      </c>
      <c r="Y23" s="2">
        <v>3.3757104519013661E-2</v>
      </c>
      <c r="Z23" s="2">
        <v>5.9691798609648186E-6</v>
      </c>
      <c r="AA23" s="2">
        <v>2.714829399797414E-6</v>
      </c>
      <c r="AB23" s="4">
        <f t="shared" si="15"/>
        <v>1.480987238515832E-2</v>
      </c>
      <c r="AC23">
        <v>0.01</v>
      </c>
      <c r="AD23" s="2">
        <f t="shared" si="16"/>
        <v>4.8098723851583199E-3</v>
      </c>
      <c r="AE23" s="2" t="str">
        <f t="shared" si="17"/>
        <v>Same</v>
      </c>
      <c r="AF23">
        <v>-21.67</v>
      </c>
      <c r="AG23" s="2">
        <f t="shared" si="18"/>
        <v>54.41</v>
      </c>
      <c r="AH23" s="2" t="e">
        <f t="shared" si="19"/>
        <v>#N/A</v>
      </c>
      <c r="AI23" s="2" t="e">
        <f t="shared" si="20"/>
        <v>#N/A</v>
      </c>
      <c r="AK23" t="s">
        <v>363</v>
      </c>
      <c r="AL23">
        <f>MIN($Q$2:$Q$187)</f>
        <v>-45.062301576507004</v>
      </c>
    </row>
    <row r="24" spans="1:38" x14ac:dyDescent="0.25">
      <c r="A24" t="s">
        <v>111</v>
      </c>
      <c r="B24">
        <v>-35.150000000000006</v>
      </c>
      <c r="C24">
        <v>47.580000000000013</v>
      </c>
      <c r="D24">
        <v>94.7</v>
      </c>
      <c r="E24">
        <f t="shared" si="0"/>
        <v>243.29961973866054</v>
      </c>
      <c r="F24">
        <f t="shared" si="5"/>
        <v>0.11874503029168064</v>
      </c>
      <c r="G24">
        <v>-15</v>
      </c>
      <c r="H24">
        <f t="shared" si="1"/>
        <v>-15.496024945715778</v>
      </c>
      <c r="I24">
        <f t="shared" si="6"/>
        <v>-1.2435931857550497</v>
      </c>
      <c r="J24">
        <v>-27.341512318935187</v>
      </c>
      <c r="K24">
        <f t="shared" si="7"/>
        <v>-14.868678588718922</v>
      </c>
      <c r="L24">
        <f t="shared" si="8"/>
        <v>-1.2220024358532104</v>
      </c>
      <c r="M24">
        <f t="shared" si="2"/>
        <v>-13.050142231277448</v>
      </c>
      <c r="N24">
        <f t="shared" si="9"/>
        <v>2.1497814308521832E-6</v>
      </c>
      <c r="O24">
        <f t="shared" si="10"/>
        <v>13.459709555854328</v>
      </c>
      <c r="P24">
        <f t="shared" si="11"/>
        <v>0.99999857267855163</v>
      </c>
      <c r="Q24">
        <f t="shared" si="12"/>
        <v>13.343973877322263</v>
      </c>
      <c r="R24">
        <f t="shared" si="13"/>
        <v>0.99999839754780451</v>
      </c>
      <c r="S24">
        <f t="shared" si="3"/>
        <v>-1.0634959126327552</v>
      </c>
      <c r="T24" s="2">
        <f t="shared" si="14"/>
        <v>0.25664194826016579</v>
      </c>
      <c r="U24">
        <v>1</v>
      </c>
      <c r="V24" s="2">
        <f t="shared" si="4"/>
        <v>0.55258119308644194</v>
      </c>
      <c r="W24" s="2">
        <v>0.24852151802584341</v>
      </c>
      <c r="X24" s="2">
        <v>0.20549011114368596</v>
      </c>
      <c r="Y24" s="2">
        <v>0.25269863391634506</v>
      </c>
      <c r="Z24" s="2">
        <v>0.25664194826016579</v>
      </c>
      <c r="AA24" s="2">
        <v>0.26471485883054402</v>
      </c>
      <c r="AB24" s="4">
        <f t="shared" si="15"/>
        <v>0.24561341403531686</v>
      </c>
      <c r="AC24">
        <v>0.14699999999999999</v>
      </c>
      <c r="AD24" s="2">
        <f t="shared" si="16"/>
        <v>9.8613414035316871E-2</v>
      </c>
      <c r="AE24" s="2" t="str">
        <f t="shared" si="17"/>
        <v>Same</v>
      </c>
      <c r="AF24">
        <v>-35.150000000000006</v>
      </c>
      <c r="AG24" s="2">
        <f t="shared" si="18"/>
        <v>47.580000000000013</v>
      </c>
      <c r="AH24" s="2" t="e">
        <f t="shared" si="19"/>
        <v>#N/A</v>
      </c>
      <c r="AI24" s="2" t="e">
        <f t="shared" si="20"/>
        <v>#N/A</v>
      </c>
      <c r="AK24" t="s">
        <v>364</v>
      </c>
      <c r="AL24">
        <f>MIN($S$2:$S$187)</f>
        <v>-23.03046471734898</v>
      </c>
    </row>
    <row r="25" spans="1:38" x14ac:dyDescent="0.25">
      <c r="A25" t="s">
        <v>116</v>
      </c>
      <c r="B25">
        <v>-108.47</v>
      </c>
      <c r="C25">
        <v>115.65</v>
      </c>
      <c r="D25">
        <v>106.1</v>
      </c>
      <c r="E25">
        <f t="shared" si="0"/>
        <v>280.33340043600504</v>
      </c>
      <c r="F25">
        <f t="shared" si="5"/>
        <v>1.0448176290840243</v>
      </c>
      <c r="G25">
        <v>31</v>
      </c>
      <c r="H25">
        <f t="shared" si="1"/>
        <v>29.704906887425448</v>
      </c>
      <c r="I25">
        <f t="shared" si="6"/>
        <v>0.57484692604928767</v>
      </c>
      <c r="J25">
        <v>-32.373807408450411</v>
      </c>
      <c r="K25">
        <f t="shared" si="7"/>
        <v>-16.967554195593795</v>
      </c>
      <c r="L25">
        <f t="shared" si="8"/>
        <v>-1.2845516254757527</v>
      </c>
      <c r="M25">
        <f t="shared" si="2"/>
        <v>-4.9261599125959803</v>
      </c>
      <c r="N25">
        <f t="shared" si="9"/>
        <v>7.2020610735407916E-3</v>
      </c>
      <c r="O25">
        <f t="shared" si="10"/>
        <v>-16.838125494809148</v>
      </c>
      <c r="P25">
        <f t="shared" si="11"/>
        <v>4.8673770592365599E-8</v>
      </c>
      <c r="Q25">
        <f t="shared" si="12"/>
        <v>-18.472053768280389</v>
      </c>
      <c r="R25">
        <f t="shared" si="13"/>
        <v>9.4992425055241941E-9</v>
      </c>
      <c r="S25">
        <f t="shared" si="3"/>
        <v>1.5354384346655772</v>
      </c>
      <c r="T25" s="2">
        <f t="shared" si="14"/>
        <v>0.82280062913523488</v>
      </c>
      <c r="U25">
        <v>1</v>
      </c>
      <c r="V25" s="2">
        <f t="shared" si="4"/>
        <v>3.1399617034868571E-2</v>
      </c>
      <c r="W25" s="2">
        <v>0.79369999447696382</v>
      </c>
      <c r="X25" s="2">
        <v>0.80159220649666973</v>
      </c>
      <c r="Y25" s="2">
        <v>0.99924869734124977</v>
      </c>
      <c r="Z25" s="2">
        <v>0.82280062913523488</v>
      </c>
      <c r="AA25" s="2">
        <v>0.83976386022156413</v>
      </c>
      <c r="AB25" s="4">
        <f t="shared" si="15"/>
        <v>0.85142107753433649</v>
      </c>
      <c r="AC25">
        <v>0.91700000000000004</v>
      </c>
      <c r="AD25" s="2">
        <f t="shared" si="16"/>
        <v>6.5578922465663547E-2</v>
      </c>
      <c r="AE25" s="2" t="str">
        <f t="shared" si="17"/>
        <v>Same</v>
      </c>
      <c r="AF25">
        <v>-108.47</v>
      </c>
      <c r="AG25" s="2">
        <f t="shared" si="18"/>
        <v>115.65</v>
      </c>
      <c r="AH25" s="2" t="e">
        <f t="shared" si="19"/>
        <v>#N/A</v>
      </c>
      <c r="AI25" s="2" t="e">
        <f t="shared" si="20"/>
        <v>#N/A</v>
      </c>
      <c r="AK25" t="s">
        <v>389</v>
      </c>
      <c r="AL25">
        <f>MAX($M$2:$M$187)</f>
        <v>49.999999947352485</v>
      </c>
    </row>
    <row r="26" spans="1:38" x14ac:dyDescent="0.25">
      <c r="A26" t="s">
        <v>106</v>
      </c>
      <c r="B26">
        <v>-25.540000000000006</v>
      </c>
      <c r="C26">
        <v>26.25</v>
      </c>
      <c r="D26">
        <v>81.599999999999994</v>
      </c>
      <c r="E26">
        <f t="shared" si="0"/>
        <v>202.12122466486733</v>
      </c>
      <c r="F26">
        <f t="shared" si="5"/>
        <v>-0.9109684535066378</v>
      </c>
      <c r="G26">
        <v>-12</v>
      </c>
      <c r="H26">
        <f t="shared" si="1"/>
        <v>-12.360038656839349</v>
      </c>
      <c r="I26">
        <f t="shared" si="6"/>
        <v>-1.1174319977775005</v>
      </c>
      <c r="J26">
        <v>-33.160926985298644</v>
      </c>
      <c r="K26">
        <f t="shared" si="7"/>
        <v>-17.288274871557498</v>
      </c>
      <c r="L26">
        <f t="shared" si="8"/>
        <v>-1.2941095136664651</v>
      </c>
      <c r="M26">
        <f t="shared" si="2"/>
        <v>1.2409955118636935</v>
      </c>
      <c r="N26">
        <f t="shared" si="9"/>
        <v>0.77573724998044524</v>
      </c>
      <c r="O26">
        <f t="shared" si="10"/>
        <v>20.018990798212105</v>
      </c>
      <c r="P26">
        <f t="shared" si="11"/>
        <v>0.99999999797761996</v>
      </c>
      <c r="Q26">
        <f t="shared" si="12"/>
        <v>13.723233059998357</v>
      </c>
      <c r="R26">
        <f t="shared" si="13"/>
        <v>0.9999989033320994</v>
      </c>
      <c r="S26">
        <f t="shared" si="3"/>
        <v>-11.662139620063604</v>
      </c>
      <c r="T26" s="2">
        <f t="shared" si="14"/>
        <v>8.6137720546929958E-6</v>
      </c>
      <c r="U26">
        <v>0</v>
      </c>
      <c r="V26" s="2">
        <f t="shared" si="4"/>
        <v>7.4197069010210001E-11</v>
      </c>
      <c r="W26" s="2">
        <v>4.5492764837133147E-3</v>
      </c>
      <c r="X26" s="2">
        <v>1.7647009585213922E-7</v>
      </c>
      <c r="Y26" s="2">
        <v>1.5952579023394533E-8</v>
      </c>
      <c r="Z26" s="2">
        <v>8.6137720546929958E-6</v>
      </c>
      <c r="AA26" s="2">
        <v>2.7619678831020188E-6</v>
      </c>
      <c r="AB26" s="4">
        <f t="shared" si="15"/>
        <v>9.1216892926519711E-4</v>
      </c>
      <c r="AC26">
        <v>0.10299999999999999</v>
      </c>
      <c r="AD26" s="2">
        <f t="shared" si="16"/>
        <v>0.1020878310707348</v>
      </c>
      <c r="AE26" s="2" t="str">
        <f t="shared" si="17"/>
        <v>Different</v>
      </c>
      <c r="AF26">
        <v>-25.540000000000006</v>
      </c>
      <c r="AG26" s="2" t="e">
        <f t="shared" si="18"/>
        <v>#N/A</v>
      </c>
      <c r="AH26" s="2">
        <f t="shared" si="19"/>
        <v>26.25</v>
      </c>
      <c r="AI26" s="2" t="e">
        <f t="shared" si="20"/>
        <v>#N/A</v>
      </c>
      <c r="AK26" t="s">
        <v>390</v>
      </c>
      <c r="AL26">
        <f>MAX($O$2:$O$187)</f>
        <v>50.000038804332178</v>
      </c>
    </row>
    <row r="27" spans="1:38" x14ac:dyDescent="0.25">
      <c r="A27" t="s">
        <v>111</v>
      </c>
      <c r="B27">
        <v>45.11</v>
      </c>
      <c r="C27">
        <v>54.84</v>
      </c>
      <c r="D27">
        <v>77.900000000000006</v>
      </c>
      <c r="E27">
        <f t="shared" si="0"/>
        <v>190.77887179334689</v>
      </c>
      <c r="F27">
        <f t="shared" si="5"/>
        <v>-1.1945971298762073</v>
      </c>
      <c r="G27">
        <v>7</v>
      </c>
      <c r="H27">
        <f t="shared" si="1"/>
        <v>6.8422476255383282</v>
      </c>
      <c r="I27">
        <f t="shared" si="6"/>
        <v>-0.3449212065591698</v>
      </c>
      <c r="J27">
        <v>29.579888792400617</v>
      </c>
      <c r="K27">
        <f t="shared" si="7"/>
        <v>57.50615991375561</v>
      </c>
      <c r="L27">
        <f t="shared" si="8"/>
        <v>0.934860735343781</v>
      </c>
      <c r="M27">
        <f t="shared" si="2"/>
        <v>1.8329719431813825</v>
      </c>
      <c r="N27">
        <f t="shared" si="9"/>
        <v>0.86211538932577236</v>
      </c>
      <c r="O27">
        <f t="shared" si="10"/>
        <v>7.1368875425015128</v>
      </c>
      <c r="P27">
        <f t="shared" si="11"/>
        <v>0.99920540853017792</v>
      </c>
      <c r="Q27">
        <f t="shared" si="12"/>
        <v>3.5472139736514734</v>
      </c>
      <c r="R27">
        <f t="shared" si="13"/>
        <v>0.97200170583116452</v>
      </c>
      <c r="S27">
        <f t="shared" si="3"/>
        <v>-12.160092762364519</v>
      </c>
      <c r="T27" s="2">
        <f t="shared" si="14"/>
        <v>5.2352393288573445E-6</v>
      </c>
      <c r="U27">
        <v>1</v>
      </c>
      <c r="V27" s="2">
        <f t="shared" si="4"/>
        <v>0.99998952954875009</v>
      </c>
      <c r="W27" s="2">
        <v>1.3320565785517621E-2</v>
      </c>
      <c r="X27" s="2">
        <v>2.4160065846640927E-7</v>
      </c>
      <c r="Y27" s="2">
        <v>3.632724219686926E-8</v>
      </c>
      <c r="Z27" s="2">
        <v>5.2352393288573445E-6</v>
      </c>
      <c r="AA27" s="2">
        <v>1.0718094959421279E-6</v>
      </c>
      <c r="AB27" s="4">
        <f t="shared" si="15"/>
        <v>2.665430152448617E-3</v>
      </c>
      <c r="AC27">
        <v>0.28999999999999998</v>
      </c>
      <c r="AD27" s="2">
        <f t="shared" si="16"/>
        <v>0.28733456984755135</v>
      </c>
      <c r="AE27" s="2" t="str">
        <f t="shared" si="17"/>
        <v>Different</v>
      </c>
      <c r="AF27">
        <v>45.11</v>
      </c>
      <c r="AG27" s="2" t="e">
        <f t="shared" si="18"/>
        <v>#N/A</v>
      </c>
      <c r="AH27" s="2">
        <f t="shared" si="19"/>
        <v>54.84</v>
      </c>
      <c r="AI27" s="2" t="e">
        <f t="shared" si="20"/>
        <v>#N/A</v>
      </c>
      <c r="AK27" t="s">
        <v>391</v>
      </c>
      <c r="AL27">
        <f>MAX($Q$2:$Q$187)</f>
        <v>50.000000099264092</v>
      </c>
    </row>
    <row r="28" spans="1:38" x14ac:dyDescent="0.25">
      <c r="A28" t="s">
        <v>139</v>
      </c>
      <c r="B28">
        <v>93.79</v>
      </c>
      <c r="C28">
        <v>93.48</v>
      </c>
      <c r="D28">
        <v>108.9</v>
      </c>
      <c r="E28">
        <f t="shared" si="0"/>
        <v>289.58869465505217</v>
      </c>
      <c r="F28">
        <f t="shared" si="5"/>
        <v>1.2762569854939767</v>
      </c>
      <c r="G28">
        <v>17</v>
      </c>
      <c r="H28">
        <f t="shared" si="1"/>
        <v>16.429858960901164</v>
      </c>
      <c r="I28">
        <f t="shared" si="6"/>
        <v>4.0789802518541168E-2</v>
      </c>
      <c r="J28">
        <v>33.821133959358328</v>
      </c>
      <c r="K28">
        <f t="shared" si="7"/>
        <v>67.828915123193852</v>
      </c>
      <c r="L28">
        <f t="shared" si="8"/>
        <v>1.2424921027803797</v>
      </c>
      <c r="M28">
        <f t="shared" si="2"/>
        <v>-25.873918804110883</v>
      </c>
      <c r="N28">
        <f t="shared" si="9"/>
        <v>5.7956191420142342E-12</v>
      </c>
      <c r="O28">
        <f t="shared" si="10"/>
        <v>-17.717903980780228</v>
      </c>
      <c r="P28">
        <f t="shared" si="11"/>
        <v>2.0193521516725159E-8</v>
      </c>
      <c r="Q28">
        <f t="shared" si="12"/>
        <v>-8.4427966415491653</v>
      </c>
      <c r="R28">
        <f t="shared" si="13"/>
        <v>2.1540037223706623E-4</v>
      </c>
      <c r="S28">
        <f t="shared" si="3"/>
        <v>1.6284528771244748</v>
      </c>
      <c r="T28" s="2">
        <f t="shared" si="14"/>
        <v>0.83595758820990329</v>
      </c>
      <c r="U28">
        <v>1</v>
      </c>
      <c r="V28" s="2">
        <f t="shared" si="4"/>
        <v>2.6909912865911659E-2</v>
      </c>
      <c r="W28" s="2">
        <v>0.84705526051727176</v>
      </c>
      <c r="X28" s="2">
        <v>0.86022542969786098</v>
      </c>
      <c r="Y28" s="2">
        <v>0.78690988196325129</v>
      </c>
      <c r="Z28" s="2">
        <v>0.83595758820990329</v>
      </c>
      <c r="AA28" s="2">
        <v>0.84965595072506794</v>
      </c>
      <c r="AB28" s="4">
        <f t="shared" si="15"/>
        <v>0.83596082222267099</v>
      </c>
      <c r="AC28">
        <v>0.69</v>
      </c>
      <c r="AD28" s="2">
        <f t="shared" si="16"/>
        <v>0.14596082222267104</v>
      </c>
      <c r="AE28" s="2" t="str">
        <f t="shared" si="17"/>
        <v>Different</v>
      </c>
      <c r="AF28">
        <v>93.79</v>
      </c>
      <c r="AG28" s="2" t="e">
        <f t="shared" si="18"/>
        <v>#N/A</v>
      </c>
      <c r="AH28" s="2">
        <f t="shared" si="19"/>
        <v>93.48</v>
      </c>
      <c r="AI28" s="2" t="e">
        <f t="shared" si="20"/>
        <v>#N/A</v>
      </c>
      <c r="AK28" t="s">
        <v>392</v>
      </c>
      <c r="AL28">
        <f>MAX($S$2:$S$187)</f>
        <v>10.243190142420254</v>
      </c>
    </row>
    <row r="29" spans="1:38" x14ac:dyDescent="0.25">
      <c r="A29" t="s">
        <v>111</v>
      </c>
      <c r="B29">
        <v>31.679999999999993</v>
      </c>
      <c r="C29">
        <v>89.220000000000013</v>
      </c>
      <c r="D29">
        <v>105.8</v>
      </c>
      <c r="E29">
        <f t="shared" si="0"/>
        <v>279.34538979995381</v>
      </c>
      <c r="F29">
        <f t="shared" si="5"/>
        <v>1.0201112782839279</v>
      </c>
      <c r="G29">
        <v>10</v>
      </c>
      <c r="H29">
        <f t="shared" si="1"/>
        <v>9.7324800041915474</v>
      </c>
      <c r="I29">
        <f t="shared" si="6"/>
        <v>-0.22864673440492098</v>
      </c>
      <c r="J29">
        <v>14.661598036731942</v>
      </c>
      <c r="K29">
        <f t="shared" si="7"/>
        <v>24.377636873728491</v>
      </c>
      <c r="L29">
        <f t="shared" si="8"/>
        <v>-5.2411813233200669E-2</v>
      </c>
      <c r="M29">
        <f t="shared" si="2"/>
        <v>-19.17592739193832</v>
      </c>
      <c r="N29">
        <f t="shared" si="9"/>
        <v>4.6989469964645367E-9</v>
      </c>
      <c r="O29">
        <f t="shared" si="10"/>
        <v>-9.2552459559603726</v>
      </c>
      <c r="P29">
        <f t="shared" si="11"/>
        <v>9.5599634592835139E-5</v>
      </c>
      <c r="Q29">
        <f t="shared" si="12"/>
        <v>-4.4291549365107254</v>
      </c>
      <c r="R29">
        <f t="shared" si="13"/>
        <v>1.1784042873559575E-2</v>
      </c>
      <c r="S29">
        <f t="shared" si="3"/>
        <v>1.3413684289039567</v>
      </c>
      <c r="T29" s="2">
        <f t="shared" si="14"/>
        <v>0.79271488900224396</v>
      </c>
      <c r="U29">
        <v>1</v>
      </c>
      <c r="V29" s="2">
        <f t="shared" si="4"/>
        <v>4.2967117241352042E-2</v>
      </c>
      <c r="W29" s="2">
        <v>0.60882950450153905</v>
      </c>
      <c r="X29" s="2">
        <v>0.78462066139277276</v>
      </c>
      <c r="Y29" s="2">
        <v>0.65263262347197792</v>
      </c>
      <c r="Z29" s="2">
        <v>0.79271488900224396</v>
      </c>
      <c r="AA29" s="2">
        <v>0.76537086927286291</v>
      </c>
      <c r="AB29" s="4">
        <f t="shared" si="15"/>
        <v>0.7208337095282793</v>
      </c>
      <c r="AC29">
        <v>0.79700000000000004</v>
      </c>
      <c r="AD29" s="2">
        <f t="shared" si="16"/>
        <v>7.6166290471720743E-2</v>
      </c>
      <c r="AE29" s="2" t="str">
        <f t="shared" si="17"/>
        <v>Same</v>
      </c>
      <c r="AF29">
        <v>31.679999999999993</v>
      </c>
      <c r="AG29" s="2">
        <f t="shared" si="18"/>
        <v>89.220000000000013</v>
      </c>
      <c r="AH29" s="2" t="e">
        <f t="shared" si="19"/>
        <v>#N/A</v>
      </c>
      <c r="AI29" s="2" t="e">
        <f t="shared" si="20"/>
        <v>#N/A</v>
      </c>
    </row>
    <row r="30" spans="1:38" x14ac:dyDescent="0.25">
      <c r="A30" t="s">
        <v>106</v>
      </c>
      <c r="B30">
        <v>38.969999999999985</v>
      </c>
      <c r="C30">
        <v>43.09</v>
      </c>
      <c r="D30">
        <v>76.3</v>
      </c>
      <c r="E30">
        <f t="shared" si="0"/>
        <v>185.91557879605043</v>
      </c>
      <c r="F30">
        <f t="shared" si="5"/>
        <v>-1.3162094065568295</v>
      </c>
      <c r="G30">
        <v>62</v>
      </c>
      <c r="H30">
        <f t="shared" si="1"/>
        <v>58.790768502449907</v>
      </c>
      <c r="I30">
        <f t="shared" si="6"/>
        <v>1.7449754013293275</v>
      </c>
      <c r="J30">
        <v>31.594316091375831</v>
      </c>
      <c r="K30">
        <f t="shared" si="7"/>
        <v>62.366424098471398</v>
      </c>
      <c r="L30">
        <f t="shared" si="8"/>
        <v>1.0797028522894767</v>
      </c>
      <c r="M30">
        <f t="shared" si="2"/>
        <v>24.616978851327051</v>
      </c>
      <c r="N30">
        <f t="shared" si="9"/>
        <v>0.99999999997963052</v>
      </c>
      <c r="O30">
        <f t="shared" si="10"/>
        <v>-18.972822259996157</v>
      </c>
      <c r="P30">
        <f t="shared" si="11"/>
        <v>5.7571558181888339E-9</v>
      </c>
      <c r="Q30">
        <f t="shared" si="12"/>
        <v>-29.994558045726794</v>
      </c>
      <c r="R30">
        <f t="shared" si="13"/>
        <v>9.4086855392105949E-14</v>
      </c>
      <c r="S30">
        <f t="shared" si="3"/>
        <v>-12.028897108534096</v>
      </c>
      <c r="T30" s="2">
        <f t="shared" si="14"/>
        <v>5.9691675584987006E-6</v>
      </c>
      <c r="U30">
        <v>0</v>
      </c>
      <c r="V30" s="2">
        <f t="shared" si="4"/>
        <v>3.5630961341433341E-11</v>
      </c>
      <c r="W30" s="2">
        <v>4.0275026258882893E-2</v>
      </c>
      <c r="X30" s="2">
        <v>4.3057825085481743E-6</v>
      </c>
      <c r="Y30" s="2">
        <v>3.3757149655472392E-2</v>
      </c>
      <c r="Z30" s="2">
        <v>5.9691675584987006E-6</v>
      </c>
      <c r="AA30" s="2">
        <v>2.7148263835901113E-6</v>
      </c>
      <c r="AB30" s="4">
        <f t="shared" si="15"/>
        <v>1.4809033138161185E-2</v>
      </c>
      <c r="AC30">
        <v>1.2999999999999999E-2</v>
      </c>
      <c r="AD30" s="2">
        <f t="shared" si="16"/>
        <v>1.8090331381611854E-3</v>
      </c>
      <c r="AE30" s="2" t="str">
        <f t="shared" si="17"/>
        <v>Same</v>
      </c>
      <c r="AF30">
        <v>38.969999999999985</v>
      </c>
      <c r="AG30" s="2">
        <f t="shared" si="18"/>
        <v>43.09</v>
      </c>
      <c r="AH30" s="2" t="e">
        <f t="shared" si="19"/>
        <v>#N/A</v>
      </c>
      <c r="AI30" s="2" t="e">
        <f t="shared" si="20"/>
        <v>#N/A</v>
      </c>
    </row>
    <row r="31" spans="1:38" x14ac:dyDescent="0.25">
      <c r="A31" t="s">
        <v>116</v>
      </c>
      <c r="B31">
        <v>-96.6</v>
      </c>
      <c r="C31">
        <v>120.03000000000002</v>
      </c>
      <c r="D31">
        <v>108.3</v>
      </c>
      <c r="E31">
        <f t="shared" si="0"/>
        <v>287.60029731441915</v>
      </c>
      <c r="F31">
        <f t="shared" si="5"/>
        <v>1.2265348059595542</v>
      </c>
      <c r="G31">
        <v>23</v>
      </c>
      <c r="H31">
        <f t="shared" si="1"/>
        <v>22.134685278016565</v>
      </c>
      <c r="I31">
        <f t="shared" si="6"/>
        <v>0.27029580129340591</v>
      </c>
      <c r="J31">
        <v>-29.120301968468407</v>
      </c>
      <c r="K31">
        <f t="shared" si="7"/>
        <v>-15.620669005872248</v>
      </c>
      <c r="L31">
        <f t="shared" si="8"/>
        <v>-1.2444127164066603</v>
      </c>
      <c r="M31">
        <f t="shared" si="2"/>
        <v>-10.556742095745536</v>
      </c>
      <c r="N31">
        <f t="shared" si="9"/>
        <v>2.6016799008269917E-5</v>
      </c>
      <c r="O31">
        <f t="shared" si="10"/>
        <v>-14.451124440407352</v>
      </c>
      <c r="P31">
        <f t="shared" si="11"/>
        <v>5.2960998957154004E-7</v>
      </c>
      <c r="Q31">
        <f t="shared" si="12"/>
        <v>-13.933247405264916</v>
      </c>
      <c r="R31">
        <f t="shared" si="13"/>
        <v>8.8892915595753301E-7</v>
      </c>
      <c r="S31">
        <f t="shared" si="3"/>
        <v>1.6334715640152313</v>
      </c>
      <c r="T31" s="2">
        <f t="shared" si="14"/>
        <v>0.83664465340521932</v>
      </c>
      <c r="U31">
        <v>1</v>
      </c>
      <c r="V31" s="2">
        <f t="shared" si="4"/>
        <v>2.6684969261100925E-2</v>
      </c>
      <c r="W31" s="2">
        <v>0.89546584004014118</v>
      </c>
      <c r="X31" s="2">
        <v>0.86313986660344166</v>
      </c>
      <c r="Y31" s="2">
        <v>0.9998669417692897</v>
      </c>
      <c r="Z31" s="2">
        <v>0.83664465340521932</v>
      </c>
      <c r="AA31" s="2">
        <v>0.85099699317755761</v>
      </c>
      <c r="AB31" s="4">
        <f t="shared" si="15"/>
        <v>0.88922285899913001</v>
      </c>
      <c r="AC31">
        <v>0.92300000000000004</v>
      </c>
      <c r="AD31" s="2">
        <f t="shared" si="16"/>
        <v>3.3777141000870037E-2</v>
      </c>
      <c r="AE31" s="2" t="str">
        <f t="shared" si="17"/>
        <v>Same</v>
      </c>
      <c r="AF31">
        <v>-96.6</v>
      </c>
      <c r="AG31" s="2">
        <f t="shared" si="18"/>
        <v>120.03000000000002</v>
      </c>
      <c r="AH31" s="2" t="e">
        <f t="shared" si="19"/>
        <v>#N/A</v>
      </c>
      <c r="AI31" s="2" t="e">
        <f t="shared" si="20"/>
        <v>#N/A</v>
      </c>
    </row>
    <row r="32" spans="1:38" x14ac:dyDescent="0.25">
      <c r="A32" t="s">
        <v>116</v>
      </c>
      <c r="B32">
        <v>79.11</v>
      </c>
      <c r="C32">
        <v>151.59</v>
      </c>
      <c r="D32">
        <v>106.1</v>
      </c>
      <c r="E32">
        <f t="shared" si="0"/>
        <v>280.33340043600504</v>
      </c>
      <c r="F32">
        <f t="shared" si="5"/>
        <v>1.0448176290840243</v>
      </c>
      <c r="G32">
        <v>26</v>
      </c>
      <c r="H32">
        <f t="shared" si="1"/>
        <v>24.977789756444533</v>
      </c>
      <c r="I32">
        <f t="shared" si="6"/>
        <v>0.38467431111504025</v>
      </c>
      <c r="J32">
        <v>20.668967971321283</v>
      </c>
      <c r="K32">
        <f t="shared" si="7"/>
        <v>37.041448930893381</v>
      </c>
      <c r="L32">
        <f t="shared" si="8"/>
        <v>0.32498605594650709</v>
      </c>
      <c r="M32">
        <f t="shared" si="2"/>
        <v>-14.884061720452031</v>
      </c>
      <c r="N32">
        <f t="shared" si="9"/>
        <v>3.4350572321322549E-7</v>
      </c>
      <c r="O32">
        <f t="shared" si="10"/>
        <v>-18.170033019323895</v>
      </c>
      <c r="P32">
        <f t="shared" si="11"/>
        <v>1.2848573644779227E-8</v>
      </c>
      <c r="Q32">
        <f t="shared" si="12"/>
        <v>-14.164758206370811</v>
      </c>
      <c r="R32">
        <f t="shared" si="13"/>
        <v>7.0521796508153263E-7</v>
      </c>
      <c r="S32">
        <f t="shared" si="3"/>
        <v>1.6338153990208242</v>
      </c>
      <c r="T32" s="2">
        <f t="shared" si="14"/>
        <v>0.83669164002599983</v>
      </c>
      <c r="U32">
        <v>1</v>
      </c>
      <c r="V32" s="2">
        <f t="shared" si="4"/>
        <v>2.6669620437397623E-2</v>
      </c>
      <c r="W32" s="2">
        <v>0.89645194538667849</v>
      </c>
      <c r="X32" s="2">
        <v>0.86313658476011368</v>
      </c>
      <c r="Y32" s="2">
        <v>0.99999362687526705</v>
      </c>
      <c r="Z32" s="2">
        <v>0.83669164002599983</v>
      </c>
      <c r="AA32" s="2">
        <v>0.85106916893594675</v>
      </c>
      <c r="AB32" s="4">
        <f t="shared" si="15"/>
        <v>0.88946859319680116</v>
      </c>
      <c r="AC32">
        <v>0.93</v>
      </c>
      <c r="AD32" s="2">
        <f t="shared" si="16"/>
        <v>4.0531406803198888E-2</v>
      </c>
      <c r="AE32" s="2" t="str">
        <f t="shared" si="17"/>
        <v>Same</v>
      </c>
      <c r="AF32">
        <v>79.11</v>
      </c>
      <c r="AG32" s="2">
        <f t="shared" si="18"/>
        <v>151.59</v>
      </c>
      <c r="AH32" s="2" t="e">
        <f t="shared" si="19"/>
        <v>#N/A</v>
      </c>
      <c r="AI32" s="2" t="e">
        <f t="shared" si="20"/>
        <v>#N/A</v>
      </c>
    </row>
    <row r="33" spans="1:35" x14ac:dyDescent="0.25">
      <c r="A33" t="s">
        <v>106</v>
      </c>
      <c r="B33">
        <v>25.86</v>
      </c>
      <c r="C33">
        <v>69.59</v>
      </c>
      <c r="D33">
        <v>78.7</v>
      </c>
      <c r="E33">
        <f t="shared" si="0"/>
        <v>193.22000136778883</v>
      </c>
      <c r="F33">
        <f t="shared" si="5"/>
        <v>-1.1335538562372729</v>
      </c>
      <c r="G33">
        <v>16</v>
      </c>
      <c r="H33">
        <f t="shared" si="1"/>
        <v>15.476227390881384</v>
      </c>
      <c r="I33">
        <f t="shared" si="6"/>
        <v>2.4250647027720534E-3</v>
      </c>
      <c r="J33">
        <v>15.288992724236632</v>
      </c>
      <c r="K33">
        <f t="shared" si="7"/>
        <v>25.649771856127511</v>
      </c>
      <c r="L33">
        <f t="shared" si="8"/>
        <v>-1.4500556377906036E-2</v>
      </c>
      <c r="M33">
        <f t="shared" si="2"/>
        <v>9.4360847698764516</v>
      </c>
      <c r="N33">
        <f t="shared" si="9"/>
        <v>0.99992021416367283</v>
      </c>
      <c r="O33">
        <f t="shared" si="10"/>
        <v>4.4416474899094416</v>
      </c>
      <c r="P33">
        <f t="shared" si="11"/>
        <v>0.98836055137944201</v>
      </c>
      <c r="Q33">
        <f t="shared" si="12"/>
        <v>-2.9603650743346872</v>
      </c>
      <c r="R33">
        <f t="shared" si="13"/>
        <v>4.9248909229419685E-2</v>
      </c>
      <c r="S33">
        <f t="shared" si="3"/>
        <v>8.7840669309980388</v>
      </c>
      <c r="T33" s="2">
        <f t="shared" si="14"/>
        <v>0.9998468695021866</v>
      </c>
      <c r="U33">
        <v>0</v>
      </c>
      <c r="V33" s="2">
        <f t="shared" si="4"/>
        <v>0.99969376245332253</v>
      </c>
      <c r="W33" s="2">
        <v>0.40485402079613825</v>
      </c>
      <c r="X33" s="2">
        <v>0.18469534546513131</v>
      </c>
      <c r="Y33" s="2">
        <v>3.7530840082510841E-5</v>
      </c>
      <c r="Z33" s="2">
        <v>0.9998468695021866</v>
      </c>
      <c r="AA33" s="2">
        <v>0.16682904782599209</v>
      </c>
      <c r="AB33" s="4">
        <f t="shared" si="15"/>
        <v>0.35125256288590612</v>
      </c>
      <c r="AC33">
        <v>0.85699999999999998</v>
      </c>
      <c r="AD33" s="2">
        <f t="shared" si="16"/>
        <v>0.50574743711409387</v>
      </c>
      <c r="AE33" s="2" t="str">
        <f t="shared" si="17"/>
        <v>Very Different</v>
      </c>
      <c r="AF33">
        <v>25.86</v>
      </c>
      <c r="AG33" s="2" t="e">
        <f t="shared" si="18"/>
        <v>#N/A</v>
      </c>
      <c r="AH33" s="2" t="e">
        <f t="shared" si="19"/>
        <v>#N/A</v>
      </c>
      <c r="AI33" s="2">
        <f t="shared" si="20"/>
        <v>69.59</v>
      </c>
    </row>
    <row r="34" spans="1:35" x14ac:dyDescent="0.25">
      <c r="A34" t="s">
        <v>106</v>
      </c>
      <c r="B34">
        <v>35.350000000000009</v>
      </c>
      <c r="C34">
        <v>59.630000000000024</v>
      </c>
      <c r="D34">
        <v>64.099999999999994</v>
      </c>
      <c r="E34">
        <f t="shared" ref="E34:E65" si="21">IF(AND(D34&gt;=0,$AO$2&lt;&gt;0),(((D34+1)^$AO$2)-1)/$AO$2,IF(AND(D34&gt;=0,$AO$2=0),LOG(D34+1),IF(AND(D34&lt;0,$AO$2&lt;&gt;2),-(((-D34+1)^(2-$AO$2))-1)/(2-$AO$2),-LOG(-D34+1))))</f>
        <v>149.70603789982502</v>
      </c>
      <c r="F34">
        <f t="shared" si="5"/>
        <v>-2.2216709340440723</v>
      </c>
      <c r="G34">
        <v>16</v>
      </c>
      <c r="H34">
        <f t="shared" ref="H34:H65" si="22">IF(AND(G34&gt;=0,$AO$3&lt;&gt;0),(((G34+1)^$AO$3)-1)/$AO$3,IF(AND(G34&gt;=0,$AO$3=0),LOG(G34+1),IF(AND(G34&lt;0,$AO$3&lt;&gt;2),-(((-G34+1)^(2-$AO$3))-1)/(2-$AO$3),-LOG(-G34+1))))</f>
        <v>15.476227390881384</v>
      </c>
      <c r="I34">
        <f t="shared" si="6"/>
        <v>2.4250647027720534E-3</v>
      </c>
      <c r="J34">
        <v>22.995309069269961</v>
      </c>
      <c r="K34">
        <f t="shared" si="7"/>
        <v>42.207997058242846</v>
      </c>
      <c r="L34">
        <f t="shared" si="8"/>
        <v>0.47895582788203744</v>
      </c>
      <c r="M34">
        <f t="shared" ref="M34:M65" si="23">$AL$2*$F34+$AL$3*I34+$AL$4*L34+$AL$5</f>
        <v>20.318226863144481</v>
      </c>
      <c r="N34">
        <f t="shared" si="9"/>
        <v>0.99999999850063914</v>
      </c>
      <c r="O34">
        <f t="shared" ref="O34:O65" si="24">$AL$6*$F34+$AL$7*I34+$AL$8*L34+$AL$9</f>
        <v>11.74541274542975</v>
      </c>
      <c r="P34">
        <f t="shared" si="11"/>
        <v>0.99999207446451188</v>
      </c>
      <c r="Q34">
        <f t="shared" ref="Q34:Q65" si="25">$AL$10*$F34+$AL$11*I34+$AL$12*L34+$AL$13</f>
        <v>3.7015107643395773E-2</v>
      </c>
      <c r="R34">
        <f t="shared" si="13"/>
        <v>0.50925272049158166</v>
      </c>
      <c r="S34">
        <f t="shared" ref="S34:S65" si="26">$AL$14*$N34+$AL$15*P34+$AL$16*R34+$AL$17</f>
        <v>-2.4577041948373481</v>
      </c>
      <c r="T34" s="2">
        <f t="shared" si="14"/>
        <v>7.8876978630061823E-2</v>
      </c>
      <c r="U34">
        <v>0</v>
      </c>
      <c r="V34" s="2">
        <f t="shared" ref="V34:V65" si="27">(T34-U34)^2</f>
        <v>6.2215777578072291E-3</v>
      </c>
      <c r="W34" s="2">
        <v>6.3288246015183736E-2</v>
      </c>
      <c r="X34" s="2">
        <v>5.0533456408019811E-7</v>
      </c>
      <c r="Y34" s="2">
        <v>3.0536012290564725E-5</v>
      </c>
      <c r="Z34" s="2">
        <v>7.8876978630061823E-2</v>
      </c>
      <c r="AA34" s="2">
        <v>5.6834440467301549E-7</v>
      </c>
      <c r="AB34" s="4">
        <f t="shared" si="15"/>
        <v>2.8439366867300982E-2</v>
      </c>
      <c r="AC34">
        <v>0.38</v>
      </c>
      <c r="AD34" s="2">
        <f t="shared" si="16"/>
        <v>0.35156063313269903</v>
      </c>
      <c r="AE34" s="2" t="str">
        <f t="shared" si="17"/>
        <v>Very Different</v>
      </c>
      <c r="AF34">
        <v>35.350000000000009</v>
      </c>
      <c r="AG34" s="2" t="e">
        <f t="shared" si="18"/>
        <v>#N/A</v>
      </c>
      <c r="AH34" s="2" t="e">
        <f t="shared" si="19"/>
        <v>#N/A</v>
      </c>
      <c r="AI34" s="2">
        <f t="shared" si="20"/>
        <v>59.630000000000024</v>
      </c>
    </row>
    <row r="35" spans="1:35" x14ac:dyDescent="0.25">
      <c r="A35" t="s">
        <v>106</v>
      </c>
      <c r="B35">
        <v>40.010000000000005</v>
      </c>
      <c r="C35">
        <v>43.100000000000023</v>
      </c>
      <c r="D35">
        <v>88.5</v>
      </c>
      <c r="E35">
        <f t="shared" si="21"/>
        <v>223.618254646135</v>
      </c>
      <c r="F35">
        <f t="shared" si="5"/>
        <v>-0.37341030939587549</v>
      </c>
      <c r="G35">
        <v>3</v>
      </c>
      <c r="H35">
        <f t="shared" si="22"/>
        <v>2.9581339749483848</v>
      </c>
      <c r="I35">
        <f t="shared" si="6"/>
        <v>-0.50117966793586488</v>
      </c>
      <c r="J35">
        <v>32.153058156523741</v>
      </c>
      <c r="K35">
        <f t="shared" ref="K35:K66" si="28">IF(AND(J35&gt;=0,$AO$2&lt;&gt;0),(((J35+1)^$AO$2)-1)/$AO$2,IF(AND(J35&gt;=0,$AO$2=0),LOG(J35+1),IF(AND(J35&lt;0,$AO$2&lt;&gt;2),-(((-J35+1)^(2-$AO$2))-1)/(2-$AO$2),-LOG(-J35+1))))</f>
        <v>63.728356948509479</v>
      </c>
      <c r="L35">
        <f t="shared" si="8"/>
        <v>1.1202902009685354</v>
      </c>
      <c r="M35">
        <f t="shared" si="23"/>
        <v>-10.782403345848728</v>
      </c>
      <c r="N35">
        <f t="shared" si="9"/>
        <v>2.0761212261411135E-5</v>
      </c>
      <c r="O35">
        <f t="shared" si="24"/>
        <v>2.318198184584304</v>
      </c>
      <c r="P35">
        <f t="shared" si="11"/>
        <v>0.91037303205163245</v>
      </c>
      <c r="Q35">
        <f t="shared" si="25"/>
        <v>4.2454196811518621</v>
      </c>
      <c r="R35">
        <f t="shared" si="13"/>
        <v>0.98587272142115956</v>
      </c>
      <c r="S35">
        <f t="shared" si="26"/>
        <v>-2.7094987435611011</v>
      </c>
      <c r="T35" s="2">
        <f t="shared" si="14"/>
        <v>6.2415178234849579E-2</v>
      </c>
      <c r="U35">
        <v>0</v>
      </c>
      <c r="V35" s="2">
        <f t="shared" si="27"/>
        <v>3.8956544740880407E-3</v>
      </c>
      <c r="W35" s="2">
        <v>0.37474575835051616</v>
      </c>
      <c r="X35" s="2">
        <v>0.29357458195148389</v>
      </c>
      <c r="Y35" s="2">
        <v>0.2987664698408668</v>
      </c>
      <c r="Z35" s="2">
        <v>6.2415178234849579E-2</v>
      </c>
      <c r="AA35" s="2">
        <v>0.25762826357552926</v>
      </c>
      <c r="AB35" s="4">
        <f t="shared" si="15"/>
        <v>0.25742605039064914</v>
      </c>
      <c r="AC35">
        <v>0.34</v>
      </c>
      <c r="AD35" s="2">
        <f t="shared" si="16"/>
        <v>8.2573949609350883E-2</v>
      </c>
      <c r="AE35" s="2" t="str">
        <f t="shared" si="17"/>
        <v>Same</v>
      </c>
      <c r="AF35">
        <v>40.010000000000005</v>
      </c>
      <c r="AG35" s="2">
        <f t="shared" si="18"/>
        <v>43.100000000000023</v>
      </c>
      <c r="AH35" s="2" t="e">
        <f t="shared" si="19"/>
        <v>#N/A</v>
      </c>
      <c r="AI35" s="2" t="e">
        <f t="shared" si="20"/>
        <v>#N/A</v>
      </c>
    </row>
    <row r="36" spans="1:35" x14ac:dyDescent="0.25">
      <c r="A36" t="s">
        <v>116</v>
      </c>
      <c r="B36">
        <v>-101.64</v>
      </c>
      <c r="C36">
        <v>131.09</v>
      </c>
      <c r="D36">
        <v>106.7</v>
      </c>
      <c r="E36">
        <f t="shared" si="21"/>
        <v>282.3115389784511</v>
      </c>
      <c r="F36">
        <f t="shared" si="5"/>
        <v>1.0942832754825211</v>
      </c>
      <c r="G36">
        <v>27</v>
      </c>
      <c r="H36">
        <f t="shared" si="22"/>
        <v>25.924296593046542</v>
      </c>
      <c r="I36">
        <f t="shared" si="6"/>
        <v>0.42275241986128892</v>
      </c>
      <c r="J36">
        <v>-28.341028769452429</v>
      </c>
      <c r="K36">
        <f t="shared" si="28"/>
        <v>-15.29266295662746</v>
      </c>
      <c r="L36">
        <f t="shared" si="8"/>
        <v>-1.2346377147322631</v>
      </c>
      <c r="M36">
        <f t="shared" si="23"/>
        <v>-7.3803046042126494</v>
      </c>
      <c r="N36">
        <f t="shared" si="9"/>
        <v>6.2302256437250813E-4</v>
      </c>
      <c r="O36">
        <f t="shared" si="24"/>
        <v>-15.394985555196907</v>
      </c>
      <c r="P36">
        <f t="shared" si="11"/>
        <v>2.0608322162235745E-7</v>
      </c>
      <c r="Q36">
        <f t="shared" si="25"/>
        <v>-16.083185852144794</v>
      </c>
      <c r="R36">
        <f t="shared" si="13"/>
        <v>1.0355261916545987E-7</v>
      </c>
      <c r="S36">
        <f t="shared" si="26"/>
        <v>1.6253272515415205</v>
      </c>
      <c r="T36" s="2">
        <f t="shared" si="14"/>
        <v>0.83552851315021059</v>
      </c>
      <c r="U36">
        <v>1</v>
      </c>
      <c r="V36" s="2">
        <f t="shared" si="27"/>
        <v>2.7050869986580451E-2</v>
      </c>
      <c r="W36" s="2">
        <v>0.88441756168881136</v>
      </c>
      <c r="X36" s="2">
        <v>0.86284328899910157</v>
      </c>
      <c r="Y36" s="2">
        <v>0.99999376209048774</v>
      </c>
      <c r="Z36" s="2">
        <v>0.83552851315021059</v>
      </c>
      <c r="AA36" s="2">
        <v>0.85012474290577278</v>
      </c>
      <c r="AB36" s="4">
        <f t="shared" si="15"/>
        <v>0.88658157376687663</v>
      </c>
      <c r="AC36">
        <v>0.95299999999999996</v>
      </c>
      <c r="AD36" s="2">
        <f t="shared" si="16"/>
        <v>6.6418426233123329E-2</v>
      </c>
      <c r="AE36" s="2" t="str">
        <f t="shared" si="17"/>
        <v>Same</v>
      </c>
      <c r="AF36">
        <v>-101.64</v>
      </c>
      <c r="AG36" s="2">
        <f t="shared" si="18"/>
        <v>131.09</v>
      </c>
      <c r="AH36" s="2" t="e">
        <f t="shared" si="19"/>
        <v>#N/A</v>
      </c>
      <c r="AI36" s="2" t="e">
        <f t="shared" si="20"/>
        <v>#N/A</v>
      </c>
    </row>
    <row r="37" spans="1:35" x14ac:dyDescent="0.25">
      <c r="A37" t="s">
        <v>119</v>
      </c>
      <c r="B37">
        <v>81.14</v>
      </c>
      <c r="C37">
        <v>123.63000000000001</v>
      </c>
      <c r="D37">
        <v>95.1</v>
      </c>
      <c r="E37">
        <f t="shared" si="21"/>
        <v>244.58082382685035</v>
      </c>
      <c r="F37">
        <f t="shared" si="5"/>
        <v>0.15078302309694638</v>
      </c>
      <c r="G37">
        <v>24</v>
      </c>
      <c r="H37">
        <f t="shared" si="22"/>
        <v>23.083007786310731</v>
      </c>
      <c r="I37">
        <f t="shared" si="6"/>
        <v>0.30844695477791517</v>
      </c>
      <c r="J37">
        <v>24.9580640043241</v>
      </c>
      <c r="K37">
        <f t="shared" si="28"/>
        <v>46.668188197062605</v>
      </c>
      <c r="L37">
        <f t="shared" si="8"/>
        <v>0.6118752540648067</v>
      </c>
      <c r="M37">
        <f t="shared" si="23"/>
        <v>-6.1598246335405964</v>
      </c>
      <c r="N37">
        <f t="shared" si="9"/>
        <v>2.1081699527383101E-3</v>
      </c>
      <c r="O37">
        <f t="shared" si="24"/>
        <v>-10.917384475630058</v>
      </c>
      <c r="P37">
        <f t="shared" si="11"/>
        <v>1.8139791349321037E-5</v>
      </c>
      <c r="Q37">
        <f t="shared" si="25"/>
        <v>-10.553648091546208</v>
      </c>
      <c r="R37">
        <f t="shared" si="13"/>
        <v>2.6097417645803572E-5</v>
      </c>
      <c r="S37">
        <f t="shared" si="26"/>
        <v>1.6047862000911715</v>
      </c>
      <c r="T37" s="2">
        <f t="shared" si="14"/>
        <v>0.83268626000840607</v>
      </c>
      <c r="U37">
        <v>1</v>
      </c>
      <c r="V37" s="2">
        <f t="shared" si="27"/>
        <v>2.79938875899747E-2</v>
      </c>
      <c r="W37" s="2">
        <v>0.86924632671823487</v>
      </c>
      <c r="X37" s="2">
        <v>0.86041747131925261</v>
      </c>
      <c r="Y37" s="2">
        <v>0.99997562457382905</v>
      </c>
      <c r="Z37" s="2">
        <v>0.83268626000840607</v>
      </c>
      <c r="AA37" s="2">
        <v>0.84565329076604401</v>
      </c>
      <c r="AB37" s="4">
        <f t="shared" si="15"/>
        <v>0.88159579467715332</v>
      </c>
      <c r="AC37">
        <v>0.22700000000000001</v>
      </c>
      <c r="AD37" s="2">
        <f t="shared" si="16"/>
        <v>0.65459579467715334</v>
      </c>
      <c r="AE37" s="2" t="str">
        <f t="shared" si="17"/>
        <v>Very Different</v>
      </c>
      <c r="AF37">
        <v>81.14</v>
      </c>
      <c r="AG37" s="2" t="e">
        <f t="shared" si="18"/>
        <v>#N/A</v>
      </c>
      <c r="AH37" s="2" t="e">
        <f t="shared" si="19"/>
        <v>#N/A</v>
      </c>
      <c r="AI37" s="2">
        <f t="shared" si="20"/>
        <v>123.63000000000001</v>
      </c>
    </row>
    <row r="38" spans="1:35" x14ac:dyDescent="0.25">
      <c r="A38" t="s">
        <v>106</v>
      </c>
      <c r="B38">
        <v>25.64</v>
      </c>
      <c r="C38">
        <v>49.170000000000016</v>
      </c>
      <c r="D38">
        <v>90.8</v>
      </c>
      <c r="E38">
        <f t="shared" si="21"/>
        <v>230.88009423929296</v>
      </c>
      <c r="F38">
        <f t="shared" si="5"/>
        <v>-0.19181959579824542</v>
      </c>
      <c r="G38">
        <v>64</v>
      </c>
      <c r="H38">
        <f t="shared" si="22"/>
        <v>60.657440997905361</v>
      </c>
      <c r="I38">
        <f t="shared" si="6"/>
        <v>1.8200719093807236</v>
      </c>
      <c r="J38">
        <v>20.655050026593052</v>
      </c>
      <c r="K38">
        <f t="shared" si="28"/>
        <v>37.010948254883409</v>
      </c>
      <c r="L38">
        <f t="shared" si="8"/>
        <v>0.32407709661556133</v>
      </c>
      <c r="M38">
        <f t="shared" si="23"/>
        <v>15.377449089635103</v>
      </c>
      <c r="N38">
        <f t="shared" si="9"/>
        <v>0.99999979027093366</v>
      </c>
      <c r="O38">
        <f t="shared" si="24"/>
        <v>-26.905585089955764</v>
      </c>
      <c r="P38">
        <f t="shared" si="11"/>
        <v>2.0656315726490938E-12</v>
      </c>
      <c r="Q38">
        <f t="shared" si="25"/>
        <v>-34.497610843455718</v>
      </c>
      <c r="R38">
        <f t="shared" si="13"/>
        <v>1.0420245999553689E-15</v>
      </c>
      <c r="S38">
        <f t="shared" si="26"/>
        <v>-12.028894371691466</v>
      </c>
      <c r="T38" s="2">
        <f t="shared" si="14"/>
        <v>5.9691838950957783E-6</v>
      </c>
      <c r="U38">
        <v>0</v>
      </c>
      <c r="V38" s="2">
        <f t="shared" si="27"/>
        <v>3.5631156373470805E-11</v>
      </c>
      <c r="W38" s="2">
        <v>4.0275882038332267E-2</v>
      </c>
      <c r="X38" s="2">
        <v>4.3057830966246106E-6</v>
      </c>
      <c r="Y38" s="2">
        <v>3.3757516665128981E-2</v>
      </c>
      <c r="Z38" s="2">
        <v>5.9691838950957783E-6</v>
      </c>
      <c r="AA38" s="2">
        <v>2.714834810137662E-6</v>
      </c>
      <c r="AB38" s="4">
        <f t="shared" si="15"/>
        <v>1.4809277701052623E-2</v>
      </c>
      <c r="AC38">
        <v>7.0000000000000001E-3</v>
      </c>
      <c r="AD38" s="2">
        <f t="shared" si="16"/>
        <v>7.809277701052623E-3</v>
      </c>
      <c r="AE38" s="2" t="str">
        <f t="shared" si="17"/>
        <v>Same</v>
      </c>
      <c r="AF38">
        <v>25.64</v>
      </c>
      <c r="AG38" s="2">
        <f t="shared" si="18"/>
        <v>49.170000000000016</v>
      </c>
      <c r="AH38" s="2" t="e">
        <f t="shared" si="19"/>
        <v>#N/A</v>
      </c>
      <c r="AI38" s="2" t="e">
        <f t="shared" si="20"/>
        <v>#N/A</v>
      </c>
    </row>
    <row r="39" spans="1:35" x14ac:dyDescent="0.25">
      <c r="A39" t="s">
        <v>106</v>
      </c>
      <c r="B39">
        <v>70.749999999999986</v>
      </c>
      <c r="C39">
        <v>111.77000000000001</v>
      </c>
      <c r="D39">
        <v>93.4</v>
      </c>
      <c r="E39">
        <f t="shared" si="21"/>
        <v>239.14515803739374</v>
      </c>
      <c r="F39">
        <f t="shared" si="5"/>
        <v>1.4857901518158564E-2</v>
      </c>
      <c r="G39">
        <v>36</v>
      </c>
      <c r="H39">
        <f t="shared" si="22"/>
        <v>34.419736636610239</v>
      </c>
      <c r="I39">
        <f t="shared" si="6"/>
        <v>0.76452521781317195</v>
      </c>
      <c r="J39">
        <v>24.250245270072988</v>
      </c>
      <c r="K39">
        <f t="shared" si="28"/>
        <v>45.049448931346937</v>
      </c>
      <c r="L39">
        <f t="shared" si="8"/>
        <v>0.56363474426562821</v>
      </c>
      <c r="M39">
        <f t="shared" si="23"/>
        <v>0.54610493570175134</v>
      </c>
      <c r="N39">
        <f t="shared" si="9"/>
        <v>0.63323143507446067</v>
      </c>
      <c r="O39">
        <f t="shared" si="24"/>
        <v>-15.578421084517597</v>
      </c>
      <c r="P39">
        <f t="shared" si="11"/>
        <v>1.7154482125463603E-7</v>
      </c>
      <c r="Q39">
        <f t="shared" si="25"/>
        <v>-17.670152872983891</v>
      </c>
      <c r="R39">
        <f t="shared" si="13"/>
        <v>2.118117769598035E-8</v>
      </c>
      <c r="S39">
        <f t="shared" si="26"/>
        <v>-7.0178323517260051</v>
      </c>
      <c r="T39" s="2">
        <f t="shared" si="14"/>
        <v>8.9496341657374049E-4</v>
      </c>
      <c r="U39">
        <v>0</v>
      </c>
      <c r="V39" s="2">
        <f t="shared" si="27"/>
        <v>8.009595170053426E-7</v>
      </c>
      <c r="W39" s="2">
        <v>9.7206065380730095E-2</v>
      </c>
      <c r="X39" s="2">
        <v>4.7433221437976174E-6</v>
      </c>
      <c r="Y39" s="2">
        <v>3.1904563643506793E-2</v>
      </c>
      <c r="Z39" s="2">
        <v>8.9496341657374049E-4</v>
      </c>
      <c r="AA39" s="2">
        <v>4.8842362475873323E-4</v>
      </c>
      <c r="AB39" s="4">
        <f t="shared" si="15"/>
        <v>2.6099751877542633E-2</v>
      </c>
      <c r="AC39">
        <v>7.0000000000000007E-2</v>
      </c>
      <c r="AD39" s="2">
        <f t="shared" si="16"/>
        <v>4.3900248122457373E-2</v>
      </c>
      <c r="AE39" s="2" t="str">
        <f t="shared" si="17"/>
        <v>Same</v>
      </c>
      <c r="AF39">
        <v>70.749999999999986</v>
      </c>
      <c r="AG39" s="2">
        <f t="shared" si="18"/>
        <v>111.77000000000001</v>
      </c>
      <c r="AH39" s="2" t="e">
        <f t="shared" si="19"/>
        <v>#N/A</v>
      </c>
      <c r="AI39" s="2" t="e">
        <f t="shared" si="20"/>
        <v>#N/A</v>
      </c>
    </row>
    <row r="40" spans="1:35" x14ac:dyDescent="0.25">
      <c r="A40" t="s">
        <v>167</v>
      </c>
      <c r="B40">
        <v>37.469999999999985</v>
      </c>
      <c r="C40">
        <v>36.650000000000006</v>
      </c>
      <c r="D40">
        <v>83</v>
      </c>
      <c r="E40">
        <f t="shared" si="21"/>
        <v>206.44716147351866</v>
      </c>
      <c r="F40">
        <f t="shared" si="5"/>
        <v>-0.80279339097821345</v>
      </c>
      <c r="G40">
        <v>-3</v>
      </c>
      <c r="H40">
        <f t="shared" si="22"/>
        <v>-3.0425806713484991</v>
      </c>
      <c r="I40">
        <f t="shared" si="6"/>
        <v>-0.74258929755587688</v>
      </c>
      <c r="J40">
        <v>34.225384065321386</v>
      </c>
      <c r="K40">
        <f t="shared" si="28"/>
        <v>68.830325947172184</v>
      </c>
      <c r="L40">
        <f t="shared" si="8"/>
        <v>1.2723354319009421</v>
      </c>
      <c r="M40">
        <f t="shared" si="23"/>
        <v>-8.8198148775145846</v>
      </c>
      <c r="N40">
        <f t="shared" si="9"/>
        <v>1.4775387987240514E-4</v>
      </c>
      <c r="O40">
        <f t="shared" si="24"/>
        <v>8.3861977095651774</v>
      </c>
      <c r="P40">
        <f t="shared" si="11"/>
        <v>0.99977205944258762</v>
      </c>
      <c r="Q40">
        <f t="shared" si="25"/>
        <v>9.3169517107703594</v>
      </c>
      <c r="R40">
        <f t="shared" si="13"/>
        <v>0.9999101205827422</v>
      </c>
      <c r="S40">
        <f t="shared" si="26"/>
        <v>-1.0683301926536815</v>
      </c>
      <c r="T40" s="2">
        <f t="shared" si="14"/>
        <v>0.25572076503405589</v>
      </c>
      <c r="U40">
        <v>0</v>
      </c>
      <c r="V40" s="2">
        <f t="shared" si="27"/>
        <v>6.5393109669602822E-2</v>
      </c>
      <c r="W40" s="2">
        <v>0.26293747428306652</v>
      </c>
      <c r="X40" s="2">
        <v>0.20663448874571547</v>
      </c>
      <c r="Y40" s="2">
        <v>0.25848928854466685</v>
      </c>
      <c r="Z40" s="2">
        <v>0.25572076503405589</v>
      </c>
      <c r="AA40" s="2">
        <v>0.26522776956276251</v>
      </c>
      <c r="AB40" s="4">
        <f t="shared" si="15"/>
        <v>0.24980195723405343</v>
      </c>
      <c r="AC40">
        <v>0.13300000000000001</v>
      </c>
      <c r="AD40" s="2">
        <f t="shared" si="16"/>
        <v>0.11680195723405343</v>
      </c>
      <c r="AE40" s="2" t="str">
        <f t="shared" si="17"/>
        <v>Different</v>
      </c>
      <c r="AF40">
        <v>37.469999999999985</v>
      </c>
      <c r="AG40" s="2" t="e">
        <f t="shared" si="18"/>
        <v>#N/A</v>
      </c>
      <c r="AH40" s="2">
        <f t="shared" si="19"/>
        <v>36.650000000000006</v>
      </c>
      <c r="AI40" s="2" t="e">
        <f t="shared" si="20"/>
        <v>#N/A</v>
      </c>
    </row>
    <row r="41" spans="1:35" x14ac:dyDescent="0.25">
      <c r="A41" t="s">
        <v>170</v>
      </c>
      <c r="B41">
        <v>30.219999999999985</v>
      </c>
      <c r="C41">
        <v>34.730000000000018</v>
      </c>
      <c r="D41">
        <v>75.8</v>
      </c>
      <c r="E41">
        <f t="shared" si="21"/>
        <v>184.4010337727438</v>
      </c>
      <c r="F41">
        <f t="shared" si="5"/>
        <v>-1.3540823598257392</v>
      </c>
      <c r="G41">
        <v>-27</v>
      </c>
      <c r="H41">
        <f t="shared" si="22"/>
        <v>-28.124777151828514</v>
      </c>
      <c r="I41">
        <f t="shared" si="6"/>
        <v>-1.7516497377395666</v>
      </c>
      <c r="J41">
        <v>30.770902394034028</v>
      </c>
      <c r="K41">
        <f t="shared" si="28"/>
        <v>60.370209061637006</v>
      </c>
      <c r="L41">
        <f t="shared" si="8"/>
        <v>1.020213079547662</v>
      </c>
      <c r="M41">
        <f t="shared" si="23"/>
        <v>-11.452265906689281</v>
      </c>
      <c r="N41">
        <f t="shared" si="9"/>
        <v>1.0625258309106034E-5</v>
      </c>
      <c r="O41">
        <f t="shared" si="24"/>
        <v>26.159940844736429</v>
      </c>
      <c r="P41">
        <f t="shared" si="11"/>
        <v>0.99999999999564615</v>
      </c>
      <c r="Q41">
        <f t="shared" si="25"/>
        <v>26.84486897110714</v>
      </c>
      <c r="R41">
        <f t="shared" si="13"/>
        <v>0.99999999999780509</v>
      </c>
      <c r="S41">
        <f t="shared" si="26"/>
        <v>-1.0636199390670442</v>
      </c>
      <c r="T41" s="2">
        <f t="shared" si="14"/>
        <v>0.25661828760081817</v>
      </c>
      <c r="U41">
        <v>0</v>
      </c>
      <c r="V41" s="2">
        <f t="shared" si="27"/>
        <v>6.5852945531176224E-2</v>
      </c>
      <c r="W41" s="2">
        <v>0.24380756475536033</v>
      </c>
      <c r="X41" s="2">
        <v>0.20524706237496168</v>
      </c>
      <c r="Y41" s="2">
        <v>0.25263531700990405</v>
      </c>
      <c r="Z41" s="2">
        <v>0.25661828760081817</v>
      </c>
      <c r="AA41" s="2">
        <v>0.26461578856173468</v>
      </c>
      <c r="AB41" s="4">
        <f t="shared" si="15"/>
        <v>0.24458480406055577</v>
      </c>
      <c r="AC41">
        <v>0.06</v>
      </c>
      <c r="AD41" s="2">
        <f t="shared" si="16"/>
        <v>0.18458480406055577</v>
      </c>
      <c r="AE41" s="2" t="str">
        <f t="shared" si="17"/>
        <v>Different</v>
      </c>
      <c r="AF41">
        <v>30.219999999999985</v>
      </c>
      <c r="AG41" s="2" t="e">
        <f t="shared" si="18"/>
        <v>#N/A</v>
      </c>
      <c r="AH41" s="2">
        <f t="shared" si="19"/>
        <v>34.730000000000018</v>
      </c>
      <c r="AI41" s="2" t="e">
        <f t="shared" si="20"/>
        <v>#N/A</v>
      </c>
    </row>
    <row r="42" spans="1:35" x14ac:dyDescent="0.25">
      <c r="A42" t="s">
        <v>111</v>
      </c>
      <c r="B42">
        <v>23.029999999999987</v>
      </c>
      <c r="C42">
        <v>54.66</v>
      </c>
      <c r="D42">
        <v>90.3</v>
      </c>
      <c r="E42">
        <f t="shared" si="21"/>
        <v>229.29744220569512</v>
      </c>
      <c r="F42">
        <f t="shared" si="5"/>
        <v>-0.23139564377767929</v>
      </c>
      <c r="G42">
        <v>-13</v>
      </c>
      <c r="H42">
        <f t="shared" si="22"/>
        <v>-13.404155591208315</v>
      </c>
      <c r="I42">
        <f t="shared" si="6"/>
        <v>-1.1594369750615883</v>
      </c>
      <c r="J42">
        <v>17.135432026665427</v>
      </c>
      <c r="K42">
        <f t="shared" si="28"/>
        <v>29.465304450556566</v>
      </c>
      <c r="L42">
        <f t="shared" si="8"/>
        <v>9.9207216954733071E-2</v>
      </c>
      <c r="M42">
        <f t="shared" si="23"/>
        <v>-14.407234749508444</v>
      </c>
      <c r="N42">
        <f t="shared" si="9"/>
        <v>5.5337203558552122E-7</v>
      </c>
      <c r="O42">
        <f t="shared" si="24"/>
        <v>12.016477143663366</v>
      </c>
      <c r="P42">
        <f t="shared" si="11"/>
        <v>0.99999395623374043</v>
      </c>
      <c r="Q42">
        <f t="shared" si="25"/>
        <v>13.821583030135773</v>
      </c>
      <c r="R42">
        <f t="shared" si="13"/>
        <v>0.99999900605505987</v>
      </c>
      <c r="S42">
        <f t="shared" si="26"/>
        <v>-1.0635922731234886</v>
      </c>
      <c r="T42" s="2">
        <f t="shared" si="14"/>
        <v>0.25662356533954095</v>
      </c>
      <c r="U42">
        <v>1</v>
      </c>
      <c r="V42" s="2">
        <f t="shared" si="27"/>
        <v>0.55260852360849566</v>
      </c>
      <c r="W42" s="2">
        <v>0.24729113753497603</v>
      </c>
      <c r="X42" s="2">
        <v>0.20536186526110506</v>
      </c>
      <c r="Y42" s="2">
        <v>0.25279246081395507</v>
      </c>
      <c r="Z42" s="2">
        <v>0.25662356533954095</v>
      </c>
      <c r="AA42" s="2">
        <v>0.26470640941496376</v>
      </c>
      <c r="AB42" s="4">
        <f t="shared" si="15"/>
        <v>0.2453550876729082</v>
      </c>
      <c r="AC42">
        <v>0.13</v>
      </c>
      <c r="AD42" s="2">
        <f t="shared" si="16"/>
        <v>0.1153550876729082</v>
      </c>
      <c r="AE42" s="2" t="str">
        <f t="shared" si="17"/>
        <v>Different</v>
      </c>
      <c r="AF42">
        <v>23.029999999999987</v>
      </c>
      <c r="AG42" s="2" t="e">
        <f t="shared" si="18"/>
        <v>#N/A</v>
      </c>
      <c r="AH42" s="2">
        <f t="shared" si="19"/>
        <v>54.66</v>
      </c>
      <c r="AI42" s="2" t="e">
        <f t="shared" si="20"/>
        <v>#N/A</v>
      </c>
    </row>
    <row r="43" spans="1:35" x14ac:dyDescent="0.25">
      <c r="A43" t="s">
        <v>106</v>
      </c>
      <c r="B43">
        <v>-30.070000000000007</v>
      </c>
      <c r="C43">
        <v>31.600000000000023</v>
      </c>
      <c r="D43">
        <v>112.2</v>
      </c>
      <c r="E43">
        <f t="shared" si="21"/>
        <v>300.57411701711209</v>
      </c>
      <c r="F43">
        <f t="shared" si="5"/>
        <v>1.550960200885481</v>
      </c>
      <c r="G43">
        <v>4</v>
      </c>
      <c r="H43">
        <f t="shared" si="22"/>
        <v>3.9335259641739349</v>
      </c>
      <c r="I43">
        <f t="shared" si="6"/>
        <v>-0.46193950526647726</v>
      </c>
      <c r="J43">
        <v>-32.684110220813224</v>
      </c>
      <c r="K43">
        <f t="shared" si="28"/>
        <v>-17.094218509606076</v>
      </c>
      <c r="L43">
        <f t="shared" si="8"/>
        <v>-1.2883263847657329</v>
      </c>
      <c r="M43">
        <f t="shared" si="23"/>
        <v>-22.023398669212721</v>
      </c>
      <c r="N43">
        <f t="shared" si="9"/>
        <v>2.7249559434827356E-10</v>
      </c>
      <c r="O43">
        <f t="shared" si="24"/>
        <v>-7.5094937636467449</v>
      </c>
      <c r="P43">
        <f t="shared" si="11"/>
        <v>5.4755837990676942E-4</v>
      </c>
      <c r="Q43">
        <f t="shared" si="25"/>
        <v>-2.8556261853596654</v>
      </c>
      <c r="R43">
        <f t="shared" si="13"/>
        <v>5.439122013279328E-2</v>
      </c>
      <c r="S43">
        <f t="shared" si="26"/>
        <v>0.28626895269346564</v>
      </c>
      <c r="T43" s="2">
        <f t="shared" si="14"/>
        <v>0.57108246640642679</v>
      </c>
      <c r="U43">
        <v>0</v>
      </c>
      <c r="V43" s="2">
        <f t="shared" si="27"/>
        <v>0.32613518343684761</v>
      </c>
      <c r="W43" s="2">
        <v>0.39593478687182665</v>
      </c>
      <c r="X43" s="2">
        <v>0.72440770365427454</v>
      </c>
      <c r="Y43" s="2">
        <v>0.30410722033766041</v>
      </c>
      <c r="Z43" s="2">
        <v>0.57108246640642679</v>
      </c>
      <c r="AA43" s="2">
        <v>0.50610699154242589</v>
      </c>
      <c r="AB43" s="4">
        <f t="shared" si="15"/>
        <v>0.50032783376252288</v>
      </c>
      <c r="AC43">
        <v>0.63</v>
      </c>
      <c r="AD43" s="2">
        <f t="shared" si="16"/>
        <v>0.12967216623747713</v>
      </c>
      <c r="AE43" s="2" t="str">
        <f t="shared" si="17"/>
        <v>Different</v>
      </c>
      <c r="AF43">
        <v>-30.070000000000007</v>
      </c>
      <c r="AG43" s="2" t="e">
        <f t="shared" si="18"/>
        <v>#N/A</v>
      </c>
      <c r="AH43" s="2">
        <f t="shared" si="19"/>
        <v>31.600000000000023</v>
      </c>
      <c r="AI43" s="2" t="e">
        <f t="shared" si="20"/>
        <v>#N/A</v>
      </c>
    </row>
    <row r="44" spans="1:35" x14ac:dyDescent="0.25">
      <c r="A44" t="s">
        <v>106</v>
      </c>
      <c r="B44">
        <v>-24.060000000000002</v>
      </c>
      <c r="C44">
        <v>31.640000000000015</v>
      </c>
      <c r="D44">
        <v>97</v>
      </c>
      <c r="E44">
        <f t="shared" si="21"/>
        <v>250.68505951305113</v>
      </c>
      <c r="F44">
        <f t="shared" si="5"/>
        <v>0.30342650964128043</v>
      </c>
      <c r="G44">
        <v>-34</v>
      </c>
      <c r="H44">
        <f t="shared" si="22"/>
        <v>-35.53682855046948</v>
      </c>
      <c r="I44">
        <f t="shared" si="6"/>
        <v>-2.0498376517365489</v>
      </c>
      <c r="J44">
        <v>-27.937831243078818</v>
      </c>
      <c r="K44">
        <f t="shared" si="28"/>
        <v>-15.122081244322015</v>
      </c>
      <c r="L44">
        <f t="shared" si="8"/>
        <v>-1.2295541605501181</v>
      </c>
      <c r="M44">
        <f t="shared" si="23"/>
        <v>-23.765208405259308</v>
      </c>
      <c r="N44">
        <f t="shared" si="9"/>
        <v>4.7742057147114873E-11</v>
      </c>
      <c r="O44">
        <f t="shared" si="24"/>
        <v>22.34859396105</v>
      </c>
      <c r="P44">
        <f t="shared" si="11"/>
        <v>0.99999999980315302</v>
      </c>
      <c r="Q44">
        <f t="shared" si="25"/>
        <v>25.988169157814138</v>
      </c>
      <c r="R44">
        <f t="shared" si="13"/>
        <v>0.99999999999483014</v>
      </c>
      <c r="S44">
        <f t="shared" si="26"/>
        <v>-1.0634747738529549</v>
      </c>
      <c r="T44" s="2">
        <f t="shared" si="14"/>
        <v>0.25664598107091768</v>
      </c>
      <c r="U44">
        <v>0</v>
      </c>
      <c r="V44" s="2">
        <f t="shared" si="27"/>
        <v>6.5867159599853842E-2</v>
      </c>
      <c r="W44" s="2">
        <v>0.24392753006736528</v>
      </c>
      <c r="X44" s="2">
        <v>0.20524710726518586</v>
      </c>
      <c r="Y44" s="2">
        <v>0.25263419301320583</v>
      </c>
      <c r="Z44" s="2">
        <v>0.25664598107091768</v>
      </c>
      <c r="AA44" s="2">
        <v>0.2646649999901482</v>
      </c>
      <c r="AB44" s="4">
        <f t="shared" si="15"/>
        <v>0.24462396228136457</v>
      </c>
      <c r="AC44">
        <v>6.3E-2</v>
      </c>
      <c r="AD44" s="2">
        <f t="shared" si="16"/>
        <v>0.18162396228136457</v>
      </c>
      <c r="AE44" s="2" t="str">
        <f t="shared" si="17"/>
        <v>Different</v>
      </c>
      <c r="AF44">
        <v>-24.060000000000002</v>
      </c>
      <c r="AG44" s="2" t="e">
        <f t="shared" si="18"/>
        <v>#N/A</v>
      </c>
      <c r="AH44" s="2">
        <f t="shared" si="19"/>
        <v>31.640000000000015</v>
      </c>
      <c r="AI44" s="2" t="e">
        <f t="shared" si="20"/>
        <v>#N/A</v>
      </c>
    </row>
    <row r="45" spans="1:35" x14ac:dyDescent="0.25">
      <c r="A45" t="s">
        <v>170</v>
      </c>
      <c r="B45">
        <v>-19.820000000000007</v>
      </c>
      <c r="C45">
        <v>27.04000000000002</v>
      </c>
      <c r="D45">
        <v>102.6</v>
      </c>
      <c r="E45">
        <f t="shared" si="21"/>
        <v>268.85094669274866</v>
      </c>
      <c r="F45">
        <f t="shared" si="5"/>
        <v>0.75768556807647014</v>
      </c>
      <c r="G45">
        <v>3</v>
      </c>
      <c r="H45">
        <f t="shared" si="22"/>
        <v>2.9581339749483848</v>
      </c>
      <c r="I45">
        <f t="shared" si="6"/>
        <v>-0.50117966793586488</v>
      </c>
      <c r="J45">
        <v>-27.180731311730185</v>
      </c>
      <c r="K45">
        <f t="shared" si="28"/>
        <v>-14.80012359249897</v>
      </c>
      <c r="L45">
        <f t="shared" si="8"/>
        <v>-1.2199594088895882</v>
      </c>
      <c r="M45">
        <f t="shared" si="23"/>
        <v>-13.063112127825384</v>
      </c>
      <c r="N45">
        <f t="shared" si="9"/>
        <v>2.1220790838847835E-6</v>
      </c>
      <c r="O45">
        <f t="shared" si="24"/>
        <v>-1.0019438555627587</v>
      </c>
      <c r="P45">
        <f t="shared" si="11"/>
        <v>0.26855940786941179</v>
      </c>
      <c r="Q45">
        <f t="shared" si="25"/>
        <v>-0.25366557481793883</v>
      </c>
      <c r="R45">
        <f t="shared" si="13"/>
        <v>0.43692148280956838</v>
      </c>
      <c r="S45">
        <f t="shared" si="26"/>
        <v>-3.2996319994026959</v>
      </c>
      <c r="T45" s="2">
        <f t="shared" si="14"/>
        <v>3.5583816014776247E-2</v>
      </c>
      <c r="U45">
        <v>0</v>
      </c>
      <c r="V45" s="2">
        <f t="shared" si="27"/>
        <v>1.2662079621734465E-3</v>
      </c>
      <c r="W45" s="2">
        <v>0.63645181353696567</v>
      </c>
      <c r="X45" s="2">
        <v>0.26307220556609612</v>
      </c>
      <c r="Y45" s="2">
        <v>0.28667842957434575</v>
      </c>
      <c r="Z45" s="2">
        <v>3.5583816014776247E-2</v>
      </c>
      <c r="AA45" s="2">
        <v>0.35425405232413415</v>
      </c>
      <c r="AB45" s="4">
        <f t="shared" si="15"/>
        <v>0.31520806340326357</v>
      </c>
      <c r="AC45">
        <v>0.54700000000000004</v>
      </c>
      <c r="AD45" s="2">
        <f t="shared" si="16"/>
        <v>0.23179193659673647</v>
      </c>
      <c r="AE45" s="2" t="str">
        <f t="shared" si="17"/>
        <v>Different</v>
      </c>
      <c r="AF45">
        <v>-19.820000000000007</v>
      </c>
      <c r="AG45" s="2" t="e">
        <f t="shared" si="18"/>
        <v>#N/A</v>
      </c>
      <c r="AH45" s="2">
        <f t="shared" si="19"/>
        <v>27.04000000000002</v>
      </c>
      <c r="AI45" s="2" t="e">
        <f t="shared" si="20"/>
        <v>#N/A</v>
      </c>
    </row>
    <row r="46" spans="1:35" x14ac:dyDescent="0.25">
      <c r="A46" t="s">
        <v>116</v>
      </c>
      <c r="B46">
        <v>98.999999999999986</v>
      </c>
      <c r="C46">
        <v>100.60000000000001</v>
      </c>
      <c r="D46">
        <v>104.3</v>
      </c>
      <c r="E46">
        <f t="shared" si="21"/>
        <v>274.4159822802294</v>
      </c>
      <c r="F46">
        <f t="shared" si="5"/>
        <v>0.89684573136057422</v>
      </c>
      <c r="G46">
        <v>21</v>
      </c>
      <c r="H46">
        <f t="shared" si="22"/>
        <v>20.236043559700605</v>
      </c>
      <c r="I46">
        <f t="shared" si="6"/>
        <v>0.19391316672126996</v>
      </c>
      <c r="J46">
        <v>33.405543773468025</v>
      </c>
      <c r="K46">
        <f t="shared" si="28"/>
        <v>66.802499978226209</v>
      </c>
      <c r="L46">
        <f t="shared" si="8"/>
        <v>1.2119036127699483</v>
      </c>
      <c r="M46">
        <f t="shared" si="23"/>
        <v>-19.465175522818811</v>
      </c>
      <c r="N46">
        <f t="shared" si="9"/>
        <v>3.5186954517153903E-9</v>
      </c>
      <c r="O46">
        <f t="shared" si="24"/>
        <v>-16.654862664414662</v>
      </c>
      <c r="P46">
        <f t="shared" si="11"/>
        <v>5.8463528423830943E-8</v>
      </c>
      <c r="Q46">
        <f t="shared" si="25"/>
        <v>-10.038134331296803</v>
      </c>
      <c r="R46">
        <f t="shared" si="13"/>
        <v>4.3699319346849742E-5</v>
      </c>
      <c r="S46">
        <f t="shared" si="26"/>
        <v>1.6327462089749278</v>
      </c>
      <c r="T46" s="2">
        <f t="shared" si="14"/>
        <v>0.836545494649239</v>
      </c>
      <c r="U46">
        <v>1</v>
      </c>
      <c r="V46" s="2">
        <f t="shared" si="27"/>
        <v>2.6717375319461958E-2</v>
      </c>
      <c r="W46" s="2">
        <v>0.87574980957914583</v>
      </c>
      <c r="X46" s="2">
        <v>0.86169840188536062</v>
      </c>
      <c r="Y46" s="2">
        <v>0.99967089104822615</v>
      </c>
      <c r="Z46" s="2">
        <v>0.836545494649239</v>
      </c>
      <c r="AA46" s="2">
        <v>0.85044406552331409</v>
      </c>
      <c r="AB46" s="4">
        <f t="shared" si="15"/>
        <v>0.88482173253705709</v>
      </c>
      <c r="AC46">
        <v>0.67700000000000005</v>
      </c>
      <c r="AD46" s="2">
        <f t="shared" si="16"/>
        <v>0.20782173253705705</v>
      </c>
      <c r="AE46" s="2" t="str">
        <f t="shared" si="17"/>
        <v>Different</v>
      </c>
      <c r="AF46">
        <v>98.999999999999986</v>
      </c>
      <c r="AG46" s="2" t="e">
        <f t="shared" si="18"/>
        <v>#N/A</v>
      </c>
      <c r="AH46" s="2">
        <f t="shared" si="19"/>
        <v>100.60000000000001</v>
      </c>
      <c r="AI46" s="2" t="e">
        <f t="shared" si="20"/>
        <v>#N/A</v>
      </c>
    </row>
    <row r="47" spans="1:35" x14ac:dyDescent="0.25">
      <c r="A47" t="s">
        <v>106</v>
      </c>
      <c r="B47">
        <v>35.230000000000004</v>
      </c>
      <c r="C47">
        <v>58.550000000000011</v>
      </c>
      <c r="D47">
        <v>102.2</v>
      </c>
      <c r="E47">
        <f t="shared" si="21"/>
        <v>267.5448945126837</v>
      </c>
      <c r="F47">
        <f t="shared" si="5"/>
        <v>0.72502621994143357</v>
      </c>
      <c r="G47">
        <v>-6</v>
      </c>
      <c r="H47">
        <f t="shared" si="22"/>
        <v>-6.1279919454532736</v>
      </c>
      <c r="I47">
        <f t="shared" si="6"/>
        <v>-0.86671584527743828</v>
      </c>
      <c r="J47">
        <v>23.276742471936963</v>
      </c>
      <c r="K47">
        <f t="shared" si="28"/>
        <v>42.841999219226878</v>
      </c>
      <c r="L47">
        <f t="shared" si="8"/>
        <v>0.49784990681582342</v>
      </c>
      <c r="M47">
        <f t="shared" si="23"/>
        <v>-25.003263918945947</v>
      </c>
      <c r="N47">
        <f t="shared" si="9"/>
        <v>1.3842688636545648E-11</v>
      </c>
      <c r="O47">
        <f t="shared" si="24"/>
        <v>-9.1366756699308382E-2</v>
      </c>
      <c r="P47">
        <f t="shared" si="11"/>
        <v>0.47717418755299967</v>
      </c>
      <c r="Q47">
        <f t="shared" si="25"/>
        <v>7.0626498744356123</v>
      </c>
      <c r="R47">
        <f t="shared" si="13"/>
        <v>0.99914422752149912</v>
      </c>
      <c r="S47">
        <f t="shared" si="26"/>
        <v>-12.702501323297428</v>
      </c>
      <c r="T47" s="2">
        <f t="shared" si="14"/>
        <v>3.0434939806215425E-6</v>
      </c>
      <c r="U47">
        <v>0</v>
      </c>
      <c r="V47" s="2">
        <f t="shared" si="27"/>
        <v>9.262855610079562E-12</v>
      </c>
      <c r="W47" s="2">
        <v>0.16072804317547312</v>
      </c>
      <c r="X47" s="2">
        <v>0.11808156995394206</v>
      </c>
      <c r="Y47" s="2">
        <v>0.25480110756661029</v>
      </c>
      <c r="Z47" s="2">
        <v>3.0434939806215425E-6</v>
      </c>
      <c r="AA47" s="2">
        <v>1.7650131278955192E-2</v>
      </c>
      <c r="AB47" s="4">
        <f t="shared" si="15"/>
        <v>0.11025277909379225</v>
      </c>
      <c r="AC47">
        <v>0.3</v>
      </c>
      <c r="AD47" s="2">
        <f t="shared" si="16"/>
        <v>0.18974722090620774</v>
      </c>
      <c r="AE47" s="2" t="str">
        <f t="shared" si="17"/>
        <v>Different</v>
      </c>
      <c r="AF47">
        <v>35.230000000000004</v>
      </c>
      <c r="AG47" s="2" t="e">
        <f t="shared" si="18"/>
        <v>#N/A</v>
      </c>
      <c r="AH47" s="2">
        <f t="shared" si="19"/>
        <v>58.550000000000011</v>
      </c>
      <c r="AI47" s="2" t="e">
        <f t="shared" si="20"/>
        <v>#N/A</v>
      </c>
    </row>
    <row r="48" spans="1:35" x14ac:dyDescent="0.25">
      <c r="A48" t="s">
        <v>106</v>
      </c>
      <c r="B48">
        <v>-53.600000000000009</v>
      </c>
      <c r="C48">
        <v>86.26</v>
      </c>
      <c r="D48">
        <v>94.8</v>
      </c>
      <c r="E48">
        <f t="shared" si="21"/>
        <v>243.61979292530654</v>
      </c>
      <c r="F48">
        <f t="shared" si="5"/>
        <v>0.12675133182065607</v>
      </c>
      <c r="G48">
        <v>54</v>
      </c>
      <c r="H48">
        <f t="shared" si="22"/>
        <v>51.313904439371115</v>
      </c>
      <c r="I48">
        <f t="shared" si="6"/>
        <v>1.4441800643437721</v>
      </c>
      <c r="J48">
        <v>-23.891907581034939</v>
      </c>
      <c r="K48">
        <f t="shared" si="28"/>
        <v>-13.374809781629798</v>
      </c>
      <c r="L48">
        <f t="shared" si="8"/>
        <v>-1.1774832261488553</v>
      </c>
      <c r="M48">
        <f t="shared" si="23"/>
        <v>14.939793262654483</v>
      </c>
      <c r="N48">
        <f t="shared" si="9"/>
        <v>0.99999967511468302</v>
      </c>
      <c r="O48">
        <f t="shared" si="24"/>
        <v>-21.065908447604926</v>
      </c>
      <c r="P48">
        <f t="shared" si="11"/>
        <v>7.0989187351481395E-10</v>
      </c>
      <c r="Q48">
        <f t="shared" si="25"/>
        <v>-30.297174911675761</v>
      </c>
      <c r="R48">
        <f t="shared" si="13"/>
        <v>6.9519096404219335E-14</v>
      </c>
      <c r="S48">
        <f t="shared" si="26"/>
        <v>-12.028892782557451</v>
      </c>
      <c r="T48" s="2">
        <f t="shared" si="14"/>
        <v>5.9691933808798661E-6</v>
      </c>
      <c r="U48">
        <v>0</v>
      </c>
      <c r="V48" s="2">
        <f t="shared" si="27"/>
        <v>3.563126961834001E-11</v>
      </c>
      <c r="W48" s="2">
        <v>4.0274839107447877E-2</v>
      </c>
      <c r="X48" s="2">
        <v>4.3057830149596052E-6</v>
      </c>
      <c r="Y48" s="2">
        <v>3.3745668949018502E-2</v>
      </c>
      <c r="Z48" s="2">
        <v>5.9691933808798661E-6</v>
      </c>
      <c r="AA48" s="2">
        <v>2.7148412643176492E-6</v>
      </c>
      <c r="AB48" s="4">
        <f t="shared" si="15"/>
        <v>1.4806699574825308E-2</v>
      </c>
      <c r="AC48">
        <v>3.0000000000000001E-3</v>
      </c>
      <c r="AD48" s="2">
        <f t="shared" si="16"/>
        <v>1.1806699574825309E-2</v>
      </c>
      <c r="AE48" s="2" t="str">
        <f t="shared" si="17"/>
        <v>Same</v>
      </c>
      <c r="AF48">
        <v>-53.600000000000009</v>
      </c>
      <c r="AG48" s="2">
        <f t="shared" si="18"/>
        <v>86.26</v>
      </c>
      <c r="AH48" s="2" t="e">
        <f t="shared" si="19"/>
        <v>#N/A</v>
      </c>
      <c r="AI48" s="2" t="e">
        <f t="shared" si="20"/>
        <v>#N/A</v>
      </c>
    </row>
    <row r="49" spans="1:35" x14ac:dyDescent="0.25">
      <c r="A49" t="s">
        <v>106</v>
      </c>
      <c r="B49">
        <v>61.92</v>
      </c>
      <c r="C49">
        <v>39.480000000000018</v>
      </c>
      <c r="D49">
        <v>61.7</v>
      </c>
      <c r="E49">
        <f t="shared" si="21"/>
        <v>142.77518897709558</v>
      </c>
      <c r="F49">
        <f t="shared" si="5"/>
        <v>-2.3949848423961138</v>
      </c>
      <c r="G49">
        <v>52</v>
      </c>
      <c r="H49">
        <f t="shared" si="22"/>
        <v>49.441962967870985</v>
      </c>
      <c r="I49">
        <f t="shared" si="6"/>
        <v>1.368871584613935</v>
      </c>
      <c r="J49">
        <v>43.108906475525522</v>
      </c>
      <c r="K49">
        <f t="shared" si="28"/>
        <v>91.537812449583257</v>
      </c>
      <c r="L49">
        <f t="shared" si="8"/>
        <v>1.9490477031943514</v>
      </c>
      <c r="M49">
        <f t="shared" si="23"/>
        <v>29.565792139518795</v>
      </c>
      <c r="N49">
        <f t="shared" si="9"/>
        <v>0.99999999999985545</v>
      </c>
      <c r="O49">
        <f t="shared" si="24"/>
        <v>-7.8125220567983851</v>
      </c>
      <c r="P49">
        <f t="shared" si="11"/>
        <v>4.0447257998211167E-4</v>
      </c>
      <c r="Q49">
        <f t="shared" si="25"/>
        <v>-20.626366199634013</v>
      </c>
      <c r="R49">
        <f t="shared" si="13"/>
        <v>1.101749792287851E-9</v>
      </c>
      <c r="S49">
        <f t="shared" si="26"/>
        <v>-12.019876439078919</v>
      </c>
      <c r="T49" s="2">
        <f t="shared" si="14"/>
        <v>6.0232567150598804E-6</v>
      </c>
      <c r="U49">
        <v>0</v>
      </c>
      <c r="V49" s="2">
        <f t="shared" si="27"/>
        <v>3.6279621455513943E-11</v>
      </c>
      <c r="W49" s="2">
        <v>4.318773371779034E-2</v>
      </c>
      <c r="X49" s="2">
        <v>4.3047203932041386E-6</v>
      </c>
      <c r="Y49" s="2">
        <v>3.3740477369161644E-2</v>
      </c>
      <c r="Z49" s="2">
        <v>6.0232567150598804E-6</v>
      </c>
      <c r="AA49" s="2">
        <v>2.7376385656186363E-6</v>
      </c>
      <c r="AB49" s="4">
        <f t="shared" si="15"/>
        <v>1.5388255340525176E-2</v>
      </c>
      <c r="AC49">
        <v>0.10299999999999999</v>
      </c>
      <c r="AD49" s="2">
        <f t="shared" si="16"/>
        <v>8.7611744659474813E-2</v>
      </c>
      <c r="AE49" s="2" t="str">
        <f t="shared" si="17"/>
        <v>Same</v>
      </c>
      <c r="AF49">
        <v>61.92</v>
      </c>
      <c r="AG49" s="2">
        <f t="shared" si="18"/>
        <v>39.480000000000018</v>
      </c>
      <c r="AH49" s="2" t="e">
        <f t="shared" si="19"/>
        <v>#N/A</v>
      </c>
      <c r="AI49" s="2" t="e">
        <f t="shared" si="20"/>
        <v>#N/A</v>
      </c>
    </row>
    <row r="50" spans="1:35" x14ac:dyDescent="0.25">
      <c r="A50" t="s">
        <v>106</v>
      </c>
      <c r="B50">
        <v>-38.620000000000005</v>
      </c>
      <c r="C50">
        <v>34.230000000000018</v>
      </c>
      <c r="D50">
        <v>76</v>
      </c>
      <c r="E50">
        <f t="shared" si="21"/>
        <v>185.00655087052672</v>
      </c>
      <c r="F50">
        <f t="shared" si="5"/>
        <v>-1.3389407031599039</v>
      </c>
      <c r="G50">
        <v>-21</v>
      </c>
      <c r="H50">
        <f t="shared" si="22"/>
        <v>-21.795936352517021</v>
      </c>
      <c r="I50">
        <f t="shared" si="6"/>
        <v>-1.4970395448971761</v>
      </c>
      <c r="J50">
        <v>-36.336389874443995</v>
      </c>
      <c r="K50">
        <f t="shared" si="28"/>
        <v>-18.563594374710455</v>
      </c>
      <c r="L50">
        <f t="shared" si="8"/>
        <v>-1.3321156733315511</v>
      </c>
      <c r="M50">
        <f t="shared" si="23"/>
        <v>2.6701034875521161</v>
      </c>
      <c r="N50">
        <f t="shared" si="9"/>
        <v>0.93523929958045426</v>
      </c>
      <c r="O50">
        <f t="shared" si="24"/>
        <v>28.287012994524225</v>
      </c>
      <c r="P50">
        <f t="shared" si="11"/>
        <v>0.99999999999948108</v>
      </c>
      <c r="Q50">
        <f t="shared" si="25"/>
        <v>20.892137657990634</v>
      </c>
      <c r="R50">
        <f t="shared" si="13"/>
        <v>0.99999999915538273</v>
      </c>
      <c r="S50">
        <f t="shared" si="26"/>
        <v>-13.841401154093166</v>
      </c>
      <c r="T50" s="2">
        <f t="shared" si="14"/>
        <v>9.7444074193484594E-7</v>
      </c>
      <c r="U50">
        <v>0</v>
      </c>
      <c r="V50" s="2">
        <f t="shared" si="27"/>
        <v>9.4953475954253307E-13</v>
      </c>
      <c r="W50" s="2">
        <v>2.691451067719502E-3</v>
      </c>
      <c r="X50" s="2">
        <v>1.7622775986792838E-7</v>
      </c>
      <c r="Y50" s="2">
        <v>1.5610521656219611E-8</v>
      </c>
      <c r="Z50" s="2">
        <v>9.7444074193484594E-7</v>
      </c>
      <c r="AA50" s="2">
        <v>3.5118150187525475E-7</v>
      </c>
      <c r="AB50" s="4">
        <f t="shared" si="15"/>
        <v>5.3859370564896718E-4</v>
      </c>
      <c r="AC50">
        <v>7.2999999999999995E-2</v>
      </c>
      <c r="AD50" s="2">
        <f t="shared" si="16"/>
        <v>7.2461406294351022E-2</v>
      </c>
      <c r="AE50" s="2" t="str">
        <f t="shared" si="17"/>
        <v>Same</v>
      </c>
      <c r="AF50">
        <v>-38.620000000000005</v>
      </c>
      <c r="AG50" s="2">
        <f t="shared" si="18"/>
        <v>34.230000000000018</v>
      </c>
      <c r="AH50" s="2" t="e">
        <f t="shared" si="19"/>
        <v>#N/A</v>
      </c>
      <c r="AI50" s="2" t="e">
        <f t="shared" si="20"/>
        <v>#N/A</v>
      </c>
    </row>
    <row r="51" spans="1:35" x14ac:dyDescent="0.25">
      <c r="A51" t="s">
        <v>106</v>
      </c>
      <c r="B51">
        <v>50.499999999999986</v>
      </c>
      <c r="C51">
        <v>112.30000000000001</v>
      </c>
      <c r="D51">
        <v>82.5</v>
      </c>
      <c r="E51">
        <f t="shared" si="21"/>
        <v>204.90005618385314</v>
      </c>
      <c r="F51">
        <f t="shared" si="5"/>
        <v>-0.84148055143625078</v>
      </c>
      <c r="G51">
        <v>32</v>
      </c>
      <c r="H51">
        <f t="shared" si="22"/>
        <v>30.648794137725513</v>
      </c>
      <c r="I51">
        <f t="shared" si="6"/>
        <v>0.61281964845471104</v>
      </c>
      <c r="J51">
        <v>18.159670205436306</v>
      </c>
      <c r="K51">
        <f t="shared" si="28"/>
        <v>31.625653549298647</v>
      </c>
      <c r="L51">
        <f t="shared" si="8"/>
        <v>0.16358839561319868</v>
      </c>
      <c r="M51">
        <f t="shared" si="23"/>
        <v>11.409019936240504</v>
      </c>
      <c r="N51">
        <f t="shared" si="9"/>
        <v>0.99998890516675165</v>
      </c>
      <c r="O51">
        <f t="shared" si="24"/>
        <v>-6.0478784079247196</v>
      </c>
      <c r="P51">
        <f t="shared" si="11"/>
        <v>2.3572997459079849E-3</v>
      </c>
      <c r="Q51">
        <f t="shared" si="25"/>
        <v>-13.444030691665432</v>
      </c>
      <c r="R51">
        <f t="shared" si="13"/>
        <v>1.449876552238942E-6</v>
      </c>
      <c r="S51">
        <f t="shared" si="26"/>
        <v>-11.976207778088954</v>
      </c>
      <c r="T51" s="2">
        <f t="shared" si="14"/>
        <v>6.2921101270043625E-6</v>
      </c>
      <c r="U51">
        <v>0</v>
      </c>
      <c r="V51" s="2">
        <f t="shared" si="27"/>
        <v>3.9590649850350855E-11</v>
      </c>
      <c r="W51" s="2">
        <v>4.7444703229162478E-2</v>
      </c>
      <c r="X51" s="2">
        <v>4.271970215164786E-6</v>
      </c>
      <c r="Y51" s="2">
        <v>2.4937655889754867E-2</v>
      </c>
      <c r="Z51" s="2">
        <v>6.2921101270043625E-6</v>
      </c>
      <c r="AA51" s="2">
        <v>2.9201124364596505E-6</v>
      </c>
      <c r="AB51" s="4">
        <f t="shared" si="15"/>
        <v>1.4479168662339198E-2</v>
      </c>
      <c r="AC51">
        <v>0.03</v>
      </c>
      <c r="AD51" s="2">
        <f t="shared" si="16"/>
        <v>1.5520831337660801E-2</v>
      </c>
      <c r="AE51" s="2" t="str">
        <f t="shared" si="17"/>
        <v>Same</v>
      </c>
      <c r="AF51">
        <v>50.499999999999986</v>
      </c>
      <c r="AG51" s="2">
        <f t="shared" si="18"/>
        <v>112.30000000000001</v>
      </c>
      <c r="AH51" s="2" t="e">
        <f t="shared" si="19"/>
        <v>#N/A</v>
      </c>
      <c r="AI51" s="2" t="e">
        <f t="shared" si="20"/>
        <v>#N/A</v>
      </c>
    </row>
    <row r="52" spans="1:35" x14ac:dyDescent="0.25">
      <c r="A52" t="s">
        <v>106</v>
      </c>
      <c r="B52">
        <v>38.459999999999994</v>
      </c>
      <c r="C52">
        <v>45.380000000000024</v>
      </c>
      <c r="D52">
        <v>72</v>
      </c>
      <c r="E52">
        <f t="shared" si="21"/>
        <v>172.97352126014246</v>
      </c>
      <c r="F52">
        <f t="shared" si="5"/>
        <v>-1.6398405516982633</v>
      </c>
      <c r="G52">
        <v>9</v>
      </c>
      <c r="H52">
        <f t="shared" si="22"/>
        <v>8.7707291650269763</v>
      </c>
      <c r="I52">
        <f t="shared" si="6"/>
        <v>-0.26733811160825682</v>
      </c>
      <c r="J52">
        <v>30.211205020761888</v>
      </c>
      <c r="K52">
        <f t="shared" si="28"/>
        <v>59.020820397689185</v>
      </c>
      <c r="L52">
        <f t="shared" si="8"/>
        <v>0.97999956373027952</v>
      </c>
      <c r="M52">
        <f t="shared" si="23"/>
        <v>7.8777742878912536</v>
      </c>
      <c r="N52">
        <f t="shared" si="9"/>
        <v>0.9996210678118177</v>
      </c>
      <c r="O52">
        <f t="shared" si="24"/>
        <v>9.5002400603597188</v>
      </c>
      <c r="P52">
        <f t="shared" si="11"/>
        <v>0.99992517173660089</v>
      </c>
      <c r="Q52">
        <f t="shared" si="25"/>
        <v>3.3948931848695167</v>
      </c>
      <c r="R52">
        <f t="shared" si="13"/>
        <v>0.96754455295981656</v>
      </c>
      <c r="S52">
        <f t="shared" si="26"/>
        <v>-13.911314887735491</v>
      </c>
      <c r="T52" s="2">
        <f t="shared" si="14"/>
        <v>9.0864096719365569E-7</v>
      </c>
      <c r="U52">
        <v>0</v>
      </c>
      <c r="V52" s="2">
        <f t="shared" si="27"/>
        <v>8.2562840726262212E-13</v>
      </c>
      <c r="W52" s="2">
        <v>5.4190058579953269E-3</v>
      </c>
      <c r="X52" s="2">
        <v>2.1589943206655863E-7</v>
      </c>
      <c r="Y52" s="2">
        <v>5.663152987383115E-8</v>
      </c>
      <c r="Z52" s="2">
        <v>9.0864096719365569E-7</v>
      </c>
      <c r="AA52" s="2">
        <v>2.1639888860386418E-7</v>
      </c>
      <c r="AB52" s="4">
        <f t="shared" si="15"/>
        <v>1.0840806857626128E-3</v>
      </c>
      <c r="AC52">
        <v>0.31</v>
      </c>
      <c r="AD52" s="2">
        <f t="shared" si="16"/>
        <v>0.3089159193142374</v>
      </c>
      <c r="AE52" s="2" t="str">
        <f t="shared" si="17"/>
        <v>Very Different</v>
      </c>
      <c r="AF52">
        <v>38.459999999999994</v>
      </c>
      <c r="AG52" s="2" t="e">
        <f t="shared" si="18"/>
        <v>#N/A</v>
      </c>
      <c r="AH52" s="2" t="e">
        <f t="shared" si="19"/>
        <v>#N/A</v>
      </c>
      <c r="AI52" s="2">
        <f t="shared" si="20"/>
        <v>45.380000000000024</v>
      </c>
    </row>
    <row r="53" spans="1:35" x14ac:dyDescent="0.25">
      <c r="A53" t="s">
        <v>111</v>
      </c>
      <c r="B53">
        <v>37.36</v>
      </c>
      <c r="C53">
        <v>104.57000000000001</v>
      </c>
      <c r="D53">
        <v>89.7</v>
      </c>
      <c r="E53">
        <f t="shared" si="21"/>
        <v>227.40117707829668</v>
      </c>
      <c r="F53">
        <f t="shared" si="5"/>
        <v>-0.2788139505630593</v>
      </c>
      <c r="G53">
        <v>8</v>
      </c>
      <c r="H53">
        <f t="shared" si="22"/>
        <v>7.8073788864660196</v>
      </c>
      <c r="I53">
        <f t="shared" si="6"/>
        <v>-0.30609383449290573</v>
      </c>
      <c r="J53">
        <v>14.745313977307388</v>
      </c>
      <c r="K53">
        <f t="shared" si="28"/>
        <v>24.546643725476017</v>
      </c>
      <c r="L53">
        <f t="shared" si="8"/>
        <v>-4.7375191918989049E-2</v>
      </c>
      <c r="M53">
        <f t="shared" si="23"/>
        <v>-4.1147366254542872</v>
      </c>
      <c r="N53">
        <f t="shared" si="9"/>
        <v>1.6067848969840981E-2</v>
      </c>
      <c r="O53">
        <f t="shared" si="24"/>
        <v>1.8189758454060803</v>
      </c>
      <c r="P53">
        <f t="shared" si="11"/>
        <v>0.86044319122420732</v>
      </c>
      <c r="Q53">
        <f t="shared" si="25"/>
        <v>-3.5273455868638948E-2</v>
      </c>
      <c r="R53">
        <f t="shared" si="13"/>
        <v>0.49118255024872698</v>
      </c>
      <c r="S53">
        <f t="shared" si="26"/>
        <v>8.3249387818138008</v>
      </c>
      <c r="T53" s="2">
        <f t="shared" si="14"/>
        <v>0.99975766297810831</v>
      </c>
      <c r="U53">
        <v>1</v>
      </c>
      <c r="V53" s="2">
        <f t="shared" si="27"/>
        <v>5.8727232179334426E-8</v>
      </c>
      <c r="W53" s="2">
        <v>0.82241158660488656</v>
      </c>
      <c r="X53" s="2">
        <v>0.99709578993244941</v>
      </c>
      <c r="Y53" s="2">
        <v>0.42527640400279437</v>
      </c>
      <c r="Z53" s="2">
        <v>0.99975766297810831</v>
      </c>
      <c r="AA53" s="2">
        <v>0.98005537171673718</v>
      </c>
      <c r="AB53" s="4">
        <f t="shared" si="15"/>
        <v>0.84491936304699511</v>
      </c>
      <c r="AC53">
        <v>0.50700000000000001</v>
      </c>
      <c r="AD53" s="2">
        <f t="shared" si="16"/>
        <v>0.3379193630469951</v>
      </c>
      <c r="AE53" s="2" t="str">
        <f t="shared" si="17"/>
        <v>Very Different</v>
      </c>
      <c r="AF53">
        <v>37.36</v>
      </c>
      <c r="AG53" s="2" t="e">
        <f t="shared" si="18"/>
        <v>#N/A</v>
      </c>
      <c r="AH53" s="2" t="e">
        <f t="shared" si="19"/>
        <v>#N/A</v>
      </c>
      <c r="AI53" s="2">
        <f t="shared" si="20"/>
        <v>104.57000000000001</v>
      </c>
    </row>
    <row r="54" spans="1:35" x14ac:dyDescent="0.25">
      <c r="A54" t="s">
        <v>111</v>
      </c>
      <c r="B54">
        <v>43.660000000000011</v>
      </c>
      <c r="C54">
        <v>99.810000000000016</v>
      </c>
      <c r="D54">
        <v>105.2</v>
      </c>
      <c r="E54">
        <f t="shared" si="21"/>
        <v>277.37149318445029</v>
      </c>
      <c r="F54">
        <f t="shared" si="5"/>
        <v>0.97075170618391182</v>
      </c>
      <c r="G54">
        <v>7</v>
      </c>
      <c r="H54">
        <f t="shared" si="22"/>
        <v>6.8422476255383282</v>
      </c>
      <c r="I54">
        <f t="shared" si="6"/>
        <v>-0.3449212065591698</v>
      </c>
      <c r="J54">
        <v>17.719548828585516</v>
      </c>
      <c r="K54">
        <f t="shared" si="28"/>
        <v>30.693632608774742</v>
      </c>
      <c r="L54">
        <f t="shared" si="8"/>
        <v>0.13581297416847016</v>
      </c>
      <c r="M54">
        <f t="shared" si="23"/>
        <v>-20.726555422878608</v>
      </c>
      <c r="N54">
        <f t="shared" si="9"/>
        <v>9.9671581783406524E-10</v>
      </c>
      <c r="O54">
        <f t="shared" si="24"/>
        <v>-7.8252520716122831</v>
      </c>
      <c r="P54">
        <f t="shared" si="11"/>
        <v>3.9935831571493162E-4</v>
      </c>
      <c r="Q54">
        <f t="shared" si="25"/>
        <v>-2.2790796764892316</v>
      </c>
      <c r="R54">
        <f t="shared" si="13"/>
        <v>9.2870457218506675E-2</v>
      </c>
      <c r="S54">
        <f t="shared" si="26"/>
        <v>-0.67901724410705544</v>
      </c>
      <c r="T54" s="2">
        <f t="shared" si="14"/>
        <v>0.33648067881189636</v>
      </c>
      <c r="U54">
        <v>1</v>
      </c>
      <c r="V54" s="2">
        <f t="shared" si="27"/>
        <v>0.44025788958992185</v>
      </c>
      <c r="W54" s="2">
        <v>0.25190525710306588</v>
      </c>
      <c r="X54" s="2">
        <v>0.35662287775271506</v>
      </c>
      <c r="Y54" s="2">
        <v>0.42816800141574207</v>
      </c>
      <c r="Z54" s="2">
        <v>0.33648067881189636</v>
      </c>
      <c r="AA54" s="2">
        <v>0.30706749113700543</v>
      </c>
      <c r="AB54" s="4">
        <f t="shared" si="15"/>
        <v>0.33604886124408495</v>
      </c>
      <c r="AC54">
        <v>0.627</v>
      </c>
      <c r="AD54" s="2">
        <f t="shared" si="16"/>
        <v>0.29095113875591505</v>
      </c>
      <c r="AE54" s="2" t="str">
        <f t="shared" si="17"/>
        <v>Different</v>
      </c>
      <c r="AF54">
        <v>43.660000000000011</v>
      </c>
      <c r="AG54" s="2" t="e">
        <f t="shared" si="18"/>
        <v>#N/A</v>
      </c>
      <c r="AH54" s="2">
        <f t="shared" si="19"/>
        <v>99.810000000000016</v>
      </c>
      <c r="AI54" s="2" t="e">
        <f t="shared" si="20"/>
        <v>#N/A</v>
      </c>
    </row>
    <row r="55" spans="1:35" x14ac:dyDescent="0.25">
      <c r="A55" t="s">
        <v>106</v>
      </c>
      <c r="B55">
        <v>-38.790000000000006</v>
      </c>
      <c r="C55">
        <v>112.99000000000001</v>
      </c>
      <c r="D55">
        <v>84.5</v>
      </c>
      <c r="E55">
        <f t="shared" si="21"/>
        <v>211.10254188243638</v>
      </c>
      <c r="F55">
        <f t="shared" si="5"/>
        <v>-0.68638020948625367</v>
      </c>
      <c r="G55">
        <v>38</v>
      </c>
      <c r="H55">
        <f t="shared" si="22"/>
        <v>36.302623805437335</v>
      </c>
      <c r="I55">
        <f t="shared" si="6"/>
        <v>0.84027404455055543</v>
      </c>
      <c r="J55">
        <v>-14.210690983133652</v>
      </c>
      <c r="K55">
        <f t="shared" si="28"/>
        <v>-8.8548563688975452</v>
      </c>
      <c r="L55">
        <f t="shared" si="8"/>
        <v>-1.0427828074237062</v>
      </c>
      <c r="M55">
        <f t="shared" si="23"/>
        <v>17.86819135493116</v>
      </c>
      <c r="N55">
        <f t="shared" si="9"/>
        <v>0.99999998262426903</v>
      </c>
      <c r="O55">
        <f t="shared" si="24"/>
        <v>-7.3406641812539117</v>
      </c>
      <c r="P55">
        <f t="shared" si="11"/>
        <v>6.4819914223024388E-4</v>
      </c>
      <c r="Q55">
        <f t="shared" si="25"/>
        <v>-18.425659839988743</v>
      </c>
      <c r="R55">
        <f t="shared" si="13"/>
        <v>9.9503326921383861E-9</v>
      </c>
      <c r="S55">
        <f t="shared" si="26"/>
        <v>-12.014440665470314</v>
      </c>
      <c r="T55" s="2">
        <f t="shared" si="14"/>
        <v>6.0560867240776653E-6</v>
      </c>
      <c r="U55">
        <v>0</v>
      </c>
      <c r="V55" s="2">
        <f t="shared" si="27"/>
        <v>3.6676186409549747E-11</v>
      </c>
      <c r="W55" s="2">
        <v>4.2360578167500586E-2</v>
      </c>
      <c r="X55" s="2">
        <v>4.3049006137643825E-6</v>
      </c>
      <c r="Y55" s="2">
        <v>3.1844129792591006E-2</v>
      </c>
      <c r="Z55" s="2">
        <v>6.0560867240776653E-6</v>
      </c>
      <c r="AA55" s="2">
        <v>2.7514563917609034E-6</v>
      </c>
      <c r="AB55" s="4">
        <f t="shared" si="15"/>
        <v>1.4843564080764241E-2</v>
      </c>
      <c r="AC55">
        <v>0.01</v>
      </c>
      <c r="AD55" s="2">
        <f t="shared" si="16"/>
        <v>4.8435640807642406E-3</v>
      </c>
      <c r="AE55" s="2" t="str">
        <f t="shared" si="17"/>
        <v>Same</v>
      </c>
      <c r="AF55">
        <v>-38.790000000000006</v>
      </c>
      <c r="AG55" s="2">
        <f t="shared" si="18"/>
        <v>112.99000000000001</v>
      </c>
      <c r="AH55" s="2" t="e">
        <f t="shared" si="19"/>
        <v>#N/A</v>
      </c>
      <c r="AI55" s="2" t="e">
        <f t="shared" si="20"/>
        <v>#N/A</v>
      </c>
    </row>
    <row r="56" spans="1:35" x14ac:dyDescent="0.25">
      <c r="A56" t="s">
        <v>139</v>
      </c>
      <c r="B56">
        <v>-80.03</v>
      </c>
      <c r="C56">
        <v>80.570000000000007</v>
      </c>
      <c r="D56">
        <v>79.400000000000006</v>
      </c>
      <c r="E56">
        <f t="shared" si="21"/>
        <v>195.3611255267426</v>
      </c>
      <c r="F56">
        <f t="shared" si="5"/>
        <v>-1.0800125656403459</v>
      </c>
      <c r="G56">
        <v>28</v>
      </c>
      <c r="H56">
        <f t="shared" si="22"/>
        <v>26.870242714416431</v>
      </c>
      <c r="I56">
        <f t="shared" si="6"/>
        <v>0.46080797095157716</v>
      </c>
      <c r="J56">
        <v>-33.605512433033653</v>
      </c>
      <c r="K56">
        <f t="shared" si="28"/>
        <v>-17.468591988558497</v>
      </c>
      <c r="L56">
        <f t="shared" si="8"/>
        <v>-1.2994831954161326</v>
      </c>
      <c r="M56">
        <f t="shared" si="23"/>
        <v>19.959266116113408</v>
      </c>
      <c r="N56">
        <f t="shared" si="9"/>
        <v>0.99999999785315419</v>
      </c>
      <c r="O56">
        <f t="shared" si="24"/>
        <v>1.1699336152816162</v>
      </c>
      <c r="P56">
        <f t="shared" si="11"/>
        <v>0.76313301616733942</v>
      </c>
      <c r="Q56">
        <f t="shared" si="25"/>
        <v>-11.507415273705625</v>
      </c>
      <c r="R56">
        <f t="shared" si="13"/>
        <v>1.0055152895788977E-5</v>
      </c>
      <c r="S56">
        <f t="shared" si="26"/>
        <v>4.9907688188754991</v>
      </c>
      <c r="T56" s="2">
        <f t="shared" si="14"/>
        <v>0.99324549935729023</v>
      </c>
      <c r="U56">
        <v>1</v>
      </c>
      <c r="V56" s="2">
        <f t="shared" si="27"/>
        <v>4.5623278932366706E-5</v>
      </c>
      <c r="W56" s="2">
        <v>0.68716530997933356</v>
      </c>
      <c r="X56" s="2">
        <v>0.99856382515359976</v>
      </c>
      <c r="Y56" s="2">
        <v>0.87654081379374649</v>
      </c>
      <c r="Z56" s="2">
        <v>0.99324549935729023</v>
      </c>
      <c r="AA56" s="2">
        <v>0.92949914047151361</v>
      </c>
      <c r="AB56" s="4">
        <f t="shared" si="15"/>
        <v>0.89700291775109675</v>
      </c>
      <c r="AC56">
        <v>0.193</v>
      </c>
      <c r="AD56" s="2">
        <f t="shared" si="16"/>
        <v>0.70400291775109669</v>
      </c>
      <c r="AE56" s="2" t="str">
        <f t="shared" si="17"/>
        <v>Very Different</v>
      </c>
      <c r="AF56">
        <v>-80.03</v>
      </c>
      <c r="AG56" s="2" t="e">
        <f t="shared" si="18"/>
        <v>#N/A</v>
      </c>
      <c r="AH56" s="2" t="e">
        <f t="shared" si="19"/>
        <v>#N/A</v>
      </c>
      <c r="AI56" s="2">
        <f t="shared" si="20"/>
        <v>80.570000000000007</v>
      </c>
    </row>
    <row r="57" spans="1:35" x14ac:dyDescent="0.25">
      <c r="A57" t="s">
        <v>167</v>
      </c>
      <c r="B57">
        <v>2.1700000000000017</v>
      </c>
      <c r="C57">
        <v>-3.6799999999999784</v>
      </c>
      <c r="D57">
        <v>95.9</v>
      </c>
      <c r="E57">
        <f t="shared" si="21"/>
        <v>247.14731113576462</v>
      </c>
      <c r="F57">
        <f t="shared" si="5"/>
        <v>0.21496101214315352</v>
      </c>
      <c r="G57">
        <v>-21</v>
      </c>
      <c r="H57">
        <f t="shared" si="22"/>
        <v>-21.795936352517021</v>
      </c>
      <c r="I57">
        <f t="shared" si="6"/>
        <v>-1.4970395448971761</v>
      </c>
      <c r="J57">
        <v>-22.895057854636047</v>
      </c>
      <c r="K57">
        <f t="shared" si="28"/>
        <v>-12.933495175417804</v>
      </c>
      <c r="L57">
        <f t="shared" si="8"/>
        <v>-1.1643314839032761</v>
      </c>
      <c r="M57">
        <f t="shared" si="23"/>
        <v>-17.182405679397643</v>
      </c>
      <c r="N57">
        <f t="shared" si="9"/>
        <v>3.4496577735762009E-8</v>
      </c>
      <c r="O57">
        <f t="shared" si="24"/>
        <v>15.816982544125203</v>
      </c>
      <c r="P57">
        <f t="shared" si="11"/>
        <v>0.99999986486379999</v>
      </c>
      <c r="Q57">
        <f t="shared" si="25"/>
        <v>17.272167457566422</v>
      </c>
      <c r="R57">
        <f t="shared" si="13"/>
        <v>0.9999999684649904</v>
      </c>
      <c r="S57">
        <f t="shared" si="26"/>
        <v>-1.0634774657825283</v>
      </c>
      <c r="T57" s="2">
        <f t="shared" si="14"/>
        <v>0.25664546750810258</v>
      </c>
      <c r="U57">
        <v>0</v>
      </c>
      <c r="V57" s="2">
        <f t="shared" si="27"/>
        <v>6.5866895992452532E-2</v>
      </c>
      <c r="W57" s="2">
        <v>0.24481134666545204</v>
      </c>
      <c r="X57" s="2">
        <v>0.20526430172898763</v>
      </c>
      <c r="Y57" s="2">
        <v>0.25264216804621459</v>
      </c>
      <c r="Z57" s="2">
        <v>0.25664546750810258</v>
      </c>
      <c r="AA57" s="2">
        <v>0.26466807393999098</v>
      </c>
      <c r="AB57" s="4">
        <f t="shared" si="15"/>
        <v>0.24480627157774956</v>
      </c>
      <c r="AC57">
        <v>0.11</v>
      </c>
      <c r="AD57" s="2">
        <f t="shared" si="16"/>
        <v>0.13480627157774955</v>
      </c>
      <c r="AE57" s="2" t="str">
        <f t="shared" si="17"/>
        <v>Different</v>
      </c>
      <c r="AF57">
        <v>2.1700000000000017</v>
      </c>
      <c r="AG57" s="2" t="e">
        <f t="shared" si="18"/>
        <v>#N/A</v>
      </c>
      <c r="AH57" s="2">
        <f t="shared" si="19"/>
        <v>-3.6799999999999784</v>
      </c>
      <c r="AI57" s="2" t="e">
        <f t="shared" si="20"/>
        <v>#N/A</v>
      </c>
    </row>
    <row r="58" spans="1:35" x14ac:dyDescent="0.25">
      <c r="A58" t="s">
        <v>116</v>
      </c>
      <c r="B58">
        <v>92.05</v>
      </c>
      <c r="C58">
        <v>104.79</v>
      </c>
      <c r="D58">
        <v>96.9</v>
      </c>
      <c r="E58">
        <f t="shared" si="21"/>
        <v>250.36302555468168</v>
      </c>
      <c r="F58">
        <f t="shared" si="5"/>
        <v>0.2953736773592131</v>
      </c>
      <c r="G58">
        <v>41</v>
      </c>
      <c r="H58">
        <f t="shared" si="22"/>
        <v>39.123976314678941</v>
      </c>
      <c r="I58">
        <f t="shared" si="6"/>
        <v>0.95377746946409037</v>
      </c>
      <c r="J58">
        <v>30.972624225518366</v>
      </c>
      <c r="K58">
        <f t="shared" si="28"/>
        <v>60.858039586180411</v>
      </c>
      <c r="L58">
        <f t="shared" si="8"/>
        <v>1.0347510559210036</v>
      </c>
      <c r="M58">
        <f t="shared" si="23"/>
        <v>-3.2232547007301884</v>
      </c>
      <c r="N58">
        <f t="shared" si="9"/>
        <v>3.8299924669055241E-2</v>
      </c>
      <c r="O58">
        <f t="shared" si="24"/>
        <v>-21.279496258323004</v>
      </c>
      <c r="P58">
        <f t="shared" si="11"/>
        <v>5.7336634446217917E-10</v>
      </c>
      <c r="Q58">
        <f t="shared" si="25"/>
        <v>-21.063811890584155</v>
      </c>
      <c r="R58">
        <f t="shared" si="13"/>
        <v>7.1138176357915743E-10</v>
      </c>
      <c r="S58">
        <f t="shared" si="26"/>
        <v>1.1105557223802567</v>
      </c>
      <c r="T58" s="2">
        <f t="shared" si="14"/>
        <v>0.75223270075231885</v>
      </c>
      <c r="U58">
        <v>1</v>
      </c>
      <c r="V58" s="2">
        <f t="shared" si="27"/>
        <v>6.1388634576489978E-2</v>
      </c>
      <c r="W58" s="2">
        <v>0.71873420577991332</v>
      </c>
      <c r="X58" s="2">
        <v>0.80287971819000581</v>
      </c>
      <c r="Y58" s="2">
        <v>0.9999651524697758</v>
      </c>
      <c r="Z58" s="2">
        <v>0.75223270075231885</v>
      </c>
      <c r="AA58" s="2">
        <v>0.76317544475406196</v>
      </c>
      <c r="AB58" s="4">
        <f t="shared" si="15"/>
        <v>0.80739744438921512</v>
      </c>
      <c r="AC58">
        <v>7.0000000000000007E-2</v>
      </c>
      <c r="AD58" s="2">
        <f t="shared" si="16"/>
        <v>0.73739744438921506</v>
      </c>
      <c r="AE58" s="2" t="str">
        <f t="shared" si="17"/>
        <v>Very Different</v>
      </c>
      <c r="AF58">
        <v>92.05</v>
      </c>
      <c r="AG58" s="2" t="e">
        <f t="shared" si="18"/>
        <v>#N/A</v>
      </c>
      <c r="AH58" s="2" t="e">
        <f t="shared" si="19"/>
        <v>#N/A</v>
      </c>
      <c r="AI58" s="2">
        <f t="shared" si="20"/>
        <v>104.79</v>
      </c>
    </row>
    <row r="59" spans="1:35" x14ac:dyDescent="0.25">
      <c r="A59" t="s">
        <v>116</v>
      </c>
      <c r="B59">
        <v>118.63000000000001</v>
      </c>
      <c r="C59">
        <v>111.11000000000001</v>
      </c>
      <c r="D59">
        <v>106</v>
      </c>
      <c r="E59">
        <f t="shared" si="21"/>
        <v>280.0039850126538</v>
      </c>
      <c r="F59">
        <f t="shared" si="5"/>
        <v>1.0365802147169021</v>
      </c>
      <c r="G59">
        <v>26</v>
      </c>
      <c r="H59">
        <f t="shared" si="22"/>
        <v>24.977789756444533</v>
      </c>
      <c r="I59">
        <f t="shared" si="6"/>
        <v>0.38467431111504025</v>
      </c>
      <c r="J59">
        <v>35.156080180747523</v>
      </c>
      <c r="K59">
        <f t="shared" si="28"/>
        <v>71.146971996460522</v>
      </c>
      <c r="L59">
        <f t="shared" si="8"/>
        <v>1.3413744604887321</v>
      </c>
      <c r="M59">
        <f t="shared" si="23"/>
        <v>-19.806615104234506</v>
      </c>
      <c r="N59">
        <f t="shared" si="9"/>
        <v>2.5009001578600691E-9</v>
      </c>
      <c r="O59">
        <f t="shared" si="24"/>
        <v>-20.482254725127753</v>
      </c>
      <c r="P59">
        <f t="shared" si="11"/>
        <v>1.2725351737904278E-9</v>
      </c>
      <c r="Q59">
        <f t="shared" si="25"/>
        <v>-13.375463620616653</v>
      </c>
      <c r="R59">
        <f t="shared" si="13"/>
        <v>1.552777689057932E-6</v>
      </c>
      <c r="S59">
        <f t="shared" si="26"/>
        <v>1.6337986109093725</v>
      </c>
      <c r="T59" s="2">
        <f t="shared" si="14"/>
        <v>0.8366893461066458</v>
      </c>
      <c r="U59">
        <v>1</v>
      </c>
      <c r="V59" s="2">
        <f t="shared" si="27"/>
        <v>2.6670369675074922E-2</v>
      </c>
      <c r="W59" s="2">
        <v>0.89426948964484609</v>
      </c>
      <c r="X59" s="2">
        <v>0.86308340386094617</v>
      </c>
      <c r="Y59" s="2">
        <v>0.99999504455243104</v>
      </c>
      <c r="Z59" s="2">
        <v>0.8366893461066458</v>
      </c>
      <c r="AA59" s="2">
        <v>0.85106415013592251</v>
      </c>
      <c r="AB59" s="4">
        <f t="shared" si="15"/>
        <v>0.88902028686015844</v>
      </c>
      <c r="AC59">
        <v>0.93</v>
      </c>
      <c r="AD59" s="2">
        <f t="shared" si="16"/>
        <v>4.0979713139841611E-2</v>
      </c>
      <c r="AE59" s="2" t="str">
        <f t="shared" si="17"/>
        <v>Same</v>
      </c>
      <c r="AF59">
        <v>118.63000000000001</v>
      </c>
      <c r="AG59" s="2">
        <f t="shared" si="18"/>
        <v>111.11000000000001</v>
      </c>
      <c r="AH59" s="2" t="e">
        <f t="shared" si="19"/>
        <v>#N/A</v>
      </c>
      <c r="AI59" s="2" t="e">
        <f t="shared" si="20"/>
        <v>#N/A</v>
      </c>
    </row>
    <row r="60" spans="1:35" x14ac:dyDescent="0.25">
      <c r="A60" t="s">
        <v>139</v>
      </c>
      <c r="B60">
        <v>93.83</v>
      </c>
      <c r="C60">
        <v>91.100000000000009</v>
      </c>
      <c r="D60">
        <v>94.1</v>
      </c>
      <c r="E60">
        <f t="shared" si="21"/>
        <v>241.38037496606785</v>
      </c>
      <c r="F60">
        <f t="shared" si="5"/>
        <v>7.075209085082633E-2</v>
      </c>
      <c r="G60">
        <v>16</v>
      </c>
      <c r="H60">
        <f t="shared" si="22"/>
        <v>15.476227390881384</v>
      </c>
      <c r="I60">
        <f t="shared" si="6"/>
        <v>2.4250647027720534E-3</v>
      </c>
      <c r="J60">
        <v>34.384318865401738</v>
      </c>
      <c r="K60">
        <f t="shared" si="28"/>
        <v>69.224845667099871</v>
      </c>
      <c r="L60">
        <f t="shared" si="8"/>
        <v>1.2840926264153572</v>
      </c>
      <c r="M60">
        <f t="shared" si="23"/>
        <v>-11.725495914724725</v>
      </c>
      <c r="N60">
        <f t="shared" si="9"/>
        <v>8.0849681872822716E-6</v>
      </c>
      <c r="O60">
        <f t="shared" si="24"/>
        <v>-7.9548909947848578</v>
      </c>
      <c r="P60">
        <f t="shared" si="11"/>
        <v>3.5081839037916929E-4</v>
      </c>
      <c r="Q60">
        <f t="shared" si="25"/>
        <v>-4.8812900333716911</v>
      </c>
      <c r="R60">
        <f t="shared" si="13"/>
        <v>7.530087514486989E-3</v>
      </c>
      <c r="S60">
        <f t="shared" si="26"/>
        <v>1.4532989785357628</v>
      </c>
      <c r="T60" s="2">
        <f t="shared" si="14"/>
        <v>0.8105056308252705</v>
      </c>
      <c r="U60">
        <v>1</v>
      </c>
      <c r="V60" s="2">
        <f t="shared" si="27"/>
        <v>3.5908115948928676E-2</v>
      </c>
      <c r="W60" s="2">
        <v>0.66986855419781677</v>
      </c>
      <c r="X60" s="2">
        <v>0.65838616365503966</v>
      </c>
      <c r="Y60" s="2">
        <v>0.99869091150472</v>
      </c>
      <c r="Z60" s="2">
        <v>0.8105056308252705</v>
      </c>
      <c r="AA60" s="2">
        <v>0.76112133114744474</v>
      </c>
      <c r="AB60" s="4">
        <f t="shared" si="15"/>
        <v>0.77971451826605842</v>
      </c>
      <c r="AC60">
        <v>0.68300000000000005</v>
      </c>
      <c r="AD60" s="2">
        <f t="shared" si="16"/>
        <v>9.6714518266058369E-2</v>
      </c>
      <c r="AE60" s="2" t="str">
        <f t="shared" si="17"/>
        <v>Same</v>
      </c>
      <c r="AF60">
        <v>93.83</v>
      </c>
      <c r="AG60" s="2">
        <f t="shared" si="18"/>
        <v>91.100000000000009</v>
      </c>
      <c r="AH60" s="2" t="e">
        <f t="shared" si="19"/>
        <v>#N/A</v>
      </c>
      <c r="AI60" s="2" t="e">
        <f t="shared" si="20"/>
        <v>#N/A</v>
      </c>
    </row>
    <row r="61" spans="1:35" x14ac:dyDescent="0.25">
      <c r="A61" t="s">
        <v>106</v>
      </c>
      <c r="B61">
        <v>36.11999999999999</v>
      </c>
      <c r="C61">
        <v>62.31</v>
      </c>
      <c r="D61">
        <v>101.6</v>
      </c>
      <c r="E61">
        <f t="shared" si="21"/>
        <v>265.58823752382204</v>
      </c>
      <c r="F61">
        <f t="shared" si="5"/>
        <v>0.67609774468181094</v>
      </c>
      <c r="G61">
        <v>6</v>
      </c>
      <c r="H61">
        <f t="shared" si="22"/>
        <v>5.8751077057264407</v>
      </c>
      <c r="I61">
        <f t="shared" si="6"/>
        <v>-0.38382938726671217</v>
      </c>
      <c r="J61">
        <v>22.575080713616479</v>
      </c>
      <c r="K61">
        <f t="shared" si="28"/>
        <v>41.264853803164442</v>
      </c>
      <c r="L61">
        <f t="shared" si="8"/>
        <v>0.45084894717415297</v>
      </c>
      <c r="M61">
        <f t="shared" si="23"/>
        <v>-19.086147913624039</v>
      </c>
      <c r="N61">
        <f t="shared" si="9"/>
        <v>5.1403332817995851E-9</v>
      </c>
      <c r="O61">
        <f t="shared" si="24"/>
        <v>-5.7741903356099069</v>
      </c>
      <c r="P61">
        <f t="shared" si="11"/>
        <v>3.0970902671109148E-3</v>
      </c>
      <c r="Q61">
        <f t="shared" si="25"/>
        <v>-0.69812112510754076</v>
      </c>
      <c r="R61">
        <f t="shared" si="13"/>
        <v>0.33222893013971888</v>
      </c>
      <c r="S61">
        <f t="shared" si="26"/>
        <v>-6.6028124502841408</v>
      </c>
      <c r="T61" s="2">
        <f t="shared" si="14"/>
        <v>1.3547097171996705E-3</v>
      </c>
      <c r="U61">
        <v>0</v>
      </c>
      <c r="V61" s="2">
        <f t="shared" si="27"/>
        <v>1.8352384178752111E-6</v>
      </c>
      <c r="W61" s="2">
        <v>0.10683867736241481</v>
      </c>
      <c r="X61" s="2">
        <v>2.3545007846638229E-3</v>
      </c>
      <c r="Y61" s="2">
        <v>0.38188246569759365</v>
      </c>
      <c r="Z61" s="2">
        <v>1.3547097171996705E-3</v>
      </c>
      <c r="AA61" s="2">
        <v>3.0040207459372747E-3</v>
      </c>
      <c r="AB61" s="4">
        <f t="shared" si="15"/>
        <v>9.9086874861561841E-2</v>
      </c>
      <c r="AC61">
        <v>0.59</v>
      </c>
      <c r="AD61" s="2">
        <f t="shared" si="16"/>
        <v>0.4909131251384381</v>
      </c>
      <c r="AE61" s="2" t="str">
        <f t="shared" si="17"/>
        <v>Very Different</v>
      </c>
      <c r="AF61">
        <v>36.11999999999999</v>
      </c>
      <c r="AG61" s="2" t="e">
        <f t="shared" si="18"/>
        <v>#N/A</v>
      </c>
      <c r="AH61" s="2" t="e">
        <f t="shared" si="19"/>
        <v>#N/A</v>
      </c>
      <c r="AI61" s="2">
        <f t="shared" si="20"/>
        <v>62.31</v>
      </c>
    </row>
    <row r="62" spans="1:35" x14ac:dyDescent="0.25">
      <c r="A62" t="s">
        <v>139</v>
      </c>
      <c r="B62">
        <v>-51.180000000000007</v>
      </c>
      <c r="C62">
        <v>44.830000000000013</v>
      </c>
      <c r="D62">
        <v>100.1</v>
      </c>
      <c r="E62">
        <f t="shared" si="21"/>
        <v>260.70938395452714</v>
      </c>
      <c r="F62">
        <f t="shared" si="5"/>
        <v>0.55409635786773903</v>
      </c>
      <c r="G62">
        <v>6</v>
      </c>
      <c r="H62">
        <f t="shared" si="22"/>
        <v>5.8751077057264407</v>
      </c>
      <c r="I62">
        <f t="shared" si="6"/>
        <v>-0.38382938726671217</v>
      </c>
      <c r="J62">
        <v>-36.587978461481811</v>
      </c>
      <c r="K62">
        <f t="shared" si="28"/>
        <v>-18.663426521821133</v>
      </c>
      <c r="L62">
        <f t="shared" si="8"/>
        <v>-1.3350907995751446</v>
      </c>
      <c r="M62">
        <f t="shared" si="23"/>
        <v>-8.7657482067364096</v>
      </c>
      <c r="N62">
        <f t="shared" si="9"/>
        <v>1.5596106269752738E-4</v>
      </c>
      <c r="O62">
        <f t="shared" si="24"/>
        <v>-0.65052343123317335</v>
      </c>
      <c r="P62">
        <f t="shared" si="11"/>
        <v>0.34287159299020098</v>
      </c>
      <c r="Q62">
        <f t="shared" si="25"/>
        <v>-1.7559350994894509</v>
      </c>
      <c r="R62">
        <f t="shared" si="13"/>
        <v>0.14730017117019548</v>
      </c>
      <c r="S62">
        <f t="shared" si="26"/>
        <v>5.5961603944733938</v>
      </c>
      <c r="T62" s="2">
        <f t="shared" si="14"/>
        <v>0.99630163929799054</v>
      </c>
      <c r="U62">
        <v>1</v>
      </c>
      <c r="V62" s="2">
        <f t="shared" si="27"/>
        <v>1.3677871882167922E-5</v>
      </c>
      <c r="W62" s="2">
        <v>0.8891051003383077</v>
      </c>
      <c r="X62" s="2">
        <v>0.99229633165253706</v>
      </c>
      <c r="Y62" s="2">
        <v>0.34263503836759213</v>
      </c>
      <c r="Z62" s="2">
        <v>0.99630163929799054</v>
      </c>
      <c r="AA62" s="2">
        <v>0.99578466865416093</v>
      </c>
      <c r="AB62" s="4">
        <f t="shared" si="15"/>
        <v>0.84322455566211763</v>
      </c>
      <c r="AC62">
        <v>0.56999999999999995</v>
      </c>
      <c r="AD62" s="2">
        <f t="shared" si="16"/>
        <v>0.27322455566211767</v>
      </c>
      <c r="AE62" s="2" t="str">
        <f t="shared" si="17"/>
        <v>Different</v>
      </c>
      <c r="AF62">
        <v>-51.180000000000007</v>
      </c>
      <c r="AG62" s="2" t="e">
        <f t="shared" si="18"/>
        <v>#N/A</v>
      </c>
      <c r="AH62" s="2">
        <f t="shared" si="19"/>
        <v>44.830000000000013</v>
      </c>
      <c r="AI62" s="2" t="e">
        <f t="shared" si="20"/>
        <v>#N/A</v>
      </c>
    </row>
    <row r="63" spans="1:35" x14ac:dyDescent="0.25">
      <c r="A63" t="s">
        <v>106</v>
      </c>
      <c r="B63">
        <v>-38.489999999999995</v>
      </c>
      <c r="C63">
        <v>137.94</v>
      </c>
      <c r="D63">
        <v>97</v>
      </c>
      <c r="E63">
        <f t="shared" si="21"/>
        <v>250.68505951305113</v>
      </c>
      <c r="F63">
        <f t="shared" si="5"/>
        <v>0.30342650964128043</v>
      </c>
      <c r="G63">
        <v>38</v>
      </c>
      <c r="H63">
        <f t="shared" si="22"/>
        <v>36.302623805437335</v>
      </c>
      <c r="I63">
        <f t="shared" si="6"/>
        <v>0.84027404455055543</v>
      </c>
      <c r="J63">
        <v>-11.693196713471693</v>
      </c>
      <c r="K63">
        <f t="shared" si="28"/>
        <v>-7.5690860949509871</v>
      </c>
      <c r="L63">
        <f t="shared" si="8"/>
        <v>-1.0044652013623072</v>
      </c>
      <c r="M63">
        <f t="shared" si="23"/>
        <v>5.5613495354292022</v>
      </c>
      <c r="N63">
        <f t="shared" si="9"/>
        <v>0.99617113074693608</v>
      </c>
      <c r="O63">
        <f t="shared" si="24"/>
        <v>-15.123559913004293</v>
      </c>
      <c r="P63">
        <f t="shared" si="11"/>
        <v>2.7034682009907685E-7</v>
      </c>
      <c r="Q63">
        <f t="shared" si="25"/>
        <v>-20.783414044292556</v>
      </c>
      <c r="R63">
        <f t="shared" si="13"/>
        <v>9.4162496661798988E-10</v>
      </c>
      <c r="S63">
        <f t="shared" si="26"/>
        <v>-11.976578406586436</v>
      </c>
      <c r="T63" s="2">
        <f t="shared" si="14"/>
        <v>6.2897785384532577E-6</v>
      </c>
      <c r="U63">
        <v>0</v>
      </c>
      <c r="V63" s="2">
        <f t="shared" si="27"/>
        <v>3.9561314062787196E-11</v>
      </c>
      <c r="W63" s="2">
        <v>4.0827359364162333E-2</v>
      </c>
      <c r="X63" s="2">
        <v>4.3057272886913974E-6</v>
      </c>
      <c r="Y63" s="2">
        <v>3.2058921103304841E-2</v>
      </c>
      <c r="Z63" s="2">
        <v>6.2897785384532577E-6</v>
      </c>
      <c r="AA63" s="2">
        <v>2.8898329711659652E-6</v>
      </c>
      <c r="AB63" s="4">
        <f t="shared" si="15"/>
        <v>1.4579953161253096E-2</v>
      </c>
      <c r="AC63">
        <v>0.13300000000000001</v>
      </c>
      <c r="AD63" s="2">
        <f t="shared" si="16"/>
        <v>0.11842004683874691</v>
      </c>
      <c r="AE63" s="2" t="str">
        <f t="shared" si="17"/>
        <v>Different</v>
      </c>
      <c r="AF63">
        <v>-38.489999999999995</v>
      </c>
      <c r="AG63" s="2" t="e">
        <f t="shared" si="18"/>
        <v>#N/A</v>
      </c>
      <c r="AH63" s="2">
        <f t="shared" si="19"/>
        <v>137.94</v>
      </c>
      <c r="AI63" s="2" t="e">
        <f t="shared" si="20"/>
        <v>#N/A</v>
      </c>
    </row>
    <row r="64" spans="1:35" x14ac:dyDescent="0.25">
      <c r="A64" t="s">
        <v>106</v>
      </c>
      <c r="B64">
        <v>-95.01</v>
      </c>
      <c r="C64">
        <v>92.73</v>
      </c>
      <c r="D64">
        <v>100.9</v>
      </c>
      <c r="E64">
        <f t="shared" si="21"/>
        <v>263.30915842247026</v>
      </c>
      <c r="F64">
        <f t="shared" si="5"/>
        <v>0.61910673089656421</v>
      </c>
      <c r="G64">
        <v>49</v>
      </c>
      <c r="H64">
        <f t="shared" si="22"/>
        <v>46.631837922015706</v>
      </c>
      <c r="I64">
        <f t="shared" si="6"/>
        <v>1.2558198421978068</v>
      </c>
      <c r="J64">
        <v>-34.271843861988302</v>
      </c>
      <c r="K64">
        <f t="shared" si="28"/>
        <v>-17.737744033382338</v>
      </c>
      <c r="L64">
        <f t="shared" si="8"/>
        <v>-1.3075042721459005</v>
      </c>
      <c r="M64">
        <f t="shared" si="23"/>
        <v>7.5710368768028706</v>
      </c>
      <c r="N64">
        <f t="shared" si="9"/>
        <v>0.99948510723494211</v>
      </c>
      <c r="O64">
        <f t="shared" si="24"/>
        <v>-22.180865929709345</v>
      </c>
      <c r="P64">
        <f t="shared" si="11"/>
        <v>2.3279428951609961E-10</v>
      </c>
      <c r="Q64">
        <f t="shared" si="25"/>
        <v>-28.523442859037033</v>
      </c>
      <c r="R64">
        <f t="shared" si="13"/>
        <v>4.0966245325655604E-13</v>
      </c>
      <c r="S64">
        <f t="shared" si="26"/>
        <v>-12.021862388794185</v>
      </c>
      <c r="T64" s="2">
        <f t="shared" si="14"/>
        <v>6.011306771928817E-6</v>
      </c>
      <c r="U64">
        <v>0</v>
      </c>
      <c r="V64" s="2">
        <f t="shared" si="27"/>
        <v>3.6135809106237257E-11</v>
      </c>
      <c r="W64" s="2">
        <v>4.0367284844901291E-2</v>
      </c>
      <c r="X64" s="2">
        <v>4.3057829474867454E-6</v>
      </c>
      <c r="Y64" s="2">
        <v>3.3701409727350785E-2</v>
      </c>
      <c r="Z64" s="2">
        <v>6.011306771928817E-6</v>
      </c>
      <c r="AA64" s="2">
        <v>2.7401819493483852E-6</v>
      </c>
      <c r="AB64" s="4">
        <f t="shared" si="15"/>
        <v>1.4816350368784167E-2</v>
      </c>
      <c r="AC64">
        <v>1.7000000000000001E-2</v>
      </c>
      <c r="AD64" s="2">
        <f t="shared" si="16"/>
        <v>2.1836496312158341E-3</v>
      </c>
      <c r="AE64" s="2" t="str">
        <f t="shared" si="17"/>
        <v>Same</v>
      </c>
      <c r="AF64">
        <v>-95.01</v>
      </c>
      <c r="AG64" s="2">
        <f t="shared" si="18"/>
        <v>92.73</v>
      </c>
      <c r="AH64" s="2" t="e">
        <f t="shared" si="19"/>
        <v>#N/A</v>
      </c>
      <c r="AI64" s="2" t="e">
        <f t="shared" si="20"/>
        <v>#N/A</v>
      </c>
    </row>
    <row r="65" spans="1:35" x14ac:dyDescent="0.25">
      <c r="A65" t="s">
        <v>106</v>
      </c>
      <c r="B65">
        <v>49.38000000000001</v>
      </c>
      <c r="C65">
        <v>114.32000000000001</v>
      </c>
      <c r="D65">
        <v>93.2</v>
      </c>
      <c r="E65">
        <f t="shared" si="21"/>
        <v>238.5072994838992</v>
      </c>
      <c r="F65">
        <f t="shared" si="5"/>
        <v>-1.0924907230248733E-3</v>
      </c>
      <c r="G65">
        <v>39</v>
      </c>
      <c r="H65">
        <f t="shared" si="22"/>
        <v>37.243461559151278</v>
      </c>
      <c r="I65">
        <f t="shared" si="6"/>
        <v>0.87812408526141816</v>
      </c>
      <c r="J65">
        <v>17.521281652450174</v>
      </c>
      <c r="K65">
        <f t="shared" si="28"/>
        <v>30.275588172947597</v>
      </c>
      <c r="L65">
        <f t="shared" si="8"/>
        <v>0.12335471289679126</v>
      </c>
      <c r="M65">
        <f t="shared" si="23"/>
        <v>4.1138518205142267</v>
      </c>
      <c r="N65">
        <f t="shared" si="9"/>
        <v>0.98391815656189541</v>
      </c>
      <c r="O65">
        <f t="shared" si="24"/>
        <v>-15.877298837255982</v>
      </c>
      <c r="P65">
        <f t="shared" si="11"/>
        <v>1.2722623408712285E-7</v>
      </c>
      <c r="Q65">
        <f t="shared" si="25"/>
        <v>-19.810097739618289</v>
      </c>
      <c r="R65">
        <f t="shared" si="13"/>
        <v>2.4922055833050578E-9</v>
      </c>
      <c r="S65">
        <f t="shared" si="26"/>
        <v>-11.80917250207508</v>
      </c>
      <c r="T65" s="2">
        <f t="shared" si="14"/>
        <v>7.4359817819752546E-6</v>
      </c>
      <c r="U65">
        <v>0</v>
      </c>
      <c r="V65" s="2">
        <f t="shared" si="27"/>
        <v>5.5293825061867883E-11</v>
      </c>
      <c r="W65" s="2">
        <v>4.2913464922581572E-2</v>
      </c>
      <c r="X65" s="2">
        <v>4.305773624363286E-6</v>
      </c>
      <c r="Y65" s="2">
        <v>3.2699732702643189E-2</v>
      </c>
      <c r="Z65" s="2">
        <v>7.4359817819752546E-6</v>
      </c>
      <c r="AA65" s="2">
        <v>3.4305988123692938E-6</v>
      </c>
      <c r="AB65" s="4">
        <f t="shared" si="15"/>
        <v>1.5125673995888694E-2</v>
      </c>
      <c r="AC65">
        <v>2.3E-2</v>
      </c>
      <c r="AD65" s="2">
        <f t="shared" si="16"/>
        <v>7.874326004111306E-3</v>
      </c>
      <c r="AE65" s="2" t="str">
        <f t="shared" si="17"/>
        <v>Same</v>
      </c>
      <c r="AF65">
        <v>49.38000000000001</v>
      </c>
      <c r="AG65" s="2">
        <f t="shared" si="18"/>
        <v>114.32000000000001</v>
      </c>
      <c r="AH65" s="2" t="e">
        <f t="shared" si="19"/>
        <v>#N/A</v>
      </c>
      <c r="AI65" s="2" t="e">
        <f t="shared" si="20"/>
        <v>#N/A</v>
      </c>
    </row>
    <row r="66" spans="1:35" x14ac:dyDescent="0.25">
      <c r="A66" t="s">
        <v>106</v>
      </c>
      <c r="B66">
        <v>40.160000000000011</v>
      </c>
      <c r="C66">
        <v>36.420000000000016</v>
      </c>
      <c r="D66">
        <v>71</v>
      </c>
      <c r="E66">
        <f t="shared" ref="E66:E97" si="29">IF(AND(D66&gt;=0,$AO$2&lt;&gt;0),(((D66+1)^$AO$2)-1)/$AO$2,IF(AND(D66&gt;=0,$AO$2=0),LOG(D66+1),IF(AND(D66&lt;0,$AO$2&lt;&gt;2),-(((-D66+1)^(2-$AO$2))-1)/(2-$AO$2),-LOG(-D66+1))))</f>
        <v>169.99110508547838</v>
      </c>
      <c r="F66">
        <f t="shared" si="5"/>
        <v>-1.7144193239851968</v>
      </c>
      <c r="G66">
        <v>64</v>
      </c>
      <c r="H66">
        <f t="shared" ref="H66:H97" si="30">IF(AND(G66&gt;=0,$AO$3&lt;&gt;0),(((G66+1)^$AO$3)-1)/$AO$3,IF(AND(G66&gt;=0,$AO$3=0),LOG(G66+1),IF(AND(G66&lt;0,$AO$3&lt;&gt;2),-(((-G66+1)^(2-$AO$3))-1)/(2-$AO$3),-LOG(-G66+1))))</f>
        <v>60.657440997905361</v>
      </c>
      <c r="I66">
        <f t="shared" si="6"/>
        <v>1.8200719093807236</v>
      </c>
      <c r="J66">
        <v>35.846984445473808</v>
      </c>
      <c r="K66">
        <f t="shared" si="28"/>
        <v>72.876626689540416</v>
      </c>
      <c r="L66">
        <f t="shared" si="8"/>
        <v>1.3929203925223421</v>
      </c>
      <c r="M66">
        <f t="shared" ref="M66:M97" si="31">$AL$2*$F66+$AL$3*I66+$AL$4*L66+$AL$5</f>
        <v>28.734844058668319</v>
      </c>
      <c r="N66">
        <f t="shared" si="9"/>
        <v>0.99999999999966849</v>
      </c>
      <c r="O66">
        <f t="shared" ref="O66:O97" si="32">$AL$6*$F66+$AL$7*I66+$AL$8*L66+$AL$9</f>
        <v>-17.570001975066432</v>
      </c>
      <c r="P66">
        <f t="shared" si="11"/>
        <v>2.3412354156907535E-8</v>
      </c>
      <c r="Q66">
        <f t="shared" ref="Q66:Q97" si="33">$AL$10*$F66+$AL$11*I66+$AL$12*L66+$AL$13</f>
        <v>-30.016962562975213</v>
      </c>
      <c r="R66">
        <f t="shared" si="13"/>
        <v>9.2002323478882787E-14</v>
      </c>
      <c r="S66">
        <f t="shared" ref="S66:S97" si="34">$AL$14*$N66+$AL$15*P66+$AL$16*R66+$AL$17</f>
        <v>-12.028896715049441</v>
      </c>
      <c r="T66" s="2">
        <f t="shared" si="14"/>
        <v>5.9691699072609782E-6</v>
      </c>
      <c r="U66">
        <v>0</v>
      </c>
      <c r="V66" s="2">
        <f t="shared" ref="V66:V97" si="35">(T66-U66)^2</f>
        <v>3.5630989381750037E-11</v>
      </c>
      <c r="W66" s="2">
        <v>4.0277097356029197E-2</v>
      </c>
      <c r="X66" s="2">
        <v>4.3057821702959159E-6</v>
      </c>
      <c r="Y66" s="2">
        <v>3.3757522934971543E-2</v>
      </c>
      <c r="Z66" s="2">
        <v>5.9691699072609782E-6</v>
      </c>
      <c r="AA66" s="2">
        <v>2.7148274350358849E-6</v>
      </c>
      <c r="AB66" s="4">
        <f t="shared" si="15"/>
        <v>1.4809522014102666E-2</v>
      </c>
      <c r="AC66">
        <v>0.01</v>
      </c>
      <c r="AD66" s="2">
        <f t="shared" si="16"/>
        <v>4.8095220141026653E-3</v>
      </c>
      <c r="AE66" s="2" t="str">
        <f t="shared" si="17"/>
        <v>Same</v>
      </c>
      <c r="AF66">
        <v>40.160000000000011</v>
      </c>
      <c r="AG66" s="2">
        <f t="shared" si="18"/>
        <v>36.420000000000016</v>
      </c>
      <c r="AH66" s="2" t="e">
        <f t="shared" si="19"/>
        <v>#N/A</v>
      </c>
      <c r="AI66" s="2" t="e">
        <f t="shared" si="20"/>
        <v>#N/A</v>
      </c>
    </row>
    <row r="67" spans="1:35" x14ac:dyDescent="0.25">
      <c r="A67" t="s">
        <v>111</v>
      </c>
      <c r="B67">
        <v>30.67</v>
      </c>
      <c r="C67">
        <v>103.01</v>
      </c>
      <c r="D67">
        <v>76.7</v>
      </c>
      <c r="E67">
        <f t="shared" si="29"/>
        <v>187.12901622555268</v>
      </c>
      <c r="F67">
        <f t="shared" ref="F67:F130" si="36">STANDARDIZE(E67,AVERAGE($E$2:$E$187),_xlfn.STDEV.S($E$2:$E$187))</f>
        <v>-1.2858659975758602</v>
      </c>
      <c r="G67">
        <v>26</v>
      </c>
      <c r="H67">
        <f t="shared" si="30"/>
        <v>24.977789756444533</v>
      </c>
      <c r="I67">
        <f t="shared" ref="I67:I130" si="37">STANDARDIZE(H67,AVERAGE($H$2:$H$187),_xlfn.STDEV.S($H$2:$H$187))</f>
        <v>0.38467431111504025</v>
      </c>
      <c r="J67">
        <v>12.435204641037901</v>
      </c>
      <c r="K67">
        <f t="shared" ref="K67:K98" si="38">IF(AND(J67&gt;=0,$AO$2&lt;&gt;0),(((J67+1)^$AO$2)-1)/$AO$2,IF(AND(J67&gt;=0,$AO$2=0),LOG(J67+1),IF(AND(J67&lt;0,$AO$2&lt;&gt;2),-(((-J67+1)^(2-$AO$2))-1)/(2-$AO$2),-LOG(-J67+1))))</f>
        <v>19.970532328072</v>
      </c>
      <c r="L67">
        <f t="shared" ref="L67:L130" si="39">STANDARDIZE(K67,AVERAGE($K$2:$K$187),_xlfn.STDEV.S($K$2:$K$187))</f>
        <v>-0.18374919073652093</v>
      </c>
      <c r="M67">
        <f t="shared" si="31"/>
        <v>16.163121917125903</v>
      </c>
      <c r="N67">
        <f t="shared" ref="N67:N130" si="40">1/(1+EXP(-M67))</f>
        <v>0.99999990440277187</v>
      </c>
      <c r="O67">
        <f t="shared" si="32"/>
        <v>1.1346859795998618</v>
      </c>
      <c r="P67">
        <f t="shared" ref="P67:P130" si="41">1/(1+EXP(-O67))</f>
        <v>0.75670264294593759</v>
      </c>
      <c r="Q67">
        <f t="shared" si="33"/>
        <v>-8.9298103383793386</v>
      </c>
      <c r="R67">
        <f t="shared" ref="R67:R130" si="42">1/(1+EXP(-Q67))</f>
        <v>1.3236560717469286E-4</v>
      </c>
      <c r="S67">
        <f t="shared" si="34"/>
        <v>4.8442977279445589</v>
      </c>
      <c r="T67" s="2">
        <f t="shared" ref="T67:T130" si="43">1/(1+EXP(-S67))</f>
        <v>0.99218835758688673</v>
      </c>
      <c r="U67">
        <v>1</v>
      </c>
      <c r="V67" s="2">
        <f t="shared" si="35"/>
        <v>6.1021757190350165E-5</v>
      </c>
      <c r="W67" s="2">
        <v>0.71487506496907982</v>
      </c>
      <c r="X67" s="2">
        <v>0.99973278881797678</v>
      </c>
      <c r="Y67" s="2">
        <v>0.97085804089797667</v>
      </c>
      <c r="Z67" s="2">
        <v>0.99218835758688673</v>
      </c>
      <c r="AA67" s="2">
        <v>0.97668110658266849</v>
      </c>
      <c r="AB67" s="4">
        <f t="shared" ref="AB67:AB130" si="44">AVERAGE(W67,X67,Y67,Z67,AA67)</f>
        <v>0.93086707177091765</v>
      </c>
      <c r="AC67">
        <v>0.54700000000000004</v>
      </c>
      <c r="AD67" s="2">
        <f t="shared" ref="AD67:AD130" si="45">ABS(AB67-AC67)</f>
        <v>0.38386707177091761</v>
      </c>
      <c r="AE67" s="2" t="str">
        <f t="shared" ref="AE67:AE130" si="46">IF(AD67&lt;0.1,"Same",IF(AD67&lt;0.3,"Different","Very Different"))</f>
        <v>Very Different</v>
      </c>
      <c r="AF67">
        <v>30.67</v>
      </c>
      <c r="AG67" s="2" t="e">
        <f t="shared" ref="AG67:AG130" si="47">IF(AE67=$AG$1,C67,NA())</f>
        <v>#N/A</v>
      </c>
      <c r="AH67" s="2" t="e">
        <f t="shared" ref="AH67:AH130" si="48">IF(AE67=$AH$1,C67,NA())</f>
        <v>#N/A</v>
      </c>
      <c r="AI67" s="2">
        <f t="shared" ref="AI67:AI130" si="49">IF(AE67=$AI$1,C67,NA())</f>
        <v>103.01</v>
      </c>
    </row>
    <row r="68" spans="1:35" x14ac:dyDescent="0.25">
      <c r="A68" t="s">
        <v>106</v>
      </c>
      <c r="B68">
        <v>41.339999999999989</v>
      </c>
      <c r="C68">
        <v>132.58000000000001</v>
      </c>
      <c r="D68">
        <v>99.8</v>
      </c>
      <c r="E68">
        <f t="shared" si="29"/>
        <v>259.73581847770242</v>
      </c>
      <c r="F68">
        <f t="shared" si="36"/>
        <v>0.5297512250122588</v>
      </c>
      <c r="G68">
        <v>39</v>
      </c>
      <c r="H68">
        <f t="shared" si="30"/>
        <v>37.243461559151278</v>
      </c>
      <c r="I68">
        <f t="shared" si="37"/>
        <v>0.87812408526141816</v>
      </c>
      <c r="J68">
        <v>12.988568559094752</v>
      </c>
      <c r="K68">
        <f t="shared" si="38"/>
        <v>21.049669626375763</v>
      </c>
      <c r="L68">
        <f t="shared" si="39"/>
        <v>-0.15158951282170488</v>
      </c>
      <c r="M68">
        <f t="shared" si="31"/>
        <v>-1.025985143464466</v>
      </c>
      <c r="N68">
        <f t="shared" si="40"/>
        <v>0.26386320787300543</v>
      </c>
      <c r="O68">
        <f t="shared" si="32"/>
        <v>-19.360501552979564</v>
      </c>
      <c r="P68">
        <f t="shared" si="41"/>
        <v>3.9069783708568268E-9</v>
      </c>
      <c r="Q68">
        <f t="shared" si="33"/>
        <v>-21.298282625956404</v>
      </c>
      <c r="R68">
        <f t="shared" si="42"/>
        <v>5.6269542131196894E-10</v>
      </c>
      <c r="S68">
        <f t="shared" si="34"/>
        <v>-1.9712554900193244</v>
      </c>
      <c r="T68" s="2">
        <f t="shared" si="43"/>
        <v>0.12225409875088111</v>
      </c>
      <c r="U68">
        <v>0</v>
      </c>
      <c r="V68" s="2">
        <f t="shared" si="35"/>
        <v>1.4946064661390191E-2</v>
      </c>
      <c r="W68" s="2">
        <v>0.17712674894490046</v>
      </c>
      <c r="X68" s="2">
        <v>9.6669077025999042E-6</v>
      </c>
      <c r="Y68" s="2">
        <v>3.4682807735575041E-2</v>
      </c>
      <c r="Z68" s="2">
        <v>0.12225409875088111</v>
      </c>
      <c r="AA68" s="2">
        <v>0.13248431797516749</v>
      </c>
      <c r="AB68" s="4">
        <f t="shared" si="44"/>
        <v>9.3311528062845345E-2</v>
      </c>
      <c r="AC68">
        <v>0.183</v>
      </c>
      <c r="AD68" s="2">
        <f t="shared" si="45"/>
        <v>8.9688471937154651E-2</v>
      </c>
      <c r="AE68" s="2" t="str">
        <f t="shared" si="46"/>
        <v>Same</v>
      </c>
      <c r="AF68">
        <v>41.339999999999989</v>
      </c>
      <c r="AG68" s="2">
        <f t="shared" si="47"/>
        <v>132.58000000000001</v>
      </c>
      <c r="AH68" s="2" t="e">
        <f t="shared" si="48"/>
        <v>#N/A</v>
      </c>
      <c r="AI68" s="2" t="e">
        <f t="shared" si="49"/>
        <v>#N/A</v>
      </c>
    </row>
    <row r="69" spans="1:35" x14ac:dyDescent="0.25">
      <c r="A69" t="s">
        <v>167</v>
      </c>
      <c r="B69">
        <v>30.790000000000006</v>
      </c>
      <c r="C69">
        <v>40.79000000000002</v>
      </c>
      <c r="D69">
        <v>78.3</v>
      </c>
      <c r="E69">
        <f t="shared" si="29"/>
        <v>191.99865129682388</v>
      </c>
      <c r="F69">
        <f t="shared" si="36"/>
        <v>-1.1640951299866966</v>
      </c>
      <c r="G69">
        <v>7</v>
      </c>
      <c r="H69">
        <f t="shared" si="30"/>
        <v>6.8422476255383282</v>
      </c>
      <c r="I69">
        <f t="shared" si="37"/>
        <v>-0.3449212065591698</v>
      </c>
      <c r="J69">
        <v>27.785275115585822</v>
      </c>
      <c r="K69">
        <f t="shared" si="38"/>
        <v>53.24438070664845</v>
      </c>
      <c r="L69">
        <f t="shared" si="39"/>
        <v>0.80785423963646041</v>
      </c>
      <c r="M69">
        <f t="shared" si="31"/>
        <v>2.0872757292427941</v>
      </c>
      <c r="N69">
        <f t="shared" si="40"/>
        <v>0.88966028171600164</v>
      </c>
      <c r="O69">
        <f t="shared" si="32"/>
        <v>7.1967421407201959</v>
      </c>
      <c r="P69">
        <f t="shared" si="41"/>
        <v>0.99925153856792748</v>
      </c>
      <c r="Q69">
        <f t="shared" si="33"/>
        <v>3.3775161640698599</v>
      </c>
      <c r="R69">
        <f t="shared" si="42"/>
        <v>0.96699442246196932</v>
      </c>
      <c r="S69">
        <f t="shared" si="34"/>
        <v>-12.410220410638424</v>
      </c>
      <c r="T69" s="2">
        <f t="shared" si="43"/>
        <v>4.0766927965276888E-6</v>
      </c>
      <c r="U69">
        <v>0</v>
      </c>
      <c r="V69" s="2">
        <f t="shared" si="35"/>
        <v>1.6619424157260748E-11</v>
      </c>
      <c r="W69" s="2">
        <v>1.2091434169470301E-2</v>
      </c>
      <c r="X69" s="2">
        <v>2.5285574500190294E-7</v>
      </c>
      <c r="Y69" s="2">
        <v>3.3479790282121461E-8</v>
      </c>
      <c r="Z69" s="2">
        <v>4.0766927965276888E-6</v>
      </c>
      <c r="AA69" s="2">
        <v>8.2525021176300906E-7</v>
      </c>
      <c r="AB69" s="4">
        <f t="shared" si="44"/>
        <v>2.4193244896027746E-3</v>
      </c>
      <c r="AC69">
        <v>0.28999999999999998</v>
      </c>
      <c r="AD69" s="2">
        <f t="shared" si="45"/>
        <v>0.28758067551039723</v>
      </c>
      <c r="AE69" s="2" t="str">
        <f t="shared" si="46"/>
        <v>Different</v>
      </c>
      <c r="AF69">
        <v>30.790000000000006</v>
      </c>
      <c r="AG69" s="2" t="e">
        <f t="shared" si="47"/>
        <v>#N/A</v>
      </c>
      <c r="AH69" s="2">
        <f t="shared" si="48"/>
        <v>40.79000000000002</v>
      </c>
      <c r="AI69" s="2" t="e">
        <f t="shared" si="49"/>
        <v>#N/A</v>
      </c>
    </row>
    <row r="70" spans="1:35" x14ac:dyDescent="0.25">
      <c r="A70" t="s">
        <v>106</v>
      </c>
      <c r="B70">
        <v>80.290000000000006</v>
      </c>
      <c r="C70">
        <v>113.09</v>
      </c>
      <c r="D70">
        <v>101.6</v>
      </c>
      <c r="E70">
        <f t="shared" si="29"/>
        <v>265.58823752382204</v>
      </c>
      <c r="F70">
        <f t="shared" si="36"/>
        <v>0.67609774468181094</v>
      </c>
      <c r="G70">
        <v>22</v>
      </c>
      <c r="H70">
        <f t="shared" si="30"/>
        <v>21.185706875342113</v>
      </c>
      <c r="I70">
        <f t="shared" si="37"/>
        <v>0.23211826108185699</v>
      </c>
      <c r="J70">
        <v>26.530078614273034</v>
      </c>
      <c r="K70">
        <f t="shared" si="38"/>
        <v>50.303384637229179</v>
      </c>
      <c r="L70">
        <f t="shared" si="39"/>
        <v>0.72020877831292807</v>
      </c>
      <c r="M70">
        <f t="shared" si="31"/>
        <v>-13.93019002241406</v>
      </c>
      <c r="N70">
        <f t="shared" si="40"/>
        <v>8.9165110919752784E-7</v>
      </c>
      <c r="O70">
        <f t="shared" si="32"/>
        <v>-14.277938018710422</v>
      </c>
      <c r="P70">
        <f t="shared" si="41"/>
        <v>6.2975269108517658E-7</v>
      </c>
      <c r="Q70">
        <f t="shared" si="33"/>
        <v>-10.498598444292192</v>
      </c>
      <c r="R70">
        <f t="shared" si="42"/>
        <v>2.757430991234004E-5</v>
      </c>
      <c r="S70">
        <f t="shared" si="34"/>
        <v>1.6331499411771022</v>
      </c>
      <c r="T70" s="2">
        <f t="shared" si="43"/>
        <v>0.83660069233117185</v>
      </c>
      <c r="U70">
        <v>0</v>
      </c>
      <c r="V70" s="2">
        <f t="shared" si="35"/>
        <v>0.69990071840899604</v>
      </c>
      <c r="W70" s="2">
        <v>0.88202721972293985</v>
      </c>
      <c r="X70" s="2">
        <v>0.86179800631659254</v>
      </c>
      <c r="Y70" s="2">
        <v>0.99985542063651112</v>
      </c>
      <c r="Z70" s="2">
        <v>0.83660069233117185</v>
      </c>
      <c r="AA70" s="2">
        <v>0.85036475878787865</v>
      </c>
      <c r="AB70" s="4">
        <f t="shared" si="44"/>
        <v>0.8861292195590188</v>
      </c>
      <c r="AC70">
        <v>0.56000000000000005</v>
      </c>
      <c r="AD70" s="2">
        <f t="shared" si="45"/>
        <v>0.32612921955901875</v>
      </c>
      <c r="AE70" s="2" t="str">
        <f t="shared" si="46"/>
        <v>Very Different</v>
      </c>
      <c r="AF70">
        <v>80.290000000000006</v>
      </c>
      <c r="AG70" s="2" t="e">
        <f t="shared" si="47"/>
        <v>#N/A</v>
      </c>
      <c r="AH70" s="2" t="e">
        <f t="shared" si="48"/>
        <v>#N/A</v>
      </c>
      <c r="AI70" s="2">
        <f t="shared" si="49"/>
        <v>113.09</v>
      </c>
    </row>
    <row r="71" spans="1:35" x14ac:dyDescent="0.25">
      <c r="A71" t="s">
        <v>106</v>
      </c>
      <c r="B71">
        <v>56.149999999999991</v>
      </c>
      <c r="C71">
        <v>110.76</v>
      </c>
      <c r="D71">
        <v>86.1</v>
      </c>
      <c r="E71">
        <f t="shared" si="29"/>
        <v>216.09129134651477</v>
      </c>
      <c r="F71">
        <f t="shared" si="36"/>
        <v>-0.56163074848255312</v>
      </c>
      <c r="G71">
        <v>26</v>
      </c>
      <c r="H71">
        <f t="shared" si="30"/>
        <v>24.977789756444533</v>
      </c>
      <c r="I71">
        <f t="shared" si="37"/>
        <v>0.38467431111504025</v>
      </c>
      <c r="J71">
        <v>20.162114261814231</v>
      </c>
      <c r="K71">
        <f t="shared" si="38"/>
        <v>35.933939824762071</v>
      </c>
      <c r="L71">
        <f t="shared" si="39"/>
        <v>0.29198086170765225</v>
      </c>
      <c r="M71">
        <f t="shared" si="31"/>
        <v>4.9456051190662498</v>
      </c>
      <c r="N71">
        <f t="shared" si="40"/>
        <v>0.99293565189263322</v>
      </c>
      <c r="O71">
        <f t="shared" si="32"/>
        <v>-5.6066857374344101</v>
      </c>
      <c r="P71">
        <f t="shared" si="41"/>
        <v>3.6597800432141029E-3</v>
      </c>
      <c r="Q71">
        <f t="shared" si="33"/>
        <v>-10.316049020782064</v>
      </c>
      <c r="R71">
        <f t="shared" si="42"/>
        <v>3.3096529902494222E-5</v>
      </c>
      <c r="S71">
        <f t="shared" si="34"/>
        <v>-11.851583404924639</v>
      </c>
      <c r="T71" s="2">
        <f t="shared" si="43"/>
        <v>7.1272112280479927E-6</v>
      </c>
      <c r="U71">
        <v>0</v>
      </c>
      <c r="V71" s="2">
        <f t="shared" si="35"/>
        <v>5.0797139889213373E-11</v>
      </c>
      <c r="W71" s="2">
        <v>5.0068050774187654E-2</v>
      </c>
      <c r="X71" s="2">
        <v>4.0801883488852689E-6</v>
      </c>
      <c r="Y71" s="2">
        <v>8.4831998206696957E-3</v>
      </c>
      <c r="Z71" s="2">
        <v>7.1272112280479927E-6</v>
      </c>
      <c r="AA71" s="2">
        <v>3.3749908515146058E-6</v>
      </c>
      <c r="AB71" s="4">
        <f t="shared" si="44"/>
        <v>1.1713166597057159E-2</v>
      </c>
      <c r="AC71">
        <v>0.09</v>
      </c>
      <c r="AD71" s="2">
        <f t="shared" si="45"/>
        <v>7.8286833402942832E-2</v>
      </c>
      <c r="AE71" s="2" t="str">
        <f t="shared" si="46"/>
        <v>Same</v>
      </c>
      <c r="AF71">
        <v>56.149999999999991</v>
      </c>
      <c r="AG71" s="2">
        <f t="shared" si="47"/>
        <v>110.76</v>
      </c>
      <c r="AH71" s="2" t="e">
        <f t="shared" si="48"/>
        <v>#N/A</v>
      </c>
      <c r="AI71" s="2" t="e">
        <f t="shared" si="49"/>
        <v>#N/A</v>
      </c>
    </row>
    <row r="72" spans="1:35" x14ac:dyDescent="0.25">
      <c r="A72" t="s">
        <v>106</v>
      </c>
      <c r="B72">
        <v>30.190000000000012</v>
      </c>
      <c r="C72">
        <v>48.66</v>
      </c>
      <c r="D72">
        <v>88.6</v>
      </c>
      <c r="E72">
        <f t="shared" si="29"/>
        <v>223.93300660276034</v>
      </c>
      <c r="F72">
        <f t="shared" si="36"/>
        <v>-0.36553957200535281</v>
      </c>
      <c r="G72">
        <v>5</v>
      </c>
      <c r="H72">
        <f t="shared" si="30"/>
        <v>4.9056651824423971</v>
      </c>
      <c r="I72">
        <f t="shared" si="37"/>
        <v>-0.42283020204938399</v>
      </c>
      <c r="J72">
        <v>23.862450324907758</v>
      </c>
      <c r="K72">
        <f t="shared" si="38"/>
        <v>44.16746079705365</v>
      </c>
      <c r="L72">
        <f t="shared" si="39"/>
        <v>0.53735036472639242</v>
      </c>
      <c r="M72">
        <f t="shared" si="31"/>
        <v>-7.1724502279013089</v>
      </c>
      <c r="N72">
        <f t="shared" si="40"/>
        <v>7.6685151014002986E-4</v>
      </c>
      <c r="O72">
        <f t="shared" si="32"/>
        <v>2.6183115124216121</v>
      </c>
      <c r="P72">
        <f t="shared" si="41"/>
        <v>0.93203081979430946</v>
      </c>
      <c r="Q72">
        <f t="shared" si="33"/>
        <v>2.5125672950051356</v>
      </c>
      <c r="R72">
        <f t="shared" si="42"/>
        <v>0.92501815140891308</v>
      </c>
      <c r="S72">
        <f t="shared" si="34"/>
        <v>-0.71530124868363609</v>
      </c>
      <c r="T72" s="2">
        <f t="shared" si="43"/>
        <v>0.32842851795903916</v>
      </c>
      <c r="U72">
        <v>0</v>
      </c>
      <c r="V72" s="2">
        <f t="shared" si="35"/>
        <v>0.10786529140877091</v>
      </c>
      <c r="W72" s="2">
        <v>0.55884193017512485</v>
      </c>
      <c r="X72" s="2">
        <v>0.55351520661986242</v>
      </c>
      <c r="Y72" s="2">
        <v>0.33439056799207029</v>
      </c>
      <c r="Z72" s="2">
        <v>0.32842851795903916</v>
      </c>
      <c r="AA72" s="2">
        <v>0.46917864180929975</v>
      </c>
      <c r="AB72" s="4">
        <f t="shared" si="44"/>
        <v>0.44887097291107925</v>
      </c>
      <c r="AC72">
        <v>0.41299999999999998</v>
      </c>
      <c r="AD72" s="2">
        <f t="shared" si="45"/>
        <v>3.5870972911079269E-2</v>
      </c>
      <c r="AE72" s="2" t="str">
        <f t="shared" si="46"/>
        <v>Same</v>
      </c>
      <c r="AF72">
        <v>30.190000000000012</v>
      </c>
      <c r="AG72" s="2">
        <f t="shared" si="47"/>
        <v>48.66</v>
      </c>
      <c r="AH72" s="2" t="e">
        <f t="shared" si="48"/>
        <v>#N/A</v>
      </c>
      <c r="AI72" s="2" t="e">
        <f t="shared" si="49"/>
        <v>#N/A</v>
      </c>
    </row>
    <row r="73" spans="1:35" x14ac:dyDescent="0.25">
      <c r="A73" t="s">
        <v>106</v>
      </c>
      <c r="B73">
        <v>38.299999999999997</v>
      </c>
      <c r="C73">
        <v>35.920000000000016</v>
      </c>
      <c r="D73">
        <v>90.7</v>
      </c>
      <c r="E73">
        <f t="shared" si="29"/>
        <v>230.56338750576032</v>
      </c>
      <c r="F73">
        <f t="shared" si="36"/>
        <v>-0.1997392146504097</v>
      </c>
      <c r="G73">
        <v>9</v>
      </c>
      <c r="H73">
        <f t="shared" si="30"/>
        <v>8.7707291650269763</v>
      </c>
      <c r="I73">
        <f t="shared" si="37"/>
        <v>-0.26733811160825682</v>
      </c>
      <c r="J73">
        <v>35.127498422399157</v>
      </c>
      <c r="K73">
        <f t="shared" si="38"/>
        <v>71.075598919882594</v>
      </c>
      <c r="L73">
        <f t="shared" si="39"/>
        <v>1.3392474511099037</v>
      </c>
      <c r="M73">
        <f t="shared" si="31"/>
        <v>-11.527852392350086</v>
      </c>
      <c r="N73">
        <f t="shared" si="40"/>
        <v>9.8517422116566343E-6</v>
      </c>
      <c r="O73">
        <f t="shared" si="32"/>
        <v>-2.5329016357395471</v>
      </c>
      <c r="P73">
        <f t="shared" si="41"/>
        <v>7.3583599934566729E-2</v>
      </c>
      <c r="Q73">
        <f t="shared" si="33"/>
        <v>0.19427730399706267</v>
      </c>
      <c r="R73">
        <f t="shared" si="42"/>
        <v>0.54841713501030498</v>
      </c>
      <c r="S73">
        <f t="shared" si="34"/>
        <v>-10.435613484690776</v>
      </c>
      <c r="T73" s="2">
        <f t="shared" si="43"/>
        <v>2.9366885792225939E-5</v>
      </c>
      <c r="U73">
        <v>0</v>
      </c>
      <c r="V73" s="2">
        <f t="shared" si="35"/>
        <v>8.6241398113364169E-10</v>
      </c>
      <c r="W73" s="2">
        <v>0.32947320340845582</v>
      </c>
      <c r="X73" s="2">
        <v>2.3787485745280202E-5</v>
      </c>
      <c r="Y73" s="2">
        <v>0.62937717409812799</v>
      </c>
      <c r="Z73" s="2">
        <v>2.9366885792225939E-5</v>
      </c>
      <c r="AA73" s="2">
        <v>4.0228078413560929E-4</v>
      </c>
      <c r="AB73" s="4">
        <f t="shared" si="44"/>
        <v>0.19186116253245139</v>
      </c>
      <c r="AC73">
        <v>0.56699999999999995</v>
      </c>
      <c r="AD73" s="2">
        <f t="shared" si="45"/>
        <v>0.37513883746754856</v>
      </c>
      <c r="AE73" s="2" t="str">
        <f t="shared" si="46"/>
        <v>Very Different</v>
      </c>
      <c r="AF73">
        <v>38.299999999999997</v>
      </c>
      <c r="AG73" s="2" t="e">
        <f t="shared" si="47"/>
        <v>#N/A</v>
      </c>
      <c r="AH73" s="2" t="e">
        <f t="shared" si="48"/>
        <v>#N/A</v>
      </c>
      <c r="AI73" s="2">
        <f t="shared" si="49"/>
        <v>35.920000000000016</v>
      </c>
    </row>
    <row r="74" spans="1:35" x14ac:dyDescent="0.25">
      <c r="A74" t="s">
        <v>106</v>
      </c>
      <c r="B74">
        <v>44.11999999999999</v>
      </c>
      <c r="C74">
        <v>61.03</v>
      </c>
      <c r="D74">
        <v>108.7</v>
      </c>
      <c r="E74">
        <f t="shared" si="29"/>
        <v>288.92558707297388</v>
      </c>
      <c r="F74">
        <f t="shared" si="36"/>
        <v>1.2596752120360437</v>
      </c>
      <c r="G74">
        <v>5</v>
      </c>
      <c r="H74">
        <f t="shared" si="30"/>
        <v>4.9056651824423971</v>
      </c>
      <c r="I74">
        <f t="shared" si="37"/>
        <v>-0.42283020204938399</v>
      </c>
      <c r="J74">
        <v>26.898028191475664</v>
      </c>
      <c r="K74">
        <f t="shared" si="38"/>
        <v>51.162038061027857</v>
      </c>
      <c r="L74">
        <f t="shared" si="39"/>
        <v>0.74579775350007471</v>
      </c>
      <c r="M74">
        <f t="shared" si="31"/>
        <v>-28.098965569642942</v>
      </c>
      <c r="N74">
        <f t="shared" si="40"/>
        <v>6.2628831068038651E-13</v>
      </c>
      <c r="O74">
        <f t="shared" si="32"/>
        <v>-10.501070386535268</v>
      </c>
      <c r="P74">
        <f t="shared" si="41"/>
        <v>2.7506233860425868E-5</v>
      </c>
      <c r="Q74">
        <f t="shared" si="33"/>
        <v>-1.2485799804850437</v>
      </c>
      <c r="R74">
        <f t="shared" si="42"/>
        <v>0.22294604779152077</v>
      </c>
      <c r="S74">
        <f t="shared" si="34"/>
        <v>-3.9392002957105938</v>
      </c>
      <c r="T74" s="2">
        <f t="shared" si="43"/>
        <v>1.9092168144759558E-2</v>
      </c>
      <c r="U74">
        <v>0</v>
      </c>
      <c r="V74" s="2">
        <f t="shared" si="35"/>
        <v>3.6451088446777161E-4</v>
      </c>
      <c r="W74" s="2">
        <v>8.9504952344535246E-2</v>
      </c>
      <c r="X74" s="2">
        <v>0.16952917290110947</v>
      </c>
      <c r="Y74" s="2">
        <v>0.35063805868128739</v>
      </c>
      <c r="Z74" s="2">
        <v>1.9092168144759558E-2</v>
      </c>
      <c r="AA74" s="2">
        <v>0.21124514023977509</v>
      </c>
      <c r="AB74" s="4">
        <f t="shared" si="44"/>
        <v>0.16800189846229335</v>
      </c>
      <c r="AC74">
        <v>0.64300000000000002</v>
      </c>
      <c r="AD74" s="2">
        <f t="shared" si="45"/>
        <v>0.47499810153770666</v>
      </c>
      <c r="AE74" s="2" t="str">
        <f t="shared" si="46"/>
        <v>Very Different</v>
      </c>
      <c r="AF74">
        <v>44.11999999999999</v>
      </c>
      <c r="AG74" s="2" t="e">
        <f t="shared" si="47"/>
        <v>#N/A</v>
      </c>
      <c r="AH74" s="2" t="e">
        <f t="shared" si="48"/>
        <v>#N/A</v>
      </c>
      <c r="AI74" s="2">
        <f t="shared" si="49"/>
        <v>61.03</v>
      </c>
    </row>
    <row r="75" spans="1:35" x14ac:dyDescent="0.25">
      <c r="A75" t="s">
        <v>106</v>
      </c>
      <c r="B75">
        <v>-10.820000000000007</v>
      </c>
      <c r="C75">
        <v>34.930000000000007</v>
      </c>
      <c r="D75">
        <v>83.5</v>
      </c>
      <c r="E75">
        <f t="shared" si="29"/>
        <v>207.99661774901244</v>
      </c>
      <c r="F75">
        <f t="shared" si="36"/>
        <v>-0.7640474413953634</v>
      </c>
      <c r="G75">
        <v>69</v>
      </c>
      <c r="H75">
        <f t="shared" si="30"/>
        <v>65.320016962150959</v>
      </c>
      <c r="I75">
        <f t="shared" si="37"/>
        <v>2.0076480237187577</v>
      </c>
      <c r="J75">
        <v>-12.908260866088511</v>
      </c>
      <c r="K75">
        <f t="shared" si="38"/>
        <v>-8.197070672725161</v>
      </c>
      <c r="L75">
        <f t="shared" si="39"/>
        <v>-1.0231799485853286</v>
      </c>
      <c r="M75">
        <f t="shared" si="31"/>
        <v>31.017064543530832</v>
      </c>
      <c r="N75">
        <f t="shared" si="40"/>
        <v>0.99999999999996625</v>
      </c>
      <c r="O75">
        <f t="shared" si="32"/>
        <v>-21.706015936130147</v>
      </c>
      <c r="P75">
        <f t="shared" si="41"/>
        <v>3.7428037391204836E-10</v>
      </c>
      <c r="Q75">
        <f t="shared" si="33"/>
        <v>-37.184343850625524</v>
      </c>
      <c r="R75">
        <f t="shared" si="42"/>
        <v>7.0965072775785745E-17</v>
      </c>
      <c r="S75">
        <f t="shared" si="34"/>
        <v>-12.028897228862178</v>
      </c>
      <c r="T75" s="2">
        <f t="shared" si="43"/>
        <v>5.9691668402445498E-6</v>
      </c>
      <c r="U75">
        <v>0</v>
      </c>
      <c r="V75" s="2">
        <f t="shared" si="35"/>
        <v>3.5630952766675101E-11</v>
      </c>
      <c r="W75" s="2">
        <v>4.0275700525399132E-2</v>
      </c>
      <c r="X75" s="2">
        <v>4.3057831014027209E-6</v>
      </c>
      <c r="Y75" s="2">
        <v>3.3757821788111153E-2</v>
      </c>
      <c r="Z75" s="2">
        <v>5.9691668402445498E-6</v>
      </c>
      <c r="AA75" s="2">
        <v>2.7148260157091841E-6</v>
      </c>
      <c r="AB75" s="4">
        <f t="shared" si="44"/>
        <v>1.480930241789353E-2</v>
      </c>
      <c r="AC75">
        <v>0</v>
      </c>
      <c r="AD75" s="2">
        <f t="shared" si="45"/>
        <v>1.480930241789353E-2</v>
      </c>
      <c r="AE75" s="2" t="str">
        <f t="shared" si="46"/>
        <v>Same</v>
      </c>
      <c r="AF75">
        <v>-10.820000000000007</v>
      </c>
      <c r="AG75" s="2">
        <f t="shared" si="47"/>
        <v>34.930000000000007</v>
      </c>
      <c r="AH75" s="2" t="e">
        <f t="shared" si="48"/>
        <v>#N/A</v>
      </c>
      <c r="AI75" s="2" t="e">
        <f t="shared" si="49"/>
        <v>#N/A</v>
      </c>
    </row>
    <row r="76" spans="1:35" x14ac:dyDescent="0.25">
      <c r="A76" t="s">
        <v>106</v>
      </c>
      <c r="B76">
        <v>17.929999999999993</v>
      </c>
      <c r="C76">
        <v>28.680000000000007</v>
      </c>
      <c r="D76">
        <v>75.400000000000006</v>
      </c>
      <c r="E76">
        <f t="shared" si="29"/>
        <v>183.1912067276503</v>
      </c>
      <c r="F76">
        <f t="shared" si="36"/>
        <v>-1.3843354869610776</v>
      </c>
      <c r="G76">
        <v>-5</v>
      </c>
      <c r="H76">
        <f t="shared" si="30"/>
        <v>-5.0964707152030364</v>
      </c>
      <c r="I76">
        <f t="shared" si="37"/>
        <v>-0.82521759501593617</v>
      </c>
      <c r="J76">
        <v>24.009424204070665</v>
      </c>
      <c r="K76">
        <f t="shared" si="38"/>
        <v>44.50132340067433</v>
      </c>
      <c r="L76">
        <f t="shared" si="39"/>
        <v>0.54729989924541955</v>
      </c>
      <c r="M76">
        <f t="shared" si="31"/>
        <v>1.0127319602215579</v>
      </c>
      <c r="N76">
        <f t="shared" si="40"/>
        <v>0.73355445777871631</v>
      </c>
      <c r="O76">
        <f t="shared" si="32"/>
        <v>15.657624265027614</v>
      </c>
      <c r="P76">
        <f t="shared" si="41"/>
        <v>0.99999984151793786</v>
      </c>
      <c r="Q76">
        <f t="shared" si="33"/>
        <v>11.512449374740385</v>
      </c>
      <c r="R76">
        <f t="shared" si="42"/>
        <v>0.99998999533805855</v>
      </c>
      <c r="S76">
        <f t="shared" si="34"/>
        <v>-11.085588112050752</v>
      </c>
      <c r="T76" s="2">
        <f t="shared" si="43"/>
        <v>1.5331462880613138E-5</v>
      </c>
      <c r="U76">
        <v>0</v>
      </c>
      <c r="V76" s="2">
        <f t="shared" si="35"/>
        <v>2.3505375405961849E-10</v>
      </c>
      <c r="W76" s="2">
        <v>1.0037536338501057E-2</v>
      </c>
      <c r="X76" s="2">
        <v>1.8132444816782724E-7</v>
      </c>
      <c r="Y76" s="2">
        <v>4.9707618656954031E-8</v>
      </c>
      <c r="Z76" s="2">
        <v>1.5331462880613138E-5</v>
      </c>
      <c r="AA76" s="2">
        <v>3.2251631407540581E-6</v>
      </c>
      <c r="AB76" s="4">
        <f t="shared" si="44"/>
        <v>2.0112647993178493E-3</v>
      </c>
      <c r="AC76">
        <v>0.113</v>
      </c>
      <c r="AD76" s="2">
        <f t="shared" si="45"/>
        <v>0.11098873520068216</v>
      </c>
      <c r="AE76" s="2" t="str">
        <f t="shared" si="46"/>
        <v>Different</v>
      </c>
      <c r="AF76">
        <v>17.929999999999993</v>
      </c>
      <c r="AG76" s="2" t="e">
        <f t="shared" si="47"/>
        <v>#N/A</v>
      </c>
      <c r="AH76" s="2">
        <f t="shared" si="48"/>
        <v>28.680000000000007</v>
      </c>
      <c r="AI76" s="2" t="e">
        <f t="shared" si="49"/>
        <v>#N/A</v>
      </c>
    </row>
    <row r="77" spans="1:35" x14ac:dyDescent="0.25">
      <c r="A77" t="s">
        <v>167</v>
      </c>
      <c r="B77">
        <v>20.399999999999991</v>
      </c>
      <c r="C77">
        <v>18.760000000000019</v>
      </c>
      <c r="D77">
        <v>93.5</v>
      </c>
      <c r="E77">
        <f t="shared" si="29"/>
        <v>239.46421666010491</v>
      </c>
      <c r="F77">
        <f t="shared" si="36"/>
        <v>2.2836332084455676E-2</v>
      </c>
      <c r="G77">
        <v>-2</v>
      </c>
      <c r="H77">
        <f t="shared" si="30"/>
        <v>-2.0216385264586627</v>
      </c>
      <c r="I77">
        <f t="shared" si="37"/>
        <v>-0.70151664544877945</v>
      </c>
      <c r="J77">
        <v>35.548586593550041</v>
      </c>
      <c r="K77">
        <f t="shared" si="38"/>
        <v>72.128573814919449</v>
      </c>
      <c r="L77">
        <f t="shared" si="39"/>
        <v>1.3706274557951281</v>
      </c>
      <c r="M77">
        <f t="shared" si="31"/>
        <v>-18.980595898729241</v>
      </c>
      <c r="N77">
        <f t="shared" si="40"/>
        <v>5.7125752700197898E-9</v>
      </c>
      <c r="O77">
        <f t="shared" si="32"/>
        <v>1.214103383622402</v>
      </c>
      <c r="P77">
        <f t="shared" si="41"/>
        <v>0.77102419008832024</v>
      </c>
      <c r="Q77">
        <f t="shared" si="33"/>
        <v>6.7333731691961578</v>
      </c>
      <c r="R77">
        <f t="shared" si="42"/>
        <v>0.99881090524506633</v>
      </c>
      <c r="S77">
        <f t="shared" si="34"/>
        <v>-6.1405234791650205</v>
      </c>
      <c r="T77" s="2">
        <f t="shared" si="43"/>
        <v>2.1491669889326685E-3</v>
      </c>
      <c r="U77">
        <v>0</v>
      </c>
      <c r="V77" s="2">
        <f t="shared" si="35"/>
        <v>4.6189187463179126E-6</v>
      </c>
      <c r="W77" s="2">
        <v>0.23906193772268941</v>
      </c>
      <c r="X77" s="2">
        <v>0.22172648493639108</v>
      </c>
      <c r="Y77" s="2">
        <v>0.26190920197624379</v>
      </c>
      <c r="Z77" s="2">
        <v>2.1491669889326685E-3</v>
      </c>
      <c r="AA77" s="2">
        <v>0.12219667465387654</v>
      </c>
      <c r="AB77" s="4">
        <f t="shared" si="44"/>
        <v>0.16940869325562669</v>
      </c>
      <c r="AC77">
        <v>0.26300000000000001</v>
      </c>
      <c r="AD77" s="2">
        <f t="shared" si="45"/>
        <v>9.3591306744373326E-2</v>
      </c>
      <c r="AE77" s="2" t="str">
        <f t="shared" si="46"/>
        <v>Same</v>
      </c>
      <c r="AF77">
        <v>20.399999999999991</v>
      </c>
      <c r="AG77" s="2">
        <f t="shared" si="47"/>
        <v>18.760000000000019</v>
      </c>
      <c r="AH77" s="2" t="e">
        <f t="shared" si="48"/>
        <v>#N/A</v>
      </c>
      <c r="AI77" s="2" t="e">
        <f t="shared" si="49"/>
        <v>#N/A</v>
      </c>
    </row>
    <row r="78" spans="1:35" x14ac:dyDescent="0.25">
      <c r="A78" t="s">
        <v>106</v>
      </c>
      <c r="B78">
        <v>44.709999999999994</v>
      </c>
      <c r="C78">
        <v>53.79000000000002</v>
      </c>
      <c r="D78">
        <v>79.099999999999994</v>
      </c>
      <c r="E78">
        <f t="shared" si="29"/>
        <v>194.44291613082117</v>
      </c>
      <c r="F78">
        <f t="shared" si="36"/>
        <v>-1.1029734555496353</v>
      </c>
      <c r="G78">
        <v>61</v>
      </c>
      <c r="H78">
        <f t="shared" si="30"/>
        <v>57.857065456352515</v>
      </c>
      <c r="I78">
        <f t="shared" si="37"/>
        <v>1.7074123909514638</v>
      </c>
      <c r="J78">
        <v>29.799902110352825</v>
      </c>
      <c r="K78">
        <f t="shared" si="38"/>
        <v>58.03312114444757</v>
      </c>
      <c r="L78">
        <f t="shared" si="39"/>
        <v>0.95056485703365901</v>
      </c>
      <c r="M78">
        <f t="shared" si="31"/>
        <v>22.249124144672255</v>
      </c>
      <c r="N78">
        <f t="shared" si="40"/>
        <v>0.99999999978256571</v>
      </c>
      <c r="O78">
        <f t="shared" si="32"/>
        <v>-19.848102271975108</v>
      </c>
      <c r="P78">
        <f t="shared" si="41"/>
        <v>2.3992676922701343E-9</v>
      </c>
      <c r="Q78">
        <f t="shared" si="33"/>
        <v>-29.996394690739518</v>
      </c>
      <c r="R78">
        <f t="shared" si="42"/>
        <v>9.3914209831223033E-14</v>
      </c>
      <c r="S78">
        <f t="shared" si="34"/>
        <v>-12.028897180731578</v>
      </c>
      <c r="T78" s="2">
        <f t="shared" si="43"/>
        <v>5.9691671275424232E-6</v>
      </c>
      <c r="U78">
        <v>0</v>
      </c>
      <c r="V78" s="2">
        <f t="shared" si="35"/>
        <v>3.5630956196533066E-11</v>
      </c>
      <c r="W78" s="2">
        <v>4.0274455299288893E-2</v>
      </c>
      <c r="X78" s="2">
        <v>4.3057826404115073E-6</v>
      </c>
      <c r="Y78" s="2">
        <v>3.3756860494935828E-2</v>
      </c>
      <c r="Z78" s="2">
        <v>5.9691671275424232E-6</v>
      </c>
      <c r="AA78" s="2">
        <v>2.7148261668486737E-6</v>
      </c>
      <c r="AB78" s="4">
        <f t="shared" si="44"/>
        <v>1.4808861114031905E-2</v>
      </c>
      <c r="AC78">
        <v>1.7000000000000001E-2</v>
      </c>
      <c r="AD78" s="2">
        <f t="shared" si="45"/>
        <v>2.1911388859680962E-3</v>
      </c>
      <c r="AE78" s="2" t="str">
        <f t="shared" si="46"/>
        <v>Same</v>
      </c>
      <c r="AF78">
        <v>44.709999999999994</v>
      </c>
      <c r="AG78" s="2">
        <f t="shared" si="47"/>
        <v>53.79000000000002</v>
      </c>
      <c r="AH78" s="2" t="e">
        <f t="shared" si="48"/>
        <v>#N/A</v>
      </c>
      <c r="AI78" s="2" t="e">
        <f t="shared" si="49"/>
        <v>#N/A</v>
      </c>
    </row>
    <row r="79" spans="1:35" x14ac:dyDescent="0.25">
      <c r="A79" t="s">
        <v>116</v>
      </c>
      <c r="B79">
        <v>72.440000000000012</v>
      </c>
      <c r="C79">
        <v>151.13</v>
      </c>
      <c r="D79">
        <v>106.4</v>
      </c>
      <c r="E79">
        <f t="shared" si="29"/>
        <v>281.32211731884996</v>
      </c>
      <c r="F79">
        <f t="shared" si="36"/>
        <v>1.0695416404035525</v>
      </c>
      <c r="G79">
        <v>35</v>
      </c>
      <c r="H79">
        <f t="shared" si="30"/>
        <v>33.477665208889228</v>
      </c>
      <c r="I79">
        <f t="shared" si="37"/>
        <v>0.72662554621621112</v>
      </c>
      <c r="J79">
        <v>19.20708418524163</v>
      </c>
      <c r="K79">
        <f t="shared" si="38"/>
        <v>33.865566424826817</v>
      </c>
      <c r="L79">
        <f t="shared" si="39"/>
        <v>0.23034067703972619</v>
      </c>
      <c r="M79">
        <f t="shared" si="31"/>
        <v>-11.117488424887103</v>
      </c>
      <c r="N79">
        <f t="shared" si="40"/>
        <v>1.4850110151888023E-5</v>
      </c>
      <c r="O79">
        <f t="shared" si="32"/>
        <v>-22.512280399235088</v>
      </c>
      <c r="P79">
        <f t="shared" si="41"/>
        <v>1.6712477957968945E-10</v>
      </c>
      <c r="Q79">
        <f t="shared" si="33"/>
        <v>-19.850090217292724</v>
      </c>
      <c r="R79">
        <f t="shared" si="42"/>
        <v>2.3945028170319119E-9</v>
      </c>
      <c r="S79">
        <f t="shared" si="34"/>
        <v>1.6336344868896657</v>
      </c>
      <c r="T79" s="2">
        <f t="shared" si="43"/>
        <v>0.83666691891469636</v>
      </c>
      <c r="U79">
        <v>1</v>
      </c>
      <c r="V79" s="2">
        <f t="shared" si="35"/>
        <v>2.6677695376818376E-2</v>
      </c>
      <c r="W79" s="2">
        <v>0.89928151633602538</v>
      </c>
      <c r="X79" s="2">
        <v>0.86320476239382771</v>
      </c>
      <c r="Y79" s="2">
        <v>0.99999854578433967</v>
      </c>
      <c r="Z79" s="2">
        <v>0.83666691891469636</v>
      </c>
      <c r="AA79" s="2">
        <v>0.85108084836923337</v>
      </c>
      <c r="AB79" s="4">
        <f t="shared" si="44"/>
        <v>0.89004651835962445</v>
      </c>
      <c r="AC79">
        <v>0.747</v>
      </c>
      <c r="AD79" s="2">
        <f t="shared" si="45"/>
        <v>0.14304651835962445</v>
      </c>
      <c r="AE79" s="2" t="str">
        <f t="shared" si="46"/>
        <v>Different</v>
      </c>
      <c r="AF79">
        <v>72.440000000000012</v>
      </c>
      <c r="AG79" s="2" t="e">
        <f t="shared" si="47"/>
        <v>#N/A</v>
      </c>
      <c r="AH79" s="2">
        <f t="shared" si="48"/>
        <v>151.13</v>
      </c>
      <c r="AI79" s="2" t="e">
        <f t="shared" si="49"/>
        <v>#N/A</v>
      </c>
    </row>
    <row r="80" spans="1:35" x14ac:dyDescent="0.25">
      <c r="A80" t="s">
        <v>106</v>
      </c>
      <c r="B80">
        <v>36.709999999999994</v>
      </c>
      <c r="C80">
        <v>76.080000000000013</v>
      </c>
      <c r="D80">
        <v>86.6</v>
      </c>
      <c r="E80">
        <f t="shared" si="29"/>
        <v>217.65509631964397</v>
      </c>
      <c r="F80">
        <f t="shared" si="36"/>
        <v>-0.52252599308894565</v>
      </c>
      <c r="G80">
        <v>16</v>
      </c>
      <c r="H80">
        <f t="shared" si="30"/>
        <v>15.476227390881384</v>
      </c>
      <c r="I80">
        <f t="shared" si="37"/>
        <v>2.4250647027720534E-3</v>
      </c>
      <c r="J80">
        <v>19.318623330295431</v>
      </c>
      <c r="K80">
        <f t="shared" si="38"/>
        <v>34.105872193862098</v>
      </c>
      <c r="L80">
        <f t="shared" si="39"/>
        <v>0.23750209769064271</v>
      </c>
      <c r="M80">
        <f t="shared" si="31"/>
        <v>0.71023129788149841</v>
      </c>
      <c r="N80">
        <f t="shared" si="40"/>
        <v>0.67045226617101983</v>
      </c>
      <c r="O80">
        <f t="shared" si="32"/>
        <v>-0.89675583230564282</v>
      </c>
      <c r="P80">
        <f t="shared" si="41"/>
        <v>0.28971763080461854</v>
      </c>
      <c r="Q80">
        <f t="shared" si="33"/>
        <v>-4.242989358377586</v>
      </c>
      <c r="R80">
        <f t="shared" si="42"/>
        <v>1.416116738204167E-2</v>
      </c>
      <c r="S80">
        <f t="shared" si="34"/>
        <v>-1.4189213037325996</v>
      </c>
      <c r="T80" s="2">
        <f t="shared" si="43"/>
        <v>0.19483074483481733</v>
      </c>
      <c r="U80">
        <v>0</v>
      </c>
      <c r="V80" s="2">
        <f t="shared" si="35"/>
        <v>3.7959019132889696E-2</v>
      </c>
      <c r="W80" s="2">
        <v>0.43921026672023505</v>
      </c>
      <c r="X80" s="2">
        <v>4.5321297435932717E-2</v>
      </c>
      <c r="Y80" s="2">
        <v>7.6058184326747817E-5</v>
      </c>
      <c r="Z80" s="2">
        <v>0.19483074483481733</v>
      </c>
      <c r="AA80" s="2">
        <v>0.26596029165464502</v>
      </c>
      <c r="AB80" s="4">
        <f t="shared" si="44"/>
        <v>0.18907973176599141</v>
      </c>
      <c r="AC80">
        <v>0.93</v>
      </c>
      <c r="AD80" s="2">
        <f t="shared" si="45"/>
        <v>0.74092026823400858</v>
      </c>
      <c r="AE80" s="2" t="str">
        <f t="shared" si="46"/>
        <v>Very Different</v>
      </c>
      <c r="AF80">
        <v>36.709999999999994</v>
      </c>
      <c r="AG80" s="2" t="e">
        <f t="shared" si="47"/>
        <v>#N/A</v>
      </c>
      <c r="AH80" s="2" t="e">
        <f t="shared" si="48"/>
        <v>#N/A</v>
      </c>
      <c r="AI80" s="2">
        <f t="shared" si="49"/>
        <v>76.080000000000013</v>
      </c>
    </row>
    <row r="81" spans="1:35" x14ac:dyDescent="0.25">
      <c r="A81" t="s">
        <v>116</v>
      </c>
      <c r="B81">
        <v>-106.27000000000001</v>
      </c>
      <c r="C81">
        <v>104.57000000000001</v>
      </c>
      <c r="D81">
        <v>107.9</v>
      </c>
      <c r="E81">
        <f t="shared" si="29"/>
        <v>286.2762442326985</v>
      </c>
      <c r="F81">
        <f t="shared" si="36"/>
        <v>1.1934253244202855</v>
      </c>
      <c r="G81">
        <v>21</v>
      </c>
      <c r="H81">
        <f t="shared" si="30"/>
        <v>20.236043559700605</v>
      </c>
      <c r="I81">
        <f t="shared" si="37"/>
        <v>0.19391316672126996</v>
      </c>
      <c r="J81">
        <v>-34.096473799369214</v>
      </c>
      <c r="K81">
        <f t="shared" si="38"/>
        <v>-17.667033322841448</v>
      </c>
      <c r="L81">
        <f t="shared" si="39"/>
        <v>-1.3053970021259527</v>
      </c>
      <c r="M81">
        <f t="shared" si="31"/>
        <v>-10.654470818311006</v>
      </c>
      <c r="N81">
        <f t="shared" si="40"/>
        <v>2.3594559240959349E-5</v>
      </c>
      <c r="O81">
        <f t="shared" si="32"/>
        <v>-13.074760699186452</v>
      </c>
      <c r="P81">
        <f t="shared" si="41"/>
        <v>2.0975033600152883E-6</v>
      </c>
      <c r="Q81">
        <f t="shared" si="33"/>
        <v>-12.65894822804302</v>
      </c>
      <c r="R81">
        <f t="shared" si="42"/>
        <v>3.178976059077634E-6</v>
      </c>
      <c r="S81">
        <f t="shared" si="34"/>
        <v>1.6334823754982459</v>
      </c>
      <c r="T81" s="2">
        <f t="shared" si="43"/>
        <v>0.83664613100930463</v>
      </c>
      <c r="U81">
        <v>1</v>
      </c>
      <c r="V81" s="2">
        <f t="shared" si="35"/>
        <v>2.6684486514229267E-2</v>
      </c>
      <c r="W81" s="2">
        <v>0.89323243345434566</v>
      </c>
      <c r="X81" s="2">
        <v>0.86303869445155101</v>
      </c>
      <c r="Y81" s="2">
        <v>0.99754919243336393</v>
      </c>
      <c r="Z81" s="2">
        <v>0.83664613100930463</v>
      </c>
      <c r="AA81" s="2">
        <v>0.85088055759304093</v>
      </c>
      <c r="AB81" s="4">
        <f t="shared" si="44"/>
        <v>0.88826940178832126</v>
      </c>
      <c r="AC81">
        <v>0.88</v>
      </c>
      <c r="AD81" s="2">
        <f t="shared" si="45"/>
        <v>8.2694017883212512E-3</v>
      </c>
      <c r="AE81" s="2" t="str">
        <f t="shared" si="46"/>
        <v>Same</v>
      </c>
      <c r="AF81">
        <v>-106.27000000000001</v>
      </c>
      <c r="AG81" s="2">
        <f t="shared" si="47"/>
        <v>104.57000000000001</v>
      </c>
      <c r="AH81" s="2" t="e">
        <f t="shared" si="48"/>
        <v>#N/A</v>
      </c>
      <c r="AI81" s="2" t="e">
        <f t="shared" si="49"/>
        <v>#N/A</v>
      </c>
    </row>
    <row r="82" spans="1:35" x14ac:dyDescent="0.25">
      <c r="A82" t="s">
        <v>106</v>
      </c>
      <c r="B82">
        <v>1.2800000000000011</v>
      </c>
      <c r="C82">
        <v>-4.6499999999999773</v>
      </c>
      <c r="D82">
        <v>91</v>
      </c>
      <c r="E82">
        <f t="shared" si="29"/>
        <v>231.51377169566348</v>
      </c>
      <c r="F82">
        <f t="shared" si="36"/>
        <v>-0.17597375673544488</v>
      </c>
      <c r="G82">
        <v>68</v>
      </c>
      <c r="H82">
        <f t="shared" si="30"/>
        <v>64.38795680718502</v>
      </c>
      <c r="I82">
        <f t="shared" si="37"/>
        <v>1.9701511070918767</v>
      </c>
      <c r="J82">
        <v>-11.542927099589587</v>
      </c>
      <c r="K82">
        <f t="shared" si="38"/>
        <v>-7.4903795706639711</v>
      </c>
      <c r="L82">
        <f t="shared" si="39"/>
        <v>-1.0021196458200756</v>
      </c>
      <c r="M82">
        <f t="shared" si="31"/>
        <v>23.318708817171423</v>
      </c>
      <c r="N82">
        <f t="shared" si="40"/>
        <v>0.99999999992538724</v>
      </c>
      <c r="O82">
        <f t="shared" si="32"/>
        <v>-25.846735389515228</v>
      </c>
      <c r="P82">
        <f t="shared" si="41"/>
        <v>5.9553246968903466E-12</v>
      </c>
      <c r="Q82">
        <f t="shared" si="33"/>
        <v>-37.977411770565006</v>
      </c>
      <c r="R82">
        <f t="shared" si="42"/>
        <v>3.2108471447103014E-17</v>
      </c>
      <c r="S82">
        <f t="shared" si="34"/>
        <v>-12.028897236057862</v>
      </c>
      <c r="T82" s="2">
        <f t="shared" si="43"/>
        <v>5.9691667972925678E-6</v>
      </c>
      <c r="U82">
        <v>0</v>
      </c>
      <c r="V82" s="2">
        <f t="shared" si="35"/>
        <v>3.5630952253900011E-11</v>
      </c>
      <c r="W82" s="2">
        <v>4.027563059532531E-2</v>
      </c>
      <c r="X82" s="2">
        <v>4.3057831028163842E-6</v>
      </c>
      <c r="Y82" s="2">
        <v>3.375778857952929E-2</v>
      </c>
      <c r="Z82" s="2">
        <v>5.9691667972925678E-6</v>
      </c>
      <c r="AA82" s="2">
        <v>2.7148260040514544E-6</v>
      </c>
      <c r="AB82" s="4">
        <f t="shared" si="44"/>
        <v>1.4809281790151752E-2</v>
      </c>
      <c r="AC82">
        <v>7.0000000000000001E-3</v>
      </c>
      <c r="AD82" s="2">
        <f t="shared" si="45"/>
        <v>7.8092817901517517E-3</v>
      </c>
      <c r="AE82" s="2" t="str">
        <f t="shared" si="46"/>
        <v>Same</v>
      </c>
      <c r="AF82">
        <v>1.2800000000000011</v>
      </c>
      <c r="AG82" s="2">
        <f t="shared" si="47"/>
        <v>-4.6499999999999773</v>
      </c>
      <c r="AH82" s="2" t="e">
        <f t="shared" si="48"/>
        <v>#N/A</v>
      </c>
      <c r="AI82" s="2" t="e">
        <f t="shared" si="49"/>
        <v>#N/A</v>
      </c>
    </row>
    <row r="83" spans="1:35" x14ac:dyDescent="0.25">
      <c r="A83" t="s">
        <v>106</v>
      </c>
      <c r="B83">
        <v>31.779999999999987</v>
      </c>
      <c r="C83">
        <v>32.02000000000001</v>
      </c>
      <c r="D83">
        <v>77.400000000000006</v>
      </c>
      <c r="E83">
        <f t="shared" si="29"/>
        <v>189.256365059502</v>
      </c>
      <c r="F83">
        <f t="shared" si="36"/>
        <v>-1.2326691749426641</v>
      </c>
      <c r="G83">
        <v>-9</v>
      </c>
      <c r="H83">
        <f t="shared" si="30"/>
        <v>-9.2361420322289209</v>
      </c>
      <c r="I83">
        <f t="shared" si="37"/>
        <v>-0.99175717876510194</v>
      </c>
      <c r="J83">
        <v>33.588351227807422</v>
      </c>
      <c r="K83">
        <f t="shared" si="38"/>
        <v>67.253606290381455</v>
      </c>
      <c r="L83">
        <f t="shared" si="39"/>
        <v>1.2253471604325641</v>
      </c>
      <c r="M83">
        <f t="shared" si="31"/>
        <v>-5.9492024064670801</v>
      </c>
      <c r="N83">
        <f t="shared" si="40"/>
        <v>2.6011361945822479E-3</v>
      </c>
      <c r="O83">
        <f t="shared" si="32"/>
        <v>15.022531708596318</v>
      </c>
      <c r="P83">
        <f t="shared" si="41"/>
        <v>0.9999997009132009</v>
      </c>
      <c r="Q83">
        <f t="shared" si="33"/>
        <v>14.365010123716019</v>
      </c>
      <c r="R83">
        <f t="shared" si="42"/>
        <v>0.99999942276172515</v>
      </c>
      <c r="S83">
        <f t="shared" si="34"/>
        <v>-1.0990056420981582</v>
      </c>
      <c r="T83" s="2">
        <f t="shared" si="43"/>
        <v>0.24992625348492795</v>
      </c>
      <c r="U83">
        <v>0</v>
      </c>
      <c r="V83" s="2">
        <f t="shared" si="35"/>
        <v>6.246313218101246E-2</v>
      </c>
      <c r="W83" s="2">
        <v>0.23776239139734937</v>
      </c>
      <c r="X83" s="2">
        <v>0.20497108017620255</v>
      </c>
      <c r="Y83" s="2">
        <v>0.25332519032281414</v>
      </c>
      <c r="Z83" s="2">
        <v>0.24992625348492795</v>
      </c>
      <c r="AA83" s="2">
        <v>0.25369318778936495</v>
      </c>
      <c r="AB83" s="4">
        <f t="shared" si="44"/>
        <v>0.23993562063413179</v>
      </c>
      <c r="AC83">
        <v>0.09</v>
      </c>
      <c r="AD83" s="2">
        <f t="shared" si="45"/>
        <v>0.14993562063413179</v>
      </c>
      <c r="AE83" s="2" t="str">
        <f t="shared" si="46"/>
        <v>Different</v>
      </c>
      <c r="AF83">
        <v>31.779999999999987</v>
      </c>
      <c r="AG83" s="2" t="e">
        <f t="shared" si="47"/>
        <v>#N/A</v>
      </c>
      <c r="AH83" s="2">
        <f t="shared" si="48"/>
        <v>32.02000000000001</v>
      </c>
      <c r="AI83" s="2" t="e">
        <f t="shared" si="49"/>
        <v>#N/A</v>
      </c>
    </row>
    <row r="84" spans="1:35" x14ac:dyDescent="0.25">
      <c r="A84" t="s">
        <v>139</v>
      </c>
      <c r="B84">
        <v>79.709999999999994</v>
      </c>
      <c r="C84">
        <v>109.15</v>
      </c>
      <c r="D84">
        <v>103.1</v>
      </c>
      <c r="E84">
        <f t="shared" si="29"/>
        <v>270.48532134733711</v>
      </c>
      <c r="F84">
        <f t="shared" si="36"/>
        <v>0.79855500012674918</v>
      </c>
      <c r="G84">
        <v>18</v>
      </c>
      <c r="H84">
        <f t="shared" si="30"/>
        <v>17.382611618595085</v>
      </c>
      <c r="I84">
        <f t="shared" si="37"/>
        <v>7.9119181562637128E-2</v>
      </c>
      <c r="J84">
        <v>27.104915390547227</v>
      </c>
      <c r="K84">
        <f t="shared" si="38"/>
        <v>51.646106405094557</v>
      </c>
      <c r="L84">
        <f t="shared" si="39"/>
        <v>0.76022361206173605</v>
      </c>
      <c r="M84">
        <f t="shared" si="31"/>
        <v>-17.238518098417138</v>
      </c>
      <c r="N84">
        <f t="shared" si="40"/>
        <v>3.2614197702622734E-8</v>
      </c>
      <c r="O84">
        <f t="shared" si="32"/>
        <v>-13.367421200881996</v>
      </c>
      <c r="P84">
        <f t="shared" si="41"/>
        <v>1.5653161114855633E-6</v>
      </c>
      <c r="Q84">
        <f t="shared" si="33"/>
        <v>-8.2785397142077546</v>
      </c>
      <c r="R84">
        <f t="shared" si="42"/>
        <v>2.538432545043718E-4</v>
      </c>
      <c r="S84">
        <f t="shared" si="34"/>
        <v>1.6275258199345752</v>
      </c>
      <c r="T84" s="2">
        <f t="shared" si="43"/>
        <v>0.83583041894280496</v>
      </c>
      <c r="U84">
        <v>1</v>
      </c>
      <c r="V84" s="2">
        <f t="shared" si="35"/>
        <v>2.6951651344494933E-2</v>
      </c>
      <c r="W84" s="2">
        <v>0.84993223221035274</v>
      </c>
      <c r="X84" s="2">
        <v>0.8573347601161555</v>
      </c>
      <c r="Y84" s="2">
        <v>0.92798815062400208</v>
      </c>
      <c r="Z84" s="2">
        <v>0.83583041894280496</v>
      </c>
      <c r="AA84" s="2">
        <v>0.84762903943781442</v>
      </c>
      <c r="AB84" s="4">
        <f t="shared" si="44"/>
        <v>0.8637429202662259</v>
      </c>
      <c r="AC84">
        <v>0.5</v>
      </c>
      <c r="AD84" s="2">
        <f t="shared" si="45"/>
        <v>0.3637429202662259</v>
      </c>
      <c r="AE84" s="2" t="str">
        <f t="shared" si="46"/>
        <v>Very Different</v>
      </c>
      <c r="AF84">
        <v>79.709999999999994</v>
      </c>
      <c r="AG84" s="2" t="e">
        <f t="shared" si="47"/>
        <v>#N/A</v>
      </c>
      <c r="AH84" s="2" t="e">
        <f t="shared" si="48"/>
        <v>#N/A</v>
      </c>
      <c r="AI84" s="2">
        <f t="shared" si="49"/>
        <v>109.15</v>
      </c>
    </row>
    <row r="85" spans="1:35" x14ac:dyDescent="0.25">
      <c r="A85" t="s">
        <v>170</v>
      </c>
      <c r="B85">
        <v>19.749999999999986</v>
      </c>
      <c r="C85">
        <v>21.960000000000008</v>
      </c>
      <c r="D85">
        <v>105.4</v>
      </c>
      <c r="E85">
        <f t="shared" si="29"/>
        <v>278.0291434456409</v>
      </c>
      <c r="F85">
        <f t="shared" si="36"/>
        <v>0.98719701300944263</v>
      </c>
      <c r="G85">
        <v>-3</v>
      </c>
      <c r="H85">
        <f t="shared" si="30"/>
        <v>-3.0425806713484991</v>
      </c>
      <c r="I85">
        <f t="shared" si="37"/>
        <v>-0.74258929755587688</v>
      </c>
      <c r="J85">
        <v>31.475268924901528</v>
      </c>
      <c r="K85">
        <f t="shared" si="38"/>
        <v>62.077012255410608</v>
      </c>
      <c r="L85">
        <f t="shared" si="39"/>
        <v>1.0710780075434021</v>
      </c>
      <c r="M85">
        <f t="shared" si="31"/>
        <v>-29.738629488981982</v>
      </c>
      <c r="N85">
        <f t="shared" si="40"/>
        <v>1.2152826943069661E-13</v>
      </c>
      <c r="O85">
        <f t="shared" si="32"/>
        <v>-5.0560470562611499</v>
      </c>
      <c r="P85">
        <f t="shared" si="41"/>
        <v>6.3303639908858554E-3</v>
      </c>
      <c r="Q85">
        <f t="shared" si="33"/>
        <v>4.8483174552024781</v>
      </c>
      <c r="R85">
        <f t="shared" si="42"/>
        <v>0.99221945140816126</v>
      </c>
      <c r="S85">
        <f t="shared" si="34"/>
        <v>-23.03046471734898</v>
      </c>
      <c r="T85" s="2">
        <f t="shared" si="43"/>
        <v>9.9539683965940849E-11</v>
      </c>
      <c r="U85">
        <v>0</v>
      </c>
      <c r="V85" s="2">
        <f t="shared" si="35"/>
        <v>9.9081486840393824E-21</v>
      </c>
      <c r="W85" s="2">
        <v>8.3449325045347952E-3</v>
      </c>
      <c r="X85" s="2">
        <v>4.1959164541453519E-10</v>
      </c>
      <c r="Y85" s="2">
        <v>0.25961848503150214</v>
      </c>
      <c r="Z85" s="2">
        <v>9.9539683965940849E-11</v>
      </c>
      <c r="AA85" s="2">
        <v>1.1912419668728032E-9</v>
      </c>
      <c r="AB85" s="4">
        <f t="shared" si="44"/>
        <v>5.3592683849282063E-2</v>
      </c>
      <c r="AC85">
        <v>0.40300000000000002</v>
      </c>
      <c r="AD85" s="2">
        <f t="shared" si="45"/>
        <v>0.34940731615071796</v>
      </c>
      <c r="AE85" s="2" t="str">
        <f t="shared" si="46"/>
        <v>Very Different</v>
      </c>
      <c r="AF85">
        <v>19.749999999999986</v>
      </c>
      <c r="AG85" s="2" t="e">
        <f t="shared" si="47"/>
        <v>#N/A</v>
      </c>
      <c r="AH85" s="2" t="e">
        <f t="shared" si="48"/>
        <v>#N/A</v>
      </c>
      <c r="AI85" s="2">
        <f t="shared" si="49"/>
        <v>21.960000000000008</v>
      </c>
    </row>
    <row r="86" spans="1:35" x14ac:dyDescent="0.25">
      <c r="A86" t="s">
        <v>106</v>
      </c>
      <c r="B86">
        <v>-125.42</v>
      </c>
      <c r="C86">
        <v>198.27</v>
      </c>
      <c r="D86">
        <v>107.6</v>
      </c>
      <c r="E86">
        <f t="shared" si="29"/>
        <v>285.28401802430716</v>
      </c>
      <c r="F86">
        <f t="shared" si="36"/>
        <v>1.1686135583490798</v>
      </c>
      <c r="G86">
        <v>5</v>
      </c>
      <c r="H86">
        <f t="shared" si="30"/>
        <v>4.9056651824423971</v>
      </c>
      <c r="I86">
        <f t="shared" si="37"/>
        <v>-0.42283020204938399</v>
      </c>
      <c r="J86">
        <v>-24.237216819462493</v>
      </c>
      <c r="K86">
        <f t="shared" si="38"/>
        <v>-13.52662368983864</v>
      </c>
      <c r="L86">
        <f t="shared" si="39"/>
        <v>-1.1820074756569208</v>
      </c>
      <c r="M86">
        <f t="shared" si="31"/>
        <v>-17.456181863063314</v>
      </c>
      <c r="N86">
        <f t="shared" si="40"/>
        <v>2.6234725859054189E-8</v>
      </c>
      <c r="O86">
        <f t="shared" si="32"/>
        <v>-5.2862118770581112</v>
      </c>
      <c r="P86">
        <f t="shared" si="41"/>
        <v>5.0354115966153076E-3</v>
      </c>
      <c r="Q86">
        <f t="shared" si="33"/>
        <v>-2.4883959120841643</v>
      </c>
      <c r="R86">
        <f t="shared" si="42"/>
        <v>7.667568411231393E-2</v>
      </c>
      <c r="S86">
        <f t="shared" si="34"/>
        <v>-0.17075181234793391</v>
      </c>
      <c r="T86" s="2">
        <f t="shared" si="43"/>
        <v>0.45741546354213364</v>
      </c>
      <c r="U86">
        <v>0</v>
      </c>
      <c r="V86" s="2">
        <f t="shared" si="35"/>
        <v>0.20922890628746499</v>
      </c>
      <c r="W86" s="2">
        <v>0.41774633057500266</v>
      </c>
      <c r="X86" s="2">
        <v>0.53370601104214999</v>
      </c>
      <c r="Y86" s="2">
        <v>0.32356014622373125</v>
      </c>
      <c r="Z86" s="2">
        <v>0.45741546354213364</v>
      </c>
      <c r="AA86" s="2">
        <v>0.26443604666910109</v>
      </c>
      <c r="AB86" s="4">
        <f t="shared" si="44"/>
        <v>0.39937279961042377</v>
      </c>
      <c r="AC86">
        <v>0.62</v>
      </c>
      <c r="AD86" s="2">
        <f t="shared" si="45"/>
        <v>0.22062720038957623</v>
      </c>
      <c r="AE86" s="2" t="str">
        <f t="shared" si="46"/>
        <v>Different</v>
      </c>
      <c r="AF86">
        <v>-125.42</v>
      </c>
      <c r="AG86" s="2" t="e">
        <f t="shared" si="47"/>
        <v>#N/A</v>
      </c>
      <c r="AH86" s="2">
        <f t="shared" si="48"/>
        <v>198.27</v>
      </c>
      <c r="AI86" s="2" t="e">
        <f t="shared" si="49"/>
        <v>#N/A</v>
      </c>
    </row>
    <row r="87" spans="1:35" x14ac:dyDescent="0.25">
      <c r="A87" t="s">
        <v>106</v>
      </c>
      <c r="B87">
        <v>75.92</v>
      </c>
      <c r="C87">
        <v>107.53000000000002</v>
      </c>
      <c r="D87">
        <v>88.5</v>
      </c>
      <c r="E87">
        <f t="shared" si="29"/>
        <v>223.618254646135</v>
      </c>
      <c r="F87">
        <f t="shared" si="36"/>
        <v>-0.37341030939587549</v>
      </c>
      <c r="G87">
        <v>27</v>
      </c>
      <c r="H87">
        <f t="shared" si="30"/>
        <v>25.924296593046542</v>
      </c>
      <c r="I87">
        <f t="shared" si="37"/>
        <v>0.42275241986128892</v>
      </c>
      <c r="J87">
        <v>26.41758753155365</v>
      </c>
      <c r="K87">
        <f t="shared" si="38"/>
        <v>50.041455526059757</v>
      </c>
      <c r="L87">
        <f t="shared" si="39"/>
        <v>0.71240295428575073</v>
      </c>
      <c r="M87">
        <f t="shared" si="31"/>
        <v>0.96451311737615608</v>
      </c>
      <c r="N87">
        <f t="shared" si="40"/>
        <v>0.72402449589285767</v>
      </c>
      <c r="O87">
        <f t="shared" si="32"/>
        <v>-8.5393286552004284</v>
      </c>
      <c r="P87">
        <f t="shared" si="41"/>
        <v>1.9558328527590155E-4</v>
      </c>
      <c r="Q87">
        <f t="shared" si="33"/>
        <v>-11.070117696666301</v>
      </c>
      <c r="R87">
        <f t="shared" si="42"/>
        <v>1.5570487424041384E-5</v>
      </c>
      <c r="S87">
        <f t="shared" si="34"/>
        <v>-8.2543443774864205</v>
      </c>
      <c r="T87" s="2">
        <f t="shared" si="43"/>
        <v>2.6005836544174834E-4</v>
      </c>
      <c r="U87">
        <v>0</v>
      </c>
      <c r="V87" s="2">
        <f t="shared" si="35"/>
        <v>6.763035343623392E-8</v>
      </c>
      <c r="W87" s="2">
        <v>9.3821838841570498E-2</v>
      </c>
      <c r="X87" s="2">
        <v>4.3995222023079666E-6</v>
      </c>
      <c r="Y87" s="2">
        <v>1.0265316746225986E-2</v>
      </c>
      <c r="Z87" s="2">
        <v>2.6005836544174834E-4</v>
      </c>
      <c r="AA87" s="2">
        <v>1.0346809982689404E-4</v>
      </c>
      <c r="AB87" s="4">
        <f t="shared" si="44"/>
        <v>2.0891016315053489E-2</v>
      </c>
      <c r="AC87">
        <v>0.08</v>
      </c>
      <c r="AD87" s="2">
        <f t="shared" si="45"/>
        <v>5.9108983684946513E-2</v>
      </c>
      <c r="AE87" s="2" t="str">
        <f t="shared" si="46"/>
        <v>Same</v>
      </c>
      <c r="AF87">
        <v>75.92</v>
      </c>
      <c r="AG87" s="2">
        <f t="shared" si="47"/>
        <v>107.53000000000002</v>
      </c>
      <c r="AH87" s="2" t="e">
        <f t="shared" si="48"/>
        <v>#N/A</v>
      </c>
      <c r="AI87" s="2" t="e">
        <f t="shared" si="49"/>
        <v>#N/A</v>
      </c>
    </row>
    <row r="88" spans="1:35" x14ac:dyDescent="0.25">
      <c r="A88" t="s">
        <v>111</v>
      </c>
      <c r="B88">
        <v>-36.409999999999997</v>
      </c>
      <c r="C88">
        <v>55.080000000000013</v>
      </c>
      <c r="D88">
        <v>102.4</v>
      </c>
      <c r="E88">
        <f t="shared" si="29"/>
        <v>268.1977594945194</v>
      </c>
      <c r="F88">
        <f t="shared" si="36"/>
        <v>0.74135186531180919</v>
      </c>
      <c r="G88">
        <v>-18</v>
      </c>
      <c r="H88">
        <f t="shared" si="30"/>
        <v>-18.641838193941901</v>
      </c>
      <c r="I88">
        <f t="shared" si="37"/>
        <v>-1.3701497137473695</v>
      </c>
      <c r="J88">
        <v>-25.099678667203264</v>
      </c>
      <c r="K88">
        <f t="shared" si="38"/>
        <v>-13.903510651837571</v>
      </c>
      <c r="L88">
        <f t="shared" si="39"/>
        <v>-1.1932391913313123</v>
      </c>
      <c r="M88">
        <f t="shared" si="31"/>
        <v>-22.147319994297643</v>
      </c>
      <c r="N88">
        <f t="shared" si="40"/>
        <v>2.4073605392784514E-10</v>
      </c>
      <c r="O88">
        <f t="shared" si="32"/>
        <v>10.171069599013961</v>
      </c>
      <c r="P88">
        <f t="shared" si="41"/>
        <v>0.99996174008668581</v>
      </c>
      <c r="Q88">
        <f t="shared" si="33"/>
        <v>13.91999653186463</v>
      </c>
      <c r="R88">
        <f t="shared" si="42"/>
        <v>0.99999909921337971</v>
      </c>
      <c r="S88">
        <f t="shared" si="34"/>
        <v>-1.0643055514650137</v>
      </c>
      <c r="T88" s="2">
        <f t="shared" si="43"/>
        <v>0.25648751834319494</v>
      </c>
      <c r="U88">
        <v>1</v>
      </c>
      <c r="V88" s="2">
        <f t="shared" si="35"/>
        <v>0.55281081037946089</v>
      </c>
      <c r="W88" s="2">
        <v>0.24714841826067904</v>
      </c>
      <c r="X88" s="2">
        <v>0.20558238849262372</v>
      </c>
      <c r="Y88" s="2">
        <v>0.25265854980005303</v>
      </c>
      <c r="Z88" s="2">
        <v>0.25648751834319494</v>
      </c>
      <c r="AA88" s="2">
        <v>0.26469736697874902</v>
      </c>
      <c r="AB88" s="4">
        <f t="shared" si="44"/>
        <v>0.24531484837505993</v>
      </c>
      <c r="AC88">
        <v>0.16</v>
      </c>
      <c r="AD88" s="2">
        <f t="shared" si="45"/>
        <v>8.5314848375059926E-2</v>
      </c>
      <c r="AE88" s="2" t="str">
        <f t="shared" si="46"/>
        <v>Same</v>
      </c>
      <c r="AF88">
        <v>-36.409999999999997</v>
      </c>
      <c r="AG88" s="2">
        <f t="shared" si="47"/>
        <v>55.080000000000013</v>
      </c>
      <c r="AH88" s="2" t="e">
        <f t="shared" si="48"/>
        <v>#N/A</v>
      </c>
      <c r="AI88" s="2" t="e">
        <f t="shared" si="49"/>
        <v>#N/A</v>
      </c>
    </row>
    <row r="89" spans="1:35" x14ac:dyDescent="0.25">
      <c r="A89" t="s">
        <v>170</v>
      </c>
      <c r="B89">
        <v>-39.299999999999997</v>
      </c>
      <c r="C89">
        <v>39.210000000000008</v>
      </c>
      <c r="D89">
        <v>90.2</v>
      </c>
      <c r="E89">
        <f t="shared" si="29"/>
        <v>228.98117664835809</v>
      </c>
      <c r="F89">
        <f t="shared" si="36"/>
        <v>-0.2393042305078647</v>
      </c>
      <c r="G89">
        <v>-14</v>
      </c>
      <c r="H89">
        <f t="shared" si="30"/>
        <v>-14.449511486597967</v>
      </c>
      <c r="I89">
        <f t="shared" si="37"/>
        <v>-1.2014917959291072</v>
      </c>
      <c r="J89">
        <v>-33.79926077471697</v>
      </c>
      <c r="K89">
        <f t="shared" si="38"/>
        <v>-17.546988233173536</v>
      </c>
      <c r="L89">
        <f t="shared" si="39"/>
        <v>-1.3018195042255063</v>
      </c>
      <c r="M89">
        <f t="shared" si="31"/>
        <v>-7.828908564301341</v>
      </c>
      <c r="N89">
        <f t="shared" si="40"/>
        <v>3.9790131137509469E-4</v>
      </c>
      <c r="O89">
        <f t="shared" si="32"/>
        <v>15.891062895043135</v>
      </c>
      <c r="P89">
        <f t="shared" si="41"/>
        <v>0.99999987451291861</v>
      </c>
      <c r="Q89">
        <f t="shared" si="33"/>
        <v>13.4631070137522</v>
      </c>
      <c r="R89">
        <f t="shared" si="42"/>
        <v>0.99999857751958099</v>
      </c>
      <c r="S89">
        <f t="shared" si="34"/>
        <v>-1.068878425671921</v>
      </c>
      <c r="T89" s="2">
        <f t="shared" si="43"/>
        <v>0.25561643510378096</v>
      </c>
      <c r="U89">
        <v>0</v>
      </c>
      <c r="V89" s="2">
        <f t="shared" si="35"/>
        <v>6.5339761895165466E-2</v>
      </c>
      <c r="W89" s="2">
        <v>0.24265869500858503</v>
      </c>
      <c r="X89" s="2">
        <v>0.2051128255395725</v>
      </c>
      <c r="Y89" s="2">
        <v>0.25270542459310091</v>
      </c>
      <c r="Z89" s="2">
        <v>0.25561643510378096</v>
      </c>
      <c r="AA89" s="2">
        <v>0.26341066574530603</v>
      </c>
      <c r="AB89" s="4">
        <f t="shared" si="44"/>
        <v>0.24390080919806909</v>
      </c>
      <c r="AC89">
        <v>0.10299999999999999</v>
      </c>
      <c r="AD89" s="2">
        <f t="shared" si="45"/>
        <v>0.14090080919806908</v>
      </c>
      <c r="AE89" s="2" t="str">
        <f t="shared" si="46"/>
        <v>Different</v>
      </c>
      <c r="AF89">
        <v>-39.299999999999997</v>
      </c>
      <c r="AG89" s="2" t="e">
        <f t="shared" si="47"/>
        <v>#N/A</v>
      </c>
      <c r="AH89" s="2">
        <f t="shared" si="48"/>
        <v>39.210000000000008</v>
      </c>
      <c r="AI89" s="2" t="e">
        <f t="shared" si="49"/>
        <v>#N/A</v>
      </c>
    </row>
    <row r="90" spans="1:35" x14ac:dyDescent="0.25">
      <c r="A90" t="s">
        <v>111</v>
      </c>
      <c r="B90">
        <v>57.790000000000006</v>
      </c>
      <c r="C90">
        <v>87.850000000000009</v>
      </c>
      <c r="D90">
        <v>99.7</v>
      </c>
      <c r="E90">
        <f t="shared" si="29"/>
        <v>259.41146076486996</v>
      </c>
      <c r="F90">
        <f t="shared" si="36"/>
        <v>0.52164028455722067</v>
      </c>
      <c r="G90">
        <v>11</v>
      </c>
      <c r="H90">
        <f t="shared" si="30"/>
        <v>10.692779537546619</v>
      </c>
      <c r="I90">
        <f t="shared" si="37"/>
        <v>-0.19001374344698893</v>
      </c>
      <c r="J90">
        <v>25.003464145935482</v>
      </c>
      <c r="K90">
        <f t="shared" si="38"/>
        <v>46.772403710611165</v>
      </c>
      <c r="L90">
        <f t="shared" si="39"/>
        <v>0.61498101025979401</v>
      </c>
      <c r="M90">
        <f t="shared" si="31"/>
        <v>-15.965155492621566</v>
      </c>
      <c r="N90">
        <f t="shared" si="40"/>
        <v>1.1652551102622998E-7</v>
      </c>
      <c r="O90">
        <f t="shared" si="32"/>
        <v>-7.435046861157355</v>
      </c>
      <c r="P90">
        <f t="shared" si="41"/>
        <v>5.8985318655566479E-4</v>
      </c>
      <c r="Q90">
        <f t="shared" si="33"/>
        <v>-3.3494259072481842</v>
      </c>
      <c r="R90">
        <f t="shared" si="42"/>
        <v>3.3913968593640001E-2</v>
      </c>
      <c r="S90">
        <f t="shared" si="34"/>
        <v>0.79914194070622968</v>
      </c>
      <c r="T90" s="2">
        <f t="shared" si="43"/>
        <v>0.68979090401095911</v>
      </c>
      <c r="U90">
        <v>1</v>
      </c>
      <c r="V90" s="2">
        <f t="shared" si="35"/>
        <v>9.622968323433799E-2</v>
      </c>
      <c r="W90" s="2">
        <v>0.45033437391691328</v>
      </c>
      <c r="X90" s="2">
        <v>0.46556739480735354</v>
      </c>
      <c r="Y90" s="2">
        <v>0.83046247257487538</v>
      </c>
      <c r="Z90" s="2">
        <v>0.68979090401095911</v>
      </c>
      <c r="AA90" s="2">
        <v>0.55528458847359696</v>
      </c>
      <c r="AB90" s="4">
        <f t="shared" si="44"/>
        <v>0.59828794675673957</v>
      </c>
      <c r="AC90">
        <v>0.82699999999999996</v>
      </c>
      <c r="AD90" s="2">
        <f t="shared" si="45"/>
        <v>0.22871205324326038</v>
      </c>
      <c r="AE90" s="2" t="str">
        <f t="shared" si="46"/>
        <v>Different</v>
      </c>
      <c r="AF90">
        <v>57.790000000000006</v>
      </c>
      <c r="AG90" s="2" t="e">
        <f t="shared" si="47"/>
        <v>#N/A</v>
      </c>
      <c r="AH90" s="2">
        <f t="shared" si="48"/>
        <v>87.850000000000009</v>
      </c>
      <c r="AI90" s="2" t="e">
        <f t="shared" si="49"/>
        <v>#N/A</v>
      </c>
    </row>
    <row r="91" spans="1:35" x14ac:dyDescent="0.25">
      <c r="A91" t="s">
        <v>106</v>
      </c>
      <c r="B91">
        <v>42.33</v>
      </c>
      <c r="C91">
        <v>142.23000000000002</v>
      </c>
      <c r="D91">
        <v>98.1</v>
      </c>
      <c r="E91">
        <f t="shared" si="29"/>
        <v>254.2329523950838</v>
      </c>
      <c r="F91">
        <f t="shared" si="36"/>
        <v>0.39214568223541008</v>
      </c>
      <c r="G91">
        <v>38</v>
      </c>
      <c r="H91">
        <f t="shared" si="30"/>
        <v>36.302623805437335</v>
      </c>
      <c r="I91">
        <f t="shared" si="37"/>
        <v>0.84027404455055543</v>
      </c>
      <c r="J91">
        <v>12.430406694380027</v>
      </c>
      <c r="K91">
        <f t="shared" si="38"/>
        <v>19.961224491878859</v>
      </c>
      <c r="L91">
        <f t="shared" si="39"/>
        <v>-0.18402657621335117</v>
      </c>
      <c r="M91">
        <f t="shared" si="31"/>
        <v>0.42029156991595329</v>
      </c>
      <c r="N91">
        <f t="shared" si="40"/>
        <v>0.60355301787917781</v>
      </c>
      <c r="O91">
        <f t="shared" si="32"/>
        <v>-17.731263186042913</v>
      </c>
      <c r="P91">
        <f t="shared" si="41"/>
        <v>1.9925546078043796E-8</v>
      </c>
      <c r="Q91">
        <f t="shared" si="33"/>
        <v>-20.376253727993088</v>
      </c>
      <c r="R91">
        <f t="shared" si="42"/>
        <v>1.4148338554220872E-9</v>
      </c>
      <c r="S91">
        <f t="shared" si="34"/>
        <v>-6.6123468994206327</v>
      </c>
      <c r="T91" s="2">
        <f t="shared" si="43"/>
        <v>1.3418719363122254E-3</v>
      </c>
      <c r="U91">
        <v>0</v>
      </c>
      <c r="V91" s="2">
        <f t="shared" si="35"/>
        <v>1.8006202934623209E-6</v>
      </c>
      <c r="W91" s="2">
        <v>8.0785840298553901E-2</v>
      </c>
      <c r="X91" s="2">
        <v>4.4914188848652596E-6</v>
      </c>
      <c r="Y91" s="2">
        <v>3.2408520346895592E-2</v>
      </c>
      <c r="Z91" s="2">
        <v>1.3418719363122254E-3</v>
      </c>
      <c r="AA91" s="2">
        <v>1.0839086511182231E-3</v>
      </c>
      <c r="AB91" s="4">
        <f t="shared" si="44"/>
        <v>2.3124926530352963E-2</v>
      </c>
      <c r="AC91">
        <v>0.157</v>
      </c>
      <c r="AD91" s="2">
        <f t="shared" si="45"/>
        <v>0.13387507346964703</v>
      </c>
      <c r="AE91" s="2" t="str">
        <f t="shared" si="46"/>
        <v>Different</v>
      </c>
      <c r="AF91">
        <v>42.33</v>
      </c>
      <c r="AG91" s="2" t="e">
        <f t="shared" si="47"/>
        <v>#N/A</v>
      </c>
      <c r="AH91" s="2">
        <f t="shared" si="48"/>
        <v>142.23000000000002</v>
      </c>
      <c r="AI91" s="2" t="e">
        <f t="shared" si="49"/>
        <v>#N/A</v>
      </c>
    </row>
    <row r="92" spans="1:35" x14ac:dyDescent="0.25">
      <c r="A92" t="s">
        <v>106</v>
      </c>
      <c r="B92">
        <v>25.739999999999995</v>
      </c>
      <c r="C92">
        <v>53.480000000000018</v>
      </c>
      <c r="D92">
        <v>104.2</v>
      </c>
      <c r="E92">
        <f t="shared" si="29"/>
        <v>274.08798877725161</v>
      </c>
      <c r="F92">
        <f t="shared" si="36"/>
        <v>0.88864387376002341</v>
      </c>
      <c r="G92">
        <v>-4</v>
      </c>
      <c r="H92">
        <f t="shared" si="30"/>
        <v>-4.067810681505188</v>
      </c>
      <c r="I92">
        <f t="shared" si="37"/>
        <v>-0.78383445111104255</v>
      </c>
      <c r="J92">
        <v>19.276183539498362</v>
      </c>
      <c r="K92">
        <f t="shared" si="38"/>
        <v>34.014397924386472</v>
      </c>
      <c r="L92">
        <f t="shared" si="39"/>
        <v>0.23477604693838602</v>
      </c>
      <c r="M92">
        <f t="shared" si="31"/>
        <v>-24.833178100247675</v>
      </c>
      <c r="N92">
        <f t="shared" si="40"/>
        <v>1.6409214153147069E-11</v>
      </c>
      <c r="O92">
        <f t="shared" si="32"/>
        <v>-1.8075616628606479</v>
      </c>
      <c r="P92">
        <f t="shared" si="41"/>
        <v>0.1409330791335219</v>
      </c>
      <c r="Q92">
        <f t="shared" si="33"/>
        <v>5.1227762611955203</v>
      </c>
      <c r="R92">
        <f t="shared" si="42"/>
        <v>0.99407584980223018</v>
      </c>
      <c r="S92">
        <f t="shared" si="34"/>
        <v>-20.074872345248405</v>
      </c>
      <c r="T92" s="2">
        <f t="shared" si="43"/>
        <v>1.9124659636684835E-9</v>
      </c>
      <c r="U92">
        <v>0</v>
      </c>
      <c r="V92" s="2">
        <f t="shared" si="35"/>
        <v>3.6575260621904215E-18</v>
      </c>
      <c r="W92" s="2">
        <v>7.2242198277659167E-2</v>
      </c>
      <c r="X92" s="2">
        <v>1.3124724498696359E-6</v>
      </c>
      <c r="Y92" s="2">
        <v>0.25683123252804235</v>
      </c>
      <c r="Z92" s="2">
        <v>1.9124659636684835E-9</v>
      </c>
      <c r="AA92" s="2">
        <v>1.5633986899937759E-5</v>
      </c>
      <c r="AB92" s="4">
        <f t="shared" si="44"/>
        <v>6.5818075835503448E-2</v>
      </c>
      <c r="AC92">
        <v>0.377</v>
      </c>
      <c r="AD92" s="2">
        <f t="shared" si="45"/>
        <v>0.31118192416449653</v>
      </c>
      <c r="AE92" s="2" t="str">
        <f t="shared" si="46"/>
        <v>Very Different</v>
      </c>
      <c r="AF92">
        <v>25.739999999999995</v>
      </c>
      <c r="AG92" s="2" t="e">
        <f t="shared" si="47"/>
        <v>#N/A</v>
      </c>
      <c r="AH92" s="2" t="e">
        <f t="shared" si="48"/>
        <v>#N/A</v>
      </c>
      <c r="AI92" s="2">
        <f t="shared" si="49"/>
        <v>53.480000000000018</v>
      </c>
    </row>
    <row r="93" spans="1:35" x14ac:dyDescent="0.25">
      <c r="A93" t="s">
        <v>106</v>
      </c>
      <c r="B93">
        <v>86.42</v>
      </c>
      <c r="C93">
        <v>97.140000000000015</v>
      </c>
      <c r="D93">
        <v>92.5</v>
      </c>
      <c r="E93">
        <f t="shared" si="29"/>
        <v>236.2775179878183</v>
      </c>
      <c r="F93">
        <f t="shared" si="36"/>
        <v>-5.6850760765456393E-2</v>
      </c>
      <c r="G93">
        <v>23</v>
      </c>
      <c r="H93">
        <f t="shared" si="30"/>
        <v>22.134685278016565</v>
      </c>
      <c r="I93">
        <f t="shared" si="37"/>
        <v>0.27029580129340591</v>
      </c>
      <c r="J93">
        <v>31.243269632011405</v>
      </c>
      <c r="K93">
        <f t="shared" si="38"/>
        <v>61.51378397221383</v>
      </c>
      <c r="L93">
        <f t="shared" si="39"/>
        <v>1.0542930810946598</v>
      </c>
      <c r="M93">
        <f t="shared" si="31"/>
        <v>-6.2063387990116627</v>
      </c>
      <c r="N93">
        <f t="shared" si="40"/>
        <v>2.0125486489791095E-3</v>
      </c>
      <c r="O93">
        <f t="shared" si="32"/>
        <v>-9.8501781615127939</v>
      </c>
      <c r="P93">
        <f t="shared" si="41"/>
        <v>5.2735015204407539E-5</v>
      </c>
      <c r="Q93">
        <f t="shared" si="33"/>
        <v>-9.0983894699336574</v>
      </c>
      <c r="R93">
        <f t="shared" si="42"/>
        <v>1.11833286446853E-4</v>
      </c>
      <c r="S93">
        <f t="shared" si="34"/>
        <v>1.6047208183503623</v>
      </c>
      <c r="T93" s="2">
        <f t="shared" si="43"/>
        <v>0.83267715083579086</v>
      </c>
      <c r="U93">
        <v>0</v>
      </c>
      <c r="V93" s="2">
        <f t="shared" si="35"/>
        <v>0.6933512375240104</v>
      </c>
      <c r="W93" s="2">
        <v>0.85770952590281524</v>
      </c>
      <c r="X93" s="2">
        <v>0.85402496355912882</v>
      </c>
      <c r="Y93" s="2">
        <v>0.99995385422326555</v>
      </c>
      <c r="Z93" s="2">
        <v>0.83267715083579086</v>
      </c>
      <c r="AA93" s="2">
        <v>0.84305974805681205</v>
      </c>
      <c r="AB93" s="4">
        <f t="shared" si="44"/>
        <v>0.87748504851556253</v>
      </c>
      <c r="AC93">
        <v>0.18</v>
      </c>
      <c r="AD93" s="2">
        <f t="shared" si="45"/>
        <v>0.69748504851556259</v>
      </c>
      <c r="AE93" s="2" t="str">
        <f t="shared" si="46"/>
        <v>Very Different</v>
      </c>
      <c r="AF93">
        <v>86.42</v>
      </c>
      <c r="AG93" s="2" t="e">
        <f t="shared" si="47"/>
        <v>#N/A</v>
      </c>
      <c r="AH93" s="2" t="e">
        <f t="shared" si="48"/>
        <v>#N/A</v>
      </c>
      <c r="AI93" s="2">
        <f t="shared" si="49"/>
        <v>97.140000000000015</v>
      </c>
    </row>
    <row r="94" spans="1:35" x14ac:dyDescent="0.25">
      <c r="A94" t="s">
        <v>116</v>
      </c>
      <c r="B94">
        <v>103.58</v>
      </c>
      <c r="C94">
        <v>138.22000000000003</v>
      </c>
      <c r="D94">
        <v>106</v>
      </c>
      <c r="E94">
        <f t="shared" si="29"/>
        <v>280.0039850126538</v>
      </c>
      <c r="F94">
        <f t="shared" si="36"/>
        <v>1.0365802147169021</v>
      </c>
      <c r="G94">
        <v>31</v>
      </c>
      <c r="H94">
        <f t="shared" si="30"/>
        <v>29.704906887425448</v>
      </c>
      <c r="I94">
        <f t="shared" si="37"/>
        <v>0.57484692604928767</v>
      </c>
      <c r="J94">
        <v>27.63550558191897</v>
      </c>
      <c r="K94">
        <f t="shared" si="38"/>
        <v>52.891712303406422</v>
      </c>
      <c r="L94">
        <f t="shared" si="39"/>
        <v>0.79734426812790127</v>
      </c>
      <c r="M94">
        <f t="shared" si="31"/>
        <v>-15.114877317149457</v>
      </c>
      <c r="N94">
        <f t="shared" si="40"/>
        <v>2.7270435157434637E-7</v>
      </c>
      <c r="O94">
        <f t="shared" si="32"/>
        <v>-21.641431631286459</v>
      </c>
      <c r="P94">
        <f t="shared" si="41"/>
        <v>3.9925067758680109E-10</v>
      </c>
      <c r="Q94">
        <f t="shared" si="33"/>
        <v>-16.876143440325176</v>
      </c>
      <c r="R94">
        <f t="shared" si="42"/>
        <v>4.6858028017285525E-8</v>
      </c>
      <c r="S94">
        <f t="shared" si="34"/>
        <v>1.6338325477062425</v>
      </c>
      <c r="T94" s="2">
        <f t="shared" si="43"/>
        <v>0.83669398318723109</v>
      </c>
      <c r="U94">
        <v>1</v>
      </c>
      <c r="V94" s="2">
        <f t="shared" si="35"/>
        <v>2.666885512725236E-2</v>
      </c>
      <c r="W94" s="2">
        <v>0.89897325609423262</v>
      </c>
      <c r="X94" s="2">
        <v>0.86319555562456363</v>
      </c>
      <c r="Y94" s="2">
        <v>0.9999981960740999</v>
      </c>
      <c r="Z94" s="2">
        <v>0.83669398318723109</v>
      </c>
      <c r="AA94" s="2">
        <v>0.8511020127637634</v>
      </c>
      <c r="AB94" s="4">
        <f t="shared" si="44"/>
        <v>0.88999260074877817</v>
      </c>
      <c r="AC94">
        <v>0.91700000000000004</v>
      </c>
      <c r="AD94" s="2">
        <f t="shared" si="45"/>
        <v>2.7007399251221864E-2</v>
      </c>
      <c r="AE94" s="2" t="str">
        <f t="shared" si="46"/>
        <v>Same</v>
      </c>
      <c r="AF94">
        <v>103.58</v>
      </c>
      <c r="AG94" s="2">
        <f t="shared" si="47"/>
        <v>138.22000000000003</v>
      </c>
      <c r="AH94" s="2" t="e">
        <f t="shared" si="48"/>
        <v>#N/A</v>
      </c>
      <c r="AI94" s="2" t="e">
        <f t="shared" si="49"/>
        <v>#N/A</v>
      </c>
    </row>
    <row r="95" spans="1:35" x14ac:dyDescent="0.25">
      <c r="A95" t="s">
        <v>106</v>
      </c>
      <c r="B95">
        <v>20.239999999999995</v>
      </c>
      <c r="C95">
        <v>30.240000000000009</v>
      </c>
      <c r="D95">
        <v>70.400000000000006</v>
      </c>
      <c r="E95">
        <f t="shared" si="29"/>
        <v>168.20671159791746</v>
      </c>
      <c r="F95">
        <f t="shared" si="36"/>
        <v>-1.7590401507865003</v>
      </c>
      <c r="G95">
        <v>-37</v>
      </c>
      <c r="H95">
        <f t="shared" si="30"/>
        <v>-38.721287511304446</v>
      </c>
      <c r="I95">
        <f t="shared" si="37"/>
        <v>-2.1779489024106176</v>
      </c>
      <c r="J95">
        <v>25.34615757138203</v>
      </c>
      <c r="K95">
        <f t="shared" si="38"/>
        <v>47.560546202927448</v>
      </c>
      <c r="L95">
        <f t="shared" si="39"/>
        <v>0.63846866909960309</v>
      </c>
      <c r="M95">
        <f t="shared" si="31"/>
        <v>-9.09777708424458</v>
      </c>
      <c r="N95">
        <f t="shared" si="40"/>
        <v>1.1190178485901316E-4</v>
      </c>
      <c r="O95">
        <f t="shared" si="32"/>
        <v>35.649604041626063</v>
      </c>
      <c r="P95">
        <f t="shared" si="41"/>
        <v>0.99999999999999978</v>
      </c>
      <c r="Q95">
        <f t="shared" si="33"/>
        <v>34.456437397899826</v>
      </c>
      <c r="R95">
        <f t="shared" si="42"/>
        <v>0.99999999999999889</v>
      </c>
      <c r="S95">
        <f t="shared" si="34"/>
        <v>-1.0650036533356784</v>
      </c>
      <c r="T95" s="2">
        <f t="shared" si="43"/>
        <v>0.256354411782795</v>
      </c>
      <c r="U95">
        <v>0</v>
      </c>
      <c r="V95" s="2">
        <f t="shared" si="35"/>
        <v>6.5717584440502824E-2</v>
      </c>
      <c r="W95" s="2">
        <v>0.24340731686022221</v>
      </c>
      <c r="X95" s="2">
        <v>0.20524564029835596</v>
      </c>
      <c r="Y95" s="2">
        <v>0.25263414170511123</v>
      </c>
      <c r="Z95" s="2">
        <v>0.256354411782795</v>
      </c>
      <c r="AA95" s="2">
        <v>0.26411483272221359</v>
      </c>
      <c r="AB95" s="4">
        <f t="shared" si="44"/>
        <v>0.2443512686737396</v>
      </c>
      <c r="AC95">
        <v>5.7000000000000002E-2</v>
      </c>
      <c r="AD95" s="2">
        <f t="shared" si="45"/>
        <v>0.18735126867373961</v>
      </c>
      <c r="AE95" s="2" t="str">
        <f t="shared" si="46"/>
        <v>Different</v>
      </c>
      <c r="AF95">
        <v>20.239999999999995</v>
      </c>
      <c r="AG95" s="2" t="e">
        <f t="shared" si="47"/>
        <v>#N/A</v>
      </c>
      <c r="AH95" s="2">
        <f t="shared" si="48"/>
        <v>30.240000000000009</v>
      </c>
      <c r="AI95" s="2" t="e">
        <f t="shared" si="49"/>
        <v>#N/A</v>
      </c>
    </row>
    <row r="96" spans="1:35" x14ac:dyDescent="0.25">
      <c r="A96" t="s">
        <v>139</v>
      </c>
      <c r="B96">
        <v>64.42</v>
      </c>
      <c r="C96">
        <v>135.28</v>
      </c>
      <c r="D96">
        <v>100.7</v>
      </c>
      <c r="E96">
        <f t="shared" si="29"/>
        <v>262.65872499632587</v>
      </c>
      <c r="F96">
        <f t="shared" si="36"/>
        <v>0.60284188939378636</v>
      </c>
      <c r="G96">
        <v>21</v>
      </c>
      <c r="H96">
        <f t="shared" si="30"/>
        <v>20.236043559700605</v>
      </c>
      <c r="I96">
        <f t="shared" si="37"/>
        <v>0.19391316672126996</v>
      </c>
      <c r="J96">
        <v>19.097755400984575</v>
      </c>
      <c r="K96">
        <f t="shared" si="38"/>
        <v>33.630350915012457</v>
      </c>
      <c r="L96">
        <f t="shared" si="39"/>
        <v>0.22333095265332123</v>
      </c>
      <c r="M96">
        <f t="shared" si="31"/>
        <v>-10.979985776217852</v>
      </c>
      <c r="N96">
        <f t="shared" si="40"/>
        <v>1.7039049554912668E-5</v>
      </c>
      <c r="O96">
        <f t="shared" si="32"/>
        <v>-12.058490202634133</v>
      </c>
      <c r="P96">
        <f t="shared" si="41"/>
        <v>5.7951105894222163E-6</v>
      </c>
      <c r="Q96">
        <f t="shared" si="33"/>
        <v>-10.077564952045986</v>
      </c>
      <c r="R96">
        <f t="shared" si="42"/>
        <v>4.2009828180559569E-5</v>
      </c>
      <c r="S96">
        <f t="shared" si="34"/>
        <v>1.6326836369643236</v>
      </c>
      <c r="T96" s="2">
        <f t="shared" si="43"/>
        <v>0.83653693855191424</v>
      </c>
      <c r="U96">
        <v>1</v>
      </c>
      <c r="V96" s="2">
        <f t="shared" si="35"/>
        <v>2.6720172457980661E-2</v>
      </c>
      <c r="W96" s="2">
        <v>0.87979409459558888</v>
      </c>
      <c r="X96" s="2">
        <v>0.8611460696758938</v>
      </c>
      <c r="Y96" s="2">
        <v>0.99918576956802174</v>
      </c>
      <c r="Z96" s="2">
        <v>0.83653693855191424</v>
      </c>
      <c r="AA96" s="2">
        <v>0.84973247176048472</v>
      </c>
      <c r="AB96" s="4">
        <f t="shared" si="44"/>
        <v>0.88527906883038054</v>
      </c>
      <c r="AC96">
        <v>0.45300000000000001</v>
      </c>
      <c r="AD96" s="2">
        <f t="shared" si="45"/>
        <v>0.43227906883038053</v>
      </c>
      <c r="AE96" s="2" t="str">
        <f t="shared" si="46"/>
        <v>Very Different</v>
      </c>
      <c r="AF96">
        <v>64.42</v>
      </c>
      <c r="AG96" s="2" t="e">
        <f t="shared" si="47"/>
        <v>#N/A</v>
      </c>
      <c r="AH96" s="2" t="e">
        <f t="shared" si="48"/>
        <v>#N/A</v>
      </c>
      <c r="AI96" s="2">
        <f t="shared" si="49"/>
        <v>135.28</v>
      </c>
    </row>
    <row r="97" spans="1:35" x14ac:dyDescent="0.25">
      <c r="A97" t="s">
        <v>111</v>
      </c>
      <c r="B97">
        <v>-57.17</v>
      </c>
      <c r="C97">
        <v>84.240000000000009</v>
      </c>
      <c r="D97">
        <v>103</v>
      </c>
      <c r="E97">
        <f t="shared" si="29"/>
        <v>270.15828588605541</v>
      </c>
      <c r="F97">
        <f t="shared" si="36"/>
        <v>0.79037709946892876</v>
      </c>
      <c r="G97">
        <v>7</v>
      </c>
      <c r="H97">
        <f t="shared" si="30"/>
        <v>6.8422476255383282</v>
      </c>
      <c r="I97">
        <f t="shared" si="37"/>
        <v>-0.3449212065591698</v>
      </c>
      <c r="J97">
        <v>-25.622265681866281</v>
      </c>
      <c r="K97">
        <f t="shared" si="38"/>
        <v>-14.130327949609896</v>
      </c>
      <c r="L97">
        <f t="shared" si="39"/>
        <v>-1.1999986382092327</v>
      </c>
      <c r="M97">
        <f t="shared" si="31"/>
        <v>-11.916249398964963</v>
      </c>
      <c r="N97">
        <f t="shared" si="40"/>
        <v>6.6809118188769249E-6</v>
      </c>
      <c r="O97">
        <f t="shared" si="32"/>
        <v>-3.3002461415941289</v>
      </c>
      <c r="P97">
        <f t="shared" si="41"/>
        <v>3.5562746133924607E-2</v>
      </c>
      <c r="Q97">
        <f t="shared" si="33"/>
        <v>-2.8553776850721526</v>
      </c>
      <c r="R97">
        <f t="shared" si="42"/>
        <v>5.4404002617572972E-2</v>
      </c>
      <c r="S97">
        <f t="shared" si="34"/>
        <v>1.0667909153298352</v>
      </c>
      <c r="T97" s="2">
        <f t="shared" si="43"/>
        <v>0.74398615777883315</v>
      </c>
      <c r="U97">
        <v>1</v>
      </c>
      <c r="V97" s="2">
        <f t="shared" si="35"/>
        <v>6.5543087408844514E-2</v>
      </c>
      <c r="W97" s="2">
        <v>0.69871879790618519</v>
      </c>
      <c r="X97" s="2">
        <v>0.47926415329076782</v>
      </c>
      <c r="Y97" s="2">
        <v>0.387101236748148</v>
      </c>
      <c r="Z97" s="2">
        <v>0.74398615777883315</v>
      </c>
      <c r="AA97" s="2">
        <v>0.58483239369128659</v>
      </c>
      <c r="AB97" s="4">
        <f t="shared" si="44"/>
        <v>0.57878054788304412</v>
      </c>
      <c r="AC97">
        <v>0.63700000000000001</v>
      </c>
      <c r="AD97" s="2">
        <f t="shared" si="45"/>
        <v>5.8219452116955894E-2</v>
      </c>
      <c r="AE97" s="2" t="str">
        <f t="shared" si="46"/>
        <v>Same</v>
      </c>
      <c r="AF97">
        <v>-57.17</v>
      </c>
      <c r="AG97" s="2">
        <f t="shared" si="47"/>
        <v>84.240000000000009</v>
      </c>
      <c r="AH97" s="2" t="e">
        <f t="shared" si="48"/>
        <v>#N/A</v>
      </c>
      <c r="AI97" s="2" t="e">
        <f t="shared" si="49"/>
        <v>#N/A</v>
      </c>
    </row>
    <row r="98" spans="1:35" x14ac:dyDescent="0.25">
      <c r="A98" t="s">
        <v>106</v>
      </c>
      <c r="B98">
        <v>27.61999999999999</v>
      </c>
      <c r="C98">
        <v>66.900000000000006</v>
      </c>
      <c r="D98">
        <v>106.4</v>
      </c>
      <c r="E98">
        <f t="shared" ref="E98:E129" si="50">IF(AND(D98&gt;=0,$AO$2&lt;&gt;0),(((D98+1)^$AO$2)-1)/$AO$2,IF(AND(D98&gt;=0,$AO$2=0),LOG(D98+1),IF(AND(D98&lt;0,$AO$2&lt;&gt;2),-(((-D98+1)^(2-$AO$2))-1)/(2-$AO$2),-LOG(-D98+1))))</f>
        <v>281.32211731884996</v>
      </c>
      <c r="F98">
        <f t="shared" si="36"/>
        <v>1.0695416404035525</v>
      </c>
      <c r="G98">
        <v>-3</v>
      </c>
      <c r="H98">
        <f t="shared" ref="H98:H129" si="51">IF(AND(G98&gt;=0,$AO$3&lt;&gt;0),(((G98+1)^$AO$3)-1)/$AO$3,IF(AND(G98&gt;=0,$AO$3=0),LOG(G98+1),IF(AND(G98&lt;0,$AO$3&lt;&gt;2),-(((-G98+1)^(2-$AO$3))-1)/(2-$AO$3),-LOG(-G98+1))))</f>
        <v>-3.0425806713484991</v>
      </c>
      <c r="I98">
        <f t="shared" si="37"/>
        <v>-0.74258929755587688</v>
      </c>
      <c r="J98">
        <v>16.825145973875308</v>
      </c>
      <c r="K98">
        <f t="shared" si="38"/>
        <v>28.816882635169296</v>
      </c>
      <c r="L98">
        <f t="shared" si="39"/>
        <v>7.9883413794029925E-2</v>
      </c>
      <c r="M98">
        <f t="shared" ref="M98:M129" si="52">$AL$2*$F98+$AL$3*I98+$AL$4*L98+$AL$5</f>
        <v>-25.847832988554263</v>
      </c>
      <c r="N98">
        <f t="shared" si="40"/>
        <v>5.9487917241740932E-12</v>
      </c>
      <c r="O98">
        <f t="shared" ref="O98:O129" si="53">$AL$6*$F98+$AL$7*I98+$AL$8*L98+$AL$9</f>
        <v>-3.3787280117225773</v>
      </c>
      <c r="P98">
        <f t="shared" si="41"/>
        <v>3.2966921835599974E-2</v>
      </c>
      <c r="Q98">
        <f t="shared" ref="Q98:Q129" si="54">$AL$10*$F98+$AL$11*I98+$AL$12*L98+$AL$13</f>
        <v>3.8993974465895445</v>
      </c>
      <c r="R98">
        <f t="shared" si="42"/>
        <v>0.98014797321899516</v>
      </c>
      <c r="S98">
        <f t="shared" ref="S98:S129" si="55">$AL$14*$N98+$AL$15*P98+$AL$16*R98+$AL$17</f>
        <v>-22.134610929157446</v>
      </c>
      <c r="T98" s="2">
        <f t="shared" si="43"/>
        <v>2.4381510862738422E-10</v>
      </c>
      <c r="U98">
        <v>0</v>
      </c>
      <c r="V98" s="2">
        <f t="shared" ref="V98:V129" si="56">(T98-U98)^2</f>
        <v>5.9445807194983162E-20</v>
      </c>
      <c r="W98" s="2">
        <v>2.5936451556153737E-2</v>
      </c>
      <c r="X98" s="2">
        <v>3.128821462487016E-9</v>
      </c>
      <c r="Y98" s="2">
        <v>0.25851351520713017</v>
      </c>
      <c r="Z98" s="2">
        <v>2.4381510862738422E-10</v>
      </c>
      <c r="AA98" s="2">
        <v>3.7018699869177845E-8</v>
      </c>
      <c r="AB98" s="4">
        <f t="shared" si="44"/>
        <v>5.6890001430924077E-2</v>
      </c>
      <c r="AC98">
        <v>0.41</v>
      </c>
      <c r="AD98" s="2">
        <f t="shared" si="45"/>
        <v>0.35310999856907588</v>
      </c>
      <c r="AE98" s="2" t="str">
        <f t="shared" si="46"/>
        <v>Very Different</v>
      </c>
      <c r="AF98">
        <v>27.61999999999999</v>
      </c>
      <c r="AG98" s="2" t="e">
        <f t="shared" si="47"/>
        <v>#N/A</v>
      </c>
      <c r="AH98" s="2" t="e">
        <f t="shared" si="48"/>
        <v>#N/A</v>
      </c>
      <c r="AI98" s="2">
        <f t="shared" si="49"/>
        <v>66.900000000000006</v>
      </c>
    </row>
    <row r="99" spans="1:35" x14ac:dyDescent="0.25">
      <c r="A99" t="s">
        <v>106</v>
      </c>
      <c r="B99">
        <v>39.070000000000007</v>
      </c>
      <c r="C99">
        <v>59.41</v>
      </c>
      <c r="D99">
        <v>65.900000000000006</v>
      </c>
      <c r="E99">
        <f t="shared" si="50"/>
        <v>154.94725745791573</v>
      </c>
      <c r="F99">
        <f t="shared" si="36"/>
        <v>-2.090608165792859</v>
      </c>
      <c r="G99">
        <v>11</v>
      </c>
      <c r="H99">
        <f t="shared" si="51"/>
        <v>10.692779537546619</v>
      </c>
      <c r="I99">
        <f t="shared" si="37"/>
        <v>-0.19001374344698893</v>
      </c>
      <c r="J99">
        <v>24.997691673946363</v>
      </c>
      <c r="K99">
        <f t="shared" ref="K99:K130" si="57">IF(AND(J99&gt;=0,$AO$2&lt;&gt;0),(((J99+1)^$AO$2)-1)/$AO$2,IF(AND(J99&gt;=0,$AO$2=0),LOG(J99+1),IF(AND(J99&lt;0,$AO$2&lt;&gt;2),-(((-J99+1)^(2-$AO$2))-1)/(2-$AO$2),-LOG(-J99+1))))</f>
        <v>46.759150488744694</v>
      </c>
      <c r="L99">
        <f t="shared" si="39"/>
        <v>0.6145860472210507</v>
      </c>
      <c r="M99">
        <f t="shared" si="52"/>
        <v>16.016594063432965</v>
      </c>
      <c r="N99">
        <f t="shared" si="40"/>
        <v>0.99999988931684469</v>
      </c>
      <c r="O99">
        <f t="shared" si="53"/>
        <v>12.869680639089058</v>
      </c>
      <c r="P99">
        <f t="shared" si="41"/>
        <v>0.99999742505713918</v>
      </c>
      <c r="Q99">
        <f t="shared" si="54"/>
        <v>2.9492970547689801</v>
      </c>
      <c r="R99">
        <f t="shared" si="42"/>
        <v>0.95023025477048195</v>
      </c>
      <c r="S99">
        <f t="shared" si="55"/>
        <v>-13.482021727463755</v>
      </c>
      <c r="T99" s="2">
        <f t="shared" si="43"/>
        <v>1.3958275074009189E-6</v>
      </c>
      <c r="U99">
        <v>0</v>
      </c>
      <c r="V99" s="2">
        <f t="shared" si="56"/>
        <v>1.9483344304170622E-12</v>
      </c>
      <c r="W99" s="2">
        <v>7.4336944784228242E-3</v>
      </c>
      <c r="X99" s="2">
        <v>2.0776219677653281E-7</v>
      </c>
      <c r="Y99" s="2">
        <v>1.2734084734159426E-7</v>
      </c>
      <c r="Z99" s="2">
        <v>1.3958275074009189E-6</v>
      </c>
      <c r="AA99" s="2">
        <v>2.0224060253373905E-7</v>
      </c>
      <c r="AB99" s="4">
        <f t="shared" si="44"/>
        <v>1.4871255299153754E-3</v>
      </c>
      <c r="AC99">
        <v>0.28299999999999997</v>
      </c>
      <c r="AD99" s="2">
        <f t="shared" si="45"/>
        <v>0.28151287447008461</v>
      </c>
      <c r="AE99" s="2" t="str">
        <f t="shared" si="46"/>
        <v>Different</v>
      </c>
      <c r="AF99">
        <v>39.070000000000007</v>
      </c>
      <c r="AG99" s="2" t="e">
        <f t="shared" si="47"/>
        <v>#N/A</v>
      </c>
      <c r="AH99" s="2">
        <f t="shared" si="48"/>
        <v>59.41</v>
      </c>
      <c r="AI99" s="2" t="e">
        <f t="shared" si="49"/>
        <v>#N/A</v>
      </c>
    </row>
    <row r="100" spans="1:35" x14ac:dyDescent="0.25">
      <c r="A100" t="s">
        <v>106</v>
      </c>
      <c r="B100">
        <v>27.040000000000006</v>
      </c>
      <c r="C100">
        <v>40.590000000000003</v>
      </c>
      <c r="D100">
        <v>92.4</v>
      </c>
      <c r="E100">
        <f t="shared" si="50"/>
        <v>235.95932452377977</v>
      </c>
      <c r="F100">
        <f t="shared" si="36"/>
        <v>-6.4807557036651794E-2</v>
      </c>
      <c r="G100">
        <v>-4</v>
      </c>
      <c r="H100">
        <f t="shared" si="51"/>
        <v>-4.067810681505188</v>
      </c>
      <c r="I100">
        <f t="shared" si="37"/>
        <v>-0.78383445111104255</v>
      </c>
      <c r="J100">
        <v>25.252888659963745</v>
      </c>
      <c r="K100">
        <f t="shared" si="57"/>
        <v>47.345781438893916</v>
      </c>
      <c r="L100">
        <f t="shared" si="39"/>
        <v>0.63206840321163293</v>
      </c>
      <c r="M100">
        <f t="shared" si="52"/>
        <v>-15.124365392869205</v>
      </c>
      <c r="N100">
        <f t="shared" si="40"/>
        <v>2.7012914891441403E-7</v>
      </c>
      <c r="O100">
        <f t="shared" si="53"/>
        <v>4.6743345324606365</v>
      </c>
      <c r="P100">
        <f t="shared" si="41"/>
        <v>0.99075454309827149</v>
      </c>
      <c r="Q100">
        <f t="shared" si="54"/>
        <v>7.7226330711198941</v>
      </c>
      <c r="R100">
        <f t="shared" si="42"/>
        <v>0.99955750246607589</v>
      </c>
      <c r="S100">
        <f t="shared" si="55"/>
        <v>-1.2586145600951348</v>
      </c>
      <c r="T100" s="2">
        <f t="shared" si="43"/>
        <v>0.22121248017825654</v>
      </c>
      <c r="U100">
        <v>0</v>
      </c>
      <c r="V100" s="2">
        <f t="shared" si="56"/>
        <v>4.8934961386615544E-2</v>
      </c>
      <c r="W100" s="2">
        <v>0.27674732835254895</v>
      </c>
      <c r="X100" s="2">
        <v>0.21544737215254905</v>
      </c>
      <c r="Y100" s="2">
        <v>0.25666430886554881</v>
      </c>
      <c r="Z100" s="2">
        <v>0.22121248017825654</v>
      </c>
      <c r="AA100" s="2">
        <v>0.26301438585525777</v>
      </c>
      <c r="AB100" s="4">
        <f t="shared" si="44"/>
        <v>0.24661717508083222</v>
      </c>
      <c r="AC100">
        <v>0.23699999999999999</v>
      </c>
      <c r="AD100" s="2">
        <f t="shared" si="45"/>
        <v>9.6171750808322354E-3</v>
      </c>
      <c r="AE100" s="2" t="str">
        <f t="shared" si="46"/>
        <v>Same</v>
      </c>
      <c r="AF100">
        <v>27.040000000000006</v>
      </c>
      <c r="AG100" s="2">
        <f t="shared" si="47"/>
        <v>40.590000000000003</v>
      </c>
      <c r="AH100" s="2" t="e">
        <f t="shared" si="48"/>
        <v>#N/A</v>
      </c>
      <c r="AI100" s="2" t="e">
        <f t="shared" si="49"/>
        <v>#N/A</v>
      </c>
    </row>
    <row r="101" spans="1:35" x14ac:dyDescent="0.25">
      <c r="A101" t="s">
        <v>111</v>
      </c>
      <c r="B101">
        <v>-43.17</v>
      </c>
      <c r="C101">
        <v>72.59</v>
      </c>
      <c r="D101">
        <v>64.5</v>
      </c>
      <c r="E101">
        <f t="shared" si="50"/>
        <v>150.86759608836792</v>
      </c>
      <c r="F101">
        <f t="shared" si="36"/>
        <v>-2.1926248255977483</v>
      </c>
      <c r="G101">
        <v>34</v>
      </c>
      <c r="H101">
        <f t="shared" si="51"/>
        <v>32.535159521086555</v>
      </c>
      <c r="I101">
        <f t="shared" si="37"/>
        <v>0.68870840427252455</v>
      </c>
      <c r="J101">
        <v>-23.055279925034249</v>
      </c>
      <c r="K101">
        <f t="shared" si="57"/>
        <v>-13.004739104240763</v>
      </c>
      <c r="L101">
        <f t="shared" si="39"/>
        <v>-1.1664546445130834</v>
      </c>
      <c r="M101">
        <f t="shared" si="52"/>
        <v>35.322940223271182</v>
      </c>
      <c r="N101">
        <f t="shared" si="40"/>
        <v>0.99999999999999956</v>
      </c>
      <c r="O101">
        <f t="shared" si="53"/>
        <v>6.5933660761920452</v>
      </c>
      <c r="P101">
        <f t="shared" si="41"/>
        <v>0.99863245013776536</v>
      </c>
      <c r="Q101">
        <f t="shared" si="54"/>
        <v>-12.425442607802353</v>
      </c>
      <c r="R101">
        <f t="shared" si="42"/>
        <v>4.015106750827386E-6</v>
      </c>
      <c r="S101">
        <f t="shared" si="55"/>
        <v>10.243190142420254</v>
      </c>
      <c r="T101" s="2">
        <f t="shared" si="43"/>
        <v>0.99996440216515392</v>
      </c>
      <c r="U101">
        <v>1</v>
      </c>
      <c r="V101" s="2">
        <f t="shared" si="56"/>
        <v>1.2672058457287505E-9</v>
      </c>
      <c r="W101" s="2">
        <v>0.88090916779434258</v>
      </c>
      <c r="X101" s="2">
        <v>0.99991409437746126</v>
      </c>
      <c r="Y101" s="2">
        <v>0.98673322344869541</v>
      </c>
      <c r="Z101" s="2">
        <v>0.99996440216515392</v>
      </c>
      <c r="AA101" s="2">
        <v>0.99990310942818017</v>
      </c>
      <c r="AB101" s="4">
        <f t="shared" si="44"/>
        <v>0.97348479944276656</v>
      </c>
      <c r="AC101">
        <v>0.72699999999999998</v>
      </c>
      <c r="AD101" s="2">
        <f t="shared" si="45"/>
        <v>0.24648479944276658</v>
      </c>
      <c r="AE101" s="2" t="str">
        <f t="shared" si="46"/>
        <v>Different</v>
      </c>
      <c r="AF101">
        <v>-43.17</v>
      </c>
      <c r="AG101" s="2" t="e">
        <f t="shared" si="47"/>
        <v>#N/A</v>
      </c>
      <c r="AH101" s="2">
        <f t="shared" si="48"/>
        <v>72.59</v>
      </c>
      <c r="AI101" s="2" t="e">
        <f t="shared" si="49"/>
        <v>#N/A</v>
      </c>
    </row>
    <row r="102" spans="1:35" x14ac:dyDescent="0.25">
      <c r="A102" t="s">
        <v>139</v>
      </c>
      <c r="B102">
        <v>50.589999999999989</v>
      </c>
      <c r="C102">
        <v>138.93</v>
      </c>
      <c r="D102">
        <v>105.4</v>
      </c>
      <c r="E102">
        <f t="shared" si="50"/>
        <v>278.0291434456409</v>
      </c>
      <c r="F102">
        <f t="shared" si="36"/>
        <v>0.98719701300944263</v>
      </c>
      <c r="G102">
        <v>20</v>
      </c>
      <c r="H102">
        <f t="shared" si="51"/>
        <v>19.285663648937163</v>
      </c>
      <c r="I102">
        <f t="shared" si="37"/>
        <v>0.15567924363391117</v>
      </c>
      <c r="J102">
        <v>15.006449561875717</v>
      </c>
      <c r="K102">
        <f t="shared" si="57"/>
        <v>25.075297341297674</v>
      </c>
      <c r="L102">
        <f t="shared" si="39"/>
        <v>-3.1620634977948411E-2</v>
      </c>
      <c r="M102">
        <f t="shared" si="52"/>
        <v>-14.827969166646735</v>
      </c>
      <c r="N102">
        <f t="shared" si="40"/>
        <v>3.6332447552726184E-7</v>
      </c>
      <c r="O102">
        <f t="shared" si="53"/>
        <v>-13.961080412690908</v>
      </c>
      <c r="P102">
        <f t="shared" si="41"/>
        <v>8.6452874908234075E-7</v>
      </c>
      <c r="Q102">
        <f t="shared" si="54"/>
        <v>-10.576375165093399</v>
      </c>
      <c r="R102">
        <f t="shared" si="42"/>
        <v>2.5511003822635642E-5</v>
      </c>
      <c r="S102">
        <f t="shared" si="55"/>
        <v>1.6332139783530848</v>
      </c>
      <c r="T102" s="2">
        <f t="shared" si="43"/>
        <v>0.83660944602277032</v>
      </c>
      <c r="U102">
        <v>1</v>
      </c>
      <c r="V102" s="2">
        <f t="shared" si="56"/>
        <v>2.6696473128986004E-2</v>
      </c>
      <c r="W102" s="2">
        <v>0.88368217389729908</v>
      </c>
      <c r="X102" s="2">
        <v>0.86228301487130821</v>
      </c>
      <c r="Y102" s="2">
        <v>0.9956131156078728</v>
      </c>
      <c r="Z102" s="2">
        <v>0.83660944602277032</v>
      </c>
      <c r="AA102" s="2">
        <v>0.85040804719089846</v>
      </c>
      <c r="AB102" s="4">
        <f t="shared" si="44"/>
        <v>0.88571915951802982</v>
      </c>
      <c r="AC102">
        <v>0.72</v>
      </c>
      <c r="AD102" s="2">
        <f t="shared" si="45"/>
        <v>0.16571915951802985</v>
      </c>
      <c r="AE102" s="2" t="str">
        <f t="shared" si="46"/>
        <v>Different</v>
      </c>
      <c r="AF102">
        <v>50.589999999999989</v>
      </c>
      <c r="AG102" s="2" t="e">
        <f t="shared" si="47"/>
        <v>#N/A</v>
      </c>
      <c r="AH102" s="2">
        <f t="shared" si="48"/>
        <v>138.93</v>
      </c>
      <c r="AI102" s="2" t="e">
        <f t="shared" si="49"/>
        <v>#N/A</v>
      </c>
    </row>
    <row r="103" spans="1:35" x14ac:dyDescent="0.25">
      <c r="A103" t="s">
        <v>106</v>
      </c>
      <c r="B103">
        <v>-62.59</v>
      </c>
      <c r="C103">
        <v>100.64000000000001</v>
      </c>
      <c r="D103">
        <v>86.7</v>
      </c>
      <c r="E103">
        <f t="shared" si="50"/>
        <v>217.96813105996617</v>
      </c>
      <c r="F103">
        <f t="shared" si="36"/>
        <v>-0.51469819668188721</v>
      </c>
      <c r="G103">
        <v>21</v>
      </c>
      <c r="H103">
        <f t="shared" si="51"/>
        <v>20.236043559700605</v>
      </c>
      <c r="I103">
        <f t="shared" si="37"/>
        <v>0.19391316672126996</v>
      </c>
      <c r="J103">
        <v>-23.908721392646918</v>
      </c>
      <c r="K103">
        <f t="shared" si="57"/>
        <v>-13.382214300132931</v>
      </c>
      <c r="L103">
        <f t="shared" si="39"/>
        <v>-1.1777038903132293</v>
      </c>
      <c r="M103">
        <f t="shared" si="52"/>
        <v>9.6256932256256746</v>
      </c>
      <c r="N103">
        <f t="shared" si="40"/>
        <v>0.999933993625296</v>
      </c>
      <c r="O103">
        <f t="shared" si="53"/>
        <v>-9.684112299125136E-2</v>
      </c>
      <c r="P103">
        <f t="shared" si="41"/>
        <v>0.47580862226891985</v>
      </c>
      <c r="Q103">
        <f t="shared" si="54"/>
        <v>-8.4434129682326748</v>
      </c>
      <c r="R103">
        <f t="shared" si="42"/>
        <v>2.1526768471194141E-4</v>
      </c>
      <c r="S103">
        <f t="shared" si="55"/>
        <v>-1.4215659491485773</v>
      </c>
      <c r="T103" s="2">
        <f t="shared" si="43"/>
        <v>0.19441620954285979</v>
      </c>
      <c r="U103">
        <v>0</v>
      </c>
      <c r="V103" s="2">
        <f t="shared" si="56"/>
        <v>3.7797662533013164E-2</v>
      </c>
      <c r="W103" s="2">
        <v>0.47270354117686619</v>
      </c>
      <c r="X103" s="2">
        <v>0.15028271666158738</v>
      </c>
      <c r="Y103" s="2">
        <v>0.14974230283446535</v>
      </c>
      <c r="Z103" s="2">
        <v>0.19441620954285979</v>
      </c>
      <c r="AA103" s="2">
        <v>0.15092590724074795</v>
      </c>
      <c r="AB103" s="4">
        <f t="shared" si="44"/>
        <v>0.22361413549130532</v>
      </c>
      <c r="AC103">
        <v>0.39</v>
      </c>
      <c r="AD103" s="2">
        <f t="shared" si="45"/>
        <v>0.16638586450869469</v>
      </c>
      <c r="AE103" s="2" t="str">
        <f t="shared" si="46"/>
        <v>Different</v>
      </c>
      <c r="AF103">
        <v>-62.59</v>
      </c>
      <c r="AG103" s="2" t="e">
        <f t="shared" si="47"/>
        <v>#N/A</v>
      </c>
      <c r="AH103" s="2">
        <f t="shared" si="48"/>
        <v>100.64000000000001</v>
      </c>
      <c r="AI103" s="2" t="e">
        <f t="shared" si="49"/>
        <v>#N/A</v>
      </c>
    </row>
    <row r="104" spans="1:35" x14ac:dyDescent="0.25">
      <c r="A104" t="s">
        <v>116</v>
      </c>
      <c r="B104">
        <v>66.790000000000006</v>
      </c>
      <c r="C104">
        <v>155.70000000000002</v>
      </c>
      <c r="D104">
        <v>103.1</v>
      </c>
      <c r="E104">
        <f t="shared" si="50"/>
        <v>270.48532134733711</v>
      </c>
      <c r="F104">
        <f t="shared" si="36"/>
        <v>0.79855500012674918</v>
      </c>
      <c r="G104">
        <v>30</v>
      </c>
      <c r="H104">
        <f t="shared" si="51"/>
        <v>28.760530121904054</v>
      </c>
      <c r="I104">
        <f t="shared" si="37"/>
        <v>0.53685451037477216</v>
      </c>
      <c r="J104">
        <v>17.413263832176618</v>
      </c>
      <c r="K104">
        <f t="shared" si="57"/>
        <v>30.048312803238559</v>
      </c>
      <c r="L104">
        <f t="shared" si="39"/>
        <v>0.11658161488664727</v>
      </c>
      <c r="M104">
        <f t="shared" si="52"/>
        <v>-9.2364531529756366</v>
      </c>
      <c r="N104">
        <f t="shared" si="40"/>
        <v>9.7413030708962809E-5</v>
      </c>
      <c r="O104">
        <f t="shared" si="53"/>
        <v>-17.714115974584615</v>
      </c>
      <c r="P104">
        <f t="shared" si="41"/>
        <v>2.0270159761223619E-8</v>
      </c>
      <c r="Q104">
        <f t="shared" si="54"/>
        <v>-16.200454611395223</v>
      </c>
      <c r="R104">
        <f t="shared" si="42"/>
        <v>9.2094123304530526E-8</v>
      </c>
      <c r="S104">
        <f t="shared" si="55"/>
        <v>1.6325046574734383</v>
      </c>
      <c r="T104" s="2">
        <f t="shared" si="43"/>
        <v>0.8365124629050793</v>
      </c>
      <c r="U104">
        <v>1</v>
      </c>
      <c r="V104" s="2">
        <f t="shared" si="56"/>
        <v>2.672817478536307E-2</v>
      </c>
      <c r="W104" s="2">
        <v>0.89644704518951879</v>
      </c>
      <c r="X104" s="2">
        <v>0.86318284772414455</v>
      </c>
      <c r="Y104" s="2">
        <v>0.99999783124029795</v>
      </c>
      <c r="Z104" s="2">
        <v>0.8365124629050793</v>
      </c>
      <c r="AA104" s="2">
        <v>0.8509247434681888</v>
      </c>
      <c r="AB104" s="4">
        <f t="shared" si="44"/>
        <v>0.88941298610544595</v>
      </c>
      <c r="AC104">
        <v>0.77700000000000002</v>
      </c>
      <c r="AD104" s="2">
        <f t="shared" si="45"/>
        <v>0.11241298610544592</v>
      </c>
      <c r="AE104" s="2" t="str">
        <f t="shared" si="46"/>
        <v>Different</v>
      </c>
      <c r="AF104">
        <v>66.790000000000006</v>
      </c>
      <c r="AG104" s="2" t="e">
        <f t="shared" si="47"/>
        <v>#N/A</v>
      </c>
      <c r="AH104" s="2">
        <f t="shared" si="48"/>
        <v>155.70000000000002</v>
      </c>
      <c r="AI104" s="2" t="e">
        <f t="shared" si="49"/>
        <v>#N/A</v>
      </c>
    </row>
    <row r="105" spans="1:35" x14ac:dyDescent="0.25">
      <c r="A105" t="s">
        <v>106</v>
      </c>
      <c r="B105">
        <v>-29.489999999999995</v>
      </c>
      <c r="C105">
        <v>56.430000000000007</v>
      </c>
      <c r="D105">
        <v>95.9</v>
      </c>
      <c r="E105">
        <f t="shared" si="50"/>
        <v>247.14731113576462</v>
      </c>
      <c r="F105">
        <f t="shared" si="36"/>
        <v>0.21496101214315352</v>
      </c>
      <c r="G105">
        <v>-12</v>
      </c>
      <c r="H105">
        <f t="shared" si="51"/>
        <v>-12.360038656839349</v>
      </c>
      <c r="I105">
        <f t="shared" si="37"/>
        <v>-1.1174319977775005</v>
      </c>
      <c r="J105">
        <v>-20.693486025791042</v>
      </c>
      <c r="K105">
        <f t="shared" si="57"/>
        <v>-11.941731873742468</v>
      </c>
      <c r="L105">
        <f t="shared" si="39"/>
        <v>-1.1347756633420307</v>
      </c>
      <c r="M105">
        <f t="shared" si="52"/>
        <v>-13.330405607610771</v>
      </c>
      <c r="N105">
        <f t="shared" si="40"/>
        <v>1.624342837036733E-6</v>
      </c>
      <c r="O105">
        <f t="shared" si="53"/>
        <v>10.895147857987716</v>
      </c>
      <c r="P105">
        <f t="shared" si="41"/>
        <v>0.99998145233041857</v>
      </c>
      <c r="Q105">
        <f t="shared" si="54"/>
        <v>11.128852802163255</v>
      </c>
      <c r="R105">
        <f t="shared" si="42"/>
        <v>0.99998531769432197</v>
      </c>
      <c r="S105">
        <f t="shared" si="55"/>
        <v>-1.063543567146946</v>
      </c>
      <c r="T105" s="2">
        <f t="shared" si="43"/>
        <v>0.25663285698708205</v>
      </c>
      <c r="U105">
        <v>0</v>
      </c>
      <c r="V105" s="2">
        <f t="shared" si="56"/>
        <v>6.5860423285352104E-2</v>
      </c>
      <c r="W105" s="2">
        <v>0.25541293203942123</v>
      </c>
      <c r="X105" s="2">
        <v>0.20653640173066617</v>
      </c>
      <c r="Y105" s="2">
        <v>0.2528229643317082</v>
      </c>
      <c r="Z105" s="2">
        <v>0.25663285698708205</v>
      </c>
      <c r="AA105" s="2">
        <v>0.26499885064389989</v>
      </c>
      <c r="AB105" s="4">
        <f t="shared" si="44"/>
        <v>0.24728080114655554</v>
      </c>
      <c r="AC105">
        <v>0.21</v>
      </c>
      <c r="AD105" s="2">
        <f t="shared" si="45"/>
        <v>3.7280801146555548E-2</v>
      </c>
      <c r="AE105" s="2" t="str">
        <f t="shared" si="46"/>
        <v>Same</v>
      </c>
      <c r="AF105">
        <v>-29.489999999999995</v>
      </c>
      <c r="AG105" s="2">
        <f t="shared" si="47"/>
        <v>56.430000000000007</v>
      </c>
      <c r="AH105" s="2" t="e">
        <f t="shared" si="48"/>
        <v>#N/A</v>
      </c>
      <c r="AI105" s="2" t="e">
        <f t="shared" si="49"/>
        <v>#N/A</v>
      </c>
    </row>
    <row r="106" spans="1:35" x14ac:dyDescent="0.25">
      <c r="A106" t="s">
        <v>170</v>
      </c>
      <c r="B106">
        <v>33.910000000000011</v>
      </c>
      <c r="C106">
        <v>30.810000000000002</v>
      </c>
      <c r="D106">
        <v>96.5</v>
      </c>
      <c r="E106">
        <f t="shared" si="50"/>
        <v>249.07572937603302</v>
      </c>
      <c r="F106">
        <f t="shared" si="36"/>
        <v>0.26318334477288607</v>
      </c>
      <c r="G106">
        <v>-6</v>
      </c>
      <c r="H106">
        <f t="shared" si="51"/>
        <v>-6.1279919454532736</v>
      </c>
      <c r="I106">
        <f t="shared" si="37"/>
        <v>-0.86671584527743828</v>
      </c>
      <c r="J106">
        <v>35.806720513813417</v>
      </c>
      <c r="K106">
        <f t="shared" si="57"/>
        <v>72.775598640423539</v>
      </c>
      <c r="L106">
        <f t="shared" si="39"/>
        <v>1.3899096268625248</v>
      </c>
      <c r="M106">
        <f t="shared" si="52"/>
        <v>-23.758183973617175</v>
      </c>
      <c r="N106">
        <f t="shared" si="40"/>
        <v>4.8078598586331618E-11</v>
      </c>
      <c r="O106">
        <f t="shared" si="53"/>
        <v>1.4127499249180975</v>
      </c>
      <c r="P106">
        <f t="shared" si="41"/>
        <v>0.80419931669926992</v>
      </c>
      <c r="Q106">
        <f t="shared" si="54"/>
        <v>8.8516220200511455</v>
      </c>
      <c r="R106">
        <f t="shared" si="42"/>
        <v>0.99985687113206734</v>
      </c>
      <c r="S106">
        <f t="shared" si="55"/>
        <v>-5.4267780575865618</v>
      </c>
      <c r="T106" s="2">
        <f t="shared" si="43"/>
        <v>4.3779895858440795E-3</v>
      </c>
      <c r="U106">
        <v>0</v>
      </c>
      <c r="V106" s="2">
        <f t="shared" si="56"/>
        <v>1.9166792813759215E-5</v>
      </c>
      <c r="W106" s="2">
        <v>0.22039588219476219</v>
      </c>
      <c r="X106" s="2">
        <v>0.20851223938373128</v>
      </c>
      <c r="Y106" s="2">
        <v>0.25504908560128103</v>
      </c>
      <c r="Z106" s="2">
        <v>4.3779895858440795E-3</v>
      </c>
      <c r="AA106" s="2">
        <v>0.15118103947327577</v>
      </c>
      <c r="AB106" s="4">
        <f t="shared" si="44"/>
        <v>0.16790324724777889</v>
      </c>
      <c r="AC106">
        <v>0.22700000000000001</v>
      </c>
      <c r="AD106" s="2">
        <f t="shared" si="45"/>
        <v>5.9096752752221121E-2</v>
      </c>
      <c r="AE106" s="2" t="str">
        <f t="shared" si="46"/>
        <v>Same</v>
      </c>
      <c r="AF106">
        <v>33.910000000000011</v>
      </c>
      <c r="AG106" s="2">
        <f t="shared" si="47"/>
        <v>30.810000000000002</v>
      </c>
      <c r="AH106" s="2" t="e">
        <f t="shared" si="48"/>
        <v>#N/A</v>
      </c>
      <c r="AI106" s="2" t="e">
        <f t="shared" si="49"/>
        <v>#N/A</v>
      </c>
    </row>
    <row r="107" spans="1:35" x14ac:dyDescent="0.25">
      <c r="A107" t="s">
        <v>106</v>
      </c>
      <c r="B107">
        <v>-30.97</v>
      </c>
      <c r="C107">
        <v>29.850000000000023</v>
      </c>
      <c r="D107">
        <v>93.4</v>
      </c>
      <c r="E107">
        <f t="shared" si="50"/>
        <v>239.14515803739374</v>
      </c>
      <c r="F107">
        <f t="shared" si="36"/>
        <v>1.4857901518158564E-2</v>
      </c>
      <c r="G107">
        <v>-37</v>
      </c>
      <c r="H107">
        <f t="shared" si="51"/>
        <v>-38.721287511304446</v>
      </c>
      <c r="I107">
        <f t="shared" si="37"/>
        <v>-2.1779489024106176</v>
      </c>
      <c r="J107">
        <v>-34.541236691627148</v>
      </c>
      <c r="K107">
        <f t="shared" si="57"/>
        <v>-17.846191132022003</v>
      </c>
      <c r="L107">
        <f t="shared" si="39"/>
        <v>-1.3107361350131461</v>
      </c>
      <c r="M107">
        <f t="shared" si="52"/>
        <v>-21.180530297284051</v>
      </c>
      <c r="N107">
        <f t="shared" si="40"/>
        <v>6.330129107156683E-10</v>
      </c>
      <c r="O107">
        <f t="shared" si="53"/>
        <v>26.419020443782397</v>
      </c>
      <c r="P107">
        <f t="shared" si="41"/>
        <v>0.9999999999966398</v>
      </c>
      <c r="Q107">
        <f t="shared" si="54"/>
        <v>28.703367531758204</v>
      </c>
      <c r="R107">
        <f t="shared" si="42"/>
        <v>0.99999999999965783</v>
      </c>
      <c r="S107">
        <f t="shared" si="55"/>
        <v>-1.0634747776547742</v>
      </c>
      <c r="T107" s="2">
        <f t="shared" si="43"/>
        <v>0.25664598034561109</v>
      </c>
      <c r="U107">
        <v>0</v>
      </c>
      <c r="V107" s="2">
        <f t="shared" si="56"/>
        <v>6.5867159227559799E-2</v>
      </c>
      <c r="W107" s="2">
        <v>0.24391106188676603</v>
      </c>
      <c r="X107" s="2">
        <v>0.20524706967391743</v>
      </c>
      <c r="Y107" s="2">
        <v>0.25263413795263673</v>
      </c>
      <c r="Z107" s="2">
        <v>0.25664598034561109</v>
      </c>
      <c r="AA107" s="2">
        <v>0.2646649938417851</v>
      </c>
      <c r="AB107" s="4">
        <f t="shared" si="44"/>
        <v>0.24462064874014328</v>
      </c>
      <c r="AC107">
        <v>5.7000000000000002E-2</v>
      </c>
      <c r="AD107" s="2">
        <f t="shared" si="45"/>
        <v>0.18762064874014328</v>
      </c>
      <c r="AE107" s="2" t="str">
        <f t="shared" si="46"/>
        <v>Different</v>
      </c>
      <c r="AF107">
        <v>-30.97</v>
      </c>
      <c r="AG107" s="2" t="e">
        <f t="shared" si="47"/>
        <v>#N/A</v>
      </c>
      <c r="AH107" s="2">
        <f t="shared" si="48"/>
        <v>29.850000000000023</v>
      </c>
      <c r="AI107" s="2" t="e">
        <f t="shared" si="49"/>
        <v>#N/A</v>
      </c>
    </row>
    <row r="108" spans="1:35" x14ac:dyDescent="0.25">
      <c r="A108" t="s">
        <v>106</v>
      </c>
      <c r="B108">
        <v>41.910000000000011</v>
      </c>
      <c r="C108">
        <v>112.94000000000001</v>
      </c>
      <c r="D108">
        <v>81.5</v>
      </c>
      <c r="E108">
        <f t="shared" si="50"/>
        <v>201.81294058674041</v>
      </c>
      <c r="F108">
        <f t="shared" si="36"/>
        <v>-0.91867745410072965</v>
      </c>
      <c r="G108">
        <v>30</v>
      </c>
      <c r="H108">
        <f t="shared" si="51"/>
        <v>28.760530121904054</v>
      </c>
      <c r="I108">
        <f t="shared" si="37"/>
        <v>0.53685451037477216</v>
      </c>
      <c r="J108">
        <v>15.26923727171646</v>
      </c>
      <c r="K108">
        <f t="shared" si="57"/>
        <v>25.609521305478122</v>
      </c>
      <c r="L108">
        <f t="shared" si="39"/>
        <v>-1.570007449929154E-2</v>
      </c>
      <c r="M108">
        <f t="shared" si="52"/>
        <v>12.440124133990238</v>
      </c>
      <c r="N108">
        <f t="shared" si="40"/>
        <v>0.99999604341030002</v>
      </c>
      <c r="O108">
        <f t="shared" si="53"/>
        <v>-4.0575933578332153</v>
      </c>
      <c r="P108">
        <f t="shared" si="41"/>
        <v>1.6996698526581904E-2</v>
      </c>
      <c r="Q108">
        <f t="shared" si="54"/>
        <v>-12.159762015176234</v>
      </c>
      <c r="R108">
        <f t="shared" si="42"/>
        <v>5.2369711468585112E-6</v>
      </c>
      <c r="S108">
        <f t="shared" si="55"/>
        <v>-11.649902042870744</v>
      </c>
      <c r="T108" s="2">
        <f t="shared" si="43"/>
        <v>8.7198304613404448E-6</v>
      </c>
      <c r="U108">
        <v>0</v>
      </c>
      <c r="V108" s="2">
        <f t="shared" si="56"/>
        <v>7.6035443274520711E-11</v>
      </c>
      <c r="W108" s="2">
        <v>7.3145584076336867E-2</v>
      </c>
      <c r="X108" s="2">
        <v>4.3465532710742429E-6</v>
      </c>
      <c r="Y108" s="2">
        <v>2.1190777829105806E-2</v>
      </c>
      <c r="Z108" s="2">
        <v>8.7198304613404448E-6</v>
      </c>
      <c r="AA108" s="2">
        <v>4.3987294090420393E-6</v>
      </c>
      <c r="AB108" s="4">
        <f t="shared" si="44"/>
        <v>1.8870765403716825E-2</v>
      </c>
      <c r="AC108">
        <v>0.09</v>
      </c>
      <c r="AD108" s="2">
        <f t="shared" si="45"/>
        <v>7.1129234596283175E-2</v>
      </c>
      <c r="AE108" s="2" t="str">
        <f t="shared" si="46"/>
        <v>Same</v>
      </c>
      <c r="AF108">
        <v>41.910000000000011</v>
      </c>
      <c r="AG108" s="2">
        <f t="shared" si="47"/>
        <v>112.94000000000001</v>
      </c>
      <c r="AH108" s="2" t="e">
        <f t="shared" si="48"/>
        <v>#N/A</v>
      </c>
      <c r="AI108" s="2" t="e">
        <f t="shared" si="49"/>
        <v>#N/A</v>
      </c>
    </row>
    <row r="109" spans="1:35" x14ac:dyDescent="0.25">
      <c r="A109" t="s">
        <v>245</v>
      </c>
      <c r="B109">
        <v>56.39</v>
      </c>
      <c r="C109">
        <v>100.68</v>
      </c>
      <c r="D109">
        <v>101.1</v>
      </c>
      <c r="E109">
        <f t="shared" si="50"/>
        <v>263.95991759158233</v>
      </c>
      <c r="F109">
        <f t="shared" si="36"/>
        <v>0.63537971797969961</v>
      </c>
      <c r="G109">
        <v>13</v>
      </c>
      <c r="H109">
        <f t="shared" si="51"/>
        <v>12.609498180307844</v>
      </c>
      <c r="I109">
        <f t="shared" si="37"/>
        <v>-0.11290387155526248</v>
      </c>
      <c r="J109">
        <v>21.939608907564104</v>
      </c>
      <c r="K109">
        <f t="shared" si="57"/>
        <v>39.846773689875704</v>
      </c>
      <c r="L109">
        <f t="shared" si="39"/>
        <v>0.40858833791483473</v>
      </c>
      <c r="M109">
        <f t="shared" si="52"/>
        <v>-15.525375576098746</v>
      </c>
      <c r="N109">
        <f t="shared" si="40"/>
        <v>1.8089017514572929E-7</v>
      </c>
      <c r="O109">
        <f t="shared" si="53"/>
        <v>-8.822297523308233</v>
      </c>
      <c r="P109">
        <f t="shared" si="41"/>
        <v>1.4738756828793815E-4</v>
      </c>
      <c r="Q109">
        <f t="shared" si="54"/>
        <v>-5.0323744104863621</v>
      </c>
      <c r="R109">
        <f t="shared" si="42"/>
        <v>6.481025473912075E-3</v>
      </c>
      <c r="S109">
        <f t="shared" si="55"/>
        <v>1.4750964667578881</v>
      </c>
      <c r="T109" s="2">
        <f t="shared" si="43"/>
        <v>0.81383078824226029</v>
      </c>
      <c r="U109">
        <v>0</v>
      </c>
      <c r="V109" s="2">
        <f t="shared" si="56"/>
        <v>0.66232055189101868</v>
      </c>
      <c r="W109" s="2">
        <v>0.68465257409872005</v>
      </c>
      <c r="X109" s="2">
        <v>0.7820902552152984</v>
      </c>
      <c r="Y109" s="2">
        <v>0.93541016458562065</v>
      </c>
      <c r="Z109" s="2">
        <v>0.81383078824226029</v>
      </c>
      <c r="AA109" s="2">
        <v>0.78761073251397529</v>
      </c>
      <c r="AB109" s="4">
        <f t="shared" si="44"/>
        <v>0.80071890293117498</v>
      </c>
      <c r="AC109">
        <v>0.86699999999999999</v>
      </c>
      <c r="AD109" s="2">
        <f t="shared" si="45"/>
        <v>6.6281097068825012E-2</v>
      </c>
      <c r="AE109" s="2" t="str">
        <f t="shared" si="46"/>
        <v>Same</v>
      </c>
      <c r="AF109">
        <v>56.39</v>
      </c>
      <c r="AG109" s="2">
        <f t="shared" si="47"/>
        <v>100.68</v>
      </c>
      <c r="AH109" s="2" t="e">
        <f t="shared" si="48"/>
        <v>#N/A</v>
      </c>
      <c r="AI109" s="2" t="e">
        <f t="shared" si="49"/>
        <v>#N/A</v>
      </c>
    </row>
    <row r="110" spans="1:35" x14ac:dyDescent="0.25">
      <c r="A110" t="s">
        <v>111</v>
      </c>
      <c r="B110">
        <v>-45.960000000000008</v>
      </c>
      <c r="C110">
        <v>39.640000000000015</v>
      </c>
      <c r="D110">
        <v>105.6</v>
      </c>
      <c r="E110">
        <f t="shared" si="50"/>
        <v>278.68710913111909</v>
      </c>
      <c r="F110">
        <f t="shared" si="36"/>
        <v>1.0036502073847786</v>
      </c>
      <c r="G110">
        <v>-3</v>
      </c>
      <c r="H110">
        <f t="shared" si="51"/>
        <v>-3.0425806713484991</v>
      </c>
      <c r="I110">
        <f t="shared" si="37"/>
        <v>-0.74258929755587688</v>
      </c>
      <c r="J110">
        <v>-36.916940727612051</v>
      </c>
      <c r="K110">
        <f t="shared" si="57"/>
        <v>-18.793704379922318</v>
      </c>
      <c r="L110">
        <f t="shared" si="39"/>
        <v>-1.338973247121487</v>
      </c>
      <c r="M110">
        <f t="shared" si="52"/>
        <v>-18.028616716755238</v>
      </c>
      <c r="N110">
        <f t="shared" si="40"/>
        <v>1.4800324487944661E-8</v>
      </c>
      <c r="O110">
        <f t="shared" si="53"/>
        <v>0.45060664140709061</v>
      </c>
      <c r="P110">
        <f t="shared" si="41"/>
        <v>0.61078345869466222</v>
      </c>
      <c r="Q110">
        <f t="shared" si="54"/>
        <v>2.9841742872576269</v>
      </c>
      <c r="R110">
        <f t="shared" si="42"/>
        <v>0.95185403146717606</v>
      </c>
      <c r="S110">
        <f t="shared" si="55"/>
        <v>-8.540400763183742</v>
      </c>
      <c r="T110" s="2">
        <f t="shared" si="43"/>
        <v>1.9537375218269467E-4</v>
      </c>
      <c r="U110">
        <v>1</v>
      </c>
      <c r="V110" s="2">
        <f t="shared" si="56"/>
        <v>0.99960929066653759</v>
      </c>
      <c r="W110" s="2">
        <v>0.33996501037810523</v>
      </c>
      <c r="X110" s="2">
        <v>0.67926004680903662</v>
      </c>
      <c r="Y110" s="2">
        <v>0.25713071907666446</v>
      </c>
      <c r="Z110" s="2">
        <v>1.9537375218269467E-4</v>
      </c>
      <c r="AA110" s="2">
        <v>7.8018280093305012E-2</v>
      </c>
      <c r="AB110" s="4">
        <f t="shared" si="44"/>
        <v>0.27091388602185879</v>
      </c>
      <c r="AC110">
        <v>0.41</v>
      </c>
      <c r="AD110" s="2">
        <f t="shared" si="45"/>
        <v>0.13908611397814119</v>
      </c>
      <c r="AE110" s="2" t="str">
        <f t="shared" si="46"/>
        <v>Different</v>
      </c>
      <c r="AF110">
        <v>-45.960000000000008</v>
      </c>
      <c r="AG110" s="2" t="e">
        <f t="shared" si="47"/>
        <v>#N/A</v>
      </c>
      <c r="AH110" s="2">
        <f t="shared" si="48"/>
        <v>39.640000000000015</v>
      </c>
      <c r="AI110" s="2" t="e">
        <f t="shared" si="49"/>
        <v>#N/A</v>
      </c>
    </row>
    <row r="111" spans="1:35" x14ac:dyDescent="0.25">
      <c r="A111" t="s">
        <v>139</v>
      </c>
      <c r="B111">
        <v>-103.66</v>
      </c>
      <c r="C111">
        <v>96.850000000000009</v>
      </c>
      <c r="D111">
        <v>112.1</v>
      </c>
      <c r="E111">
        <f t="shared" si="50"/>
        <v>300.24001153301828</v>
      </c>
      <c r="F111">
        <f t="shared" si="36"/>
        <v>1.5426055061149384</v>
      </c>
      <c r="G111">
        <v>8</v>
      </c>
      <c r="H111">
        <f t="shared" si="51"/>
        <v>7.8073788864660196</v>
      </c>
      <c r="I111">
        <f t="shared" si="37"/>
        <v>-0.30609383449290573</v>
      </c>
      <c r="J111">
        <v>-35.208908538779198</v>
      </c>
      <c r="K111">
        <f t="shared" si="57"/>
        <v>-18.114071082405005</v>
      </c>
      <c r="L111">
        <f t="shared" si="39"/>
        <v>-1.3187193016942493</v>
      </c>
      <c r="M111">
        <f t="shared" si="52"/>
        <v>-20.129517303967337</v>
      </c>
      <c r="N111">
        <f t="shared" si="40"/>
        <v>1.8107634124107529E-9</v>
      </c>
      <c r="O111">
        <f t="shared" si="53"/>
        <v>-9.3657621899851122</v>
      </c>
      <c r="P111">
        <f t="shared" si="41"/>
        <v>8.5598072574646179E-5</v>
      </c>
      <c r="Q111">
        <f t="shared" si="54"/>
        <v>-5.3897761848502483</v>
      </c>
      <c r="R111">
        <f t="shared" si="42"/>
        <v>4.5422681442422843E-3</v>
      </c>
      <c r="S111">
        <f t="shared" si="55"/>
        <v>1.5221897748822217</v>
      </c>
      <c r="T111" s="2">
        <f t="shared" si="43"/>
        <v>0.82086070976981007</v>
      </c>
      <c r="U111">
        <v>1</v>
      </c>
      <c r="V111" s="2">
        <f t="shared" si="56"/>
        <v>3.2090885304176218E-2</v>
      </c>
      <c r="W111" s="2">
        <v>0.73735739236494757</v>
      </c>
      <c r="X111" s="2">
        <v>0.84402243733836879</v>
      </c>
      <c r="Y111" s="2">
        <v>0.43239667903674783</v>
      </c>
      <c r="Z111" s="2">
        <v>0.82086070976981007</v>
      </c>
      <c r="AA111" s="2">
        <v>0.81314143049081444</v>
      </c>
      <c r="AB111" s="4">
        <f t="shared" si="44"/>
        <v>0.72955572980013783</v>
      </c>
      <c r="AC111">
        <v>0.76300000000000001</v>
      </c>
      <c r="AD111" s="2">
        <f t="shared" si="45"/>
        <v>3.3444270199862181E-2</v>
      </c>
      <c r="AE111" s="2" t="str">
        <f t="shared" si="46"/>
        <v>Same</v>
      </c>
      <c r="AF111">
        <v>-103.66</v>
      </c>
      <c r="AG111" s="2">
        <f t="shared" si="47"/>
        <v>96.850000000000009</v>
      </c>
      <c r="AH111" s="2" t="e">
        <f t="shared" si="48"/>
        <v>#N/A</v>
      </c>
      <c r="AI111" s="2" t="e">
        <f t="shared" si="49"/>
        <v>#N/A</v>
      </c>
    </row>
    <row r="112" spans="1:35" x14ac:dyDescent="0.25">
      <c r="A112" t="s">
        <v>106</v>
      </c>
      <c r="B112">
        <v>-79.23</v>
      </c>
      <c r="C112">
        <v>104.27000000000001</v>
      </c>
      <c r="D112">
        <v>99.5</v>
      </c>
      <c r="E112">
        <f t="shared" si="50"/>
        <v>258.76299187253926</v>
      </c>
      <c r="F112">
        <f t="shared" si="36"/>
        <v>0.50542456849883444</v>
      </c>
      <c r="G112">
        <v>18</v>
      </c>
      <c r="H112">
        <f t="shared" si="51"/>
        <v>17.382611618595085</v>
      </c>
      <c r="I112">
        <f t="shared" si="37"/>
        <v>7.9119181562637128E-2</v>
      </c>
      <c r="J112">
        <v>-27.922154469499887</v>
      </c>
      <c r="K112">
        <f t="shared" si="57"/>
        <v>-15.115436636676677</v>
      </c>
      <c r="L112">
        <f t="shared" si="39"/>
        <v>-1.2293561427056043</v>
      </c>
      <c r="M112">
        <f t="shared" si="52"/>
        <v>-3.8166435760405228</v>
      </c>
      <c r="N112">
        <f t="shared" si="40"/>
        <v>2.1527877441217976E-2</v>
      </c>
      <c r="O112">
        <f t="shared" si="53"/>
        <v>-6.4375504835847099</v>
      </c>
      <c r="P112">
        <f t="shared" si="41"/>
        <v>1.597764959965494E-3</v>
      </c>
      <c r="Q112">
        <f t="shared" si="54"/>
        <v>-9.0778637602124164</v>
      </c>
      <c r="R112">
        <f t="shared" si="42"/>
        <v>1.1415219924204309E-4</v>
      </c>
      <c r="S112">
        <f t="shared" si="55"/>
        <v>1.3724884066707472</v>
      </c>
      <c r="T112" s="2">
        <f t="shared" si="43"/>
        <v>0.7977818956052547</v>
      </c>
      <c r="U112">
        <v>0</v>
      </c>
      <c r="V112" s="2">
        <f t="shared" si="56"/>
        <v>0.63645595295551349</v>
      </c>
      <c r="W112" s="2">
        <v>0.71975596336425907</v>
      </c>
      <c r="X112" s="2">
        <v>0.16882806088014776</v>
      </c>
      <c r="Y112" s="2">
        <v>0.30171873673507382</v>
      </c>
      <c r="Z112" s="2">
        <v>0.7977818956052547</v>
      </c>
      <c r="AA112" s="2">
        <v>0.81464242276931997</v>
      </c>
      <c r="AB112" s="4">
        <f t="shared" si="44"/>
        <v>0.56054541587081108</v>
      </c>
      <c r="AC112">
        <v>0.437</v>
      </c>
      <c r="AD112" s="2">
        <f t="shared" si="45"/>
        <v>0.12354541587081108</v>
      </c>
      <c r="AE112" s="2" t="str">
        <f t="shared" si="46"/>
        <v>Different</v>
      </c>
      <c r="AF112">
        <v>-79.23</v>
      </c>
      <c r="AG112" s="2" t="e">
        <f t="shared" si="47"/>
        <v>#N/A</v>
      </c>
      <c r="AH112" s="2">
        <f t="shared" si="48"/>
        <v>104.27000000000001</v>
      </c>
      <c r="AI112" s="2" t="e">
        <f t="shared" si="49"/>
        <v>#N/A</v>
      </c>
    </row>
    <row r="113" spans="1:35" x14ac:dyDescent="0.25">
      <c r="A113" t="s">
        <v>106</v>
      </c>
      <c r="B113">
        <v>-97.05</v>
      </c>
      <c r="C113">
        <v>97.410000000000011</v>
      </c>
      <c r="D113">
        <v>92.2</v>
      </c>
      <c r="E113">
        <f t="shared" si="50"/>
        <v>235.32319834873226</v>
      </c>
      <c r="F113">
        <f t="shared" si="36"/>
        <v>-8.0714629147394204E-2</v>
      </c>
      <c r="G113">
        <v>27</v>
      </c>
      <c r="H113">
        <f t="shared" si="51"/>
        <v>25.924296593046542</v>
      </c>
      <c r="I113">
        <f t="shared" si="37"/>
        <v>0.42275241986128892</v>
      </c>
      <c r="J113">
        <v>-33.67044717270597</v>
      </c>
      <c r="K113">
        <f t="shared" si="57"/>
        <v>-17.494878927677526</v>
      </c>
      <c r="L113">
        <f t="shared" si="39"/>
        <v>-1.3002665799741153</v>
      </c>
      <c r="M113">
        <f t="shared" si="52"/>
        <v>7.3286770904102143</v>
      </c>
      <c r="N113">
        <f t="shared" si="40"/>
        <v>0.99934398920703993</v>
      </c>
      <c r="O113">
        <f t="shared" si="53"/>
        <v>-6.1088321540459232</v>
      </c>
      <c r="P113">
        <f t="shared" si="41"/>
        <v>2.2182141758749292E-3</v>
      </c>
      <c r="Q113">
        <f t="shared" si="54"/>
        <v>-13.299547841786556</v>
      </c>
      <c r="R113">
        <f t="shared" si="42"/>
        <v>1.6752477100310788E-6</v>
      </c>
      <c r="S113">
        <f t="shared" si="55"/>
        <v>-11.970504078768974</v>
      </c>
      <c r="T113" s="2">
        <f t="shared" si="43"/>
        <v>6.3281007464168541E-6</v>
      </c>
      <c r="U113">
        <v>0</v>
      </c>
      <c r="V113" s="2">
        <f t="shared" si="56"/>
        <v>4.0044859056801548E-11</v>
      </c>
      <c r="W113" s="2">
        <v>4.4911021696261842E-2</v>
      </c>
      <c r="X113" s="2">
        <v>4.2895139884762219E-6</v>
      </c>
      <c r="Y113" s="2">
        <v>6.9861403860813067E-3</v>
      </c>
      <c r="Z113" s="2">
        <v>6.3281007464168541E-6</v>
      </c>
      <c r="AA113" s="2">
        <v>2.9235875344615476E-6</v>
      </c>
      <c r="AB113" s="4">
        <f t="shared" si="44"/>
        <v>1.0382140656922501E-2</v>
      </c>
      <c r="AC113">
        <v>0.11</v>
      </c>
      <c r="AD113" s="2">
        <f t="shared" si="45"/>
        <v>9.96178593430775E-2</v>
      </c>
      <c r="AE113" s="2" t="str">
        <f t="shared" si="46"/>
        <v>Same</v>
      </c>
      <c r="AF113">
        <v>-97.05</v>
      </c>
      <c r="AG113" s="2">
        <f t="shared" si="47"/>
        <v>97.410000000000011</v>
      </c>
      <c r="AH113" s="2" t="e">
        <f t="shared" si="48"/>
        <v>#N/A</v>
      </c>
      <c r="AI113" s="2" t="e">
        <f t="shared" si="49"/>
        <v>#N/A</v>
      </c>
    </row>
    <row r="114" spans="1:35" x14ac:dyDescent="0.25">
      <c r="A114" t="s">
        <v>106</v>
      </c>
      <c r="B114">
        <v>53.739999999999995</v>
      </c>
      <c r="C114">
        <v>115.27000000000001</v>
      </c>
      <c r="D114">
        <v>97.8</v>
      </c>
      <c r="E114">
        <f t="shared" si="50"/>
        <v>253.26434400495739</v>
      </c>
      <c r="F114">
        <f t="shared" si="36"/>
        <v>0.36792450707678664</v>
      </c>
      <c r="G114">
        <v>43</v>
      </c>
      <c r="H114">
        <f t="shared" si="51"/>
        <v>41.003005601010649</v>
      </c>
      <c r="I114">
        <f t="shared" si="37"/>
        <v>1.0293710930233151</v>
      </c>
      <c r="J114">
        <v>18.746544674409613</v>
      </c>
      <c r="K114">
        <f t="shared" si="57"/>
        <v>32.8769519025169</v>
      </c>
      <c r="L114">
        <f t="shared" si="39"/>
        <v>0.20087869414897527</v>
      </c>
      <c r="M114">
        <f t="shared" si="52"/>
        <v>0.80605255799434961</v>
      </c>
      <c r="N114">
        <f t="shared" si="40"/>
        <v>0.69126769104987362</v>
      </c>
      <c r="O114">
        <f t="shared" si="53"/>
        <v>-20.860218758391717</v>
      </c>
      <c r="P114">
        <f t="shared" si="41"/>
        <v>8.7201127743601657E-10</v>
      </c>
      <c r="Q114">
        <f t="shared" si="54"/>
        <v>-23.097831077808582</v>
      </c>
      <c r="R114">
        <f t="shared" si="42"/>
        <v>9.3054936893003636E-11</v>
      </c>
      <c r="S114">
        <f t="shared" si="55"/>
        <v>-7.8107695978120155</v>
      </c>
      <c r="T114" s="2">
        <f t="shared" si="43"/>
        <v>4.0518173558963945E-4</v>
      </c>
      <c r="U114">
        <v>0</v>
      </c>
      <c r="V114" s="2">
        <f t="shared" si="56"/>
        <v>1.6417223885543248E-7</v>
      </c>
      <c r="W114" s="2">
        <v>7.0613987272613601E-2</v>
      </c>
      <c r="X114" s="2">
        <v>4.4596319849050729E-6</v>
      </c>
      <c r="Y114" s="2">
        <v>3.3535705491748106E-2</v>
      </c>
      <c r="Z114" s="2">
        <v>4.0518173558963945E-4</v>
      </c>
      <c r="AA114" s="2">
        <v>2.8463042922026205E-4</v>
      </c>
      <c r="AB114" s="4">
        <f t="shared" si="44"/>
        <v>2.0968792912231304E-2</v>
      </c>
      <c r="AC114">
        <v>0.05</v>
      </c>
      <c r="AD114" s="2">
        <f t="shared" si="45"/>
        <v>2.9031207087768698E-2</v>
      </c>
      <c r="AE114" s="2" t="str">
        <f t="shared" si="46"/>
        <v>Same</v>
      </c>
      <c r="AF114">
        <v>53.739999999999995</v>
      </c>
      <c r="AG114" s="2">
        <f t="shared" si="47"/>
        <v>115.27000000000001</v>
      </c>
      <c r="AH114" s="2" t="e">
        <f t="shared" si="48"/>
        <v>#N/A</v>
      </c>
      <c r="AI114" s="2" t="e">
        <f t="shared" si="49"/>
        <v>#N/A</v>
      </c>
    </row>
    <row r="115" spans="1:35" x14ac:dyDescent="0.25">
      <c r="A115" t="s">
        <v>111</v>
      </c>
      <c r="B115">
        <v>-53.260000000000005</v>
      </c>
      <c r="C115">
        <v>106.48</v>
      </c>
      <c r="D115">
        <v>104.8</v>
      </c>
      <c r="E115">
        <f t="shared" si="50"/>
        <v>276.05714070591068</v>
      </c>
      <c r="F115">
        <f t="shared" si="36"/>
        <v>0.93788479946764425</v>
      </c>
      <c r="G115">
        <v>10</v>
      </c>
      <c r="H115">
        <f t="shared" si="51"/>
        <v>9.7324800041915474</v>
      </c>
      <c r="I115">
        <f t="shared" si="37"/>
        <v>-0.22864673440492098</v>
      </c>
      <c r="J115">
        <v>-19.930244972743349</v>
      </c>
      <c r="K115">
        <f t="shared" si="57"/>
        <v>-11.591995991459198</v>
      </c>
      <c r="L115">
        <f t="shared" si="39"/>
        <v>-1.1243530847256089</v>
      </c>
      <c r="M115">
        <f t="shared" si="52"/>
        <v>-12.871327970398767</v>
      </c>
      <c r="N115">
        <f t="shared" si="40"/>
        <v>2.5707045796973317E-6</v>
      </c>
      <c r="O115">
        <f t="shared" si="53"/>
        <v>-6.1100112277070195</v>
      </c>
      <c r="P115">
        <f t="shared" si="41"/>
        <v>2.2156060706218506E-3</v>
      </c>
      <c r="Q115">
        <f t="shared" si="54"/>
        <v>-5.0423651275106565</v>
      </c>
      <c r="R115">
        <f t="shared" si="42"/>
        <v>6.4170111911906174E-3</v>
      </c>
      <c r="S115">
        <f t="shared" si="55"/>
        <v>1.5227910039750281</v>
      </c>
      <c r="T115" s="2">
        <f t="shared" si="43"/>
        <v>0.82094910249432906</v>
      </c>
      <c r="U115">
        <v>1</v>
      </c>
      <c r="V115" s="2">
        <f t="shared" si="56"/>
        <v>3.2059223897586281E-2</v>
      </c>
      <c r="W115" s="2">
        <v>0.75594047266357467</v>
      </c>
      <c r="X115" s="2">
        <v>0.8098458273542698</v>
      </c>
      <c r="Y115" s="2">
        <v>0.6250327919377251</v>
      </c>
      <c r="Z115" s="2">
        <v>0.82094910249432906</v>
      </c>
      <c r="AA115" s="2">
        <v>0.7796672932236367</v>
      </c>
      <c r="AB115" s="4">
        <f t="shared" si="44"/>
        <v>0.75828709753470713</v>
      </c>
      <c r="AC115">
        <v>0.84</v>
      </c>
      <c r="AD115" s="2">
        <f t="shared" si="45"/>
        <v>8.1712902465292836E-2</v>
      </c>
      <c r="AE115" s="2" t="str">
        <f t="shared" si="46"/>
        <v>Same</v>
      </c>
      <c r="AF115">
        <v>-53.260000000000005</v>
      </c>
      <c r="AG115" s="2">
        <f t="shared" si="47"/>
        <v>106.48</v>
      </c>
      <c r="AH115" s="2" t="e">
        <f t="shared" si="48"/>
        <v>#N/A</v>
      </c>
      <c r="AI115" s="2" t="e">
        <f t="shared" si="49"/>
        <v>#N/A</v>
      </c>
    </row>
    <row r="116" spans="1:35" x14ac:dyDescent="0.25">
      <c r="A116" t="s">
        <v>167</v>
      </c>
      <c r="B116">
        <v>31.940000000000012</v>
      </c>
      <c r="C116">
        <v>35.670000000000016</v>
      </c>
      <c r="D116">
        <v>95.5</v>
      </c>
      <c r="E116">
        <f t="shared" si="50"/>
        <v>245.86338902752539</v>
      </c>
      <c r="F116">
        <f t="shared" si="36"/>
        <v>0.18285505209707822</v>
      </c>
      <c r="G116">
        <v>-16</v>
      </c>
      <c r="H116">
        <f t="shared" si="51"/>
        <v>-16.543624688011462</v>
      </c>
      <c r="I116">
        <f t="shared" si="37"/>
        <v>-1.2857382769124319</v>
      </c>
      <c r="J116">
        <v>31.381672503760733</v>
      </c>
      <c r="K116">
        <f t="shared" si="57"/>
        <v>61.849662832790088</v>
      </c>
      <c r="L116">
        <f t="shared" si="39"/>
        <v>1.0643027026613563</v>
      </c>
      <c r="M116">
        <f t="shared" si="52"/>
        <v>-25.578704879551779</v>
      </c>
      <c r="N116">
        <f t="shared" si="40"/>
        <v>7.7859142546612289E-12</v>
      </c>
      <c r="O116">
        <f t="shared" si="53"/>
        <v>8.1549493578364256</v>
      </c>
      <c r="P116">
        <f t="shared" si="41"/>
        <v>0.9997127726875944</v>
      </c>
      <c r="Q116">
        <f t="shared" si="54"/>
        <v>15.604704804563575</v>
      </c>
      <c r="R116">
        <f t="shared" si="42"/>
        <v>0.99999983290527517</v>
      </c>
      <c r="S116">
        <f t="shared" si="55"/>
        <v>-1.0698765327527107</v>
      </c>
      <c r="T116" s="2">
        <f t="shared" si="43"/>
        <v>0.25542656493801935</v>
      </c>
      <c r="U116">
        <v>0</v>
      </c>
      <c r="V116" s="2">
        <f t="shared" si="56"/>
        <v>6.5242730076036218E-2</v>
      </c>
      <c r="W116" s="2">
        <v>0.24479763303296406</v>
      </c>
      <c r="X116" s="2">
        <v>0.2053000351705849</v>
      </c>
      <c r="Y116" s="2">
        <v>0.2527036710080009</v>
      </c>
      <c r="Z116" s="2">
        <v>0.25542656493801935</v>
      </c>
      <c r="AA116" s="2">
        <v>0.26450413979059489</v>
      </c>
      <c r="AB116" s="4">
        <f t="shared" si="44"/>
        <v>0.24454640878803283</v>
      </c>
      <c r="AC116">
        <v>0.14699999999999999</v>
      </c>
      <c r="AD116" s="2">
        <f t="shared" si="45"/>
        <v>9.7546408788032835E-2</v>
      </c>
      <c r="AE116" s="2" t="str">
        <f t="shared" si="46"/>
        <v>Same</v>
      </c>
      <c r="AF116">
        <v>31.940000000000012</v>
      </c>
      <c r="AG116" s="2">
        <f t="shared" si="47"/>
        <v>35.670000000000016</v>
      </c>
      <c r="AH116" s="2" t="e">
        <f t="shared" si="48"/>
        <v>#N/A</v>
      </c>
      <c r="AI116" s="2" t="e">
        <f t="shared" si="49"/>
        <v>#N/A</v>
      </c>
    </row>
    <row r="117" spans="1:35" x14ac:dyDescent="0.25">
      <c r="A117" t="s">
        <v>106</v>
      </c>
      <c r="B117">
        <v>-60.22</v>
      </c>
      <c r="C117">
        <v>113.50000000000001</v>
      </c>
      <c r="D117">
        <v>90.1</v>
      </c>
      <c r="E117">
        <f t="shared" si="50"/>
        <v>228.66499954223787</v>
      </c>
      <c r="F117">
        <f t="shared" si="36"/>
        <v>-0.24721060541288195</v>
      </c>
      <c r="G117">
        <v>37</v>
      </c>
      <c r="H117">
        <f t="shared" si="51"/>
        <v>35.361385735977336</v>
      </c>
      <c r="I117">
        <f t="shared" si="37"/>
        <v>0.80240789907856302</v>
      </c>
      <c r="J117">
        <v>-20.961900334576864</v>
      </c>
      <c r="K117">
        <f t="shared" si="57"/>
        <v>-12.063976009117027</v>
      </c>
      <c r="L117">
        <f t="shared" si="39"/>
        <v>-1.1384186956297668</v>
      </c>
      <c r="M117">
        <f t="shared" si="52"/>
        <v>12.565627012606893</v>
      </c>
      <c r="N117">
        <f t="shared" si="40"/>
        <v>0.99999651007566515</v>
      </c>
      <c r="O117">
        <f t="shared" si="53"/>
        <v>-10.046472936994453</v>
      </c>
      <c r="P117">
        <f t="shared" si="41"/>
        <v>4.3336458723367844E-5</v>
      </c>
      <c r="Q117">
        <f t="shared" si="54"/>
        <v>-18.942014047183889</v>
      </c>
      <c r="R117">
        <f t="shared" si="42"/>
        <v>5.9372839648131422E-9</v>
      </c>
      <c r="S117">
        <f t="shared" si="55"/>
        <v>-12.027883184222931</v>
      </c>
      <c r="T117" s="2">
        <f t="shared" si="43"/>
        <v>5.975222875737853E-6</v>
      </c>
      <c r="U117">
        <v>0</v>
      </c>
      <c r="V117" s="2">
        <f t="shared" si="56"/>
        <v>3.5703288414740935E-11</v>
      </c>
      <c r="W117" s="2">
        <v>4.0503668879442352E-2</v>
      </c>
      <c r="X117" s="2">
        <v>4.3053869473338382E-6</v>
      </c>
      <c r="Y117" s="2">
        <v>3.1248145408514127E-2</v>
      </c>
      <c r="Z117" s="2">
        <v>5.975222875737853E-6</v>
      </c>
      <c r="AA117" s="2">
        <v>2.7179929065854437E-6</v>
      </c>
      <c r="AB117" s="4">
        <f t="shared" si="44"/>
        <v>1.4352962578137226E-2</v>
      </c>
      <c r="AC117">
        <v>0.03</v>
      </c>
      <c r="AD117" s="2">
        <f t="shared" si="45"/>
        <v>1.5647037421862773E-2</v>
      </c>
      <c r="AE117" s="2" t="str">
        <f t="shared" si="46"/>
        <v>Same</v>
      </c>
      <c r="AF117">
        <v>-60.22</v>
      </c>
      <c r="AG117" s="2">
        <f t="shared" si="47"/>
        <v>113.50000000000001</v>
      </c>
      <c r="AH117" s="2" t="e">
        <f t="shared" si="48"/>
        <v>#N/A</v>
      </c>
      <c r="AI117" s="2" t="e">
        <f t="shared" si="49"/>
        <v>#N/A</v>
      </c>
    </row>
    <row r="118" spans="1:35" x14ac:dyDescent="0.25">
      <c r="A118" t="s">
        <v>139</v>
      </c>
      <c r="B118">
        <v>-78.66</v>
      </c>
      <c r="C118">
        <v>139.09</v>
      </c>
      <c r="D118">
        <v>106.8</v>
      </c>
      <c r="E118">
        <f t="shared" si="50"/>
        <v>282.64150256232534</v>
      </c>
      <c r="F118">
        <f t="shared" si="36"/>
        <v>1.1025343972386958</v>
      </c>
      <c r="G118">
        <v>36</v>
      </c>
      <c r="H118">
        <f t="shared" si="51"/>
        <v>34.419736636610239</v>
      </c>
      <c r="I118">
        <f t="shared" si="37"/>
        <v>0.76452521781317195</v>
      </c>
      <c r="J118">
        <v>-22.117197460724451</v>
      </c>
      <c r="K118">
        <f t="shared" si="57"/>
        <v>-12.585861244661869</v>
      </c>
      <c r="L118">
        <f t="shared" si="39"/>
        <v>-1.1539715461428586</v>
      </c>
      <c r="M118">
        <f t="shared" si="52"/>
        <v>-4.2804051674843278</v>
      </c>
      <c r="N118">
        <f t="shared" si="40"/>
        <v>1.3648203686012947E-2</v>
      </c>
      <c r="O118">
        <f t="shared" si="53"/>
        <v>-20.016782228311673</v>
      </c>
      <c r="P118">
        <f t="shared" si="41"/>
        <v>2.026851505672252E-9</v>
      </c>
      <c r="Q118">
        <f t="shared" si="54"/>
        <v>-21.593182669647568</v>
      </c>
      <c r="R118">
        <f t="shared" si="42"/>
        <v>4.1898639358972854E-10</v>
      </c>
      <c r="S118">
        <f t="shared" si="55"/>
        <v>1.4473656851395253</v>
      </c>
      <c r="T118" s="2">
        <f t="shared" si="43"/>
        <v>0.80959267925168066</v>
      </c>
      <c r="U118">
        <v>1</v>
      </c>
      <c r="V118" s="2">
        <f t="shared" si="56"/>
        <v>3.6254947794553363E-2</v>
      </c>
      <c r="W118" s="2">
        <v>0.70788944558802414</v>
      </c>
      <c r="X118" s="2">
        <v>0.6436593207509026</v>
      </c>
      <c r="Y118" s="2">
        <v>0.7513368007140917</v>
      </c>
      <c r="Z118" s="2">
        <v>0.80959267925168066</v>
      </c>
      <c r="AA118" s="2">
        <v>0.82937890393155311</v>
      </c>
      <c r="AB118" s="4">
        <f t="shared" si="44"/>
        <v>0.74837143004725049</v>
      </c>
      <c r="AC118">
        <v>0.73299999999999998</v>
      </c>
      <c r="AD118" s="2">
        <f t="shared" si="45"/>
        <v>1.5371430047250501E-2</v>
      </c>
      <c r="AE118" s="2" t="str">
        <f t="shared" si="46"/>
        <v>Same</v>
      </c>
      <c r="AF118">
        <v>-78.66</v>
      </c>
      <c r="AG118" s="2">
        <f t="shared" si="47"/>
        <v>139.09</v>
      </c>
      <c r="AH118" s="2" t="e">
        <f t="shared" si="48"/>
        <v>#N/A</v>
      </c>
      <c r="AI118" s="2" t="e">
        <f t="shared" si="49"/>
        <v>#N/A</v>
      </c>
    </row>
    <row r="119" spans="1:35" x14ac:dyDescent="0.25">
      <c r="A119" t="s">
        <v>167</v>
      </c>
      <c r="B119">
        <v>-15.739999999999995</v>
      </c>
      <c r="C119">
        <v>55.47</v>
      </c>
      <c r="D119">
        <v>76.5</v>
      </c>
      <c r="E119">
        <f t="shared" si="50"/>
        <v>186.52209780369972</v>
      </c>
      <c r="F119">
        <f t="shared" si="36"/>
        <v>-1.3010426959738344</v>
      </c>
      <c r="G119">
        <v>6</v>
      </c>
      <c r="H119">
        <f t="shared" si="51"/>
        <v>5.8751077057264407</v>
      </c>
      <c r="I119">
        <f t="shared" si="37"/>
        <v>-0.38382938726671217</v>
      </c>
      <c r="J119">
        <v>-11.88124584739225</v>
      </c>
      <c r="K119">
        <f t="shared" si="57"/>
        <v>-7.6672464148870398</v>
      </c>
      <c r="L119">
        <f t="shared" si="39"/>
        <v>-1.007390505008211</v>
      </c>
      <c r="M119">
        <f t="shared" si="52"/>
        <v>12.325701217159072</v>
      </c>
      <c r="N119">
        <f t="shared" si="40"/>
        <v>0.99999556377005372</v>
      </c>
      <c r="O119">
        <f t="shared" si="53"/>
        <v>13.002476907919437</v>
      </c>
      <c r="P119">
        <f t="shared" si="41"/>
        <v>0.99999774526737684</v>
      </c>
      <c r="Q119">
        <f t="shared" si="54"/>
        <v>2.9655151769066688</v>
      </c>
      <c r="R119">
        <f t="shared" si="42"/>
        <v>0.95099167732946777</v>
      </c>
      <c r="S119">
        <f t="shared" si="55"/>
        <v>-13.50099105109132</v>
      </c>
      <c r="T119" s="2">
        <f t="shared" si="43"/>
        <v>1.3695991931243412E-6</v>
      </c>
      <c r="U119">
        <v>0</v>
      </c>
      <c r="V119" s="2">
        <f t="shared" si="56"/>
        <v>1.8758019498068465E-12</v>
      </c>
      <c r="W119" s="2">
        <v>8.522181580673447E-3</v>
      </c>
      <c r="X119" s="2">
        <v>2.6499537525483278E-7</v>
      </c>
      <c r="Y119" s="2">
        <v>2.2507852151579647E-8</v>
      </c>
      <c r="Z119" s="2">
        <v>1.3695991931243412E-6</v>
      </c>
      <c r="AA119" s="2">
        <v>2.0614241198409574E-7</v>
      </c>
      <c r="AB119" s="4">
        <f t="shared" si="44"/>
        <v>1.7048089651011925E-3</v>
      </c>
      <c r="AC119">
        <v>0.253</v>
      </c>
      <c r="AD119" s="2">
        <f t="shared" si="45"/>
        <v>0.25129519103489883</v>
      </c>
      <c r="AE119" s="2" t="str">
        <f t="shared" si="46"/>
        <v>Different</v>
      </c>
      <c r="AF119">
        <v>-15.739999999999995</v>
      </c>
      <c r="AG119" s="2" t="e">
        <f t="shared" si="47"/>
        <v>#N/A</v>
      </c>
      <c r="AH119" s="2">
        <f t="shared" si="48"/>
        <v>55.47</v>
      </c>
      <c r="AI119" s="2" t="e">
        <f t="shared" si="49"/>
        <v>#N/A</v>
      </c>
    </row>
    <row r="120" spans="1:35" x14ac:dyDescent="0.25">
      <c r="A120" t="s">
        <v>106</v>
      </c>
      <c r="B120">
        <v>30.450000000000003</v>
      </c>
      <c r="C120">
        <v>64.94</v>
      </c>
      <c r="D120">
        <v>101.3</v>
      </c>
      <c r="E120">
        <f t="shared" si="50"/>
        <v>264.61100202823161</v>
      </c>
      <c r="F120">
        <f t="shared" si="36"/>
        <v>0.65166083875450309</v>
      </c>
      <c r="G120">
        <v>7</v>
      </c>
      <c r="H120">
        <f t="shared" si="51"/>
        <v>6.8422476255383282</v>
      </c>
      <c r="I120">
        <f t="shared" si="37"/>
        <v>-0.3449212065591698</v>
      </c>
      <c r="J120">
        <v>18.841211929859053</v>
      </c>
      <c r="K120">
        <f t="shared" si="57"/>
        <v>33.079693293495609</v>
      </c>
      <c r="L120">
        <f t="shared" si="39"/>
        <v>0.20692064807284172</v>
      </c>
      <c r="M120">
        <f t="shared" si="52"/>
        <v>-17.171607940132191</v>
      </c>
      <c r="N120">
        <f t="shared" si="40"/>
        <v>3.4871081030538606E-8</v>
      </c>
      <c r="O120">
        <f t="shared" si="53"/>
        <v>-5.5113506514105852</v>
      </c>
      <c r="P120">
        <f t="shared" si="41"/>
        <v>4.0243850752635889E-3</v>
      </c>
      <c r="Q120">
        <f t="shared" si="54"/>
        <v>-1.4558124820449319</v>
      </c>
      <c r="R120">
        <f t="shared" si="42"/>
        <v>0.18910863084354582</v>
      </c>
      <c r="S120">
        <f t="shared" si="55"/>
        <v>-3.0041242074830516</v>
      </c>
      <c r="T120" s="2">
        <f t="shared" si="43"/>
        <v>4.7239902638840238E-2</v>
      </c>
      <c r="U120">
        <v>0</v>
      </c>
      <c r="V120" s="2">
        <f t="shared" si="56"/>
        <v>2.2316084013271047E-3</v>
      </c>
      <c r="W120" s="2">
        <v>0.20634015533783401</v>
      </c>
      <c r="X120" s="2">
        <v>2.65809913845001E-2</v>
      </c>
      <c r="Y120" s="2">
        <v>0.42632677137449093</v>
      </c>
      <c r="Z120" s="2">
        <v>4.7239902638840238E-2</v>
      </c>
      <c r="AA120" s="2">
        <v>2.6792282708743429E-2</v>
      </c>
      <c r="AB120" s="4">
        <f t="shared" si="44"/>
        <v>0.14665602068888176</v>
      </c>
      <c r="AC120">
        <v>0.61699999999999999</v>
      </c>
      <c r="AD120" s="2">
        <f t="shared" si="45"/>
        <v>0.47034397931111827</v>
      </c>
      <c r="AE120" s="2" t="str">
        <f t="shared" si="46"/>
        <v>Very Different</v>
      </c>
      <c r="AF120">
        <v>30.450000000000003</v>
      </c>
      <c r="AG120" s="2" t="e">
        <f t="shared" si="47"/>
        <v>#N/A</v>
      </c>
      <c r="AH120" s="2" t="e">
        <f t="shared" si="48"/>
        <v>#N/A</v>
      </c>
      <c r="AI120" s="2">
        <f t="shared" si="49"/>
        <v>64.94</v>
      </c>
    </row>
    <row r="121" spans="1:35" x14ac:dyDescent="0.25">
      <c r="A121" t="s">
        <v>116</v>
      </c>
      <c r="B121">
        <v>-72.98</v>
      </c>
      <c r="C121">
        <v>156.97000000000003</v>
      </c>
      <c r="D121">
        <v>108.9</v>
      </c>
      <c r="E121">
        <f t="shared" si="50"/>
        <v>289.58869465505217</v>
      </c>
      <c r="F121">
        <f t="shared" si="36"/>
        <v>1.2762569854939767</v>
      </c>
      <c r="G121">
        <v>25</v>
      </c>
      <c r="H121">
        <f t="shared" si="51"/>
        <v>24.030701076896737</v>
      </c>
      <c r="I121">
        <f t="shared" si="37"/>
        <v>0.34657279474181391</v>
      </c>
      <c r="J121">
        <v>-18.701333446702382</v>
      </c>
      <c r="K121">
        <f t="shared" si="57"/>
        <v>-11.021942269939411</v>
      </c>
      <c r="L121">
        <f t="shared" si="39"/>
        <v>-1.1073647514458353</v>
      </c>
      <c r="M121">
        <f t="shared" si="52"/>
        <v>-11.039439908954799</v>
      </c>
      <c r="N121">
        <f t="shared" si="40"/>
        <v>1.6055550146667291E-5</v>
      </c>
      <c r="O121">
        <f t="shared" si="53"/>
        <v>-16.133092299080509</v>
      </c>
      <c r="P121">
        <f t="shared" si="41"/>
        <v>9.851151445382535E-8</v>
      </c>
      <c r="Q121">
        <f t="shared" si="54"/>
        <v>-15.188307509297248</v>
      </c>
      <c r="R121">
        <f t="shared" si="42"/>
        <v>2.5339716354874814E-7</v>
      </c>
      <c r="S121">
        <f t="shared" si="55"/>
        <v>1.6336139355605535</v>
      </c>
      <c r="T121" s="2">
        <f t="shared" si="43"/>
        <v>0.83666411044545819</v>
      </c>
      <c r="U121">
        <v>1</v>
      </c>
      <c r="V121" s="2">
        <f t="shared" si="56"/>
        <v>2.667861281657348E-2</v>
      </c>
      <c r="W121" s="2">
        <v>0.89722619956370742</v>
      </c>
      <c r="X121" s="2">
        <v>0.86318019598104689</v>
      </c>
      <c r="Y121" s="2">
        <v>0.99998205041221044</v>
      </c>
      <c r="Z121" s="2">
        <v>0.83666411044545819</v>
      </c>
      <c r="AA121" s="2">
        <v>0.85105718554077692</v>
      </c>
      <c r="AB121" s="4">
        <f t="shared" si="44"/>
        <v>0.88962194838864017</v>
      </c>
      <c r="AC121">
        <v>0.97699999999999998</v>
      </c>
      <c r="AD121" s="2">
        <f t="shared" si="45"/>
        <v>8.7378051611359808E-2</v>
      </c>
      <c r="AE121" s="2" t="str">
        <f t="shared" si="46"/>
        <v>Same</v>
      </c>
      <c r="AF121">
        <v>-72.98</v>
      </c>
      <c r="AG121" s="2">
        <f t="shared" si="47"/>
        <v>156.97000000000003</v>
      </c>
      <c r="AH121" s="2" t="e">
        <f t="shared" si="48"/>
        <v>#N/A</v>
      </c>
      <c r="AI121" s="2" t="e">
        <f t="shared" si="49"/>
        <v>#N/A</v>
      </c>
    </row>
    <row r="122" spans="1:35" x14ac:dyDescent="0.25">
      <c r="A122" t="s">
        <v>111</v>
      </c>
      <c r="B122">
        <v>-50.650000000000006</v>
      </c>
      <c r="C122">
        <v>83.550000000000011</v>
      </c>
      <c r="D122">
        <v>111</v>
      </c>
      <c r="E122">
        <f t="shared" si="50"/>
        <v>296.56983522928351</v>
      </c>
      <c r="F122">
        <f t="shared" si="36"/>
        <v>1.4508284948666796</v>
      </c>
      <c r="G122">
        <v>4</v>
      </c>
      <c r="H122">
        <f t="shared" si="51"/>
        <v>3.9335259641739349</v>
      </c>
      <c r="I122">
        <f t="shared" si="37"/>
        <v>-0.46193950526647726</v>
      </c>
      <c r="J122">
        <v>-23.418931133242495</v>
      </c>
      <c r="K122">
        <f t="shared" si="57"/>
        <v>-13.165992093248661</v>
      </c>
      <c r="L122">
        <f t="shared" si="39"/>
        <v>-1.1712601907558524</v>
      </c>
      <c r="M122">
        <f t="shared" si="52"/>
        <v>-21.376149269439264</v>
      </c>
      <c r="N122">
        <f t="shared" si="40"/>
        <v>5.2054266084226332E-10</v>
      </c>
      <c r="O122">
        <f t="shared" si="53"/>
        <v>-7.0049089719541158</v>
      </c>
      <c r="P122">
        <f t="shared" si="41"/>
        <v>9.0659387360323307E-4</v>
      </c>
      <c r="Q122">
        <f t="shared" si="54"/>
        <v>-2.5255524623714281</v>
      </c>
      <c r="R122">
        <f t="shared" si="42"/>
        <v>7.4086158789995638E-2</v>
      </c>
      <c r="S122">
        <f t="shared" si="55"/>
        <v>-0.19809706060238708</v>
      </c>
      <c r="T122" s="2">
        <f t="shared" si="43"/>
        <v>0.45063705625366707</v>
      </c>
      <c r="U122">
        <v>1</v>
      </c>
      <c r="V122" s="2">
        <f t="shared" si="56"/>
        <v>0.30179964396163661</v>
      </c>
      <c r="W122" s="2">
        <v>0.34436022131085853</v>
      </c>
      <c r="X122" s="2">
        <v>0.64988992199757989</v>
      </c>
      <c r="Y122" s="2">
        <v>0.30478163824634769</v>
      </c>
      <c r="Z122" s="2">
        <v>0.45063705625366707</v>
      </c>
      <c r="AA122" s="2">
        <v>0.37326966086665997</v>
      </c>
      <c r="AB122" s="4">
        <f t="shared" si="44"/>
        <v>0.42458769973502264</v>
      </c>
      <c r="AC122">
        <v>0.61699999999999999</v>
      </c>
      <c r="AD122" s="2">
        <f t="shared" si="45"/>
        <v>0.19241230026497735</v>
      </c>
      <c r="AE122" s="2" t="str">
        <f t="shared" si="46"/>
        <v>Different</v>
      </c>
      <c r="AF122">
        <v>-50.650000000000006</v>
      </c>
      <c r="AG122" s="2" t="e">
        <f t="shared" si="47"/>
        <v>#N/A</v>
      </c>
      <c r="AH122" s="2">
        <f t="shared" si="48"/>
        <v>83.550000000000011</v>
      </c>
      <c r="AI122" s="2" t="e">
        <f t="shared" si="49"/>
        <v>#N/A</v>
      </c>
    </row>
    <row r="123" spans="1:35" x14ac:dyDescent="0.25">
      <c r="A123" t="s">
        <v>106</v>
      </c>
      <c r="B123">
        <v>-6.269999999999996</v>
      </c>
      <c r="C123">
        <v>97.860000000000014</v>
      </c>
      <c r="D123">
        <v>85.8</v>
      </c>
      <c r="E123">
        <f t="shared" si="50"/>
        <v>215.15410615236473</v>
      </c>
      <c r="F123">
        <f t="shared" si="36"/>
        <v>-0.58506615021453068</v>
      </c>
      <c r="G123">
        <v>47</v>
      </c>
      <c r="H123">
        <f t="shared" si="51"/>
        <v>44.756876397901785</v>
      </c>
      <c r="I123">
        <f t="shared" si="37"/>
        <v>1.1803898653087308</v>
      </c>
      <c r="J123">
        <v>-2.749495443827338</v>
      </c>
      <c r="K123">
        <f t="shared" si="57"/>
        <v>-2.250517596889432</v>
      </c>
      <c r="L123">
        <f t="shared" si="39"/>
        <v>-0.84596502707086119</v>
      </c>
      <c r="M123">
        <f t="shared" si="52"/>
        <v>19.237271876794704</v>
      </c>
      <c r="N123">
        <f t="shared" si="40"/>
        <v>0.99999999558064401</v>
      </c>
      <c r="O123">
        <f t="shared" si="53"/>
        <v>-12.936168753006402</v>
      </c>
      <c r="P123">
        <f t="shared" si="41"/>
        <v>2.4093075815176581E-6</v>
      </c>
      <c r="Q123">
        <f t="shared" si="54"/>
        <v>-24.04522039867954</v>
      </c>
      <c r="R123">
        <f t="shared" si="42"/>
        <v>3.6082237823824061E-11</v>
      </c>
      <c r="S123">
        <f t="shared" si="55"/>
        <v>-12.02884344369687</v>
      </c>
      <c r="T123" s="2">
        <f t="shared" si="43"/>
        <v>5.9694878995873221E-6</v>
      </c>
      <c r="U123">
        <v>0</v>
      </c>
      <c r="V123" s="2">
        <f t="shared" si="56"/>
        <v>3.5634785783319458E-11</v>
      </c>
      <c r="W123" s="2">
        <v>4.0307094726401121E-2</v>
      </c>
      <c r="X123" s="2">
        <v>4.305766733127873E-6</v>
      </c>
      <c r="Y123" s="2">
        <v>3.3645992701921409E-2</v>
      </c>
      <c r="Z123" s="2">
        <v>5.9694878995873221E-6</v>
      </c>
      <c r="AA123" s="2">
        <v>2.7149690481850807E-6</v>
      </c>
      <c r="AB123" s="4">
        <f t="shared" si="44"/>
        <v>1.4793215530400685E-2</v>
      </c>
      <c r="AC123">
        <v>1.2999999999999999E-2</v>
      </c>
      <c r="AD123" s="2">
        <f t="shared" si="45"/>
        <v>1.793215530400686E-3</v>
      </c>
      <c r="AE123" s="2" t="str">
        <f t="shared" si="46"/>
        <v>Same</v>
      </c>
      <c r="AF123">
        <v>-6.269999999999996</v>
      </c>
      <c r="AG123" s="2">
        <f t="shared" si="47"/>
        <v>97.860000000000014</v>
      </c>
      <c r="AH123" s="2" t="e">
        <f t="shared" si="48"/>
        <v>#N/A</v>
      </c>
      <c r="AI123" s="2" t="e">
        <f t="shared" si="49"/>
        <v>#N/A</v>
      </c>
    </row>
    <row r="124" spans="1:35" x14ac:dyDescent="0.25">
      <c r="A124" t="s">
        <v>106</v>
      </c>
      <c r="B124">
        <v>-70.7</v>
      </c>
      <c r="C124">
        <v>100.47000000000001</v>
      </c>
      <c r="D124">
        <v>112.1</v>
      </c>
      <c r="E124">
        <f t="shared" si="50"/>
        <v>300.24001153301828</v>
      </c>
      <c r="F124">
        <f t="shared" si="36"/>
        <v>1.5426055061149384</v>
      </c>
      <c r="G124">
        <v>14</v>
      </c>
      <c r="H124">
        <f t="shared" si="51"/>
        <v>13.566110290634422</v>
      </c>
      <c r="I124">
        <f t="shared" si="37"/>
        <v>-7.4419226166155317E-2</v>
      </c>
      <c r="J124">
        <v>-26.350326952889532</v>
      </c>
      <c r="K124">
        <f t="shared" si="57"/>
        <v>-14.444443945660579</v>
      </c>
      <c r="L124">
        <f t="shared" si="39"/>
        <v>-1.2093596984531518</v>
      </c>
      <c r="M124">
        <f t="shared" si="52"/>
        <v>-18.229988655965755</v>
      </c>
      <c r="N124">
        <f t="shared" si="40"/>
        <v>1.2100867798070073E-8</v>
      </c>
      <c r="O124">
        <f t="shared" si="53"/>
        <v>-12.583063386702264</v>
      </c>
      <c r="P124">
        <f t="shared" si="41"/>
        <v>3.4296003613225685E-6</v>
      </c>
      <c r="Q124">
        <f t="shared" si="54"/>
        <v>-9.0699103120287532</v>
      </c>
      <c r="R124">
        <f t="shared" si="42"/>
        <v>1.1506361803367021E-4</v>
      </c>
      <c r="S124">
        <f t="shared" si="55"/>
        <v>1.6310371696641117</v>
      </c>
      <c r="T124" s="2">
        <f t="shared" si="43"/>
        <v>0.83631167108750382</v>
      </c>
      <c r="U124">
        <v>0</v>
      </c>
      <c r="V124" s="2">
        <f t="shared" si="56"/>
        <v>0.69941721119717315</v>
      </c>
      <c r="W124" s="2">
        <v>0.8708086841774868</v>
      </c>
      <c r="X124" s="2">
        <v>0.86182137638954548</v>
      </c>
      <c r="Y124" s="2">
        <v>1.6676462145583486E-2</v>
      </c>
      <c r="Z124" s="2">
        <v>0.83631167108750382</v>
      </c>
      <c r="AA124" s="2">
        <v>0.84905672095957374</v>
      </c>
      <c r="AB124" s="4">
        <f t="shared" si="44"/>
        <v>0.68693498295193867</v>
      </c>
      <c r="AC124">
        <v>0.78700000000000003</v>
      </c>
      <c r="AD124" s="2">
        <f t="shared" si="45"/>
        <v>0.10006501704806137</v>
      </c>
      <c r="AE124" s="2" t="str">
        <f t="shared" si="46"/>
        <v>Different</v>
      </c>
      <c r="AF124">
        <v>-70.7</v>
      </c>
      <c r="AG124" s="2" t="e">
        <f t="shared" si="47"/>
        <v>#N/A</v>
      </c>
      <c r="AH124" s="2">
        <f t="shared" si="48"/>
        <v>100.47000000000001</v>
      </c>
      <c r="AI124" s="2" t="e">
        <f t="shared" si="49"/>
        <v>#N/A</v>
      </c>
    </row>
    <row r="125" spans="1:35" x14ac:dyDescent="0.25">
      <c r="A125" t="s">
        <v>139</v>
      </c>
      <c r="B125">
        <v>69.429999999999993</v>
      </c>
      <c r="C125">
        <v>81.02000000000001</v>
      </c>
      <c r="D125">
        <v>100.7</v>
      </c>
      <c r="E125">
        <f t="shared" si="50"/>
        <v>262.65872499632587</v>
      </c>
      <c r="F125">
        <f t="shared" si="36"/>
        <v>0.60284188939378636</v>
      </c>
      <c r="G125">
        <v>-8</v>
      </c>
      <c r="H125">
        <f t="shared" si="51"/>
        <v>-8.1980977437924309</v>
      </c>
      <c r="I125">
        <f t="shared" si="37"/>
        <v>-0.94999650491681853</v>
      </c>
      <c r="J125">
        <v>30.446165854458297</v>
      </c>
      <c r="K125">
        <f t="shared" si="57"/>
        <v>59.586548112575635</v>
      </c>
      <c r="L125">
        <f t="shared" si="39"/>
        <v>0.99685897645452748</v>
      </c>
      <c r="M125">
        <f t="shared" si="52"/>
        <v>-26.850878076576024</v>
      </c>
      <c r="N125">
        <f t="shared" si="40"/>
        <v>2.1817843241916532E-12</v>
      </c>
      <c r="O125">
        <f t="shared" si="53"/>
        <v>0.75628948365778204</v>
      </c>
      <c r="P125">
        <f t="shared" si="41"/>
        <v>0.68054759899522355</v>
      </c>
      <c r="Q125">
        <f t="shared" si="54"/>
        <v>9.0877074302108802</v>
      </c>
      <c r="R125">
        <f t="shared" si="42"/>
        <v>0.9998869658384979</v>
      </c>
      <c r="S125">
        <f t="shared" si="55"/>
        <v>-8.1852960798792402</v>
      </c>
      <c r="T125" s="2">
        <f t="shared" si="43"/>
        <v>2.7864422671443166E-4</v>
      </c>
      <c r="U125">
        <v>1</v>
      </c>
      <c r="V125" s="2">
        <f t="shared" si="56"/>
        <v>0.99944278918917628</v>
      </c>
      <c r="W125" s="2">
        <v>0.19453676092024796</v>
      </c>
      <c r="X125" s="2">
        <v>0.19750268557824416</v>
      </c>
      <c r="Y125" s="2">
        <v>0.25380531305640142</v>
      </c>
      <c r="Z125" s="2">
        <v>2.7864422671443166E-4</v>
      </c>
      <c r="AA125" s="2">
        <v>9.377106928958738E-2</v>
      </c>
      <c r="AB125" s="4">
        <f t="shared" si="44"/>
        <v>0.14797889461423905</v>
      </c>
      <c r="AC125">
        <v>0.25</v>
      </c>
      <c r="AD125" s="2">
        <f t="shared" si="45"/>
        <v>0.10202110538576095</v>
      </c>
      <c r="AE125" s="2" t="str">
        <f t="shared" si="46"/>
        <v>Different</v>
      </c>
      <c r="AF125">
        <v>69.429999999999993</v>
      </c>
      <c r="AG125" s="2" t="e">
        <f t="shared" si="47"/>
        <v>#N/A</v>
      </c>
      <c r="AH125" s="2">
        <f t="shared" si="48"/>
        <v>81.02000000000001</v>
      </c>
      <c r="AI125" s="2" t="e">
        <f t="shared" si="49"/>
        <v>#N/A</v>
      </c>
    </row>
    <row r="126" spans="1:35" x14ac:dyDescent="0.25">
      <c r="A126" t="s">
        <v>139</v>
      </c>
      <c r="B126">
        <v>-37.56</v>
      </c>
      <c r="C126">
        <v>125.04</v>
      </c>
      <c r="D126">
        <v>107.9</v>
      </c>
      <c r="E126">
        <f t="shared" si="50"/>
        <v>286.2762442326985</v>
      </c>
      <c r="F126">
        <f t="shared" si="36"/>
        <v>1.1934253244202855</v>
      </c>
      <c r="G126">
        <v>13</v>
      </c>
      <c r="H126">
        <f t="shared" si="51"/>
        <v>12.609498180307844</v>
      </c>
      <c r="I126">
        <f t="shared" si="37"/>
        <v>-0.11290387155526248</v>
      </c>
      <c r="J126">
        <v>-12.539565434623158</v>
      </c>
      <c r="K126">
        <f t="shared" si="57"/>
        <v>-8.008052594460759</v>
      </c>
      <c r="L126">
        <f t="shared" si="39"/>
        <v>-1.0175469670114217</v>
      </c>
      <c r="M126">
        <f t="shared" si="52"/>
        <v>-15.308578293928122</v>
      </c>
      <c r="N126">
        <f t="shared" si="40"/>
        <v>2.2468228066450429E-7</v>
      </c>
      <c r="O126">
        <f t="shared" si="53"/>
        <v>-9.8255211391709913</v>
      </c>
      <c r="P126">
        <f t="shared" si="41"/>
        <v>5.405139568909568E-5</v>
      </c>
      <c r="Q126">
        <f t="shared" si="54"/>
        <v>-7.4576326897412102</v>
      </c>
      <c r="R126">
        <f t="shared" si="42"/>
        <v>5.7668778185843443E-4</v>
      </c>
      <c r="S126">
        <f t="shared" si="55"/>
        <v>1.6206226632218659</v>
      </c>
      <c r="T126" s="2">
        <f t="shared" si="43"/>
        <v>0.83488098477678618</v>
      </c>
      <c r="U126">
        <v>1</v>
      </c>
      <c r="V126" s="2">
        <f t="shared" si="56"/>
        <v>2.7264289188283917E-2</v>
      </c>
      <c r="W126" s="2">
        <v>0.84164771906836655</v>
      </c>
      <c r="X126" s="2">
        <v>0.85665711630836616</v>
      </c>
      <c r="Y126" s="2">
        <v>0.68423865283347696</v>
      </c>
      <c r="Z126" s="2">
        <v>0.83488098477678618</v>
      </c>
      <c r="AA126" s="2">
        <v>0.84195926087459338</v>
      </c>
      <c r="AB126" s="4">
        <f t="shared" si="44"/>
        <v>0.8118767467723178</v>
      </c>
      <c r="AC126">
        <v>0.82</v>
      </c>
      <c r="AD126" s="2">
        <f t="shared" si="45"/>
        <v>8.1232532276821479E-3</v>
      </c>
      <c r="AE126" s="2" t="str">
        <f t="shared" si="46"/>
        <v>Same</v>
      </c>
      <c r="AF126">
        <v>-37.56</v>
      </c>
      <c r="AG126" s="2">
        <f t="shared" si="47"/>
        <v>125.04</v>
      </c>
      <c r="AH126" s="2" t="e">
        <f t="shared" si="48"/>
        <v>#N/A</v>
      </c>
      <c r="AI126" s="2" t="e">
        <f t="shared" si="49"/>
        <v>#N/A</v>
      </c>
    </row>
    <row r="127" spans="1:35" x14ac:dyDescent="0.25">
      <c r="A127" t="s">
        <v>139</v>
      </c>
      <c r="B127">
        <v>-80.550000000000011</v>
      </c>
      <c r="C127">
        <v>72.800000000000011</v>
      </c>
      <c r="D127">
        <v>92.4</v>
      </c>
      <c r="E127">
        <f t="shared" si="50"/>
        <v>235.95932452377977</v>
      </c>
      <c r="F127">
        <f t="shared" si="36"/>
        <v>-6.4807557036651794E-2</v>
      </c>
      <c r="G127">
        <v>14</v>
      </c>
      <c r="H127">
        <f t="shared" si="51"/>
        <v>13.566110290634422</v>
      </c>
      <c r="I127">
        <f t="shared" si="37"/>
        <v>-7.4419226166155317E-2</v>
      </c>
      <c r="J127">
        <v>-35.919863849770458</v>
      </c>
      <c r="K127">
        <f t="shared" si="57"/>
        <v>-18.397935605233144</v>
      </c>
      <c r="L127">
        <f t="shared" si="39"/>
        <v>-1.327178829170452</v>
      </c>
      <c r="M127">
        <f t="shared" si="52"/>
        <v>2.0306724895243633</v>
      </c>
      <c r="N127">
        <f t="shared" si="40"/>
        <v>0.88398006580360355</v>
      </c>
      <c r="O127">
        <f t="shared" si="53"/>
        <v>0.18607119799146155</v>
      </c>
      <c r="P127">
        <f t="shared" si="41"/>
        <v>0.54638404904935867</v>
      </c>
      <c r="Q127">
        <f t="shared" si="54"/>
        <v>-5.2830812055866287</v>
      </c>
      <c r="R127">
        <f t="shared" si="42"/>
        <v>5.0511207663660523E-3</v>
      </c>
      <c r="S127">
        <f t="shared" si="55"/>
        <v>1.6158071834480161</v>
      </c>
      <c r="T127" s="2">
        <f t="shared" si="43"/>
        <v>0.8342160771783278</v>
      </c>
      <c r="U127">
        <v>1</v>
      </c>
      <c r="V127" s="2">
        <f t="shared" si="56"/>
        <v>2.7484309066142167E-2</v>
      </c>
      <c r="W127" s="2">
        <v>0.452318787358854</v>
      </c>
      <c r="X127" s="2">
        <v>0.72855000044959473</v>
      </c>
      <c r="Y127" s="2">
        <v>1.26525276732318E-6</v>
      </c>
      <c r="Z127" s="2">
        <v>0.8342160771783278</v>
      </c>
      <c r="AA127" s="2">
        <v>0.83389283853742213</v>
      </c>
      <c r="AB127" s="4">
        <f t="shared" si="44"/>
        <v>0.56979579375539324</v>
      </c>
      <c r="AC127">
        <v>0.93</v>
      </c>
      <c r="AD127" s="2">
        <f t="shared" si="45"/>
        <v>0.36020420624460681</v>
      </c>
      <c r="AE127" s="2" t="str">
        <f t="shared" si="46"/>
        <v>Very Different</v>
      </c>
      <c r="AF127">
        <v>-80.550000000000011</v>
      </c>
      <c r="AG127" s="2" t="e">
        <f t="shared" si="47"/>
        <v>#N/A</v>
      </c>
      <c r="AH127" s="2" t="e">
        <f t="shared" si="48"/>
        <v>#N/A</v>
      </c>
      <c r="AI127" s="2">
        <f t="shared" si="49"/>
        <v>72.800000000000011</v>
      </c>
    </row>
    <row r="128" spans="1:35" x14ac:dyDescent="0.25">
      <c r="A128" t="s">
        <v>106</v>
      </c>
      <c r="B128">
        <v>47.019999999999996</v>
      </c>
      <c r="C128">
        <v>69.100000000000023</v>
      </c>
      <c r="D128">
        <v>99.3</v>
      </c>
      <c r="E128">
        <f t="shared" si="50"/>
        <v>258.11485209735969</v>
      </c>
      <c r="F128">
        <f t="shared" si="36"/>
        <v>0.48921708239617273</v>
      </c>
      <c r="G128">
        <v>13</v>
      </c>
      <c r="H128">
        <f t="shared" si="51"/>
        <v>12.609498180307844</v>
      </c>
      <c r="I128">
        <f t="shared" si="37"/>
        <v>-0.11290387155526248</v>
      </c>
      <c r="J128">
        <v>25.675381523485974</v>
      </c>
      <c r="K128">
        <f t="shared" si="57"/>
        <v>48.320178440015845</v>
      </c>
      <c r="L128">
        <f t="shared" si="39"/>
        <v>0.66110668570497244</v>
      </c>
      <c r="M128">
        <f t="shared" si="52"/>
        <v>-14.984062748540929</v>
      </c>
      <c r="N128">
        <f t="shared" si="40"/>
        <v>3.1081652228600741E-7</v>
      </c>
      <c r="O128">
        <f t="shared" si="53"/>
        <v>-8.2766134887449248</v>
      </c>
      <c r="P128">
        <f t="shared" si="41"/>
        <v>2.5433256059211615E-4</v>
      </c>
      <c r="Q128">
        <f t="shared" si="54"/>
        <v>-4.4887637583138549</v>
      </c>
      <c r="R128">
        <f t="shared" si="42"/>
        <v>1.1109711496579079E-2</v>
      </c>
      <c r="S128">
        <f t="shared" si="55"/>
        <v>1.3617627018165952</v>
      </c>
      <c r="T128" s="2">
        <f t="shared" si="43"/>
        <v>0.79604603359463366</v>
      </c>
      <c r="U128">
        <v>0</v>
      </c>
      <c r="V128" s="2">
        <f t="shared" si="56"/>
        <v>0.63368928760174859</v>
      </c>
      <c r="W128" s="2">
        <v>0.62000567633517745</v>
      </c>
      <c r="X128" s="2">
        <v>0.70620175761285864</v>
      </c>
      <c r="Y128" s="2">
        <v>0.95696764162554926</v>
      </c>
      <c r="Z128" s="2">
        <v>0.79604603359463366</v>
      </c>
      <c r="AA128" s="2">
        <v>0.74441395639797603</v>
      </c>
      <c r="AB128" s="4">
        <f t="shared" si="44"/>
        <v>0.7647270131132391</v>
      </c>
      <c r="AC128">
        <v>0.89</v>
      </c>
      <c r="AD128" s="2">
        <f t="shared" si="45"/>
        <v>0.12527298688676092</v>
      </c>
      <c r="AE128" s="2" t="str">
        <f t="shared" si="46"/>
        <v>Different</v>
      </c>
      <c r="AF128">
        <v>47.019999999999996</v>
      </c>
      <c r="AG128" s="2" t="e">
        <f t="shared" si="47"/>
        <v>#N/A</v>
      </c>
      <c r="AH128" s="2">
        <f t="shared" si="48"/>
        <v>69.100000000000023</v>
      </c>
      <c r="AI128" s="2" t="e">
        <f t="shared" si="49"/>
        <v>#N/A</v>
      </c>
    </row>
    <row r="129" spans="1:35" x14ac:dyDescent="0.25">
      <c r="A129" t="s">
        <v>116</v>
      </c>
      <c r="B129">
        <v>84.219999999999985</v>
      </c>
      <c r="C129">
        <v>121.10000000000001</v>
      </c>
      <c r="D129">
        <v>95.8</v>
      </c>
      <c r="E129">
        <f t="shared" si="50"/>
        <v>246.82620362743478</v>
      </c>
      <c r="F129">
        <f t="shared" si="36"/>
        <v>0.2069313468178394</v>
      </c>
      <c r="G129">
        <v>28</v>
      </c>
      <c r="H129">
        <f t="shared" si="51"/>
        <v>26.870242714416431</v>
      </c>
      <c r="I129">
        <f t="shared" si="37"/>
        <v>0.46080797095157716</v>
      </c>
      <c r="J129">
        <v>26.112752108165818</v>
      </c>
      <c r="K129">
        <f t="shared" si="57"/>
        <v>49.333043230420039</v>
      </c>
      <c r="L129">
        <f t="shared" si="39"/>
        <v>0.6912913577405484</v>
      </c>
      <c r="M129">
        <f t="shared" si="52"/>
        <v>-5.6350262446241306</v>
      </c>
      <c r="N129">
        <f t="shared" si="40"/>
        <v>3.5578798163158161E-3</v>
      </c>
      <c r="O129">
        <f t="shared" si="53"/>
        <v>-13.487184934043135</v>
      </c>
      <c r="P129">
        <f t="shared" si="41"/>
        <v>1.3886391451079759E-6</v>
      </c>
      <c r="Q129">
        <f t="shared" si="54"/>
        <v>-13.103609992257635</v>
      </c>
      <c r="R129">
        <f t="shared" si="42"/>
        <v>2.0378565156820402E-6</v>
      </c>
      <c r="S129">
        <f t="shared" si="55"/>
        <v>1.585207092182211</v>
      </c>
      <c r="T129" s="2">
        <f t="shared" si="43"/>
        <v>0.82994070557244992</v>
      </c>
      <c r="U129">
        <v>1</v>
      </c>
      <c r="V129" s="2">
        <f t="shared" si="56"/>
        <v>2.8920163621196166E-2</v>
      </c>
      <c r="W129" s="2">
        <v>0.87147626893505037</v>
      </c>
      <c r="X129" s="2">
        <v>0.86211080715113797</v>
      </c>
      <c r="Y129" s="2">
        <v>0.99999674716869114</v>
      </c>
      <c r="Z129" s="2">
        <v>0.82994070557244992</v>
      </c>
      <c r="AA129" s="2">
        <v>0.84380890457155533</v>
      </c>
      <c r="AB129" s="4">
        <f t="shared" si="44"/>
        <v>0.88146668667977701</v>
      </c>
      <c r="AC129">
        <v>0.28999999999999998</v>
      </c>
      <c r="AD129" s="2">
        <f t="shared" si="45"/>
        <v>0.59146668667977709</v>
      </c>
      <c r="AE129" s="2" t="str">
        <f t="shared" si="46"/>
        <v>Very Different</v>
      </c>
      <c r="AF129">
        <v>84.219999999999985</v>
      </c>
      <c r="AG129" s="2" t="e">
        <f t="shared" si="47"/>
        <v>#N/A</v>
      </c>
      <c r="AH129" s="2" t="e">
        <f t="shared" si="48"/>
        <v>#N/A</v>
      </c>
      <c r="AI129" s="2">
        <f t="shared" si="49"/>
        <v>121.10000000000001</v>
      </c>
    </row>
    <row r="130" spans="1:35" x14ac:dyDescent="0.25">
      <c r="A130" t="s">
        <v>106</v>
      </c>
      <c r="B130">
        <v>47.790000000000006</v>
      </c>
      <c r="C130">
        <v>15.689999999999998</v>
      </c>
      <c r="D130">
        <v>97.1</v>
      </c>
      <c r="E130">
        <f t="shared" ref="E130:E161" si="58">IF(AND(D130&gt;=0,$AO$2&lt;&gt;0),(((D130+1)^$AO$2)-1)/$AO$2,IF(AND(D130&gt;=0,$AO$2=0),LOG(D130+1),IF(AND(D130&lt;0,$AO$2&lt;&gt;2),-(((-D130+1)^(2-$AO$2))-1)/(2-$AO$2),-LOG(-D130+1))))</f>
        <v>251.00717730916764</v>
      </c>
      <c r="F130">
        <f t="shared" si="36"/>
        <v>0.31148143838335923</v>
      </c>
      <c r="G130">
        <v>70</v>
      </c>
      <c r="H130">
        <f t="shared" ref="H130:H161" si="59">IF(AND(G130&gt;=0,$AO$3&lt;&gt;0),(((G130+1)^$AO$3)-1)/$AO$3,IF(AND(G130&gt;=0,$AO$3=0),LOG(G130+1),IF(AND(G130&lt;0,$AO$3&lt;&gt;2),-(((-G130+1)^(2-$AO$3))-1)/(2-$AO$3),-LOG(-G130+1))))</f>
        <v>66.251856254857685</v>
      </c>
      <c r="I130">
        <f t="shared" si="37"/>
        <v>2.0451360550245834</v>
      </c>
      <c r="J130">
        <v>53.868303091854415</v>
      </c>
      <c r="K130">
        <f t="shared" si="57"/>
        <v>120.6376215545522</v>
      </c>
      <c r="L130">
        <f t="shared" si="39"/>
        <v>2.8162594006024837</v>
      </c>
      <c r="M130">
        <f t="shared" ref="M130:M161" si="60">$AL$2*$F130+$AL$3*I130+$AL$4*L130+$AL$5</f>
        <v>-0.73104388507672713</v>
      </c>
      <c r="N130">
        <f t="shared" si="40"/>
        <v>0.32496569583670204</v>
      </c>
      <c r="O130">
        <f t="shared" ref="O130:O161" si="61">$AL$6*$F130+$AL$7*I130+$AL$8*L130+$AL$9</f>
        <v>-39.521186472451042</v>
      </c>
      <c r="P130">
        <f t="shared" si="41"/>
        <v>6.8575154815928568E-18</v>
      </c>
      <c r="Q130">
        <f t="shared" ref="Q130:Q161" si="62">$AL$10*$F130+$AL$11*I130+$AL$12*L130+$AL$13</f>
        <v>-37.480150276864137</v>
      </c>
      <c r="R130">
        <f t="shared" si="42"/>
        <v>5.2793147338235317E-17</v>
      </c>
      <c r="S130">
        <f t="shared" ref="S130:S161" si="63">$AL$14*$N130+$AL$15*P130+$AL$16*R130+$AL$17</f>
        <v>-2.8060826440175997</v>
      </c>
      <c r="T130" s="2">
        <f t="shared" si="43"/>
        <v>5.6996364970771998E-2</v>
      </c>
      <c r="U130">
        <v>0</v>
      </c>
      <c r="V130" s="2">
        <f t="shared" ref="V130:V161" si="64">(T130-U130)^2</f>
        <v>3.2485856198814452E-3</v>
      </c>
      <c r="W130" s="2">
        <v>0.20848346583760516</v>
      </c>
      <c r="X130" s="2">
        <v>0.18566153531808743</v>
      </c>
      <c r="Y130" s="2">
        <v>7.4372055047314006E-2</v>
      </c>
      <c r="Z130" s="2">
        <v>5.6996364970771998E-2</v>
      </c>
      <c r="AA130" s="2">
        <v>4.1418039943209431E-2</v>
      </c>
      <c r="AB130" s="4">
        <f t="shared" si="44"/>
        <v>0.11338629222339762</v>
      </c>
      <c r="AC130">
        <v>3.0000000000000001E-3</v>
      </c>
      <c r="AD130" s="2">
        <f t="shared" si="45"/>
        <v>0.11038629222339762</v>
      </c>
      <c r="AE130" s="2" t="str">
        <f t="shared" si="46"/>
        <v>Different</v>
      </c>
      <c r="AF130">
        <v>47.790000000000006</v>
      </c>
      <c r="AG130" s="2" t="e">
        <f t="shared" si="47"/>
        <v>#N/A</v>
      </c>
      <c r="AH130" s="2">
        <f t="shared" si="48"/>
        <v>15.689999999999998</v>
      </c>
      <c r="AI130" s="2" t="e">
        <f t="shared" si="49"/>
        <v>#N/A</v>
      </c>
    </row>
    <row r="131" spans="1:35" x14ac:dyDescent="0.25">
      <c r="A131" t="s">
        <v>106</v>
      </c>
      <c r="B131">
        <v>34.540000000000006</v>
      </c>
      <c r="C131">
        <v>67.87</v>
      </c>
      <c r="D131">
        <v>92.9</v>
      </c>
      <c r="E131">
        <f t="shared" si="58"/>
        <v>237.55115940670416</v>
      </c>
      <c r="F131">
        <f t="shared" ref="F131:F187" si="65">STANDARDIZE(E131,AVERAGE($E$2:$E$187),_xlfn.STDEV.S($E$2:$E$187))</f>
        <v>-2.5001881269289528E-2</v>
      </c>
      <c r="G131">
        <v>55</v>
      </c>
      <c r="H131">
        <f t="shared" si="59"/>
        <v>52.249449172336021</v>
      </c>
      <c r="I131">
        <f t="shared" ref="I131:I187" si="66">STANDARDIZE(H131,AVERAGE($H$2:$H$187),_xlfn.STDEV.S($H$2:$H$187))</f>
        <v>1.4818171660542137</v>
      </c>
      <c r="J131">
        <v>20.229138657453529</v>
      </c>
      <c r="K131">
        <f t="shared" ref="K131:K162" si="67">IF(AND(J131&gt;=0,$AO$2&lt;&gt;0),(((J131+1)^$AO$2)-1)/$AO$2,IF(AND(J131&gt;=0,$AO$2=0),LOG(J131+1),IF(AND(J131&lt;0,$AO$2&lt;&gt;2),-(((-J131+1)^(2-$AO$2))-1)/(2-$AO$2),-LOG(-J131+1))))</f>
        <v>36.080008106945719</v>
      </c>
      <c r="L131">
        <f t="shared" ref="L131:L187" si="68">STANDARDIZE(K131,AVERAGE($K$2:$K$187),_xlfn.STDEV.S($K$2:$K$187))</f>
        <v>0.29633388417845402</v>
      </c>
      <c r="M131">
        <f t="shared" si="60"/>
        <v>9.9097994720782943</v>
      </c>
      <c r="N131">
        <f t="shared" ref="N131:N187" si="69">1/(1+EXP(-M131))</f>
        <v>0.99995031707057735</v>
      </c>
      <c r="O131">
        <f t="shared" si="61"/>
        <v>-23.813221398800746</v>
      </c>
      <c r="P131">
        <f t="shared" ref="P131:P187" si="70">1/(1+EXP(-O131))</f>
        <v>4.5503976469956977E-11</v>
      </c>
      <c r="Q131">
        <f t="shared" si="62"/>
        <v>-29.426841903529141</v>
      </c>
      <c r="R131">
        <f t="shared" ref="R131:R187" si="71">1/(1+EXP(-Q131))</f>
        <v>1.6599115293788554E-13</v>
      </c>
      <c r="S131">
        <f t="shared" si="63"/>
        <v>-12.028218431516887</v>
      </c>
      <c r="T131" s="2">
        <f t="shared" ref="T131:T187" si="72">1/(1+EXP(-S131))</f>
        <v>5.9732200461437575E-6</v>
      </c>
      <c r="U131">
        <v>0</v>
      </c>
      <c r="V131" s="2">
        <f t="shared" si="64"/>
        <v>3.5679357719653631E-11</v>
      </c>
      <c r="W131" s="2">
        <v>4.0303707450258977E-2</v>
      </c>
      <c r="X131" s="2">
        <v>4.3057829091799412E-6</v>
      </c>
      <c r="Y131" s="2">
        <v>3.3750954501905232E-2</v>
      </c>
      <c r="Z131" s="2">
        <v>5.9732200461437575E-6</v>
      </c>
      <c r="AA131" s="2">
        <v>2.7168838108832869E-6</v>
      </c>
      <c r="AB131" s="4">
        <f t="shared" ref="AB131:AB187" si="73">AVERAGE(W131,X131,Y131,Z131,AA131)</f>
        <v>1.4813531567786083E-2</v>
      </c>
      <c r="AC131">
        <v>7.0000000000000001E-3</v>
      </c>
      <c r="AD131" s="2">
        <f t="shared" ref="AD131:AD187" si="74">ABS(AB131-AC131)</f>
        <v>7.8135315677860841E-3</v>
      </c>
      <c r="AE131" s="2" t="str">
        <f t="shared" ref="AE131:AE187" si="75">IF(AD131&lt;0.1,"Same",IF(AD131&lt;0.3,"Different","Very Different"))</f>
        <v>Same</v>
      </c>
      <c r="AF131">
        <v>34.540000000000006</v>
      </c>
      <c r="AG131" s="2">
        <f t="shared" ref="AG131:AG187" si="76">IF(AE131=$AG$1,C131,NA())</f>
        <v>67.87</v>
      </c>
      <c r="AH131" s="2" t="e">
        <f t="shared" ref="AH131:AH187" si="77">IF(AE131=$AH$1,C131,NA())</f>
        <v>#N/A</v>
      </c>
      <c r="AI131" s="2" t="e">
        <f t="shared" ref="AI131:AI187" si="78">IF(AE131=$AI$1,C131,NA())</f>
        <v>#N/A</v>
      </c>
    </row>
    <row r="132" spans="1:35" x14ac:dyDescent="0.25">
      <c r="A132" t="s">
        <v>106</v>
      </c>
      <c r="B132">
        <v>18.920000000000002</v>
      </c>
      <c r="C132">
        <v>38.44</v>
      </c>
      <c r="D132">
        <v>100.7</v>
      </c>
      <c r="E132">
        <f t="shared" si="58"/>
        <v>262.65872499632587</v>
      </c>
      <c r="F132">
        <f t="shared" si="65"/>
        <v>0.60284188939378636</v>
      </c>
      <c r="G132">
        <v>-1</v>
      </c>
      <c r="H132">
        <f t="shared" si="59"/>
        <v>-1.0064341067314988</v>
      </c>
      <c r="I132">
        <f t="shared" si="66"/>
        <v>-0.6606748228658349</v>
      </c>
      <c r="J132">
        <v>19.654657238046941</v>
      </c>
      <c r="K132">
        <f t="shared" si="67"/>
        <v>34.831871188563944</v>
      </c>
      <c r="L132">
        <f t="shared" si="68"/>
        <v>0.25913780046246876</v>
      </c>
      <c r="M132">
        <f t="shared" si="60"/>
        <v>-20.157590955131496</v>
      </c>
      <c r="N132">
        <f t="shared" si="69"/>
        <v>1.7606355997088321E-9</v>
      </c>
      <c r="O132">
        <f t="shared" si="61"/>
        <v>-1.2175288767919374</v>
      </c>
      <c r="P132">
        <f t="shared" si="70"/>
        <v>0.2283716146974113</v>
      </c>
      <c r="Q132">
        <f t="shared" si="62"/>
        <v>3.8299925586627399</v>
      </c>
      <c r="R132">
        <f t="shared" si="71"/>
        <v>0.9787515225321981</v>
      </c>
      <c r="S132">
        <f t="shared" si="63"/>
        <v>-17.741649827402025</v>
      </c>
      <c r="T132" s="2">
        <f t="shared" si="72"/>
        <v>1.9719657676593981E-8</v>
      </c>
      <c r="U132">
        <v>0</v>
      </c>
      <c r="V132" s="2">
        <f t="shared" si="64"/>
        <v>3.8886489888205189E-16</v>
      </c>
      <c r="W132" s="2">
        <v>0.14177855337587933</v>
      </c>
      <c r="X132" s="2">
        <v>5.4859398024879305E-4</v>
      </c>
      <c r="Y132" s="2">
        <v>0.26404074791910476</v>
      </c>
      <c r="Z132" s="2">
        <v>1.9719657676593981E-8</v>
      </c>
      <c r="AA132" s="2">
        <v>2.4296925891184547E-4</v>
      </c>
      <c r="AB132" s="4">
        <f t="shared" si="73"/>
        <v>8.1322176850760472E-2</v>
      </c>
      <c r="AC132">
        <v>0.41299999999999998</v>
      </c>
      <c r="AD132" s="2">
        <f t="shared" si="74"/>
        <v>0.33167782314923949</v>
      </c>
      <c r="AE132" s="2" t="str">
        <f t="shared" si="75"/>
        <v>Very Different</v>
      </c>
      <c r="AF132">
        <v>18.920000000000002</v>
      </c>
      <c r="AG132" s="2" t="e">
        <f t="shared" si="76"/>
        <v>#N/A</v>
      </c>
      <c r="AH132" s="2" t="e">
        <f t="shared" si="77"/>
        <v>#N/A</v>
      </c>
      <c r="AI132" s="2">
        <f t="shared" si="78"/>
        <v>38.44</v>
      </c>
    </row>
    <row r="133" spans="1:35" x14ac:dyDescent="0.25">
      <c r="A133" t="s">
        <v>170</v>
      </c>
      <c r="B133">
        <v>23.049999999999997</v>
      </c>
      <c r="C133">
        <v>27.930000000000007</v>
      </c>
      <c r="D133">
        <v>79.3</v>
      </c>
      <c r="E133">
        <f t="shared" si="58"/>
        <v>195.05495844982036</v>
      </c>
      <c r="F133">
        <f t="shared" si="65"/>
        <v>-1.0876686281662644</v>
      </c>
      <c r="G133">
        <v>-4</v>
      </c>
      <c r="H133">
        <f t="shared" si="59"/>
        <v>-4.067810681505188</v>
      </c>
      <c r="I133">
        <f t="shared" si="66"/>
        <v>-0.78383445111104255</v>
      </c>
      <c r="J133">
        <v>29.649067347254725</v>
      </c>
      <c r="K133">
        <f t="shared" si="67"/>
        <v>57.671747872948636</v>
      </c>
      <c r="L133">
        <f t="shared" si="68"/>
        <v>0.93979546926743451</v>
      </c>
      <c r="M133">
        <f t="shared" si="60"/>
        <v>-4.1231550712325236</v>
      </c>
      <c r="N133">
        <f t="shared" si="69"/>
        <v>1.5935296887500179E-2</v>
      </c>
      <c r="O133">
        <f t="shared" si="61"/>
        <v>11.905117484352765</v>
      </c>
      <c r="P133">
        <f t="shared" si="70"/>
        <v>0.99999324430185843</v>
      </c>
      <c r="Q133">
        <f t="shared" si="62"/>
        <v>10.422057038660338</v>
      </c>
      <c r="R133">
        <f t="shared" si="71"/>
        <v>0.99997023230481918</v>
      </c>
      <c r="S133">
        <f t="shared" si="63"/>
        <v>-1.2806009801016409</v>
      </c>
      <c r="T133" s="2">
        <f t="shared" si="72"/>
        <v>0.21744794083286181</v>
      </c>
      <c r="U133">
        <v>0</v>
      </c>
      <c r="V133" s="2">
        <f t="shared" si="64"/>
        <v>4.7283606972451771E-2</v>
      </c>
      <c r="W133" s="2">
        <v>0.21740092543102307</v>
      </c>
      <c r="X133" s="2">
        <v>0.18803438655267604</v>
      </c>
      <c r="Y133" s="2">
        <v>0.25585527446186229</v>
      </c>
      <c r="Z133" s="2">
        <v>0.21744794083286181</v>
      </c>
      <c r="AA133" s="2">
        <v>0.20609071031452164</v>
      </c>
      <c r="AB133" s="4">
        <f t="shared" si="73"/>
        <v>0.21696584751858899</v>
      </c>
      <c r="AC133">
        <v>0.11</v>
      </c>
      <c r="AD133" s="2">
        <f t="shared" si="74"/>
        <v>0.10696584751858899</v>
      </c>
      <c r="AE133" s="2" t="str">
        <f t="shared" si="75"/>
        <v>Different</v>
      </c>
      <c r="AF133">
        <v>23.049999999999997</v>
      </c>
      <c r="AG133" s="2" t="e">
        <f t="shared" si="76"/>
        <v>#N/A</v>
      </c>
      <c r="AH133" s="2">
        <f t="shared" si="77"/>
        <v>27.930000000000007</v>
      </c>
      <c r="AI133" s="2" t="e">
        <f t="shared" si="78"/>
        <v>#N/A</v>
      </c>
    </row>
    <row r="134" spans="1:35" x14ac:dyDescent="0.25">
      <c r="A134" t="s">
        <v>116</v>
      </c>
      <c r="B134">
        <v>85.29</v>
      </c>
      <c r="C134">
        <v>131.54000000000002</v>
      </c>
      <c r="D134">
        <v>104.5</v>
      </c>
      <c r="E134">
        <f t="shared" si="58"/>
        <v>275.0722076365771</v>
      </c>
      <c r="F134">
        <f t="shared" si="65"/>
        <v>0.91325540678941663</v>
      </c>
      <c r="G134">
        <v>25</v>
      </c>
      <c r="H134">
        <f t="shared" si="59"/>
        <v>24.030701076896737</v>
      </c>
      <c r="I134">
        <f t="shared" si="66"/>
        <v>0.34657279474181391</v>
      </c>
      <c r="J134">
        <v>24.719408175683334</v>
      </c>
      <c r="K134">
        <f t="shared" si="67"/>
        <v>46.121122318665307</v>
      </c>
      <c r="L134">
        <f t="shared" si="68"/>
        <v>0.59557198804379419</v>
      </c>
      <c r="M134">
        <f t="shared" si="60"/>
        <v>-15.012078217512723</v>
      </c>
      <c r="N134">
        <f t="shared" si="69"/>
        <v>3.0222969785693639E-7</v>
      </c>
      <c r="O134">
        <f t="shared" si="61"/>
        <v>-17.29299911015762</v>
      </c>
      <c r="P134">
        <f t="shared" si="70"/>
        <v>3.0884878521999501E-8</v>
      </c>
      <c r="Q134">
        <f t="shared" si="62"/>
        <v>-13.02382131430808</v>
      </c>
      <c r="R134">
        <f t="shared" si="71"/>
        <v>2.207116773831266E-6</v>
      </c>
      <c r="S134">
        <f t="shared" si="63"/>
        <v>1.6337788177520649</v>
      </c>
      <c r="T134" s="2">
        <f t="shared" si="72"/>
        <v>0.83668664154598227</v>
      </c>
      <c r="U134">
        <v>1</v>
      </c>
      <c r="V134" s="2">
        <f t="shared" si="64"/>
        <v>2.6671253049530486E-2</v>
      </c>
      <c r="W134" s="2">
        <v>0.89399278126235693</v>
      </c>
      <c r="X134" s="2">
        <v>0.86302538399001072</v>
      </c>
      <c r="Y134" s="2">
        <v>0.99998978125288562</v>
      </c>
      <c r="Z134" s="2">
        <v>0.83668664154598227</v>
      </c>
      <c r="AA134" s="2">
        <v>0.85101698855991548</v>
      </c>
      <c r="AB134" s="4">
        <f t="shared" si="73"/>
        <v>0.88894231532223034</v>
      </c>
      <c r="AC134">
        <v>0.89300000000000002</v>
      </c>
      <c r="AD134" s="2">
        <f t="shared" si="74"/>
        <v>4.0576846777696796E-3</v>
      </c>
      <c r="AE134" s="2" t="str">
        <f t="shared" si="75"/>
        <v>Same</v>
      </c>
      <c r="AF134">
        <v>85.29</v>
      </c>
      <c r="AG134" s="2">
        <f t="shared" si="76"/>
        <v>131.54000000000002</v>
      </c>
      <c r="AH134" s="2" t="e">
        <f t="shared" si="77"/>
        <v>#N/A</v>
      </c>
      <c r="AI134" s="2" t="e">
        <f t="shared" si="78"/>
        <v>#N/A</v>
      </c>
    </row>
    <row r="135" spans="1:35" x14ac:dyDescent="0.25">
      <c r="A135" t="s">
        <v>139</v>
      </c>
      <c r="B135">
        <v>78.13000000000001</v>
      </c>
      <c r="C135">
        <v>91.850000000000009</v>
      </c>
      <c r="D135">
        <v>100.6</v>
      </c>
      <c r="E135">
        <f t="shared" si="58"/>
        <v>262.33363058588463</v>
      </c>
      <c r="F135">
        <f t="shared" si="65"/>
        <v>0.5947125269614012</v>
      </c>
      <c r="G135">
        <v>17</v>
      </c>
      <c r="H135">
        <f t="shared" si="59"/>
        <v>16.429858960901164</v>
      </c>
      <c r="I135">
        <f t="shared" si="66"/>
        <v>4.0789802518541168E-2</v>
      </c>
      <c r="J135">
        <v>30.289015171996706</v>
      </c>
      <c r="K135">
        <f t="shared" si="67"/>
        <v>59.208048138530948</v>
      </c>
      <c r="L135">
        <f t="shared" si="68"/>
        <v>0.98557919094884949</v>
      </c>
      <c r="M135">
        <f t="shared" si="60"/>
        <v>-16.260515114902955</v>
      </c>
      <c r="N135">
        <f t="shared" si="69"/>
        <v>8.6725732175599577E-8</v>
      </c>
      <c r="O135">
        <f t="shared" si="61"/>
        <v>-11.819927789391784</v>
      </c>
      <c r="P135">
        <f t="shared" si="70"/>
        <v>7.3564347919403066E-6</v>
      </c>
      <c r="Q135">
        <f t="shared" si="62"/>
        <v>-6.993849982915517</v>
      </c>
      <c r="R135">
        <f t="shared" si="71"/>
        <v>9.1666628750891078E-4</v>
      </c>
      <c r="S135">
        <f t="shared" si="63"/>
        <v>1.611083662309837</v>
      </c>
      <c r="T135" s="2">
        <f t="shared" si="72"/>
        <v>0.83356178432900108</v>
      </c>
      <c r="U135">
        <v>1</v>
      </c>
      <c r="V135" s="2">
        <f t="shared" si="64"/>
        <v>2.7701679635745952E-2</v>
      </c>
      <c r="W135" s="2">
        <v>0.80784783385223791</v>
      </c>
      <c r="X135" s="2">
        <v>0.84421801489726656</v>
      </c>
      <c r="Y135" s="2">
        <v>0.81846814862179118</v>
      </c>
      <c r="Z135" s="2">
        <v>0.83356178432900108</v>
      </c>
      <c r="AA135" s="2">
        <v>0.84054362595395105</v>
      </c>
      <c r="AB135" s="4">
        <f t="shared" si="73"/>
        <v>0.82892788153084962</v>
      </c>
      <c r="AC135">
        <v>0.49299999999999999</v>
      </c>
      <c r="AD135" s="2">
        <f t="shared" si="74"/>
        <v>0.33592788153084963</v>
      </c>
      <c r="AE135" s="2" t="str">
        <f t="shared" si="75"/>
        <v>Very Different</v>
      </c>
      <c r="AF135">
        <v>78.13000000000001</v>
      </c>
      <c r="AG135" s="2" t="e">
        <f t="shared" si="76"/>
        <v>#N/A</v>
      </c>
      <c r="AH135" s="2" t="e">
        <f t="shared" si="77"/>
        <v>#N/A</v>
      </c>
      <c r="AI135" s="2">
        <f t="shared" si="78"/>
        <v>91.850000000000009</v>
      </c>
    </row>
    <row r="136" spans="1:35" x14ac:dyDescent="0.25">
      <c r="A136" t="s">
        <v>106</v>
      </c>
      <c r="B136">
        <v>-19.47</v>
      </c>
      <c r="C136">
        <v>29.390000000000015</v>
      </c>
      <c r="D136">
        <v>97.8</v>
      </c>
      <c r="E136">
        <f t="shared" si="58"/>
        <v>253.26434400495739</v>
      </c>
      <c r="F136">
        <f t="shared" si="65"/>
        <v>0.36792450707678664</v>
      </c>
      <c r="G136">
        <v>-7</v>
      </c>
      <c r="H136">
        <f t="shared" si="59"/>
        <v>-7.1619689202879533</v>
      </c>
      <c r="I136">
        <f t="shared" si="66"/>
        <v>-0.90831289050345965</v>
      </c>
      <c r="J136">
        <v>-25.142465805300699</v>
      </c>
      <c r="K136">
        <f t="shared" si="67"/>
        <v>-13.922124723561646</v>
      </c>
      <c r="L136">
        <f t="shared" si="68"/>
        <v>-1.1937939145831826</v>
      </c>
      <c r="M136">
        <f t="shared" si="60"/>
        <v>-12.708861075559252</v>
      </c>
      <c r="N136">
        <f t="shared" si="69"/>
        <v>3.024199590234317E-6</v>
      </c>
      <c r="O136">
        <f t="shared" si="61"/>
        <v>7.170927458471156</v>
      </c>
      <c r="P136">
        <f t="shared" si="70"/>
        <v>0.99923198075980191</v>
      </c>
      <c r="Q136">
        <f t="shared" si="62"/>
        <v>7.3187578732577947</v>
      </c>
      <c r="R136">
        <f t="shared" si="71"/>
        <v>0.99933745404653718</v>
      </c>
      <c r="S136">
        <f t="shared" si="63"/>
        <v>-1.0640813322743612</v>
      </c>
      <c r="T136" s="2">
        <f t="shared" si="72"/>
        <v>0.2565302796521805</v>
      </c>
      <c r="U136">
        <v>0</v>
      </c>
      <c r="V136" s="2">
        <f t="shared" si="64"/>
        <v>6.5807784378425938E-2</v>
      </c>
      <c r="W136" s="2">
        <v>0.29935522119059033</v>
      </c>
      <c r="X136" s="2">
        <v>0.228341236170442</v>
      </c>
      <c r="Y136" s="2">
        <v>0.25371325493493418</v>
      </c>
      <c r="Z136" s="2">
        <v>0.2565302796521805</v>
      </c>
      <c r="AA136" s="2">
        <v>0.27117983695061854</v>
      </c>
      <c r="AB136" s="4">
        <f t="shared" si="73"/>
        <v>0.26182396577975309</v>
      </c>
      <c r="AC136">
        <v>0.21299999999999999</v>
      </c>
      <c r="AD136" s="2">
        <f t="shared" si="74"/>
        <v>4.8823965779753092E-2</v>
      </c>
      <c r="AE136" s="2" t="str">
        <f t="shared" si="75"/>
        <v>Same</v>
      </c>
      <c r="AF136">
        <v>-19.47</v>
      </c>
      <c r="AG136" s="2">
        <f t="shared" si="76"/>
        <v>29.390000000000015</v>
      </c>
      <c r="AH136" s="2" t="e">
        <f t="shared" si="77"/>
        <v>#N/A</v>
      </c>
      <c r="AI136" s="2" t="e">
        <f t="shared" si="78"/>
        <v>#N/A</v>
      </c>
    </row>
    <row r="137" spans="1:35" x14ac:dyDescent="0.25">
      <c r="A137" t="s">
        <v>106</v>
      </c>
      <c r="B137">
        <v>-8.3700000000000045</v>
      </c>
      <c r="C137">
        <v>18.670000000000016</v>
      </c>
      <c r="D137">
        <v>65.900000000000006</v>
      </c>
      <c r="E137">
        <f t="shared" si="58"/>
        <v>154.94725745791573</v>
      </c>
      <c r="F137">
        <f t="shared" si="65"/>
        <v>-2.090608165792859</v>
      </c>
      <c r="G137">
        <v>75</v>
      </c>
      <c r="H137">
        <f t="shared" si="59"/>
        <v>70.907847436505378</v>
      </c>
      <c r="I137">
        <f t="shared" si="66"/>
        <v>2.2324472625937095</v>
      </c>
      <c r="J137">
        <v>-18.110478192591742</v>
      </c>
      <c r="K137">
        <f t="shared" si="67"/>
        <v>-10.744650594086487</v>
      </c>
      <c r="L137">
        <f t="shared" si="68"/>
        <v>-1.0991011032539819</v>
      </c>
      <c r="M137">
        <f t="shared" si="60"/>
        <v>49.999999947352485</v>
      </c>
      <c r="N137">
        <f t="shared" si="69"/>
        <v>1</v>
      </c>
      <c r="O137">
        <f t="shared" si="61"/>
        <v>-14.091506021096016</v>
      </c>
      <c r="P137">
        <f t="shared" si="70"/>
        <v>7.5881579760149828E-7</v>
      </c>
      <c r="Q137">
        <f t="shared" si="62"/>
        <v>-37.694278160255166</v>
      </c>
      <c r="R137">
        <f t="shared" si="71"/>
        <v>4.2617011887295474E-17</v>
      </c>
      <c r="S137">
        <f t="shared" si="63"/>
        <v>-12.02888031357827</v>
      </c>
      <c r="T137" s="2">
        <f t="shared" si="72"/>
        <v>5.969267810647597E-6</v>
      </c>
      <c r="U137">
        <v>0</v>
      </c>
      <c r="V137" s="2">
        <f t="shared" si="64"/>
        <v>3.5632158195233555E-11</v>
      </c>
      <c r="W137" s="2">
        <v>4.0287086846153314E-2</v>
      </c>
      <c r="X137" s="2">
        <v>4.3057830969073858E-6</v>
      </c>
      <c r="Y137" s="2">
        <v>3.3757922867302337E-2</v>
      </c>
      <c r="Z137" s="2">
        <v>5.969267810647597E-6</v>
      </c>
      <c r="AA137" s="2">
        <v>2.7148382019793774E-6</v>
      </c>
      <c r="AB137" s="4">
        <f t="shared" si="73"/>
        <v>1.4811599920513036E-2</v>
      </c>
      <c r="AC137">
        <v>3.0000000000000001E-3</v>
      </c>
      <c r="AD137" s="2">
        <f t="shared" si="74"/>
        <v>1.1811599920513036E-2</v>
      </c>
      <c r="AE137" s="2" t="str">
        <f t="shared" si="75"/>
        <v>Same</v>
      </c>
      <c r="AF137">
        <v>-8.3700000000000045</v>
      </c>
      <c r="AG137" s="2">
        <f t="shared" si="76"/>
        <v>18.670000000000016</v>
      </c>
      <c r="AH137" s="2" t="e">
        <f t="shared" si="77"/>
        <v>#N/A</v>
      </c>
      <c r="AI137" s="2" t="e">
        <f t="shared" si="78"/>
        <v>#N/A</v>
      </c>
    </row>
    <row r="138" spans="1:35" x14ac:dyDescent="0.25">
      <c r="A138" t="s">
        <v>106</v>
      </c>
      <c r="B138">
        <v>-17.909999999999997</v>
      </c>
      <c r="C138">
        <v>30.680000000000007</v>
      </c>
      <c r="D138">
        <v>70.099999999999994</v>
      </c>
      <c r="E138">
        <f t="shared" si="58"/>
        <v>167.31594627462775</v>
      </c>
      <c r="F138">
        <f t="shared" si="65"/>
        <v>-1.7813147698591396</v>
      </c>
      <c r="G138">
        <v>66</v>
      </c>
      <c r="H138">
        <f t="shared" si="59"/>
        <v>62.523160795461116</v>
      </c>
      <c r="I138">
        <f t="shared" si="66"/>
        <v>1.8951300902559978</v>
      </c>
      <c r="J138">
        <v>-22.706259129714784</v>
      </c>
      <c r="K138">
        <f t="shared" si="67"/>
        <v>-12.849387808884257</v>
      </c>
      <c r="L138">
        <f t="shared" si="68"/>
        <v>-1.1618249763233475</v>
      </c>
      <c r="M138">
        <f t="shared" si="60"/>
        <v>42.970890511221349</v>
      </c>
      <c r="N138">
        <f t="shared" si="69"/>
        <v>1</v>
      </c>
      <c r="O138">
        <f t="shared" si="61"/>
        <v>-12.036743257785325</v>
      </c>
      <c r="P138">
        <f t="shared" si="70"/>
        <v>5.9225161127428128E-6</v>
      </c>
      <c r="Q138">
        <f t="shared" si="62"/>
        <v>-33.00877619738057</v>
      </c>
      <c r="R138">
        <f t="shared" si="71"/>
        <v>4.6181777345288505E-15</v>
      </c>
      <c r="S138">
        <f t="shared" si="63"/>
        <v>-12.028765149182389</v>
      </c>
      <c r="T138" s="2">
        <f t="shared" si="72"/>
        <v>5.9699552932508327E-6</v>
      </c>
      <c r="U138">
        <v>0</v>
      </c>
      <c r="V138" s="2">
        <f t="shared" si="64"/>
        <v>3.5640366203413636E-11</v>
      </c>
      <c r="W138" s="2">
        <v>4.0328146875784739E-2</v>
      </c>
      <c r="X138" s="2">
        <v>4.305782984110573E-6</v>
      </c>
      <c r="Y138" s="2">
        <v>3.3757581282805385E-2</v>
      </c>
      <c r="Z138" s="2">
        <v>5.9699552932508327E-6</v>
      </c>
      <c r="AA138" s="2">
        <v>2.7149486563774048E-6</v>
      </c>
      <c r="AB138" s="4">
        <f t="shared" si="73"/>
        <v>1.4819743769104773E-2</v>
      </c>
      <c r="AC138">
        <v>7.0000000000000001E-3</v>
      </c>
      <c r="AD138" s="2">
        <f t="shared" si="74"/>
        <v>7.8197437691047735E-3</v>
      </c>
      <c r="AE138" s="2" t="str">
        <f t="shared" si="75"/>
        <v>Same</v>
      </c>
      <c r="AF138">
        <v>-17.909999999999997</v>
      </c>
      <c r="AG138" s="2">
        <f t="shared" si="76"/>
        <v>30.680000000000007</v>
      </c>
      <c r="AH138" s="2" t="e">
        <f t="shared" si="77"/>
        <v>#N/A</v>
      </c>
      <c r="AI138" s="2" t="e">
        <f t="shared" si="78"/>
        <v>#N/A</v>
      </c>
    </row>
    <row r="139" spans="1:35" x14ac:dyDescent="0.25">
      <c r="A139" t="s">
        <v>116</v>
      </c>
      <c r="B139">
        <v>106.86999999999999</v>
      </c>
      <c r="C139">
        <v>126.34</v>
      </c>
      <c r="D139">
        <v>108.5</v>
      </c>
      <c r="E139">
        <f t="shared" si="58"/>
        <v>288.26278781962958</v>
      </c>
      <c r="F139">
        <f t="shared" si="65"/>
        <v>1.243101148695376</v>
      </c>
      <c r="G139">
        <v>24</v>
      </c>
      <c r="H139">
        <f t="shared" si="59"/>
        <v>23.083007786310731</v>
      </c>
      <c r="I139">
        <f t="shared" si="66"/>
        <v>0.30844695477791517</v>
      </c>
      <c r="J139">
        <v>30.170711615446947</v>
      </c>
      <c r="K139">
        <f t="shared" si="67"/>
        <v>58.923431746661599</v>
      </c>
      <c r="L139">
        <f t="shared" si="68"/>
        <v>0.9770972568092523</v>
      </c>
      <c r="M139">
        <f t="shared" si="60"/>
        <v>-21.337328906626286</v>
      </c>
      <c r="N139">
        <f t="shared" si="69"/>
        <v>5.4114767523539432E-10</v>
      </c>
      <c r="O139">
        <f t="shared" si="61"/>
        <v>-20.261334522297243</v>
      </c>
      <c r="P139">
        <f t="shared" si="70"/>
        <v>1.5871362839500554E-9</v>
      </c>
      <c r="Q139">
        <f t="shared" si="62"/>
        <v>-12.911117478801435</v>
      </c>
      <c r="R139">
        <f t="shared" si="71"/>
        <v>2.4704260082251447E-6</v>
      </c>
      <c r="S139">
        <f t="shared" si="63"/>
        <v>1.6337757034934219</v>
      </c>
      <c r="T139" s="2">
        <f t="shared" si="72"/>
        <v>0.83668621600667825</v>
      </c>
      <c r="U139">
        <v>1</v>
      </c>
      <c r="V139" s="2">
        <f t="shared" si="64"/>
        <v>2.6671392042217353E-2</v>
      </c>
      <c r="W139" s="2">
        <v>0.89311623907128923</v>
      </c>
      <c r="X139" s="2">
        <v>0.86307273296810627</v>
      </c>
      <c r="Y139" s="2">
        <v>0.99998435158471199</v>
      </c>
      <c r="Z139" s="2">
        <v>0.83668621600667825</v>
      </c>
      <c r="AA139" s="2">
        <v>0.85104974883422035</v>
      </c>
      <c r="AB139" s="4">
        <f t="shared" si="73"/>
        <v>0.88878185769300122</v>
      </c>
      <c r="AC139">
        <v>0.95299999999999996</v>
      </c>
      <c r="AD139" s="2">
        <f t="shared" si="74"/>
        <v>6.4218142306998738E-2</v>
      </c>
      <c r="AE139" s="2" t="str">
        <f t="shared" si="75"/>
        <v>Same</v>
      </c>
      <c r="AF139">
        <v>106.86999999999999</v>
      </c>
      <c r="AG139" s="2">
        <f t="shared" si="76"/>
        <v>126.34</v>
      </c>
      <c r="AH139" s="2" t="e">
        <f t="shared" si="77"/>
        <v>#N/A</v>
      </c>
      <c r="AI139" s="2" t="e">
        <f t="shared" si="78"/>
        <v>#N/A</v>
      </c>
    </row>
    <row r="140" spans="1:35" x14ac:dyDescent="0.25">
      <c r="A140" t="s">
        <v>111</v>
      </c>
      <c r="B140">
        <v>-17.78</v>
      </c>
      <c r="C140">
        <v>23.210000000000008</v>
      </c>
      <c r="D140">
        <v>72.2</v>
      </c>
      <c r="E140">
        <f t="shared" si="58"/>
        <v>173.57126076724126</v>
      </c>
      <c r="F140">
        <f t="shared" si="65"/>
        <v>-1.6248933826996759</v>
      </c>
      <c r="G140">
        <v>-49</v>
      </c>
      <c r="H140">
        <f t="shared" si="59"/>
        <v>-51.498081680499638</v>
      </c>
      <c r="I140">
        <f t="shared" si="66"/>
        <v>-2.6919612042653616</v>
      </c>
      <c r="J140">
        <v>-28.090416231622633</v>
      </c>
      <c r="K140">
        <f t="shared" si="67"/>
        <v>-15.186706594749463</v>
      </c>
      <c r="L140">
        <f t="shared" si="68"/>
        <v>-1.2314800790204978</v>
      </c>
      <c r="M140">
        <f t="shared" si="60"/>
        <v>-6.9116463035686024</v>
      </c>
      <c r="N140">
        <f t="shared" si="69"/>
        <v>9.9512527489948395E-4</v>
      </c>
      <c r="O140">
        <f t="shared" si="61"/>
        <v>45.549662855586085</v>
      </c>
      <c r="P140">
        <f t="shared" si="70"/>
        <v>1</v>
      </c>
      <c r="Q140">
        <f t="shared" si="62"/>
        <v>41.066093723780853</v>
      </c>
      <c r="R140">
        <f t="shared" si="71"/>
        <v>1</v>
      </c>
      <c r="S140">
        <f t="shared" si="63"/>
        <v>-1.0770709015373954</v>
      </c>
      <c r="T140" s="2">
        <f t="shared" si="72"/>
        <v>0.25406072145627839</v>
      </c>
      <c r="U140">
        <v>1</v>
      </c>
      <c r="V140" s="2">
        <f t="shared" si="64"/>
        <v>0.55642540727432777</v>
      </c>
      <c r="W140" s="2">
        <v>0.24042223493634521</v>
      </c>
      <c r="X140" s="2">
        <v>0.20310458481875066</v>
      </c>
      <c r="Y140" s="2">
        <v>0.25263344329104187</v>
      </c>
      <c r="Z140" s="2">
        <v>0.25406072145627839</v>
      </c>
      <c r="AA140" s="2">
        <v>0.26027170568127717</v>
      </c>
      <c r="AB140" s="4">
        <f t="shared" si="73"/>
        <v>0.24209853803673864</v>
      </c>
      <c r="AC140">
        <v>0.19</v>
      </c>
      <c r="AD140" s="2">
        <f t="shared" si="74"/>
        <v>5.209853803673864E-2</v>
      </c>
      <c r="AE140" s="2" t="str">
        <f t="shared" si="75"/>
        <v>Same</v>
      </c>
      <c r="AF140">
        <v>-17.78</v>
      </c>
      <c r="AG140" s="2">
        <f t="shared" si="76"/>
        <v>23.210000000000008</v>
      </c>
      <c r="AH140" s="2" t="e">
        <f t="shared" si="77"/>
        <v>#N/A</v>
      </c>
      <c r="AI140" s="2" t="e">
        <f t="shared" si="78"/>
        <v>#N/A</v>
      </c>
    </row>
    <row r="141" spans="1:35" x14ac:dyDescent="0.25">
      <c r="A141" t="s">
        <v>106</v>
      </c>
      <c r="B141">
        <v>-4.210000000000008</v>
      </c>
      <c r="C141">
        <v>-8.1799999999999784</v>
      </c>
      <c r="D141">
        <v>77</v>
      </c>
      <c r="E141">
        <f t="shared" si="58"/>
        <v>188.04014108510003</v>
      </c>
      <c r="F141">
        <f t="shared" si="65"/>
        <v>-1.2630822647077269</v>
      </c>
      <c r="G141">
        <v>81</v>
      </c>
      <c r="H141">
        <f t="shared" si="59"/>
        <v>76.48835701570377</v>
      </c>
      <c r="I141">
        <f t="shared" si="66"/>
        <v>2.4569519807836637</v>
      </c>
      <c r="J141">
        <v>20.425138522334439</v>
      </c>
      <c r="K141">
        <f t="shared" si="67"/>
        <v>36.50783079304955</v>
      </c>
      <c r="L141">
        <f t="shared" si="68"/>
        <v>0.30908354987101888</v>
      </c>
      <c r="M141">
        <f t="shared" si="60"/>
        <v>35.273923061753621</v>
      </c>
      <c r="N141">
        <f t="shared" si="69"/>
        <v>0.99999999999999956</v>
      </c>
      <c r="O141">
        <f t="shared" si="61"/>
        <v>-26.685693316949571</v>
      </c>
      <c r="P141">
        <f t="shared" si="70"/>
        <v>2.5736568824225982E-12</v>
      </c>
      <c r="Q141">
        <f t="shared" si="62"/>
        <v>-42.270161212120442</v>
      </c>
      <c r="R141">
        <f t="shared" si="71"/>
        <v>4.388359884964209E-19</v>
      </c>
      <c r="S141">
        <f t="shared" si="63"/>
        <v>-12.028897237152691</v>
      </c>
      <c r="T141" s="2">
        <f t="shared" si="72"/>
        <v>5.9691667907573893E-6</v>
      </c>
      <c r="U141">
        <v>0</v>
      </c>
      <c r="V141" s="2">
        <f t="shared" si="64"/>
        <v>3.5630952175880872E-11</v>
      </c>
      <c r="W141" s="2">
        <v>4.027567837171446E-2</v>
      </c>
      <c r="X141" s="2">
        <v>4.3057831032892344E-6</v>
      </c>
      <c r="Y141" s="2">
        <v>3.3757943153789202E-2</v>
      </c>
      <c r="Z141" s="2">
        <v>5.9691667907573893E-6</v>
      </c>
      <c r="AA141" s="2">
        <v>2.7148260003435313E-6</v>
      </c>
      <c r="AB141" s="4">
        <f t="shared" si="73"/>
        <v>1.4809322260279608E-2</v>
      </c>
      <c r="AC141">
        <v>3.0000000000000001E-3</v>
      </c>
      <c r="AD141" s="2">
        <f t="shared" si="74"/>
        <v>1.1809322260279607E-2</v>
      </c>
      <c r="AE141" s="2" t="str">
        <f t="shared" si="75"/>
        <v>Same</v>
      </c>
      <c r="AF141">
        <v>-4.210000000000008</v>
      </c>
      <c r="AG141" s="2">
        <f t="shared" si="76"/>
        <v>-8.1799999999999784</v>
      </c>
      <c r="AH141" s="2" t="e">
        <f t="shared" si="77"/>
        <v>#N/A</v>
      </c>
      <c r="AI141" s="2" t="e">
        <f t="shared" si="78"/>
        <v>#N/A</v>
      </c>
    </row>
    <row r="142" spans="1:35" x14ac:dyDescent="0.25">
      <c r="A142" t="s">
        <v>106</v>
      </c>
      <c r="B142">
        <v>30.709999999999994</v>
      </c>
      <c r="C142">
        <v>86.190000000000012</v>
      </c>
      <c r="D142">
        <v>89.2</v>
      </c>
      <c r="E142">
        <f t="shared" si="58"/>
        <v>225.82339786972622</v>
      </c>
      <c r="F142">
        <f t="shared" si="65"/>
        <v>-0.31826814790635527</v>
      </c>
      <c r="G142">
        <v>54</v>
      </c>
      <c r="H142">
        <f t="shared" si="59"/>
        <v>51.313904439371115</v>
      </c>
      <c r="I142">
        <f t="shared" si="66"/>
        <v>1.4441800643437721</v>
      </c>
      <c r="J142">
        <v>14.708460069767828</v>
      </c>
      <c r="K142">
        <f t="shared" si="67"/>
        <v>24.47221425076318</v>
      </c>
      <c r="L142">
        <f t="shared" si="68"/>
        <v>-4.9593285888955778E-2</v>
      </c>
      <c r="M142">
        <f t="shared" si="60"/>
        <v>14.813349764598541</v>
      </c>
      <c r="N142">
        <f t="shared" si="69"/>
        <v>0.99999963132492375</v>
      </c>
      <c r="O142">
        <f t="shared" si="61"/>
        <v>-20.243907372115835</v>
      </c>
      <c r="P142">
        <f t="shared" si="70"/>
        <v>1.6150379635097764E-9</v>
      </c>
      <c r="Q142">
        <f t="shared" si="62"/>
        <v>-28.370240352196461</v>
      </c>
      <c r="R142">
        <f t="shared" si="71"/>
        <v>4.7748657422238778E-13</v>
      </c>
      <c r="S142">
        <f t="shared" si="63"/>
        <v>-12.028892164092598</v>
      </c>
      <c r="T142" s="2">
        <f t="shared" si="72"/>
        <v>5.9691970725952752E-6</v>
      </c>
      <c r="U142">
        <v>0</v>
      </c>
      <c r="V142" s="2">
        <f t="shared" si="64"/>
        <v>3.5631313691480004E-11</v>
      </c>
      <c r="W142" s="2">
        <v>4.0273321791839227E-2</v>
      </c>
      <c r="X142" s="2">
        <v>4.3057825254974577E-6</v>
      </c>
      <c r="Y142" s="2">
        <v>3.3747411398623847E-2</v>
      </c>
      <c r="Z142" s="2">
        <v>5.9691970725952752E-6</v>
      </c>
      <c r="AA142" s="2">
        <v>2.714841176594862E-6</v>
      </c>
      <c r="AB142" s="4">
        <f t="shared" si="73"/>
        <v>1.4806744602247551E-2</v>
      </c>
      <c r="AC142">
        <v>1.7000000000000001E-2</v>
      </c>
      <c r="AD142" s="2">
        <f t="shared" si="74"/>
        <v>2.1932553977524506E-3</v>
      </c>
      <c r="AE142" s="2" t="str">
        <f t="shared" si="75"/>
        <v>Same</v>
      </c>
      <c r="AF142">
        <v>30.709999999999994</v>
      </c>
      <c r="AG142" s="2">
        <f t="shared" si="76"/>
        <v>86.190000000000012</v>
      </c>
      <c r="AH142" s="2" t="e">
        <f t="shared" si="77"/>
        <v>#N/A</v>
      </c>
      <c r="AI142" s="2" t="e">
        <f t="shared" si="78"/>
        <v>#N/A</v>
      </c>
    </row>
    <row r="143" spans="1:35" x14ac:dyDescent="0.25">
      <c r="A143" t="s">
        <v>111</v>
      </c>
      <c r="B143">
        <v>-38.590000000000003</v>
      </c>
      <c r="C143">
        <v>73.300000000000011</v>
      </c>
      <c r="D143">
        <v>88</v>
      </c>
      <c r="E143">
        <f t="shared" si="58"/>
        <v>222.0458418553356</v>
      </c>
      <c r="F143">
        <f t="shared" si="65"/>
        <v>-0.41273031324453308</v>
      </c>
      <c r="G143">
        <v>18</v>
      </c>
      <c r="H143">
        <f t="shared" si="59"/>
        <v>17.382611618595085</v>
      </c>
      <c r="I143">
        <f t="shared" si="66"/>
        <v>7.9119181562637128E-2</v>
      </c>
      <c r="J143">
        <v>-20.823979152150788</v>
      </c>
      <c r="K143">
        <f t="shared" si="67"/>
        <v>-12.001210359770115</v>
      </c>
      <c r="L143">
        <f t="shared" si="68"/>
        <v>-1.1365481986408443</v>
      </c>
      <c r="M143">
        <f t="shared" si="60"/>
        <v>6.9649436722590581</v>
      </c>
      <c r="N143">
        <f t="shared" si="69"/>
        <v>0.99905647494932159</v>
      </c>
      <c r="O143">
        <f t="shared" si="61"/>
        <v>0.48186585036001883</v>
      </c>
      <c r="P143">
        <f t="shared" si="70"/>
        <v>0.61818837125639492</v>
      </c>
      <c r="Q143">
        <f t="shared" si="62"/>
        <v>-6.7936212621153604</v>
      </c>
      <c r="R143">
        <f t="shared" si="71"/>
        <v>1.1196473193432362E-3</v>
      </c>
      <c r="S143">
        <f t="shared" si="63"/>
        <v>1.7432649548131947</v>
      </c>
      <c r="T143" s="2">
        <f t="shared" si="72"/>
        <v>0.85110130074217849</v>
      </c>
      <c r="U143">
        <v>1</v>
      </c>
      <c r="V143" s="2">
        <f t="shared" si="64"/>
        <v>2.2170822640671176E-2</v>
      </c>
      <c r="W143" s="2">
        <v>0.53222241280227311</v>
      </c>
      <c r="X143" s="2">
        <v>0.98243967559695144</v>
      </c>
      <c r="Y143" s="2">
        <v>7.3290002963769809E-4</v>
      </c>
      <c r="Z143" s="2">
        <v>0.85110130074217849</v>
      </c>
      <c r="AA143" s="2">
        <v>0.80756931071692761</v>
      </c>
      <c r="AB143" s="4">
        <f t="shared" si="73"/>
        <v>0.63481311997759371</v>
      </c>
      <c r="AC143">
        <v>0.76700000000000002</v>
      </c>
      <c r="AD143" s="2">
        <f t="shared" si="74"/>
        <v>0.13218688002240631</v>
      </c>
      <c r="AE143" s="2" t="str">
        <f t="shared" si="75"/>
        <v>Different</v>
      </c>
      <c r="AF143">
        <v>-38.590000000000003</v>
      </c>
      <c r="AG143" s="2" t="e">
        <f t="shared" si="76"/>
        <v>#N/A</v>
      </c>
      <c r="AH143" s="2">
        <f t="shared" si="77"/>
        <v>73.300000000000011</v>
      </c>
      <c r="AI143" s="2" t="e">
        <f t="shared" si="78"/>
        <v>#N/A</v>
      </c>
    </row>
    <row r="144" spans="1:35" x14ac:dyDescent="0.25">
      <c r="A144" t="s">
        <v>139</v>
      </c>
      <c r="B144">
        <v>71.309999999999988</v>
      </c>
      <c r="C144">
        <v>73.38000000000001</v>
      </c>
      <c r="D144">
        <v>101.4</v>
      </c>
      <c r="E144">
        <f t="shared" si="58"/>
        <v>264.93666607375422</v>
      </c>
      <c r="F144">
        <f t="shared" si="65"/>
        <v>0.6598044455721559</v>
      </c>
      <c r="G144">
        <v>13</v>
      </c>
      <c r="H144">
        <f t="shared" si="59"/>
        <v>12.609498180307844</v>
      </c>
      <c r="I144">
        <f t="shared" si="66"/>
        <v>-0.11290387155526248</v>
      </c>
      <c r="J144">
        <v>33.135267608503739</v>
      </c>
      <c r="K144">
        <f t="shared" si="67"/>
        <v>66.13667100394575</v>
      </c>
      <c r="L144">
        <f t="shared" si="68"/>
        <v>1.1920610539103207</v>
      </c>
      <c r="M144">
        <f t="shared" si="60"/>
        <v>-19.696624596677843</v>
      </c>
      <c r="N144">
        <f t="shared" si="69"/>
        <v>2.7916735018862667E-9</v>
      </c>
      <c r="O144">
        <f t="shared" si="61"/>
        <v>-10.843845891942767</v>
      </c>
      <c r="P144">
        <f t="shared" si="70"/>
        <v>1.9524012959899817E-5</v>
      </c>
      <c r="Q144">
        <f t="shared" si="62"/>
        <v>-4.4981623738700804</v>
      </c>
      <c r="R144">
        <f t="shared" si="71"/>
        <v>1.100692865254271E-2</v>
      </c>
      <c r="S144">
        <f t="shared" si="63"/>
        <v>1.3590996196498661</v>
      </c>
      <c r="T144" s="2">
        <f t="shared" si="72"/>
        <v>0.79561332334890744</v>
      </c>
      <c r="U144">
        <v>1</v>
      </c>
      <c r="V144" s="2">
        <f t="shared" si="64"/>
        <v>4.1773913592478264E-2</v>
      </c>
      <c r="W144" s="2">
        <v>0.57450680917895569</v>
      </c>
      <c r="X144" s="2">
        <v>0.7405314622171979</v>
      </c>
      <c r="Y144" s="2">
        <v>0.77203142053796814</v>
      </c>
      <c r="Z144" s="2">
        <v>0.79561332334890744</v>
      </c>
      <c r="AA144" s="2">
        <v>0.78412975906040672</v>
      </c>
      <c r="AB144" s="4">
        <f t="shared" si="73"/>
        <v>0.73336255486868718</v>
      </c>
      <c r="AC144">
        <v>0.86699999999999999</v>
      </c>
      <c r="AD144" s="2">
        <f t="shared" si="74"/>
        <v>0.13363744513131282</v>
      </c>
      <c r="AE144" s="2" t="str">
        <f t="shared" si="75"/>
        <v>Different</v>
      </c>
      <c r="AF144">
        <v>71.309999999999988</v>
      </c>
      <c r="AG144" s="2" t="e">
        <f t="shared" si="76"/>
        <v>#N/A</v>
      </c>
      <c r="AH144" s="2">
        <f t="shared" si="77"/>
        <v>73.38000000000001</v>
      </c>
      <c r="AI144" s="2" t="e">
        <f t="shared" si="78"/>
        <v>#N/A</v>
      </c>
    </row>
    <row r="145" spans="1:35" x14ac:dyDescent="0.25">
      <c r="A145" t="s">
        <v>116</v>
      </c>
      <c r="B145">
        <v>105.61</v>
      </c>
      <c r="C145">
        <v>118.49000000000001</v>
      </c>
      <c r="D145">
        <v>103.3</v>
      </c>
      <c r="E145">
        <f t="shared" si="58"/>
        <v>271.13963266330325</v>
      </c>
      <c r="F145">
        <f t="shared" si="65"/>
        <v>0.81491681275797889</v>
      </c>
      <c r="G145">
        <v>38</v>
      </c>
      <c r="H145">
        <f t="shared" si="59"/>
        <v>36.302623805437335</v>
      </c>
      <c r="I145">
        <f t="shared" si="66"/>
        <v>0.84027404455055543</v>
      </c>
      <c r="J145">
        <v>31.282936183099984</v>
      </c>
      <c r="K145">
        <f t="shared" si="67"/>
        <v>61.61001002558308</v>
      </c>
      <c r="L145">
        <f t="shared" si="68"/>
        <v>1.0571607411118171</v>
      </c>
      <c r="M145">
        <f t="shared" si="60"/>
        <v>-10.889822096750494</v>
      </c>
      <c r="N145">
        <f t="shared" si="69"/>
        <v>1.8646711702570328E-5</v>
      </c>
      <c r="O145">
        <f t="shared" si="61"/>
        <v>-23.919080456348553</v>
      </c>
      <c r="P145">
        <f t="shared" si="70"/>
        <v>4.0933166837098321E-11</v>
      </c>
      <c r="Q145">
        <f t="shared" si="62"/>
        <v>-20.456089362364338</v>
      </c>
      <c r="R145">
        <f t="shared" si="71"/>
        <v>1.306270947904634E-9</v>
      </c>
      <c r="S145">
        <f t="shared" si="63"/>
        <v>1.6335826393214028</v>
      </c>
      <c r="T145" s="2">
        <f t="shared" si="72"/>
        <v>0.83665983354158124</v>
      </c>
      <c r="U145">
        <v>1</v>
      </c>
      <c r="V145" s="2">
        <f t="shared" si="64"/>
        <v>2.6680009978663946E-2</v>
      </c>
      <c r="W145" s="2">
        <v>0.89940920187300222</v>
      </c>
      <c r="X145" s="2">
        <v>0.86320491813641098</v>
      </c>
      <c r="Y145" s="2">
        <v>0.99999863759432206</v>
      </c>
      <c r="Z145" s="2">
        <v>0.83665983354158124</v>
      </c>
      <c r="AA145" s="2">
        <v>0.8510721182883686</v>
      </c>
      <c r="AB145" s="4">
        <f t="shared" si="73"/>
        <v>0.89006894188673691</v>
      </c>
      <c r="AC145">
        <v>0.38300000000000001</v>
      </c>
      <c r="AD145" s="2">
        <f t="shared" si="74"/>
        <v>0.5070689418867369</v>
      </c>
      <c r="AE145" s="2" t="str">
        <f t="shared" si="75"/>
        <v>Very Different</v>
      </c>
      <c r="AF145">
        <v>105.61</v>
      </c>
      <c r="AG145" s="2" t="e">
        <f t="shared" si="76"/>
        <v>#N/A</v>
      </c>
      <c r="AH145" s="2" t="e">
        <f t="shared" si="77"/>
        <v>#N/A</v>
      </c>
      <c r="AI145" s="2">
        <f t="shared" si="78"/>
        <v>118.49000000000001</v>
      </c>
    </row>
    <row r="146" spans="1:35" x14ac:dyDescent="0.25">
      <c r="A146" t="s">
        <v>106</v>
      </c>
      <c r="B146">
        <v>26.230000000000004</v>
      </c>
      <c r="C146">
        <v>30.950000000000017</v>
      </c>
      <c r="D146">
        <v>69.599999999999994</v>
      </c>
      <c r="E146">
        <f t="shared" si="58"/>
        <v>165.83346839259923</v>
      </c>
      <c r="F146">
        <f t="shared" si="65"/>
        <v>-1.8183858471029697</v>
      </c>
      <c r="G146">
        <v>5</v>
      </c>
      <c r="H146">
        <f t="shared" si="59"/>
        <v>4.9056651824423971</v>
      </c>
      <c r="I146">
        <f t="shared" si="66"/>
        <v>-0.42283020204938399</v>
      </c>
      <c r="J146">
        <v>30.210856020597959</v>
      </c>
      <c r="K146">
        <f t="shared" si="67"/>
        <v>59.019980897190649</v>
      </c>
      <c r="L146">
        <f t="shared" si="68"/>
        <v>0.97997454553687191</v>
      </c>
      <c r="M146">
        <f t="shared" si="60"/>
        <v>8.4260308003594098</v>
      </c>
      <c r="N146">
        <f t="shared" si="69"/>
        <v>0.9997809586133225</v>
      </c>
      <c r="O146">
        <f t="shared" si="61"/>
        <v>12.875791091240856</v>
      </c>
      <c r="P146">
        <f t="shared" si="70"/>
        <v>0.99999744074319075</v>
      </c>
      <c r="Q146">
        <f t="shared" si="62"/>
        <v>6.3509527220867916</v>
      </c>
      <c r="R146">
        <f t="shared" si="71"/>
        <v>0.99825795624809199</v>
      </c>
      <c r="S146">
        <f t="shared" si="63"/>
        <v>-14.679722722448828</v>
      </c>
      <c r="T146" s="2">
        <f t="shared" si="72"/>
        <v>4.2138322513488907E-7</v>
      </c>
      <c r="U146">
        <v>0</v>
      </c>
      <c r="V146" s="2">
        <f t="shared" si="64"/>
        <v>1.7756382242508062E-13</v>
      </c>
      <c r="W146" s="2">
        <v>2.319503655172027E-3</v>
      </c>
      <c r="X146" s="2">
        <v>1.7993113408568096E-7</v>
      </c>
      <c r="Y146" s="2">
        <v>2.232864311517505E-8</v>
      </c>
      <c r="Z146" s="2">
        <v>4.2138322513488907E-7</v>
      </c>
      <c r="AA146" s="2">
        <v>1.7481893140305053E-7</v>
      </c>
      <c r="AB146" s="4">
        <f t="shared" si="73"/>
        <v>4.6406042342115309E-4</v>
      </c>
      <c r="AC146">
        <v>0.193</v>
      </c>
      <c r="AD146" s="2">
        <f t="shared" si="74"/>
        <v>0.19253593957657886</v>
      </c>
      <c r="AE146" s="2" t="str">
        <f t="shared" si="75"/>
        <v>Different</v>
      </c>
      <c r="AF146">
        <v>26.230000000000004</v>
      </c>
      <c r="AG146" s="2" t="e">
        <f t="shared" si="76"/>
        <v>#N/A</v>
      </c>
      <c r="AH146" s="2">
        <f t="shared" si="77"/>
        <v>30.950000000000017</v>
      </c>
      <c r="AI146" s="2" t="e">
        <f t="shared" si="78"/>
        <v>#N/A</v>
      </c>
    </row>
    <row r="147" spans="1:35" x14ac:dyDescent="0.25">
      <c r="A147" t="s">
        <v>106</v>
      </c>
      <c r="B147">
        <v>-14.420000000000002</v>
      </c>
      <c r="C147">
        <v>51.27000000000001</v>
      </c>
      <c r="D147">
        <v>106.3</v>
      </c>
      <c r="E147">
        <f t="shared" si="58"/>
        <v>280.99246664359305</v>
      </c>
      <c r="F147">
        <f t="shared" si="65"/>
        <v>1.0612983432899334</v>
      </c>
      <c r="G147">
        <v>9</v>
      </c>
      <c r="H147">
        <f t="shared" si="59"/>
        <v>8.7707291650269763</v>
      </c>
      <c r="I147">
        <f t="shared" si="66"/>
        <v>-0.26733811160825682</v>
      </c>
      <c r="J147">
        <v>-11.781721092893711</v>
      </c>
      <c r="K147">
        <f t="shared" si="67"/>
        <v>-7.6153410778635626</v>
      </c>
      <c r="L147">
        <f t="shared" si="68"/>
        <v>-1.0058436592793507</v>
      </c>
      <c r="M147">
        <f t="shared" si="60"/>
        <v>-15.375411025946573</v>
      </c>
      <c r="N147">
        <f t="shared" si="69"/>
        <v>2.10156943342877E-7</v>
      </c>
      <c r="O147">
        <f t="shared" si="61"/>
        <v>-6.8517014112956645</v>
      </c>
      <c r="P147">
        <f t="shared" si="70"/>
        <v>1.0565372041187477E-3</v>
      </c>
      <c r="Q147">
        <f t="shared" si="62"/>
        <v>-4.6218067987150526</v>
      </c>
      <c r="R147">
        <f t="shared" si="71"/>
        <v>9.7392247407421979E-3</v>
      </c>
      <c r="S147">
        <f t="shared" si="63"/>
        <v>1.4139175657098466</v>
      </c>
      <c r="T147" s="2">
        <f t="shared" si="72"/>
        <v>0.80438311135545992</v>
      </c>
      <c r="U147">
        <v>0</v>
      </c>
      <c r="V147" s="2">
        <f t="shared" si="64"/>
        <v>0.64703218983389021</v>
      </c>
      <c r="W147" s="2">
        <v>0.69265866343844118</v>
      </c>
      <c r="X147" s="2">
        <v>0.79983554960384673</v>
      </c>
      <c r="Y147" s="2">
        <v>0.53251935864589173</v>
      </c>
      <c r="Z147" s="2">
        <v>0.80438311135545992</v>
      </c>
      <c r="AA147" s="2">
        <v>0.75087755836524828</v>
      </c>
      <c r="AB147" s="4">
        <f t="shared" si="73"/>
        <v>0.71605484828177768</v>
      </c>
      <c r="AC147">
        <v>0.71699999999999997</v>
      </c>
      <c r="AD147" s="2">
        <f t="shared" si="74"/>
        <v>9.4515171822229238E-4</v>
      </c>
      <c r="AE147" s="2" t="str">
        <f t="shared" si="75"/>
        <v>Same</v>
      </c>
      <c r="AF147">
        <v>-14.420000000000002</v>
      </c>
      <c r="AG147" s="2">
        <f t="shared" si="76"/>
        <v>51.27000000000001</v>
      </c>
      <c r="AH147" s="2" t="e">
        <f t="shared" si="77"/>
        <v>#N/A</v>
      </c>
      <c r="AI147" s="2" t="e">
        <f t="shared" si="78"/>
        <v>#N/A</v>
      </c>
    </row>
    <row r="148" spans="1:35" x14ac:dyDescent="0.25">
      <c r="A148" t="s">
        <v>116</v>
      </c>
      <c r="B148">
        <v>86.98</v>
      </c>
      <c r="C148">
        <v>114.66000000000001</v>
      </c>
      <c r="D148">
        <v>96.2</v>
      </c>
      <c r="E148">
        <f t="shared" si="58"/>
        <v>248.11114067510999</v>
      </c>
      <c r="F148">
        <f t="shared" si="65"/>
        <v>0.23906268660056032</v>
      </c>
      <c r="G148">
        <v>33</v>
      </c>
      <c r="H148">
        <f t="shared" si="59"/>
        <v>31.592206953570859</v>
      </c>
      <c r="I148">
        <f t="shared" si="66"/>
        <v>0.65077328429249315</v>
      </c>
      <c r="J148">
        <v>27.887709563241131</v>
      </c>
      <c r="K148">
        <f t="shared" si="67"/>
        <v>53.485857105945222</v>
      </c>
      <c r="L148">
        <f t="shared" si="68"/>
        <v>0.81505054657314069</v>
      </c>
      <c r="M148">
        <f t="shared" si="60"/>
        <v>-4.639313782727001</v>
      </c>
      <c r="N148">
        <f t="shared" si="69"/>
        <v>9.5718219617091059E-3</v>
      </c>
      <c r="O148">
        <f t="shared" si="61"/>
        <v>-16.454700292939048</v>
      </c>
      <c r="P148">
        <f t="shared" si="70"/>
        <v>7.1419109428288125E-8</v>
      </c>
      <c r="Q148">
        <f t="shared" si="62"/>
        <v>-16.172869166367676</v>
      </c>
      <c r="R148">
        <f t="shared" si="71"/>
        <v>9.4669944690771458E-8</v>
      </c>
      <c r="S148">
        <f t="shared" si="63"/>
        <v>1.5030593984258878</v>
      </c>
      <c r="T148" s="2">
        <f t="shared" si="72"/>
        <v>0.8180303313558881</v>
      </c>
      <c r="U148">
        <v>1</v>
      </c>
      <c r="V148" s="2">
        <f t="shared" si="64"/>
        <v>3.3112960306447885E-2</v>
      </c>
      <c r="W148" s="2">
        <v>0.84606170154089655</v>
      </c>
      <c r="X148" s="2">
        <v>0.85879346304329074</v>
      </c>
      <c r="Y148" s="2">
        <v>0.99999817732959306</v>
      </c>
      <c r="Z148" s="2">
        <v>0.8180303313558881</v>
      </c>
      <c r="AA148" s="2">
        <v>0.83157077484636865</v>
      </c>
      <c r="AB148" s="4">
        <f t="shared" si="73"/>
        <v>0.87089088962320749</v>
      </c>
      <c r="AC148">
        <v>0.17299999999999999</v>
      </c>
      <c r="AD148" s="2">
        <f t="shared" si="74"/>
        <v>0.69789088962320744</v>
      </c>
      <c r="AE148" s="2" t="str">
        <f t="shared" si="75"/>
        <v>Very Different</v>
      </c>
      <c r="AF148">
        <v>86.98</v>
      </c>
      <c r="AG148" s="2" t="e">
        <f t="shared" si="76"/>
        <v>#N/A</v>
      </c>
      <c r="AH148" s="2" t="e">
        <f t="shared" si="77"/>
        <v>#N/A</v>
      </c>
      <c r="AI148" s="2">
        <f t="shared" si="78"/>
        <v>114.66000000000001</v>
      </c>
    </row>
    <row r="149" spans="1:35" x14ac:dyDescent="0.25">
      <c r="A149" t="s">
        <v>106</v>
      </c>
      <c r="B149">
        <v>40.209999999999994</v>
      </c>
      <c r="C149">
        <v>44.29000000000002</v>
      </c>
      <c r="D149">
        <v>98.8</v>
      </c>
      <c r="E149">
        <f t="shared" si="58"/>
        <v>256.49594575842974</v>
      </c>
      <c r="F149">
        <f t="shared" si="65"/>
        <v>0.44873445350266211</v>
      </c>
      <c r="G149">
        <v>-11</v>
      </c>
      <c r="H149">
        <f t="shared" si="59"/>
        <v>-11.317254526095805</v>
      </c>
      <c r="I149">
        <f t="shared" si="66"/>
        <v>-1.0754806393785843</v>
      </c>
      <c r="J149">
        <v>31.67675706851216</v>
      </c>
      <c r="K149">
        <f t="shared" si="67"/>
        <v>62.567001922383312</v>
      </c>
      <c r="L149">
        <f t="shared" si="68"/>
        <v>1.0856803291351025</v>
      </c>
      <c r="M149">
        <f t="shared" si="60"/>
        <v>-26.72486247651927</v>
      </c>
      <c r="N149">
        <f t="shared" si="69"/>
        <v>2.4747976606521227E-12</v>
      </c>
      <c r="O149">
        <f t="shared" si="61"/>
        <v>3.350571030653799</v>
      </c>
      <c r="P149">
        <f t="shared" si="70"/>
        <v>0.96612352999549822</v>
      </c>
      <c r="Q149">
        <f t="shared" si="62"/>
        <v>11.564700479491819</v>
      </c>
      <c r="R149">
        <f t="shared" si="71"/>
        <v>0.99999050466540151</v>
      </c>
      <c r="S149">
        <f t="shared" si="63"/>
        <v>-1.8187737197129423</v>
      </c>
      <c r="T149" s="2">
        <f t="shared" si="72"/>
        <v>0.13958108194003993</v>
      </c>
      <c r="U149">
        <v>0</v>
      </c>
      <c r="V149" s="2">
        <f t="shared" si="64"/>
        <v>1.9482878435552142E-2</v>
      </c>
      <c r="W149" s="2">
        <v>0.23815829536920621</v>
      </c>
      <c r="X149" s="2">
        <v>0.20637953569294831</v>
      </c>
      <c r="Y149" s="2">
        <v>0.25304652542901163</v>
      </c>
      <c r="Z149" s="2">
        <v>0.13958108194003993</v>
      </c>
      <c r="AA149" s="2">
        <v>0.24562106191773631</v>
      </c>
      <c r="AB149" s="4">
        <f t="shared" si="73"/>
        <v>0.21655730006978846</v>
      </c>
      <c r="AC149">
        <v>0.28000000000000003</v>
      </c>
      <c r="AD149" s="2">
        <f t="shared" si="74"/>
        <v>6.3442699930211566E-2</v>
      </c>
      <c r="AE149" s="2" t="str">
        <f t="shared" si="75"/>
        <v>Same</v>
      </c>
      <c r="AF149">
        <v>40.209999999999994</v>
      </c>
      <c r="AG149" s="2">
        <f t="shared" si="76"/>
        <v>44.29000000000002</v>
      </c>
      <c r="AH149" s="2" t="e">
        <f t="shared" si="77"/>
        <v>#N/A</v>
      </c>
      <c r="AI149" s="2" t="e">
        <f t="shared" si="78"/>
        <v>#N/A</v>
      </c>
    </row>
    <row r="150" spans="1:35" x14ac:dyDescent="0.25">
      <c r="A150" t="s">
        <v>116</v>
      </c>
      <c r="B150">
        <v>98.42</v>
      </c>
      <c r="C150">
        <v>135.08000000000001</v>
      </c>
      <c r="D150">
        <v>108.6</v>
      </c>
      <c r="E150">
        <f t="shared" si="58"/>
        <v>288.59414887902886</v>
      </c>
      <c r="F150">
        <f t="shared" si="65"/>
        <v>1.2513872159463624</v>
      </c>
      <c r="G150">
        <v>22</v>
      </c>
      <c r="H150">
        <f t="shared" si="59"/>
        <v>21.185706875342113</v>
      </c>
      <c r="I150">
        <f t="shared" si="66"/>
        <v>0.23211826108185699</v>
      </c>
      <c r="J150">
        <v>27.057958647800206</v>
      </c>
      <c r="K150">
        <f t="shared" si="67"/>
        <v>51.536158455267952</v>
      </c>
      <c r="L150">
        <f t="shared" si="68"/>
        <v>0.75694702190089569</v>
      </c>
      <c r="M150">
        <f t="shared" si="60"/>
        <v>-21.154602398091953</v>
      </c>
      <c r="N150">
        <f t="shared" si="69"/>
        <v>6.496402298950031E-10</v>
      </c>
      <c r="O150">
        <f t="shared" si="61"/>
        <v>-18.835289650904155</v>
      </c>
      <c r="P150">
        <f t="shared" si="70"/>
        <v>6.605985813416677E-9</v>
      </c>
      <c r="Q150">
        <f t="shared" si="62"/>
        <v>-11.858005803679742</v>
      </c>
      <c r="R150">
        <f t="shared" si="71"/>
        <v>7.0815844332470412E-6</v>
      </c>
      <c r="S150">
        <f t="shared" si="63"/>
        <v>1.6336605349843256</v>
      </c>
      <c r="T150" s="2">
        <f t="shared" si="72"/>
        <v>0.83667047849590304</v>
      </c>
      <c r="U150">
        <v>1</v>
      </c>
      <c r="V150" s="2">
        <f t="shared" si="64"/>
        <v>2.6676532594757274E-2</v>
      </c>
      <c r="W150" s="2">
        <v>0.88934310167496311</v>
      </c>
      <c r="X150" s="2">
        <v>0.86292969357299643</v>
      </c>
      <c r="Y150" s="2">
        <v>0.99988970198651905</v>
      </c>
      <c r="Z150" s="2">
        <v>0.83667047849590304</v>
      </c>
      <c r="AA150" s="2">
        <v>0.85096803012303623</v>
      </c>
      <c r="AB150" s="4">
        <f t="shared" si="73"/>
        <v>0.88796020117068364</v>
      </c>
      <c r="AC150">
        <v>0.93300000000000005</v>
      </c>
      <c r="AD150" s="2">
        <f t="shared" si="74"/>
        <v>4.5039798829316413E-2</v>
      </c>
      <c r="AE150" s="2" t="str">
        <f t="shared" si="75"/>
        <v>Same</v>
      </c>
      <c r="AF150">
        <v>98.42</v>
      </c>
      <c r="AG150" s="2">
        <f t="shared" si="76"/>
        <v>135.08000000000001</v>
      </c>
      <c r="AH150" s="2" t="e">
        <f t="shared" si="77"/>
        <v>#N/A</v>
      </c>
      <c r="AI150" s="2" t="e">
        <f t="shared" si="78"/>
        <v>#N/A</v>
      </c>
    </row>
    <row r="151" spans="1:35" x14ac:dyDescent="0.25">
      <c r="A151" t="s">
        <v>106</v>
      </c>
      <c r="B151">
        <v>32.600000000000009</v>
      </c>
      <c r="C151">
        <v>36.830000000000013</v>
      </c>
      <c r="D151">
        <v>72.2</v>
      </c>
      <c r="E151">
        <f t="shared" si="58"/>
        <v>173.57126076724126</v>
      </c>
      <c r="F151">
        <f t="shared" si="65"/>
        <v>-1.6248933826996759</v>
      </c>
      <c r="G151">
        <v>13</v>
      </c>
      <c r="H151">
        <f t="shared" si="59"/>
        <v>12.609498180307844</v>
      </c>
      <c r="I151">
        <f t="shared" si="66"/>
        <v>-0.11290387155526248</v>
      </c>
      <c r="J151">
        <v>31.13518709382673</v>
      </c>
      <c r="K151">
        <f t="shared" si="67"/>
        <v>61.251742659349873</v>
      </c>
      <c r="L151">
        <f t="shared" si="68"/>
        <v>1.0464839133128339</v>
      </c>
      <c r="M151">
        <f t="shared" si="60"/>
        <v>8.9927168622768434</v>
      </c>
      <c r="N151">
        <f t="shared" si="69"/>
        <v>0.99987570355579913</v>
      </c>
      <c r="O151">
        <f t="shared" si="61"/>
        <v>7.2544075900546749</v>
      </c>
      <c r="P151">
        <f t="shared" si="70"/>
        <v>0.99929344844869405</v>
      </c>
      <c r="Q151">
        <f t="shared" si="62"/>
        <v>0.90081779329224076</v>
      </c>
      <c r="R151">
        <f t="shared" si="71"/>
        <v>0.71111753040154668</v>
      </c>
      <c r="S151">
        <f t="shared" si="63"/>
        <v>-7.5182074716500793</v>
      </c>
      <c r="T151" s="2">
        <f t="shared" si="72"/>
        <v>5.4281042216207354E-4</v>
      </c>
      <c r="U151">
        <v>0</v>
      </c>
      <c r="V151" s="2">
        <f t="shared" si="64"/>
        <v>2.9464315440776849E-7</v>
      </c>
      <c r="W151" s="2">
        <v>2.4234909231933648E-2</v>
      </c>
      <c r="X151" s="2">
        <v>5.5368730117768388E-7</v>
      </c>
      <c r="Y151" s="2">
        <v>9.8696951607158974E-7</v>
      </c>
      <c r="Z151" s="2">
        <v>5.4281042216207354E-4</v>
      </c>
      <c r="AA151" s="2">
        <v>7.9397096104161732E-7</v>
      </c>
      <c r="AB151" s="4">
        <f t="shared" si="73"/>
        <v>4.9560108563748029E-3</v>
      </c>
      <c r="AC151">
        <v>0.44</v>
      </c>
      <c r="AD151" s="2">
        <f t="shared" si="74"/>
        <v>0.43504398914362519</v>
      </c>
      <c r="AE151" s="2" t="str">
        <f t="shared" si="75"/>
        <v>Very Different</v>
      </c>
      <c r="AF151">
        <v>32.600000000000009</v>
      </c>
      <c r="AG151" s="2" t="e">
        <f t="shared" si="76"/>
        <v>#N/A</v>
      </c>
      <c r="AH151" s="2" t="e">
        <f t="shared" si="77"/>
        <v>#N/A</v>
      </c>
      <c r="AI151" s="2">
        <f t="shared" si="78"/>
        <v>36.830000000000013</v>
      </c>
    </row>
    <row r="152" spans="1:35" x14ac:dyDescent="0.25">
      <c r="A152" t="s">
        <v>106</v>
      </c>
      <c r="B152">
        <v>37.709999999999994</v>
      </c>
      <c r="C152">
        <v>59.450000000000017</v>
      </c>
      <c r="D152">
        <v>110.3</v>
      </c>
      <c r="E152">
        <f t="shared" si="58"/>
        <v>294.23904598264045</v>
      </c>
      <c r="F152">
        <f t="shared" si="65"/>
        <v>1.3925444089799053</v>
      </c>
      <c r="G152">
        <v>6</v>
      </c>
      <c r="H152">
        <f t="shared" si="59"/>
        <v>5.8751077057264407</v>
      </c>
      <c r="I152">
        <f t="shared" si="66"/>
        <v>-0.38382938726671217</v>
      </c>
      <c r="J152">
        <v>24.290663024234327</v>
      </c>
      <c r="K152">
        <f t="shared" si="67"/>
        <v>45.141573666081712</v>
      </c>
      <c r="L152">
        <f t="shared" si="68"/>
        <v>0.56638017971829502</v>
      </c>
      <c r="M152">
        <f t="shared" si="60"/>
        <v>-28.428068330582345</v>
      </c>
      <c r="N152">
        <f t="shared" si="69"/>
        <v>4.5065769686375178E-13</v>
      </c>
      <c r="O152">
        <f t="shared" si="61"/>
        <v>-11.612904495721047</v>
      </c>
      <c r="P152">
        <f t="shared" si="70"/>
        <v>9.0484820441936583E-6</v>
      </c>
      <c r="Q152">
        <f t="shared" si="62"/>
        <v>-2.3382583629204059</v>
      </c>
      <c r="R152">
        <f t="shared" si="71"/>
        <v>8.8003596552504407E-2</v>
      </c>
      <c r="S152">
        <f t="shared" si="63"/>
        <v>-0.56605067220893801</v>
      </c>
      <c r="T152" s="2">
        <f t="shared" si="72"/>
        <v>0.36214861012089206</v>
      </c>
      <c r="U152">
        <v>0</v>
      </c>
      <c r="V152" s="2">
        <f t="shared" si="64"/>
        <v>0.13115161581249388</v>
      </c>
      <c r="W152" s="2">
        <v>0.20505202027164121</v>
      </c>
      <c r="X152" s="2">
        <v>0.58733243871285845</v>
      </c>
      <c r="Y152" s="2">
        <v>0.36912582726893689</v>
      </c>
      <c r="Z152" s="2">
        <v>0.36214861012089206</v>
      </c>
      <c r="AA152" s="2">
        <v>0.59669946767452575</v>
      </c>
      <c r="AB152" s="4">
        <f t="shared" si="73"/>
        <v>0.42407167280977093</v>
      </c>
      <c r="AC152">
        <v>0.69299999999999995</v>
      </c>
      <c r="AD152" s="2">
        <f t="shared" si="74"/>
        <v>0.26892832719022902</v>
      </c>
      <c r="AE152" s="2" t="str">
        <f t="shared" si="75"/>
        <v>Different</v>
      </c>
      <c r="AF152">
        <v>37.709999999999994</v>
      </c>
      <c r="AG152" s="2" t="e">
        <f t="shared" si="76"/>
        <v>#N/A</v>
      </c>
      <c r="AH152" s="2">
        <f t="shared" si="77"/>
        <v>59.450000000000017</v>
      </c>
      <c r="AI152" s="2" t="e">
        <f t="shared" si="78"/>
        <v>#N/A</v>
      </c>
    </row>
    <row r="153" spans="1:35" x14ac:dyDescent="0.25">
      <c r="A153" t="s">
        <v>106</v>
      </c>
      <c r="B153">
        <v>45.86999999999999</v>
      </c>
      <c r="C153">
        <v>116.73</v>
      </c>
      <c r="D153">
        <v>89.5</v>
      </c>
      <c r="E153">
        <f t="shared" si="58"/>
        <v>226.76979844040443</v>
      </c>
      <c r="F153">
        <f t="shared" si="65"/>
        <v>-0.29460230500608203</v>
      </c>
      <c r="G153">
        <v>21</v>
      </c>
      <c r="H153">
        <f t="shared" si="59"/>
        <v>20.236043559700605</v>
      </c>
      <c r="I153">
        <f t="shared" si="66"/>
        <v>0.19391316672126996</v>
      </c>
      <c r="J153">
        <v>16.089560704859551</v>
      </c>
      <c r="K153">
        <f t="shared" si="67"/>
        <v>27.291237993464694</v>
      </c>
      <c r="L153">
        <f t="shared" si="68"/>
        <v>3.4417243394020282E-2</v>
      </c>
      <c r="M153">
        <f t="shared" si="60"/>
        <v>0.94043711699125421</v>
      </c>
      <c r="N153">
        <f t="shared" si="69"/>
        <v>0.71918794455484669</v>
      </c>
      <c r="O153">
        <f t="shared" si="61"/>
        <v>-4.6414023351142699</v>
      </c>
      <c r="P153">
        <f t="shared" si="70"/>
        <v>9.552042329970584E-3</v>
      </c>
      <c r="Q153">
        <f t="shared" si="62"/>
        <v>-8.0565333023127721</v>
      </c>
      <c r="R153">
        <f t="shared" si="71"/>
        <v>3.1692345630631255E-4</v>
      </c>
      <c r="S153">
        <f t="shared" si="63"/>
        <v>-7.9871234991034115</v>
      </c>
      <c r="T153" s="2">
        <f t="shared" si="72"/>
        <v>3.3969471134483181E-4</v>
      </c>
      <c r="U153">
        <v>0</v>
      </c>
      <c r="V153" s="2">
        <f t="shared" si="64"/>
        <v>1.153924969156486E-7</v>
      </c>
      <c r="W153" s="2">
        <v>0.11208773600529558</v>
      </c>
      <c r="X153" s="2">
        <v>3.644887367192648E-6</v>
      </c>
      <c r="Y153" s="2">
        <v>2.1929295881809755E-2</v>
      </c>
      <c r="Z153" s="2">
        <v>3.3969471134483181E-4</v>
      </c>
      <c r="AA153" s="2">
        <v>1.6685199970988771E-4</v>
      </c>
      <c r="AB153" s="4">
        <f t="shared" si="73"/>
        <v>2.690544469710545E-2</v>
      </c>
      <c r="AC153">
        <v>0.28299999999999997</v>
      </c>
      <c r="AD153" s="2">
        <f t="shared" si="74"/>
        <v>0.25609455530289454</v>
      </c>
      <c r="AE153" s="2" t="str">
        <f t="shared" si="75"/>
        <v>Different</v>
      </c>
      <c r="AF153">
        <v>45.86999999999999</v>
      </c>
      <c r="AG153" s="2" t="e">
        <f t="shared" si="76"/>
        <v>#N/A</v>
      </c>
      <c r="AH153" s="2">
        <f t="shared" si="77"/>
        <v>116.73</v>
      </c>
      <c r="AI153" s="2" t="e">
        <f t="shared" si="78"/>
        <v>#N/A</v>
      </c>
    </row>
    <row r="154" spans="1:35" x14ac:dyDescent="0.25">
      <c r="A154" t="s">
        <v>116</v>
      </c>
      <c r="B154">
        <v>106.51</v>
      </c>
      <c r="C154">
        <v>114.99000000000001</v>
      </c>
      <c r="D154">
        <v>101.2</v>
      </c>
      <c r="E154">
        <f t="shared" si="58"/>
        <v>264.2854191811158</v>
      </c>
      <c r="F154">
        <f t="shared" si="65"/>
        <v>0.6435192623971</v>
      </c>
      <c r="G154">
        <v>25</v>
      </c>
      <c r="H154">
        <f t="shared" si="59"/>
        <v>24.030701076896737</v>
      </c>
      <c r="I154">
        <f t="shared" si="66"/>
        <v>0.34657279474181391</v>
      </c>
      <c r="J154">
        <v>32.105651105223558</v>
      </c>
      <c r="K154">
        <f t="shared" si="67"/>
        <v>63.612573481744249</v>
      </c>
      <c r="L154">
        <f t="shared" si="68"/>
        <v>1.1168397049057235</v>
      </c>
      <c r="M154">
        <f t="shared" si="60"/>
        <v>-14.286214486778629</v>
      </c>
      <c r="N154">
        <f t="shared" si="69"/>
        <v>6.2456207591190306E-7</v>
      </c>
      <c r="O154">
        <f t="shared" si="61"/>
        <v>-16.415152949538847</v>
      </c>
      <c r="P154">
        <f t="shared" si="70"/>
        <v>7.4300138300938373E-8</v>
      </c>
      <c r="Q154">
        <f t="shared" si="62"/>
        <v>-11.978782811065091</v>
      </c>
      <c r="R154">
        <f t="shared" si="71"/>
        <v>6.2759286804434558E-6</v>
      </c>
      <c r="S154">
        <f t="shared" si="63"/>
        <v>1.6336736617896259</v>
      </c>
      <c r="T154" s="2">
        <f t="shared" si="72"/>
        <v>0.83667227230515462</v>
      </c>
      <c r="U154">
        <v>1</v>
      </c>
      <c r="V154" s="2">
        <f t="shared" si="64"/>
        <v>2.6675946633961563E-2</v>
      </c>
      <c r="W154" s="2">
        <v>0.89014140595549585</v>
      </c>
      <c r="X154" s="2">
        <v>0.86268895601370921</v>
      </c>
      <c r="Y154" s="2">
        <v>0.99999089987301848</v>
      </c>
      <c r="Z154" s="2">
        <v>0.83667227230515462</v>
      </c>
      <c r="AA154" s="2">
        <v>0.85089709203392472</v>
      </c>
      <c r="AB154" s="4">
        <f t="shared" si="73"/>
        <v>0.88807812523626062</v>
      </c>
      <c r="AC154">
        <v>0.62</v>
      </c>
      <c r="AD154" s="2">
        <f t="shared" si="74"/>
        <v>0.26807812523626062</v>
      </c>
      <c r="AE154" s="2" t="str">
        <f t="shared" si="75"/>
        <v>Different</v>
      </c>
      <c r="AF154">
        <v>106.51</v>
      </c>
      <c r="AG154" s="2" t="e">
        <f t="shared" si="76"/>
        <v>#N/A</v>
      </c>
      <c r="AH154" s="2">
        <f t="shared" si="77"/>
        <v>114.99000000000001</v>
      </c>
      <c r="AI154" s="2" t="e">
        <f t="shared" si="78"/>
        <v>#N/A</v>
      </c>
    </row>
    <row r="155" spans="1:35" x14ac:dyDescent="0.25">
      <c r="A155" t="s">
        <v>111</v>
      </c>
      <c r="B155">
        <v>39.540000000000006</v>
      </c>
      <c r="C155">
        <v>85.500000000000014</v>
      </c>
      <c r="D155">
        <v>92.6</v>
      </c>
      <c r="E155">
        <f t="shared" si="58"/>
        <v>236.59579827717366</v>
      </c>
      <c r="F155">
        <f t="shared" si="65"/>
        <v>-4.8891793326605905E-2</v>
      </c>
      <c r="G155">
        <v>17</v>
      </c>
      <c r="H155">
        <f t="shared" si="59"/>
        <v>16.429858960901164</v>
      </c>
      <c r="I155">
        <f t="shared" si="66"/>
        <v>4.0789802518541168E-2</v>
      </c>
      <c r="J155">
        <v>18.613853360229641</v>
      </c>
      <c r="K155">
        <f t="shared" si="67"/>
        <v>32.593194664709962</v>
      </c>
      <c r="L155">
        <f t="shared" si="68"/>
        <v>0.19242236390423911</v>
      </c>
      <c r="M155">
        <f t="shared" si="60"/>
        <v>-4.4612522378027819</v>
      </c>
      <c r="N155">
        <f t="shared" si="69"/>
        <v>1.1416062051755728E-2</v>
      </c>
      <c r="O155">
        <f t="shared" si="61"/>
        <v>-4.9631408205182383</v>
      </c>
      <c r="P155">
        <f t="shared" si="70"/>
        <v>6.9424021497851767E-3</v>
      </c>
      <c r="Q155">
        <f t="shared" si="62"/>
        <v>-6.0423399549714842</v>
      </c>
      <c r="R155">
        <f t="shared" si="71"/>
        <v>2.3703607281378852E-3</v>
      </c>
      <c r="S155">
        <f t="shared" si="63"/>
        <v>1.5734380188021395</v>
      </c>
      <c r="T155" s="2">
        <f t="shared" si="72"/>
        <v>0.8282731728424948</v>
      </c>
      <c r="U155">
        <v>1</v>
      </c>
      <c r="V155" s="2">
        <f t="shared" si="64"/>
        <v>2.9490103165583665E-2</v>
      </c>
      <c r="W155" s="2">
        <v>0.80063527717842675</v>
      </c>
      <c r="X155" s="2">
        <v>0.74938631759284613</v>
      </c>
      <c r="Y155" s="2">
        <v>0.99984463462067763</v>
      </c>
      <c r="Z155" s="2">
        <v>0.8282731728424948</v>
      </c>
      <c r="AA155" s="2">
        <v>0.81844670867178859</v>
      </c>
      <c r="AB155" s="4">
        <f t="shared" si="73"/>
        <v>0.83931722218124671</v>
      </c>
      <c r="AC155">
        <v>0.64700000000000002</v>
      </c>
      <c r="AD155" s="2">
        <f t="shared" si="74"/>
        <v>0.19231722218124669</v>
      </c>
      <c r="AE155" s="2" t="str">
        <f t="shared" si="75"/>
        <v>Different</v>
      </c>
      <c r="AF155">
        <v>39.540000000000006</v>
      </c>
      <c r="AG155" s="2" t="e">
        <f t="shared" si="76"/>
        <v>#N/A</v>
      </c>
      <c r="AH155" s="2">
        <f t="shared" si="77"/>
        <v>85.500000000000014</v>
      </c>
      <c r="AI155" s="2" t="e">
        <f t="shared" si="78"/>
        <v>#N/A</v>
      </c>
    </row>
    <row r="156" spans="1:35" x14ac:dyDescent="0.25">
      <c r="A156" t="s">
        <v>106</v>
      </c>
      <c r="B156">
        <v>44.42</v>
      </c>
      <c r="C156">
        <v>71.77000000000001</v>
      </c>
      <c r="D156">
        <v>103.4</v>
      </c>
      <c r="E156">
        <f t="shared" si="58"/>
        <v>271.46690840347463</v>
      </c>
      <c r="F156">
        <f t="shared" si="65"/>
        <v>0.82310072186785643</v>
      </c>
      <c r="G156">
        <v>6</v>
      </c>
      <c r="H156">
        <f t="shared" si="59"/>
        <v>5.8751077057264407</v>
      </c>
      <c r="I156">
        <f t="shared" si="66"/>
        <v>-0.38382938726671217</v>
      </c>
      <c r="J156">
        <v>23.815693469989622</v>
      </c>
      <c r="K156">
        <f t="shared" si="67"/>
        <v>44.061354339286254</v>
      </c>
      <c r="L156">
        <f t="shared" si="68"/>
        <v>0.53418825596428654</v>
      </c>
      <c r="M156">
        <f t="shared" si="60"/>
        <v>-21.297691233805853</v>
      </c>
      <c r="N156">
        <f t="shared" si="69"/>
        <v>5.6302829338636038E-10</v>
      </c>
      <c r="O156">
        <f t="shared" si="61"/>
        <v>-7.1116184396266462</v>
      </c>
      <c r="P156">
        <f t="shared" si="70"/>
        <v>8.1490934731925121E-4</v>
      </c>
      <c r="Q156">
        <f t="shared" si="62"/>
        <v>-0.98950550541750815</v>
      </c>
      <c r="R156">
        <f t="shared" si="71"/>
        <v>0.27100976065337734</v>
      </c>
      <c r="S156">
        <f t="shared" si="63"/>
        <v>-5.1232319191327367</v>
      </c>
      <c r="T156" s="2">
        <f t="shared" si="72"/>
        <v>5.9214674073013495E-3</v>
      </c>
      <c r="U156">
        <v>0</v>
      </c>
      <c r="V156" s="2">
        <f t="shared" si="64"/>
        <v>3.5063776255732165E-5</v>
      </c>
      <c r="W156" s="2">
        <v>0.10031813683092347</v>
      </c>
      <c r="X156" s="2">
        <v>1.5104401971304648E-2</v>
      </c>
      <c r="Y156" s="2">
        <v>0.38586646532112151</v>
      </c>
      <c r="Z156" s="2">
        <v>5.9214674073013495E-3</v>
      </c>
      <c r="AA156" s="2">
        <v>1.8434516644601141E-2</v>
      </c>
      <c r="AB156" s="4">
        <f t="shared" si="73"/>
        <v>0.10512899763505043</v>
      </c>
      <c r="AC156">
        <v>0.56000000000000005</v>
      </c>
      <c r="AD156" s="2">
        <f t="shared" si="74"/>
        <v>0.45487100236494959</v>
      </c>
      <c r="AE156" s="2" t="str">
        <f t="shared" si="75"/>
        <v>Very Different</v>
      </c>
      <c r="AF156">
        <v>44.42</v>
      </c>
      <c r="AG156" s="2" t="e">
        <f t="shared" si="76"/>
        <v>#N/A</v>
      </c>
      <c r="AH156" s="2" t="e">
        <f t="shared" si="77"/>
        <v>#N/A</v>
      </c>
      <c r="AI156" s="2">
        <f t="shared" si="78"/>
        <v>71.77000000000001</v>
      </c>
    </row>
    <row r="157" spans="1:35" x14ac:dyDescent="0.25">
      <c r="A157" t="s">
        <v>119</v>
      </c>
      <c r="B157">
        <v>56.910000000000011</v>
      </c>
      <c r="C157">
        <v>141.73000000000002</v>
      </c>
      <c r="D157">
        <v>102.5</v>
      </c>
      <c r="E157">
        <f t="shared" si="58"/>
        <v>268.52431284558833</v>
      </c>
      <c r="F157">
        <f t="shared" si="65"/>
        <v>0.74951771024511982</v>
      </c>
      <c r="G157">
        <v>37</v>
      </c>
      <c r="H157">
        <f t="shared" si="59"/>
        <v>35.361385735977336</v>
      </c>
      <c r="I157">
        <f t="shared" si="66"/>
        <v>0.80240789907856302</v>
      </c>
      <c r="J157">
        <v>16.408006635512084</v>
      </c>
      <c r="K157">
        <f t="shared" si="67"/>
        <v>27.949698008974636</v>
      </c>
      <c r="L157">
        <f t="shared" si="68"/>
        <v>5.4040197814991253E-2</v>
      </c>
      <c r="M157">
        <f t="shared" si="60"/>
        <v>-5.5301784086330885</v>
      </c>
      <c r="N157">
        <f t="shared" si="69"/>
        <v>3.949620229148674E-3</v>
      </c>
      <c r="O157">
        <f t="shared" si="61"/>
        <v>-20.581471306063982</v>
      </c>
      <c r="P157">
        <f t="shared" si="70"/>
        <v>1.1523398526300302E-9</v>
      </c>
      <c r="Q157">
        <f t="shared" si="62"/>
        <v>-20.442744843440011</v>
      </c>
      <c r="R157">
        <f t="shared" si="71"/>
        <v>1.3238193322278447E-9</v>
      </c>
      <c r="S157">
        <f t="shared" si="63"/>
        <v>1.5798748154932185</v>
      </c>
      <c r="T157" s="2">
        <f t="shared" si="72"/>
        <v>0.82918678806814861</v>
      </c>
      <c r="U157">
        <v>1</v>
      </c>
      <c r="V157" s="2">
        <f t="shared" si="64"/>
        <v>2.9177153370475578E-2</v>
      </c>
      <c r="W157" s="2">
        <v>0.85717255644722135</v>
      </c>
      <c r="X157" s="2">
        <v>0.86109260732883497</v>
      </c>
      <c r="Y157" s="2">
        <v>0.99999825301496093</v>
      </c>
      <c r="Z157" s="2">
        <v>0.82918678806814861</v>
      </c>
      <c r="AA157" s="2">
        <v>0.84425115417700303</v>
      </c>
      <c r="AB157" s="4">
        <f t="shared" si="73"/>
        <v>0.87834027180723384</v>
      </c>
      <c r="AC157">
        <v>0.41299999999999998</v>
      </c>
      <c r="AD157" s="2">
        <f t="shared" si="74"/>
        <v>0.46534027180723386</v>
      </c>
      <c r="AE157" s="2" t="str">
        <f t="shared" si="75"/>
        <v>Very Different</v>
      </c>
      <c r="AF157">
        <v>56.910000000000011</v>
      </c>
      <c r="AG157" s="2" t="e">
        <f t="shared" si="76"/>
        <v>#N/A</v>
      </c>
      <c r="AH157" s="2" t="e">
        <f t="shared" si="77"/>
        <v>#N/A</v>
      </c>
      <c r="AI157" s="2">
        <f t="shared" si="78"/>
        <v>141.73000000000002</v>
      </c>
    </row>
    <row r="158" spans="1:35" x14ac:dyDescent="0.25">
      <c r="A158" t="s">
        <v>106</v>
      </c>
      <c r="B158">
        <v>45.010000000000005</v>
      </c>
      <c r="C158">
        <v>69.97</v>
      </c>
      <c r="D158">
        <v>108.4</v>
      </c>
      <c r="E158">
        <f t="shared" si="58"/>
        <v>287.93150394724285</v>
      </c>
      <c r="F158">
        <f t="shared" si="65"/>
        <v>1.2348170115950778</v>
      </c>
      <c r="G158">
        <v>10</v>
      </c>
      <c r="H158">
        <f t="shared" si="59"/>
        <v>9.7324800041915474</v>
      </c>
      <c r="I158">
        <f t="shared" si="66"/>
        <v>-0.22864673440492098</v>
      </c>
      <c r="J158">
        <v>24.564143639520459</v>
      </c>
      <c r="K158">
        <f t="shared" si="67"/>
        <v>45.765906509516533</v>
      </c>
      <c r="L158">
        <f t="shared" si="68"/>
        <v>0.58498610056642542</v>
      </c>
      <c r="M158">
        <f t="shared" si="60"/>
        <v>-24.954683898724149</v>
      </c>
      <c r="N158">
        <f t="shared" si="69"/>
        <v>1.4531768984175071E-11</v>
      </c>
      <c r="O158">
        <f t="shared" si="61"/>
        <v>-12.414247939970231</v>
      </c>
      <c r="P158">
        <f t="shared" si="70"/>
        <v>4.0603068829026026E-6</v>
      </c>
      <c r="Q158">
        <f t="shared" si="62"/>
        <v>-4.4643575710312451</v>
      </c>
      <c r="R158">
        <f t="shared" si="71"/>
        <v>1.1381069201884116E-2</v>
      </c>
      <c r="S158">
        <f t="shared" si="63"/>
        <v>1.3494012616508939</v>
      </c>
      <c r="T158" s="2">
        <f t="shared" si="72"/>
        <v>0.79403172456788473</v>
      </c>
      <c r="U158">
        <v>0</v>
      </c>
      <c r="V158" s="2">
        <f t="shared" si="64"/>
        <v>0.63048637962024912</v>
      </c>
      <c r="W158" s="2">
        <v>0.5693886122604257</v>
      </c>
      <c r="X158" s="2">
        <v>0.80557373009827626</v>
      </c>
      <c r="Y158" s="2">
        <v>0.30226061836873758</v>
      </c>
      <c r="Z158" s="2">
        <v>0.79403172456788473</v>
      </c>
      <c r="AA158" s="2">
        <v>0.80434202787943732</v>
      </c>
      <c r="AB158" s="4">
        <f t="shared" si="73"/>
        <v>0.6551193426349522</v>
      </c>
      <c r="AC158">
        <v>0.82299999999999995</v>
      </c>
      <c r="AD158" s="2">
        <f t="shared" si="74"/>
        <v>0.16788065736504776</v>
      </c>
      <c r="AE158" s="2" t="str">
        <f t="shared" si="75"/>
        <v>Different</v>
      </c>
      <c r="AF158">
        <v>45.010000000000005</v>
      </c>
      <c r="AG158" s="2" t="e">
        <f t="shared" si="76"/>
        <v>#N/A</v>
      </c>
      <c r="AH158" s="2">
        <f t="shared" si="77"/>
        <v>69.97</v>
      </c>
      <c r="AI158" s="2" t="e">
        <f t="shared" si="78"/>
        <v>#N/A</v>
      </c>
    </row>
    <row r="159" spans="1:35" x14ac:dyDescent="0.25">
      <c r="A159" t="s">
        <v>106</v>
      </c>
      <c r="B159">
        <v>34.33</v>
      </c>
      <c r="C159">
        <v>56.29000000000002</v>
      </c>
      <c r="D159">
        <v>98.7</v>
      </c>
      <c r="E159">
        <f t="shared" si="58"/>
        <v>256.17241237055089</v>
      </c>
      <c r="F159">
        <f t="shared" si="65"/>
        <v>0.44064412624826582</v>
      </c>
      <c r="G159">
        <v>1</v>
      </c>
      <c r="H159">
        <f t="shared" si="59"/>
        <v>0.9936177156786129</v>
      </c>
      <c r="I159">
        <f t="shared" si="66"/>
        <v>-0.58021244494442914</v>
      </c>
      <c r="J159">
        <v>23.533554101964416</v>
      </c>
      <c r="K159">
        <f t="shared" si="67"/>
        <v>43.422173329181703</v>
      </c>
      <c r="L159">
        <f t="shared" si="68"/>
        <v>0.51513984067316487</v>
      </c>
      <c r="M159">
        <f t="shared" si="60"/>
        <v>-18.589749518001216</v>
      </c>
      <c r="N159">
        <f t="shared" si="69"/>
        <v>8.4445081795564868E-9</v>
      </c>
      <c r="O159">
        <f t="shared" si="61"/>
        <v>-1.5839513102558223</v>
      </c>
      <c r="P159">
        <f t="shared" si="70"/>
        <v>0.17023660784072153</v>
      </c>
      <c r="Q159">
        <f t="shared" si="62"/>
        <v>3.1080147620796765</v>
      </c>
      <c r="R159">
        <f t="shared" si="71"/>
        <v>0.95722213817283031</v>
      </c>
      <c r="S159">
        <f t="shared" si="63"/>
        <v>-18.499982217618125</v>
      </c>
      <c r="T159" s="2">
        <f t="shared" si="72"/>
        <v>9.2376138419550299E-9</v>
      </c>
      <c r="U159">
        <v>0</v>
      </c>
      <c r="V159" s="2">
        <f t="shared" si="64"/>
        <v>8.5333509493079173E-17</v>
      </c>
      <c r="W159" s="2">
        <v>0.14475191677145449</v>
      </c>
      <c r="X159" s="2">
        <v>7.7244474251077653E-5</v>
      </c>
      <c r="Y159" s="2">
        <v>0.27575775966236993</v>
      </c>
      <c r="Z159" s="2">
        <v>9.2376138419550299E-9</v>
      </c>
      <c r="AA159" s="2">
        <v>6.5398639066922238E-5</v>
      </c>
      <c r="AB159" s="4">
        <f t="shared" si="73"/>
        <v>8.4130465756951239E-2</v>
      </c>
      <c r="AC159">
        <v>0.42299999999999999</v>
      </c>
      <c r="AD159" s="2">
        <f t="shared" si="74"/>
        <v>0.33886953424304878</v>
      </c>
      <c r="AE159" s="2" t="str">
        <f t="shared" si="75"/>
        <v>Very Different</v>
      </c>
      <c r="AF159">
        <v>34.33</v>
      </c>
      <c r="AG159" s="2" t="e">
        <f t="shared" si="76"/>
        <v>#N/A</v>
      </c>
      <c r="AH159" s="2" t="e">
        <f t="shared" si="77"/>
        <v>#N/A</v>
      </c>
      <c r="AI159" s="2">
        <f t="shared" si="78"/>
        <v>56.29000000000002</v>
      </c>
    </row>
    <row r="160" spans="1:35" x14ac:dyDescent="0.25">
      <c r="A160" t="s">
        <v>167</v>
      </c>
      <c r="B160">
        <v>23.719999999999985</v>
      </c>
      <c r="C160">
        <v>35.090000000000003</v>
      </c>
      <c r="D160">
        <v>105.4</v>
      </c>
      <c r="E160">
        <f t="shared" si="58"/>
        <v>278.0291434456409</v>
      </c>
      <c r="F160">
        <f t="shared" si="65"/>
        <v>0.98719701300944263</v>
      </c>
      <c r="G160">
        <v>-5</v>
      </c>
      <c r="H160">
        <f t="shared" si="59"/>
        <v>-5.0964707152030364</v>
      </c>
      <c r="I160">
        <f t="shared" si="66"/>
        <v>-0.82521759501593617</v>
      </c>
      <c r="J160">
        <v>25.543313985801571</v>
      </c>
      <c r="K160">
        <f t="shared" si="67"/>
        <v>48.015164505290016</v>
      </c>
      <c r="L160">
        <f t="shared" si="68"/>
        <v>0.65201687858243873</v>
      </c>
      <c r="M160">
        <f t="shared" si="60"/>
        <v>-28.537713968148282</v>
      </c>
      <c r="N160">
        <f t="shared" si="69"/>
        <v>4.0385763480540878E-13</v>
      </c>
      <c r="O160">
        <f t="shared" si="61"/>
        <v>-3.0200268344273109</v>
      </c>
      <c r="P160">
        <f t="shared" si="70"/>
        <v>4.6529284009399839E-2</v>
      </c>
      <c r="Q160">
        <f t="shared" si="62"/>
        <v>5.8731490367956969</v>
      </c>
      <c r="R160">
        <f t="shared" si="71"/>
        <v>0.99719389838054573</v>
      </c>
      <c r="S160">
        <f t="shared" si="63"/>
        <v>-22.258281928796549</v>
      </c>
      <c r="T160" s="2">
        <f t="shared" si="72"/>
        <v>2.1545222407052442E-10</v>
      </c>
      <c r="U160">
        <v>0</v>
      </c>
      <c r="V160" s="2">
        <f t="shared" si="64"/>
        <v>4.641966085693546E-20</v>
      </c>
      <c r="W160" s="2">
        <v>2.8107667446162624E-2</v>
      </c>
      <c r="X160" s="2">
        <v>1.6725271841091416E-9</v>
      </c>
      <c r="Y160" s="2">
        <v>0.25588165996348355</v>
      </c>
      <c r="Z160" s="2">
        <v>2.1545222407052442E-10</v>
      </c>
      <c r="AA160" s="2">
        <v>8.5456267593592706E-8</v>
      </c>
      <c r="AB160" s="4">
        <f t="shared" si="73"/>
        <v>5.679788295077863E-2</v>
      </c>
      <c r="AC160">
        <v>0.38300000000000001</v>
      </c>
      <c r="AD160" s="2">
        <f t="shared" si="74"/>
        <v>0.32620211704922136</v>
      </c>
      <c r="AE160" s="2" t="str">
        <f t="shared" si="75"/>
        <v>Very Different</v>
      </c>
      <c r="AF160">
        <v>23.719999999999985</v>
      </c>
      <c r="AG160" s="2" t="e">
        <f t="shared" si="76"/>
        <v>#N/A</v>
      </c>
      <c r="AH160" s="2" t="e">
        <f t="shared" si="77"/>
        <v>#N/A</v>
      </c>
      <c r="AI160" s="2">
        <f t="shared" si="78"/>
        <v>35.090000000000003</v>
      </c>
    </row>
    <row r="161" spans="1:35" x14ac:dyDescent="0.25">
      <c r="A161" t="s">
        <v>139</v>
      </c>
      <c r="B161">
        <v>68.260000000000005</v>
      </c>
      <c r="C161">
        <v>75.690000000000012</v>
      </c>
      <c r="D161">
        <v>71.900000000000006</v>
      </c>
      <c r="E161">
        <f t="shared" si="58"/>
        <v>172.67480805860919</v>
      </c>
      <c r="F161">
        <f t="shared" si="65"/>
        <v>-1.6473102214329911</v>
      </c>
      <c r="G161">
        <v>27</v>
      </c>
      <c r="H161">
        <f t="shared" si="59"/>
        <v>25.924296593046542</v>
      </c>
      <c r="I161">
        <f t="shared" si="66"/>
        <v>0.42275241986128892</v>
      </c>
      <c r="J161">
        <v>31.53396909130154</v>
      </c>
      <c r="K161">
        <f t="shared" si="67"/>
        <v>62.219682632301506</v>
      </c>
      <c r="L161">
        <f t="shared" si="68"/>
        <v>1.0753297680710094</v>
      </c>
      <c r="M161">
        <f t="shared" si="60"/>
        <v>14.766184360183534</v>
      </c>
      <c r="N161">
        <f t="shared" si="69"/>
        <v>0.99999961351962507</v>
      </c>
      <c r="O161">
        <f t="shared" si="61"/>
        <v>0.51361031215331909</v>
      </c>
      <c r="P161">
        <f t="shared" si="70"/>
        <v>0.62565243381606361</v>
      </c>
      <c r="Q161">
        <f t="shared" si="62"/>
        <v>-7.7235658775997109</v>
      </c>
      <c r="R161">
        <f t="shared" si="71"/>
        <v>4.4208514420402149E-4</v>
      </c>
      <c r="S161">
        <f t="shared" si="63"/>
        <v>1.9137868140954613</v>
      </c>
      <c r="T161" s="2">
        <f t="shared" si="72"/>
        <v>0.87144397930778361</v>
      </c>
      <c r="U161">
        <v>1</v>
      </c>
      <c r="V161" s="2">
        <f t="shared" si="64"/>
        <v>1.6526650456217568E-2</v>
      </c>
      <c r="W161" s="2">
        <v>0.66295691713641169</v>
      </c>
      <c r="X161" s="2">
        <v>0.99947125409144288</v>
      </c>
      <c r="Y161" s="2">
        <v>0.95255917108514254</v>
      </c>
      <c r="Z161" s="2">
        <v>0.87144397930778361</v>
      </c>
      <c r="AA161" s="2">
        <v>0.87299506023912876</v>
      </c>
      <c r="AB161" s="4">
        <f t="shared" si="73"/>
        <v>0.87188527637198199</v>
      </c>
      <c r="AC161">
        <v>0.84</v>
      </c>
      <c r="AD161" s="2">
        <f t="shared" si="74"/>
        <v>3.1885276371982019E-2</v>
      </c>
      <c r="AE161" s="2" t="str">
        <f t="shared" si="75"/>
        <v>Same</v>
      </c>
      <c r="AF161">
        <v>68.260000000000005</v>
      </c>
      <c r="AG161" s="2">
        <f t="shared" si="76"/>
        <v>75.690000000000012</v>
      </c>
      <c r="AH161" s="2" t="e">
        <f t="shared" si="77"/>
        <v>#N/A</v>
      </c>
      <c r="AI161" s="2" t="e">
        <f t="shared" si="78"/>
        <v>#N/A</v>
      </c>
    </row>
    <row r="162" spans="1:35" x14ac:dyDescent="0.25">
      <c r="A162" t="s">
        <v>106</v>
      </c>
      <c r="B162">
        <v>-41.84</v>
      </c>
      <c r="C162">
        <v>44.360000000000014</v>
      </c>
      <c r="D162">
        <v>96.6</v>
      </c>
      <c r="E162">
        <f t="shared" ref="E162:E187" si="79">IF(AND(D162&gt;=0,$AO$2&lt;&gt;0),(((D162+1)^$AO$2)-1)/$AO$2,IF(AND(D162&gt;=0,$AO$2=0),LOG(D162+1),IF(AND(D162&lt;0,$AO$2&lt;&gt;2),-(((-D162+1)^(2-$AO$2))-1)/(2-$AO$2),-LOG(-D162+1))))</f>
        <v>249.39742734445093</v>
      </c>
      <c r="F162">
        <f t="shared" si="65"/>
        <v>0.27122777523689084</v>
      </c>
      <c r="G162">
        <v>11</v>
      </c>
      <c r="H162">
        <f t="shared" ref="H162:H187" si="80">IF(AND(G162&gt;=0,$AO$3&lt;&gt;0),(((G162+1)^$AO$3)-1)/$AO$3,IF(AND(G162&gt;=0,$AO$3=0),LOG(G162+1),IF(AND(G162&lt;0,$AO$3&lt;&gt;2),-(((-G162+1)^(2-$AO$3))-1)/(2-$AO$3),-LOG(-G162+1))))</f>
        <v>10.692779537546619</v>
      </c>
      <c r="I162">
        <f t="shared" si="66"/>
        <v>-0.19001374344698893</v>
      </c>
      <c r="J162">
        <v>-32.494104530445831</v>
      </c>
      <c r="K162">
        <f t="shared" si="67"/>
        <v>-17.016694488138068</v>
      </c>
      <c r="L162">
        <f t="shared" si="68"/>
        <v>-1.2860160693267324</v>
      </c>
      <c r="M162">
        <f t="shared" ref="M162:M187" si="81">$AL$2*$F162+$AL$3*I162+$AL$4*L162+$AL$5</f>
        <v>-3.5040554343731358</v>
      </c>
      <c r="N162">
        <f t="shared" si="69"/>
        <v>2.919706137843223E-2</v>
      </c>
      <c r="O162">
        <f t="shared" ref="O162:O187" si="82">$AL$6*$F162+$AL$7*I162+$AL$8*L162+$AL$9</f>
        <v>-1.0443031819144832</v>
      </c>
      <c r="P162">
        <f t="shared" si="70"/>
        <v>0.26032054586155945</v>
      </c>
      <c r="Q162">
        <f t="shared" ref="Q162:Q187" si="83">$AL$10*$F162+$AL$11*I162+$AL$12*L162+$AL$13</f>
        <v>-4.18469813920197</v>
      </c>
      <c r="R162">
        <f t="shared" si="71"/>
        <v>1.4998423601901999E-2</v>
      </c>
      <c r="S162">
        <f t="shared" ref="S162:S187" si="84">$AL$14*$N162+$AL$15*P162+$AL$16*R162+$AL$17</f>
        <v>6.6658130041908485</v>
      </c>
      <c r="T162" s="2">
        <f t="shared" si="72"/>
        <v>0.99872789963561925</v>
      </c>
      <c r="U162">
        <v>0</v>
      </c>
      <c r="V162" s="2">
        <f t="shared" ref="V162:V187" si="85">(T162-U162)^2</f>
        <v>0.99745741751057559</v>
      </c>
      <c r="W162" s="2">
        <v>0.90419868614864551</v>
      </c>
      <c r="X162" s="2">
        <v>0.22443452051083854</v>
      </c>
      <c r="Y162" s="2">
        <v>1.1830186283806941E-3</v>
      </c>
      <c r="Z162" s="2">
        <v>0.99872789963561925</v>
      </c>
      <c r="AA162" s="2">
        <v>0.99965399910538855</v>
      </c>
      <c r="AB162" s="4">
        <f t="shared" si="73"/>
        <v>0.62563962480577451</v>
      </c>
      <c r="AC162">
        <v>0.86</v>
      </c>
      <c r="AD162" s="2">
        <f t="shared" si="74"/>
        <v>0.23436037519422548</v>
      </c>
      <c r="AE162" s="2" t="str">
        <f t="shared" si="75"/>
        <v>Different</v>
      </c>
      <c r="AF162">
        <v>-41.84</v>
      </c>
      <c r="AG162" s="2" t="e">
        <f t="shared" si="76"/>
        <v>#N/A</v>
      </c>
      <c r="AH162" s="2">
        <f t="shared" si="77"/>
        <v>44.360000000000014</v>
      </c>
      <c r="AI162" s="2" t="e">
        <f t="shared" si="78"/>
        <v>#N/A</v>
      </c>
    </row>
    <row r="163" spans="1:35" x14ac:dyDescent="0.25">
      <c r="A163" t="s">
        <v>106</v>
      </c>
      <c r="B163">
        <v>35.910000000000011</v>
      </c>
      <c r="C163">
        <v>41.460000000000008</v>
      </c>
      <c r="D163">
        <v>95.3</v>
      </c>
      <c r="E163">
        <f t="shared" si="79"/>
        <v>245.22193655164901</v>
      </c>
      <c r="F163">
        <f t="shared" si="65"/>
        <v>0.16681478966232188</v>
      </c>
      <c r="G163">
        <v>8</v>
      </c>
      <c r="H163">
        <f t="shared" si="80"/>
        <v>7.8073788864660196</v>
      </c>
      <c r="I163">
        <f t="shared" si="66"/>
        <v>-0.30609383449290573</v>
      </c>
      <c r="J163">
        <v>30.672762418008375</v>
      </c>
      <c r="K163">
        <f t="shared" ref="K163:K187" si="86">IF(AND(J163&gt;=0,$AO$2&lt;&gt;0),(((J163+1)^$AO$2)-1)/$AO$2,IF(AND(J163&gt;=0,$AO$2=0),LOG(J163+1),IF(AND(J163&lt;0,$AO$2&lt;&gt;2),-(((-J163+1)^(2-$AO$2))-1)/(2-$AO$2),-LOG(-J163+1))))</f>
        <v>60.133159189845799</v>
      </c>
      <c r="L163">
        <f t="shared" si="68"/>
        <v>1.0131486888176442</v>
      </c>
      <c r="M163">
        <f t="shared" si="81"/>
        <v>-14.811767918632835</v>
      </c>
      <c r="N163">
        <f t="shared" si="69"/>
        <v>3.6925872461035684E-7</v>
      </c>
      <c r="O163">
        <f t="shared" si="82"/>
        <v>-4.1241242044411397</v>
      </c>
      <c r="P163">
        <f t="shared" si="70"/>
        <v>1.5920106684931126E-2</v>
      </c>
      <c r="Q163">
        <f t="shared" si="83"/>
        <v>-0.30699331026374743</v>
      </c>
      <c r="R163">
        <f t="shared" si="71"/>
        <v>0.42384880686813337</v>
      </c>
      <c r="S163">
        <f t="shared" si="84"/>
        <v>-8.6073266115916898</v>
      </c>
      <c r="T163" s="2">
        <f t="shared" si="72"/>
        <v>1.8272845551842152E-4</v>
      </c>
      <c r="U163">
        <v>0</v>
      </c>
      <c r="V163" s="2">
        <f t="shared" si="85"/>
        <v>3.3389688456147753E-8</v>
      </c>
      <c r="W163" s="2">
        <v>0.16314726288207901</v>
      </c>
      <c r="X163" s="2">
        <v>1.6323015329621263E-5</v>
      </c>
      <c r="Y163" s="2">
        <v>0.52196630508867958</v>
      </c>
      <c r="Z163" s="2">
        <v>1.8272845551842152E-4</v>
      </c>
      <c r="AA163" s="2">
        <v>3.1849169491156992E-4</v>
      </c>
      <c r="AB163" s="4">
        <f t="shared" si="73"/>
        <v>0.13712622222730364</v>
      </c>
      <c r="AC163">
        <v>0.58699999999999997</v>
      </c>
      <c r="AD163" s="2">
        <f t="shared" si="74"/>
        <v>0.44987377777269633</v>
      </c>
      <c r="AE163" s="2" t="str">
        <f t="shared" si="75"/>
        <v>Very Different</v>
      </c>
      <c r="AF163">
        <v>35.910000000000011</v>
      </c>
      <c r="AG163" s="2" t="e">
        <f t="shared" si="76"/>
        <v>#N/A</v>
      </c>
      <c r="AH163" s="2" t="e">
        <f t="shared" si="77"/>
        <v>#N/A</v>
      </c>
      <c r="AI163" s="2">
        <f t="shared" si="78"/>
        <v>41.460000000000008</v>
      </c>
    </row>
    <row r="164" spans="1:35" x14ac:dyDescent="0.25">
      <c r="A164" t="s">
        <v>116</v>
      </c>
      <c r="B164">
        <v>-82.32</v>
      </c>
      <c r="C164">
        <v>148.17000000000002</v>
      </c>
      <c r="D164">
        <v>106.4</v>
      </c>
      <c r="E164">
        <f t="shared" si="79"/>
        <v>281.32211731884996</v>
      </c>
      <c r="F164">
        <f t="shared" si="65"/>
        <v>1.0695416404035525</v>
      </c>
      <c r="G164">
        <v>29</v>
      </c>
      <c r="H164">
        <f t="shared" si="80"/>
        <v>27.815647778615364</v>
      </c>
      <c r="I164">
        <f t="shared" si="66"/>
        <v>0.49884175523258634</v>
      </c>
      <c r="J164">
        <v>-21.79169179007053</v>
      </c>
      <c r="K164">
        <f t="shared" si="86"/>
        <v>-12.439507095803439</v>
      </c>
      <c r="L164">
        <f t="shared" si="68"/>
        <v>-1.1496100044778799</v>
      </c>
      <c r="M164">
        <f t="shared" si="81"/>
        <v>-6.6962693565300651</v>
      </c>
      <c r="N164">
        <f t="shared" si="69"/>
        <v>1.2339879648738802E-3</v>
      </c>
      <c r="O164">
        <f t="shared" si="82"/>
        <v>-16.374161703625312</v>
      </c>
      <c r="P164">
        <f t="shared" si="70"/>
        <v>7.7409077641765765E-8</v>
      </c>
      <c r="Q164">
        <f t="shared" si="83"/>
        <v>-17.195020938755661</v>
      </c>
      <c r="R164">
        <f t="shared" si="71"/>
        <v>3.4064127943789631E-8</v>
      </c>
      <c r="S164">
        <f t="shared" si="84"/>
        <v>1.6169786608128933</v>
      </c>
      <c r="T164" s="2">
        <f t="shared" si="72"/>
        <v>0.83437802861860066</v>
      </c>
      <c r="U164">
        <v>1</v>
      </c>
      <c r="V164" s="2">
        <f t="shared" si="85"/>
        <v>2.7430637404261059E-2</v>
      </c>
      <c r="W164" s="2">
        <v>0.87502982208170788</v>
      </c>
      <c r="X164" s="2">
        <v>0.8619792304295818</v>
      </c>
      <c r="Y164" s="2">
        <v>0.99999655820791145</v>
      </c>
      <c r="Z164" s="2">
        <v>0.83437802861860066</v>
      </c>
      <c r="AA164" s="2">
        <v>0.84917768586213194</v>
      </c>
      <c r="AB164" s="4">
        <f t="shared" si="73"/>
        <v>0.88411226503998663</v>
      </c>
      <c r="AC164">
        <v>0.92700000000000005</v>
      </c>
      <c r="AD164" s="2">
        <f t="shared" si="74"/>
        <v>4.2887734960013413E-2</v>
      </c>
      <c r="AE164" s="2" t="str">
        <f t="shared" si="75"/>
        <v>Same</v>
      </c>
      <c r="AF164">
        <v>-82.32</v>
      </c>
      <c r="AG164" s="2">
        <f t="shared" si="76"/>
        <v>148.17000000000002</v>
      </c>
      <c r="AH164" s="2" t="e">
        <f t="shared" si="77"/>
        <v>#N/A</v>
      </c>
      <c r="AI164" s="2" t="e">
        <f t="shared" si="78"/>
        <v>#N/A</v>
      </c>
    </row>
    <row r="165" spans="1:35" x14ac:dyDescent="0.25">
      <c r="A165" t="s">
        <v>106</v>
      </c>
      <c r="B165">
        <v>-35.299999999999997</v>
      </c>
      <c r="C165">
        <v>121.73</v>
      </c>
      <c r="D165">
        <v>98.6</v>
      </c>
      <c r="E165">
        <f t="shared" si="79"/>
        <v>255.84896175322689</v>
      </c>
      <c r="F165">
        <f t="shared" si="65"/>
        <v>0.43255586876750307</v>
      </c>
      <c r="G165">
        <v>44</v>
      </c>
      <c r="H165">
        <f t="shared" si="80"/>
        <v>41.941984895577754</v>
      </c>
      <c r="I165">
        <f t="shared" si="66"/>
        <v>1.0671463676503448</v>
      </c>
      <c r="J165">
        <v>-12.128565698303039</v>
      </c>
      <c r="K165">
        <f t="shared" si="86"/>
        <v>-7.7957911559120747</v>
      </c>
      <c r="L165">
        <f t="shared" si="68"/>
        <v>-1.0112213034390563</v>
      </c>
      <c r="M165">
        <f t="shared" si="81"/>
        <v>6.4033562805802235</v>
      </c>
      <c r="N165">
        <f t="shared" si="69"/>
        <v>0.99834674780034915</v>
      </c>
      <c r="O165">
        <f t="shared" si="82"/>
        <v>-19.0116631893194</v>
      </c>
      <c r="P165">
        <f t="shared" si="70"/>
        <v>5.5378295282550016E-9</v>
      </c>
      <c r="Q165">
        <f t="shared" si="83"/>
        <v>-24.784825558191727</v>
      </c>
      <c r="R165">
        <f t="shared" si="71"/>
        <v>1.7222136423676897E-11</v>
      </c>
      <c r="S165">
        <f t="shared" si="84"/>
        <v>-12.006309167980204</v>
      </c>
      <c r="T165" s="2">
        <f t="shared" si="72"/>
        <v>6.1055322379936418E-6</v>
      </c>
      <c r="U165">
        <v>0</v>
      </c>
      <c r="V165" s="2">
        <f t="shared" si="85"/>
        <v>3.7277523909179651E-11</v>
      </c>
      <c r="W165" s="2">
        <v>4.0546001263568096E-2</v>
      </c>
      <c r="X165" s="2">
        <v>4.3057804094724537E-6</v>
      </c>
      <c r="Y165" s="2">
        <v>3.3496883852111921E-2</v>
      </c>
      <c r="Z165" s="2">
        <v>6.1055322379936418E-6</v>
      </c>
      <c r="AA165" s="2">
        <v>2.7920091842543813E-6</v>
      </c>
      <c r="AB165" s="4">
        <f t="shared" si="73"/>
        <v>1.4811217687502348E-2</v>
      </c>
      <c r="AC165">
        <v>3.6999999999999998E-2</v>
      </c>
      <c r="AD165" s="2">
        <f t="shared" si="74"/>
        <v>2.218878231249765E-2</v>
      </c>
      <c r="AE165" s="2" t="str">
        <f t="shared" si="75"/>
        <v>Same</v>
      </c>
      <c r="AF165">
        <v>-35.299999999999997</v>
      </c>
      <c r="AG165" s="2">
        <f t="shared" si="76"/>
        <v>121.73</v>
      </c>
      <c r="AH165" s="2" t="e">
        <f t="shared" si="77"/>
        <v>#N/A</v>
      </c>
      <c r="AI165" s="2" t="e">
        <f t="shared" si="78"/>
        <v>#N/A</v>
      </c>
    </row>
    <row r="166" spans="1:35" x14ac:dyDescent="0.25">
      <c r="A166" t="s">
        <v>111</v>
      </c>
      <c r="B166">
        <v>67.779999999999987</v>
      </c>
      <c r="C166">
        <v>89.63000000000001</v>
      </c>
      <c r="D166">
        <v>88.5</v>
      </c>
      <c r="E166">
        <f t="shared" si="79"/>
        <v>223.618254646135</v>
      </c>
      <c r="F166">
        <f t="shared" si="65"/>
        <v>-0.37341030939587549</v>
      </c>
      <c r="G166">
        <v>12</v>
      </c>
      <c r="H166">
        <f t="shared" si="80"/>
        <v>11.651750927111065</v>
      </c>
      <c r="I166">
        <f t="shared" si="66"/>
        <v>-0.151434183908392</v>
      </c>
      <c r="J166">
        <v>27.822975841906473</v>
      </c>
      <c r="K166">
        <f t="shared" si="86"/>
        <v>53.333230003471996</v>
      </c>
      <c r="L166">
        <f t="shared" si="68"/>
        <v>0.81050206283124249</v>
      </c>
      <c r="M166">
        <f t="shared" si="81"/>
        <v>-5.5677409412042094</v>
      </c>
      <c r="N166">
        <f t="shared" si="69"/>
        <v>3.8045682423930175E-3</v>
      </c>
      <c r="O166">
        <f t="shared" si="82"/>
        <v>-1.4285298599075107</v>
      </c>
      <c r="P166">
        <f t="shared" si="70"/>
        <v>0.19332785244400341</v>
      </c>
      <c r="Q166">
        <f t="shared" si="83"/>
        <v>-1.6697590536985527</v>
      </c>
      <c r="R166">
        <f t="shared" si="71"/>
        <v>0.15845630588546575</v>
      </c>
      <c r="S166">
        <f t="shared" si="84"/>
        <v>1.9321797176817368</v>
      </c>
      <c r="T166" s="2">
        <f t="shared" si="72"/>
        <v>0.8734904854261627</v>
      </c>
      <c r="U166">
        <v>1</v>
      </c>
      <c r="V166" s="2">
        <f t="shared" si="85"/>
        <v>1.6004657277707952E-2</v>
      </c>
      <c r="W166" s="2">
        <v>0.82763890470255386</v>
      </c>
      <c r="X166" s="2">
        <v>0.92537406071107398</v>
      </c>
      <c r="Y166" s="2">
        <v>0.91468533043200517</v>
      </c>
      <c r="Z166" s="2">
        <v>0.8734904854261627</v>
      </c>
      <c r="AA166" s="2">
        <v>0.85834489305058148</v>
      </c>
      <c r="AB166" s="4">
        <f t="shared" si="73"/>
        <v>0.87990673486447546</v>
      </c>
      <c r="AC166">
        <v>0.8</v>
      </c>
      <c r="AD166" s="2">
        <f t="shared" si="74"/>
        <v>7.9906734864475415E-2</v>
      </c>
      <c r="AE166" s="2" t="str">
        <f t="shared" si="75"/>
        <v>Same</v>
      </c>
      <c r="AF166">
        <v>67.779999999999987</v>
      </c>
      <c r="AG166" s="2">
        <f t="shared" si="76"/>
        <v>89.63000000000001</v>
      </c>
      <c r="AH166" s="2" t="e">
        <f t="shared" si="77"/>
        <v>#N/A</v>
      </c>
      <c r="AI166" s="2" t="e">
        <f t="shared" si="78"/>
        <v>#N/A</v>
      </c>
    </row>
    <row r="167" spans="1:35" x14ac:dyDescent="0.25">
      <c r="A167" t="s">
        <v>111</v>
      </c>
      <c r="B167">
        <v>61.910000000000011</v>
      </c>
      <c r="C167">
        <v>80.660000000000011</v>
      </c>
      <c r="D167">
        <v>72.2</v>
      </c>
      <c r="E167">
        <f t="shared" si="79"/>
        <v>173.57126076724126</v>
      </c>
      <c r="F167">
        <f t="shared" si="65"/>
        <v>-1.6248933826996759</v>
      </c>
      <c r="G167">
        <v>22</v>
      </c>
      <c r="H167">
        <f t="shared" si="80"/>
        <v>21.185706875342113</v>
      </c>
      <c r="I167">
        <f t="shared" si="66"/>
        <v>0.23211826108185699</v>
      </c>
      <c r="J167">
        <v>28.130835680245951</v>
      </c>
      <c r="K167">
        <f t="shared" si="86"/>
        <v>54.05987034086759</v>
      </c>
      <c r="L167">
        <f t="shared" si="68"/>
        <v>0.83215687843930952</v>
      </c>
      <c r="M167">
        <f t="shared" si="81"/>
        <v>13.685825367634909</v>
      </c>
      <c r="N167">
        <f t="shared" si="69"/>
        <v>0.99999886153137041</v>
      </c>
      <c r="O167">
        <f t="shared" si="82"/>
        <v>3.3448791812855712</v>
      </c>
      <c r="P167">
        <f t="shared" si="70"/>
        <v>0.96593674723407552</v>
      </c>
      <c r="Q167">
        <f t="shared" si="83"/>
        <v>-4.8653765461912073</v>
      </c>
      <c r="R167">
        <f t="shared" si="71"/>
        <v>7.6499519734917441E-3</v>
      </c>
      <c r="S167">
        <f t="shared" si="84"/>
        <v>9.3228552212500713</v>
      </c>
      <c r="T167" s="2">
        <f t="shared" si="72"/>
        <v>0.99991064957641818</v>
      </c>
      <c r="U167">
        <v>1</v>
      </c>
      <c r="V167" s="2">
        <f t="shared" si="85"/>
        <v>7.9834981942514283E-9</v>
      </c>
      <c r="W167" s="2">
        <v>0.64489861752369881</v>
      </c>
      <c r="X167" s="2">
        <v>0.94172170858119275</v>
      </c>
      <c r="Y167" s="2">
        <v>0.77726050458357354</v>
      </c>
      <c r="Z167" s="2">
        <v>0.99991064957641818</v>
      </c>
      <c r="AA167" s="2">
        <v>0.98899446148023173</v>
      </c>
      <c r="AB167" s="4">
        <f t="shared" si="73"/>
        <v>0.87055718834902296</v>
      </c>
      <c r="AC167">
        <v>0.95299999999999996</v>
      </c>
      <c r="AD167" s="2">
        <f t="shared" si="74"/>
        <v>8.2442811650976999E-2</v>
      </c>
      <c r="AE167" s="2" t="str">
        <f t="shared" si="75"/>
        <v>Same</v>
      </c>
      <c r="AF167">
        <v>61.910000000000011</v>
      </c>
      <c r="AG167" s="2">
        <f t="shared" si="76"/>
        <v>80.660000000000011</v>
      </c>
      <c r="AH167" s="2" t="e">
        <f t="shared" si="77"/>
        <v>#N/A</v>
      </c>
      <c r="AI167" s="2" t="e">
        <f t="shared" si="78"/>
        <v>#N/A</v>
      </c>
    </row>
    <row r="168" spans="1:35" x14ac:dyDescent="0.25">
      <c r="A168" t="s">
        <v>106</v>
      </c>
      <c r="B168">
        <v>-25.230000000000004</v>
      </c>
      <c r="C168">
        <v>39.69</v>
      </c>
      <c r="D168">
        <v>81.7</v>
      </c>
      <c r="E168">
        <f t="shared" si="79"/>
        <v>202.42960396681829</v>
      </c>
      <c r="F168">
        <f t="shared" si="65"/>
        <v>-0.90325707173048619</v>
      </c>
      <c r="G168">
        <v>-14</v>
      </c>
      <c r="H168">
        <f t="shared" si="80"/>
        <v>-14.449511486597967</v>
      </c>
      <c r="I168">
        <f t="shared" si="66"/>
        <v>-1.2014917959291072</v>
      </c>
      <c r="J168">
        <v>-24.33237081735049</v>
      </c>
      <c r="K168">
        <f t="shared" si="86"/>
        <v>-13.568364434462246</v>
      </c>
      <c r="L168">
        <f t="shared" si="68"/>
        <v>-1.1832514034732695</v>
      </c>
      <c r="M168">
        <f t="shared" si="81"/>
        <v>-0.28664313321808521</v>
      </c>
      <c r="N168">
        <f t="shared" si="69"/>
        <v>0.42882588152952872</v>
      </c>
      <c r="O168">
        <f t="shared" si="82"/>
        <v>20.77445833997637</v>
      </c>
      <c r="P168">
        <f t="shared" si="70"/>
        <v>0.99999999904990422</v>
      </c>
      <c r="Q168">
        <f t="shared" si="83"/>
        <v>15.153882773925361</v>
      </c>
      <c r="R168">
        <f t="shared" si="71"/>
        <v>0.99999973772782491</v>
      </c>
      <c r="S168">
        <f t="shared" si="84"/>
        <v>-6.9224024737283312</v>
      </c>
      <c r="T168" s="2">
        <f t="shared" si="72"/>
        <v>9.8448937912329359E-4</v>
      </c>
      <c r="U168">
        <v>0</v>
      </c>
      <c r="V168" s="2">
        <f t="shared" si="85"/>
        <v>9.6921933760656805E-7</v>
      </c>
      <c r="W168" s="2">
        <v>1.7306964811539597E-2</v>
      </c>
      <c r="X168" s="2">
        <v>1.8132139867356841E-7</v>
      </c>
      <c r="Y168" s="2">
        <v>3.8959490669960732E-8</v>
      </c>
      <c r="Z168" s="2">
        <v>9.8448937912329359E-4</v>
      </c>
      <c r="AA168" s="2">
        <v>3.1814614089189255E-4</v>
      </c>
      <c r="AB168" s="4">
        <f t="shared" si="73"/>
        <v>3.721964122488825E-3</v>
      </c>
      <c r="AC168">
        <v>0.10299999999999999</v>
      </c>
      <c r="AD168" s="2">
        <f t="shared" si="74"/>
        <v>9.9278035877511175E-2</v>
      </c>
      <c r="AE168" s="2" t="str">
        <f t="shared" si="75"/>
        <v>Same</v>
      </c>
      <c r="AF168">
        <v>-25.230000000000004</v>
      </c>
      <c r="AG168" s="2">
        <f t="shared" si="76"/>
        <v>39.69</v>
      </c>
      <c r="AH168" s="2" t="e">
        <f t="shared" si="77"/>
        <v>#N/A</v>
      </c>
      <c r="AI168" s="2" t="e">
        <f t="shared" si="78"/>
        <v>#N/A</v>
      </c>
    </row>
    <row r="169" spans="1:35" x14ac:dyDescent="0.25">
      <c r="A169" t="s">
        <v>116</v>
      </c>
      <c r="B169">
        <v>77.339999999999989</v>
      </c>
      <c r="C169">
        <v>138.45000000000002</v>
      </c>
      <c r="D169">
        <v>104.5</v>
      </c>
      <c r="E169">
        <f t="shared" si="79"/>
        <v>275.0722076365771</v>
      </c>
      <c r="F169">
        <f t="shared" si="65"/>
        <v>0.91325540678941663</v>
      </c>
      <c r="G169">
        <v>33</v>
      </c>
      <c r="H169">
        <f t="shared" si="80"/>
        <v>31.592206953570859</v>
      </c>
      <c r="I169">
        <f t="shared" si="66"/>
        <v>0.65077328429249315</v>
      </c>
      <c r="J169">
        <v>21.891227086124879</v>
      </c>
      <c r="K169">
        <f t="shared" si="86"/>
        <v>39.739214291248025</v>
      </c>
      <c r="L169">
        <f t="shared" si="68"/>
        <v>0.40538292964842176</v>
      </c>
      <c r="M169">
        <f t="shared" si="81"/>
        <v>-10.868208171813414</v>
      </c>
      <c r="N169">
        <f t="shared" si="69"/>
        <v>1.9054119632155125E-5</v>
      </c>
      <c r="O169">
        <f t="shared" si="82"/>
        <v>-20.737114624280306</v>
      </c>
      <c r="P169">
        <f t="shared" si="70"/>
        <v>9.8624666500314919E-10</v>
      </c>
      <c r="Q169">
        <f t="shared" si="83"/>
        <v>-18.108706360739877</v>
      </c>
      <c r="R169">
        <f t="shared" si="71"/>
        <v>1.3661196783204158E-8</v>
      </c>
      <c r="S169">
        <f t="shared" si="84"/>
        <v>1.6335767852248431</v>
      </c>
      <c r="T169" s="2">
        <f t="shared" si="72"/>
        <v>0.83665903351825266</v>
      </c>
      <c r="U169">
        <v>1</v>
      </c>
      <c r="V169" s="2">
        <f t="shared" si="85"/>
        <v>2.6680271331191309E-2</v>
      </c>
      <c r="W169" s="2">
        <v>0.8988726884919106</v>
      </c>
      <c r="X169" s="2">
        <v>0.86320092283796024</v>
      </c>
      <c r="Y169" s="2">
        <v>0.99999841793890765</v>
      </c>
      <c r="Z169" s="2">
        <v>0.83665903351825266</v>
      </c>
      <c r="AA169" s="2">
        <v>0.85107100912040812</v>
      </c>
      <c r="AB169" s="4">
        <f t="shared" si="73"/>
        <v>0.88996041438148787</v>
      </c>
      <c r="AC169">
        <v>0.84</v>
      </c>
      <c r="AD169" s="2">
        <f t="shared" si="74"/>
        <v>4.9960414381487905E-2</v>
      </c>
      <c r="AE169" s="2" t="str">
        <f t="shared" si="75"/>
        <v>Same</v>
      </c>
      <c r="AF169">
        <v>77.339999999999989</v>
      </c>
      <c r="AG169" s="2">
        <f t="shared" si="76"/>
        <v>138.45000000000002</v>
      </c>
      <c r="AH169" s="2" t="e">
        <f t="shared" si="77"/>
        <v>#N/A</v>
      </c>
      <c r="AI169" s="2" t="e">
        <f t="shared" si="78"/>
        <v>#N/A</v>
      </c>
    </row>
    <row r="170" spans="1:35" x14ac:dyDescent="0.25">
      <c r="A170" t="s">
        <v>106</v>
      </c>
      <c r="B170">
        <v>-67.02000000000001</v>
      </c>
      <c r="C170">
        <v>106.64000000000001</v>
      </c>
      <c r="D170">
        <v>110.6</v>
      </c>
      <c r="E170">
        <f t="shared" si="79"/>
        <v>295.23749914608891</v>
      </c>
      <c r="F170">
        <f t="shared" si="65"/>
        <v>1.4175118872777248</v>
      </c>
      <c r="G170">
        <v>17</v>
      </c>
      <c r="H170">
        <f t="shared" si="80"/>
        <v>16.429858960901164</v>
      </c>
      <c r="I170">
        <f t="shared" si="66"/>
        <v>4.0789802518541168E-2</v>
      </c>
      <c r="J170">
        <v>-24.111085231722825</v>
      </c>
      <c r="K170">
        <f t="shared" si="86"/>
        <v>-13.471232214291888</v>
      </c>
      <c r="L170">
        <f t="shared" si="68"/>
        <v>-1.1803567385212383</v>
      </c>
      <c r="M170">
        <f t="shared" si="81"/>
        <v>-15.628508891954699</v>
      </c>
      <c r="N170">
        <f t="shared" si="69"/>
        <v>1.6316415531033707E-7</v>
      </c>
      <c r="O170">
        <f t="shared" si="82"/>
        <v>-13.151356584096042</v>
      </c>
      <c r="P170">
        <f t="shared" si="70"/>
        <v>1.9428423525973342E-6</v>
      </c>
      <c r="Q170">
        <f t="shared" si="83"/>
        <v>-10.617567383728497</v>
      </c>
      <c r="R170">
        <f t="shared" si="71"/>
        <v>2.4481523554539456E-5</v>
      </c>
      <c r="S170">
        <f t="shared" si="84"/>
        <v>1.6332664993887787</v>
      </c>
      <c r="T170" s="2">
        <f t="shared" si="72"/>
        <v>0.83661662521054669</v>
      </c>
      <c r="U170">
        <v>0</v>
      </c>
      <c r="V170" s="2">
        <f t="shared" si="85"/>
        <v>0.6999273775786844</v>
      </c>
      <c r="W170" s="2">
        <v>0.88552600584112906</v>
      </c>
      <c r="X170" s="2">
        <v>0.86266666005275972</v>
      </c>
      <c r="Y170" s="2">
        <v>0.26040787098667351</v>
      </c>
      <c r="Z170" s="2">
        <v>0.83661662521054669</v>
      </c>
      <c r="AA170" s="2">
        <v>0.85040092259412936</v>
      </c>
      <c r="AB170" s="4">
        <f t="shared" si="73"/>
        <v>0.73912361693704776</v>
      </c>
      <c r="AC170">
        <v>0.75</v>
      </c>
      <c r="AD170" s="2">
        <f t="shared" si="74"/>
        <v>1.0876383062952244E-2</v>
      </c>
      <c r="AE170" s="2" t="str">
        <f t="shared" si="75"/>
        <v>Same</v>
      </c>
      <c r="AF170">
        <v>-67.02000000000001</v>
      </c>
      <c r="AG170" s="2">
        <f t="shared" si="76"/>
        <v>106.64000000000001</v>
      </c>
      <c r="AH170" s="2" t="e">
        <f t="shared" si="77"/>
        <v>#N/A</v>
      </c>
      <c r="AI170" s="2" t="e">
        <f t="shared" si="78"/>
        <v>#N/A</v>
      </c>
    </row>
    <row r="171" spans="1:35" x14ac:dyDescent="0.25">
      <c r="A171" t="s">
        <v>106</v>
      </c>
      <c r="B171">
        <v>-63.440000000000005</v>
      </c>
      <c r="C171">
        <v>109.72000000000001</v>
      </c>
      <c r="D171">
        <v>85.6</v>
      </c>
      <c r="E171">
        <f t="shared" si="79"/>
        <v>214.52977474200199</v>
      </c>
      <c r="F171">
        <f t="shared" si="65"/>
        <v>-0.60067828056728656</v>
      </c>
      <c r="G171">
        <v>29</v>
      </c>
      <c r="H171">
        <f t="shared" si="80"/>
        <v>27.815647778615364</v>
      </c>
      <c r="I171">
        <f t="shared" si="66"/>
        <v>0.49884175523258634</v>
      </c>
      <c r="J171">
        <v>-22.527345266201074</v>
      </c>
      <c r="K171">
        <f t="shared" si="86"/>
        <v>-12.769526195338541</v>
      </c>
      <c r="L171">
        <f t="shared" si="68"/>
        <v>-1.1594449976372019</v>
      </c>
      <c r="M171">
        <f t="shared" si="81"/>
        <v>13.799588235748242</v>
      </c>
      <c r="N171">
        <f t="shared" si="69"/>
        <v>0.99999898395127451</v>
      </c>
      <c r="O171">
        <f t="shared" si="82"/>
        <v>-3.3693179482966507</v>
      </c>
      <c r="P171">
        <f t="shared" si="70"/>
        <v>3.3268237637856628E-2</v>
      </c>
      <c r="Q171">
        <f t="shared" si="83"/>
        <v>-13.174996391747394</v>
      </c>
      <c r="R171">
        <f t="shared" si="71"/>
        <v>1.8974526360970655E-6</v>
      </c>
      <c r="S171">
        <f t="shared" si="84"/>
        <v>-11.286959673997506</v>
      </c>
      <c r="T171" s="2">
        <f t="shared" si="72"/>
        <v>1.2535170691601586E-5</v>
      </c>
      <c r="U171">
        <v>0</v>
      </c>
      <c r="V171" s="2">
        <f t="shared" si="85"/>
        <v>1.5713050426758738E-10</v>
      </c>
      <c r="W171" s="2">
        <v>8.0864675922658058E-2</v>
      </c>
      <c r="X171" s="2">
        <v>4.4208203991546107E-6</v>
      </c>
      <c r="Y171" s="2">
        <v>1.8131840037735537E-2</v>
      </c>
      <c r="Z171" s="2">
        <v>1.2535170691601586E-5</v>
      </c>
      <c r="AA171" s="2">
        <v>5.7323016580000415E-6</v>
      </c>
      <c r="AB171" s="4">
        <f t="shared" si="73"/>
        <v>1.980384085062847E-2</v>
      </c>
      <c r="AC171">
        <v>7.0000000000000007E-2</v>
      </c>
      <c r="AD171" s="2">
        <f t="shared" si="74"/>
        <v>5.0196159149371533E-2</v>
      </c>
      <c r="AE171" s="2" t="str">
        <f t="shared" si="75"/>
        <v>Same</v>
      </c>
      <c r="AF171">
        <v>-63.440000000000005</v>
      </c>
      <c r="AG171" s="2">
        <f t="shared" si="76"/>
        <v>109.72000000000001</v>
      </c>
      <c r="AH171" s="2" t="e">
        <f t="shared" si="77"/>
        <v>#N/A</v>
      </c>
      <c r="AI171" s="2" t="e">
        <f t="shared" si="78"/>
        <v>#N/A</v>
      </c>
    </row>
    <row r="172" spans="1:35" x14ac:dyDescent="0.25">
      <c r="A172" t="s">
        <v>106</v>
      </c>
      <c r="B172">
        <v>-4.1099999999999994</v>
      </c>
      <c r="C172">
        <v>-19.489999999999981</v>
      </c>
      <c r="D172">
        <v>72.8</v>
      </c>
      <c r="E172">
        <f t="shared" si="79"/>
        <v>175.36697649129377</v>
      </c>
      <c r="F172">
        <f t="shared" si="65"/>
        <v>-1.5799894302553921</v>
      </c>
      <c r="G172">
        <v>86</v>
      </c>
      <c r="H172">
        <f t="shared" si="80"/>
        <v>81.133585050872583</v>
      </c>
      <c r="I172">
        <f t="shared" si="66"/>
        <v>2.6438301853926145</v>
      </c>
      <c r="J172">
        <v>8.9309378433399473</v>
      </c>
      <c r="K172">
        <f t="shared" si="86"/>
        <v>13.414849978275777</v>
      </c>
      <c r="L172">
        <f t="shared" si="68"/>
        <v>-0.37911694719594546</v>
      </c>
      <c r="M172">
        <f t="shared" si="81"/>
        <v>44.523167586543217</v>
      </c>
      <c r="N172">
        <f t="shared" si="69"/>
        <v>1</v>
      </c>
      <c r="O172">
        <f t="shared" si="82"/>
        <v>-25.002522074722584</v>
      </c>
      <c r="P172">
        <f t="shared" si="70"/>
        <v>1.3852961565131576E-11</v>
      </c>
      <c r="Q172">
        <f t="shared" si="83"/>
        <v>-45.062301576507004</v>
      </c>
      <c r="R172">
        <f t="shared" si="71"/>
        <v>2.6896209781594931E-20</v>
      </c>
      <c r="S172">
        <f t="shared" si="84"/>
        <v>-12.028897236901138</v>
      </c>
      <c r="T172" s="2">
        <f t="shared" si="72"/>
        <v>5.9691667922589449E-6</v>
      </c>
      <c r="U172">
        <v>0</v>
      </c>
      <c r="V172" s="2">
        <f t="shared" si="85"/>
        <v>3.5630952193806942E-11</v>
      </c>
      <c r="W172" s="2">
        <v>4.0275691110703886E-2</v>
      </c>
      <c r="X172" s="2">
        <v>4.3057831033694831E-6</v>
      </c>
      <c r="Y172" s="2">
        <v>3.3757945013936613E-2</v>
      </c>
      <c r="Z172" s="2">
        <v>5.9691667922589449E-6</v>
      </c>
      <c r="AA172" s="2">
        <v>2.7148260006104847E-6</v>
      </c>
      <c r="AB172" s="4">
        <f t="shared" si="73"/>
        <v>1.4809325180107349E-2</v>
      </c>
      <c r="AC172">
        <v>3.0000000000000001E-3</v>
      </c>
      <c r="AD172" s="2">
        <f t="shared" si="74"/>
        <v>1.1809325180107348E-2</v>
      </c>
      <c r="AE172" s="2" t="str">
        <f t="shared" si="75"/>
        <v>Same</v>
      </c>
      <c r="AF172">
        <v>-4.1099999999999994</v>
      </c>
      <c r="AG172" s="2">
        <f t="shared" si="76"/>
        <v>-19.489999999999981</v>
      </c>
      <c r="AH172" s="2" t="e">
        <f t="shared" si="77"/>
        <v>#N/A</v>
      </c>
      <c r="AI172" s="2" t="e">
        <f t="shared" si="78"/>
        <v>#N/A</v>
      </c>
    </row>
    <row r="173" spans="1:35" x14ac:dyDescent="0.25">
      <c r="A173" t="s">
        <v>106</v>
      </c>
      <c r="B173">
        <v>13.299999999999997</v>
      </c>
      <c r="C173">
        <v>10.340000000000003</v>
      </c>
      <c r="D173">
        <v>105.3</v>
      </c>
      <c r="E173">
        <f t="shared" si="79"/>
        <v>277.7002788593947</v>
      </c>
      <c r="F173">
        <f t="shared" si="65"/>
        <v>0.97897337296240794</v>
      </c>
      <c r="G173">
        <v>1</v>
      </c>
      <c r="H173">
        <f t="shared" si="80"/>
        <v>0.9936177156786129</v>
      </c>
      <c r="I173">
        <f t="shared" si="66"/>
        <v>-0.58021244494442914</v>
      </c>
      <c r="J173">
        <v>39.102710998455514</v>
      </c>
      <c r="K173">
        <f t="shared" si="86"/>
        <v>81.136988774282486</v>
      </c>
      <c r="L173">
        <f t="shared" si="68"/>
        <v>1.6390897951763186</v>
      </c>
      <c r="M173">
        <f t="shared" si="81"/>
        <v>-30.735120563173805</v>
      </c>
      <c r="N173">
        <f t="shared" si="69"/>
        <v>4.4864903584627043E-14</v>
      </c>
      <c r="O173">
        <f t="shared" si="82"/>
        <v>-8.395855572612037</v>
      </c>
      <c r="P173">
        <f t="shared" si="70"/>
        <v>2.2575022966463517E-4</v>
      </c>
      <c r="Q173">
        <f t="shared" si="83"/>
        <v>2.6607774893338494</v>
      </c>
      <c r="R173">
        <f t="shared" si="71"/>
        <v>0.93467215621069044</v>
      </c>
      <c r="S173">
        <f t="shared" si="84"/>
        <v>-21.727931632236253</v>
      </c>
      <c r="T173" s="2">
        <f t="shared" si="72"/>
        <v>3.661669889555673E-10</v>
      </c>
      <c r="U173">
        <v>0</v>
      </c>
      <c r="V173" s="2">
        <f t="shared" si="85"/>
        <v>1.3407826380078654E-19</v>
      </c>
      <c r="W173" s="2">
        <v>6.426891402734598E-3</v>
      </c>
      <c r="X173" s="2">
        <v>2.4190154929755568E-8</v>
      </c>
      <c r="Y173" s="2">
        <v>0.28300994812179647</v>
      </c>
      <c r="Z173" s="2">
        <v>3.661669889555673E-10</v>
      </c>
      <c r="AA173" s="2">
        <v>1.1394750446817015E-7</v>
      </c>
      <c r="AB173" s="4">
        <f t="shared" si="73"/>
        <v>5.78873956056715E-2</v>
      </c>
      <c r="AC173">
        <v>0.42299999999999999</v>
      </c>
      <c r="AD173" s="2">
        <f t="shared" si="74"/>
        <v>0.36511260439432847</v>
      </c>
      <c r="AE173" s="2" t="str">
        <f t="shared" si="75"/>
        <v>Very Different</v>
      </c>
      <c r="AF173">
        <v>13.299999999999997</v>
      </c>
      <c r="AG173" s="2" t="e">
        <f t="shared" si="76"/>
        <v>#N/A</v>
      </c>
      <c r="AH173" s="2" t="e">
        <f t="shared" si="77"/>
        <v>#N/A</v>
      </c>
      <c r="AI173" s="2">
        <f t="shared" si="78"/>
        <v>10.340000000000003</v>
      </c>
    </row>
    <row r="174" spans="1:35" x14ac:dyDescent="0.25">
      <c r="A174" t="s">
        <v>106</v>
      </c>
      <c r="B174">
        <v>-14.89</v>
      </c>
      <c r="C174">
        <v>12.730000000000018</v>
      </c>
      <c r="D174">
        <v>71.599999999999994</v>
      </c>
      <c r="E174">
        <f t="shared" si="79"/>
        <v>171.77929594279067</v>
      </c>
      <c r="F174">
        <f t="shared" si="65"/>
        <v>-1.6697035395531028</v>
      </c>
      <c r="G174">
        <v>-56</v>
      </c>
      <c r="H174">
        <f t="shared" si="80"/>
        <v>-58.975714061767498</v>
      </c>
      <c r="I174">
        <f t="shared" si="66"/>
        <v>-2.99278745080426</v>
      </c>
      <c r="J174">
        <v>-37.103751991847588</v>
      </c>
      <c r="K174">
        <f t="shared" si="86"/>
        <v>-18.867558217574867</v>
      </c>
      <c r="L174">
        <f t="shared" si="68"/>
        <v>-1.3411741863675055</v>
      </c>
      <c r="M174">
        <f t="shared" si="81"/>
        <v>-8.9892587489673197</v>
      </c>
      <c r="N174">
        <f t="shared" si="69"/>
        <v>1.2472696574448338E-4</v>
      </c>
      <c r="O174">
        <f t="shared" si="82"/>
        <v>50.000038804332178</v>
      </c>
      <c r="P174">
        <f t="shared" si="70"/>
        <v>1</v>
      </c>
      <c r="Q174">
        <f t="shared" si="83"/>
        <v>45.977206932388498</v>
      </c>
      <c r="R174">
        <f t="shared" si="71"/>
        <v>1</v>
      </c>
      <c r="S174">
        <f t="shared" si="84"/>
        <v>-1.0651788803792805</v>
      </c>
      <c r="T174" s="2">
        <f t="shared" si="72"/>
        <v>0.25632100848132061</v>
      </c>
      <c r="U174">
        <v>0</v>
      </c>
      <c r="V174" s="2">
        <f t="shared" si="85"/>
        <v>6.5700459388881235E-2</v>
      </c>
      <c r="W174" s="2">
        <v>0.24323264069833567</v>
      </c>
      <c r="X174" s="2">
        <v>0.20520868884266139</v>
      </c>
      <c r="Y174" s="2">
        <v>0.25263410627067995</v>
      </c>
      <c r="Z174" s="2">
        <v>0.25632100848132061</v>
      </c>
      <c r="AA174" s="2">
        <v>0.26409581936435722</v>
      </c>
      <c r="AB174" s="4">
        <f t="shared" si="73"/>
        <v>0.24429845273147097</v>
      </c>
      <c r="AC174">
        <v>0.25700000000000001</v>
      </c>
      <c r="AD174" s="2">
        <f t="shared" si="74"/>
        <v>1.270154726852904E-2</v>
      </c>
      <c r="AE174" s="2" t="str">
        <f t="shared" si="75"/>
        <v>Same</v>
      </c>
      <c r="AF174">
        <v>-14.89</v>
      </c>
      <c r="AG174" s="2">
        <f t="shared" si="76"/>
        <v>12.730000000000018</v>
      </c>
      <c r="AH174" s="2" t="e">
        <f t="shared" si="77"/>
        <v>#N/A</v>
      </c>
      <c r="AI174" s="2" t="e">
        <f t="shared" si="78"/>
        <v>#N/A</v>
      </c>
    </row>
    <row r="175" spans="1:35" x14ac:dyDescent="0.25">
      <c r="A175" t="s">
        <v>106</v>
      </c>
      <c r="B175">
        <v>-68.48</v>
      </c>
      <c r="C175">
        <v>114.73</v>
      </c>
      <c r="D175">
        <v>89.6</v>
      </c>
      <c r="E175">
        <f t="shared" si="79"/>
        <v>227.08544331575513</v>
      </c>
      <c r="F175">
        <f t="shared" si="65"/>
        <v>-0.28670923914817281</v>
      </c>
      <c r="G175">
        <v>35</v>
      </c>
      <c r="H175">
        <f t="shared" si="80"/>
        <v>33.477665208889228</v>
      </c>
      <c r="I175">
        <f t="shared" si="66"/>
        <v>0.72662554621621112</v>
      </c>
      <c r="J175">
        <v>-23.124087536458507</v>
      </c>
      <c r="K175">
        <f t="shared" si="86"/>
        <v>-13.035297734665264</v>
      </c>
      <c r="L175">
        <f t="shared" si="68"/>
        <v>-1.1673653309600394</v>
      </c>
      <c r="M175">
        <f t="shared" si="81"/>
        <v>12.394095254487564</v>
      </c>
      <c r="N175">
        <f t="shared" si="69"/>
        <v>0.99999585703729743</v>
      </c>
      <c r="O175">
        <f t="shared" si="82"/>
        <v>-8.7030248538810167</v>
      </c>
      <c r="P175">
        <f t="shared" si="70"/>
        <v>1.6605509571698994E-4</v>
      </c>
      <c r="Q175">
        <f t="shared" si="83"/>
        <v>-17.637805083553438</v>
      </c>
      <c r="R175">
        <f t="shared" si="71"/>
        <v>2.1877544194510657E-8</v>
      </c>
      <c r="S175">
        <f t="shared" si="84"/>
        <v>-12.025137704992003</v>
      </c>
      <c r="T175" s="2">
        <f t="shared" si="72"/>
        <v>5.991650167827253E-6</v>
      </c>
      <c r="U175">
        <v>0</v>
      </c>
      <c r="V175" s="2">
        <f t="shared" si="85"/>
        <v>3.5899871733624349E-11</v>
      </c>
      <c r="W175" s="2">
        <v>4.096666476190456E-2</v>
      </c>
      <c r="X175" s="2">
        <v>4.3047512377331882E-6</v>
      </c>
      <c r="Y175" s="2">
        <v>2.9175301460350331E-2</v>
      </c>
      <c r="Z175" s="2">
        <v>5.991650167827253E-6</v>
      </c>
      <c r="AA175" s="2">
        <v>2.7264935522057824E-6</v>
      </c>
      <c r="AB175" s="4">
        <f t="shared" si="73"/>
        <v>1.4030997823442535E-2</v>
      </c>
      <c r="AC175">
        <v>0.04</v>
      </c>
      <c r="AD175" s="2">
        <f t="shared" si="74"/>
        <v>2.5969002176557468E-2</v>
      </c>
      <c r="AE175" s="2" t="str">
        <f t="shared" si="75"/>
        <v>Same</v>
      </c>
      <c r="AF175">
        <v>-68.48</v>
      </c>
      <c r="AG175" s="2">
        <f t="shared" si="76"/>
        <v>114.73</v>
      </c>
      <c r="AH175" s="2" t="e">
        <f t="shared" si="77"/>
        <v>#N/A</v>
      </c>
      <c r="AI175" s="2" t="e">
        <f t="shared" si="78"/>
        <v>#N/A</v>
      </c>
    </row>
    <row r="176" spans="1:35" x14ac:dyDescent="0.25">
      <c r="A176" t="s">
        <v>106</v>
      </c>
      <c r="B176">
        <v>-26.810000000000002</v>
      </c>
      <c r="C176">
        <v>53.260000000000019</v>
      </c>
      <c r="D176">
        <v>91.6</v>
      </c>
      <c r="E176">
        <f t="shared" si="79"/>
        <v>233.41691085863175</v>
      </c>
      <c r="F176">
        <f t="shared" si="65"/>
        <v>-0.12838355672543375</v>
      </c>
      <c r="G176">
        <v>-7</v>
      </c>
      <c r="H176">
        <f t="shared" si="80"/>
        <v>-7.1619689202879533</v>
      </c>
      <c r="I176">
        <f t="shared" si="66"/>
        <v>-0.90831289050345965</v>
      </c>
      <c r="J176">
        <v>-20.039814955035716</v>
      </c>
      <c r="K176">
        <f t="shared" si="86"/>
        <v>-11.642401148821371</v>
      </c>
      <c r="L176">
        <f t="shared" si="68"/>
        <v>-1.1258552231732013</v>
      </c>
      <c r="M176">
        <f t="shared" si="81"/>
        <v>-6.9687140666705325</v>
      </c>
      <c r="N176">
        <f t="shared" si="69"/>
        <v>9.3997762483422845E-4</v>
      </c>
      <c r="O176">
        <f t="shared" si="82"/>
        <v>10.869665393350985</v>
      </c>
      <c r="P176">
        <f t="shared" si="70"/>
        <v>0.9999809736256926</v>
      </c>
      <c r="Q176">
        <f t="shared" si="83"/>
        <v>8.5669571718630362</v>
      </c>
      <c r="R176">
        <f t="shared" si="71"/>
        <v>0.99980974541174805</v>
      </c>
      <c r="S176">
        <f t="shared" si="84"/>
        <v>-1.0719854084064466</v>
      </c>
      <c r="T176" s="2">
        <f t="shared" si="72"/>
        <v>0.25502569778475243</v>
      </c>
      <c r="U176">
        <v>0</v>
      </c>
      <c r="V176" s="2">
        <f t="shared" si="85"/>
        <v>6.5038106530599882E-2</v>
      </c>
      <c r="W176" s="2">
        <v>0.26605107520666266</v>
      </c>
      <c r="X176" s="2">
        <v>0.20928481992748899</v>
      </c>
      <c r="Y176" s="2">
        <v>0.25351512209249155</v>
      </c>
      <c r="Z176" s="2">
        <v>0.25502569778475243</v>
      </c>
      <c r="AA176" s="2">
        <v>0.26345123929811065</v>
      </c>
      <c r="AB176" s="4">
        <f t="shared" si="73"/>
        <v>0.24946559086190129</v>
      </c>
      <c r="AC176">
        <v>0.17699999999999999</v>
      </c>
      <c r="AD176" s="2">
        <f t="shared" si="74"/>
        <v>7.2465590861901297E-2</v>
      </c>
      <c r="AE176" s="2" t="str">
        <f t="shared" si="75"/>
        <v>Same</v>
      </c>
      <c r="AF176">
        <v>-26.810000000000002</v>
      </c>
      <c r="AG176" s="2">
        <f t="shared" si="76"/>
        <v>53.260000000000019</v>
      </c>
      <c r="AH176" s="2" t="e">
        <f t="shared" si="77"/>
        <v>#N/A</v>
      </c>
      <c r="AI176" s="2" t="e">
        <f t="shared" si="78"/>
        <v>#N/A</v>
      </c>
    </row>
    <row r="177" spans="1:35" x14ac:dyDescent="0.25">
      <c r="A177" t="s">
        <v>106</v>
      </c>
      <c r="B177">
        <v>37.33</v>
      </c>
      <c r="C177">
        <v>47.380000000000024</v>
      </c>
      <c r="D177">
        <v>84.8</v>
      </c>
      <c r="E177">
        <f t="shared" si="79"/>
        <v>212.03613256620855</v>
      </c>
      <c r="F177">
        <f t="shared" si="65"/>
        <v>-0.66303469265137094</v>
      </c>
      <c r="G177">
        <v>-24</v>
      </c>
      <c r="H177">
        <f t="shared" si="80"/>
        <v>-24.957199597694757</v>
      </c>
      <c r="I177">
        <f t="shared" si="66"/>
        <v>-1.6242176285310428</v>
      </c>
      <c r="J177">
        <v>28.675538456091346</v>
      </c>
      <c r="K177">
        <f t="shared" si="86"/>
        <v>55.350326328041625</v>
      </c>
      <c r="L177">
        <f t="shared" si="68"/>
        <v>0.87061412477487354</v>
      </c>
      <c r="M177">
        <f t="shared" si="81"/>
        <v>-17.83073429044984</v>
      </c>
      <c r="N177">
        <f t="shared" si="69"/>
        <v>1.803891788182648E-8</v>
      </c>
      <c r="O177">
        <f t="shared" si="82"/>
        <v>19.50946204767391</v>
      </c>
      <c r="P177">
        <f t="shared" si="70"/>
        <v>0.99999999663373518</v>
      </c>
      <c r="Q177">
        <f t="shared" si="83"/>
        <v>22.995480196165463</v>
      </c>
      <c r="R177">
        <f t="shared" si="71"/>
        <v>0.99999999989691624</v>
      </c>
      <c r="S177">
        <f t="shared" si="84"/>
        <v>-1.0634750879003065</v>
      </c>
      <c r="T177" s="2">
        <f t="shared" si="72"/>
        <v>0.25664592115733859</v>
      </c>
      <c r="U177">
        <v>0</v>
      </c>
      <c r="V177" s="2">
        <f t="shared" si="85"/>
        <v>6.5867128846698847E-2</v>
      </c>
      <c r="W177" s="2">
        <v>0.24397499688359425</v>
      </c>
      <c r="X177" s="2">
        <v>0.20524717548686</v>
      </c>
      <c r="Y177" s="2">
        <v>0.25263777636682955</v>
      </c>
      <c r="Z177" s="2">
        <v>0.25664592115733859</v>
      </c>
      <c r="AA177" s="2">
        <v>0.26466495863880957</v>
      </c>
      <c r="AB177" s="4">
        <f t="shared" si="73"/>
        <v>0.24463416570668645</v>
      </c>
      <c r="AC177">
        <v>8.6999999999999994E-2</v>
      </c>
      <c r="AD177" s="2">
        <f t="shared" si="74"/>
        <v>0.15763416570668645</v>
      </c>
      <c r="AE177" s="2" t="str">
        <f t="shared" si="75"/>
        <v>Different</v>
      </c>
      <c r="AF177">
        <v>37.33</v>
      </c>
      <c r="AG177" s="2" t="e">
        <f t="shared" si="76"/>
        <v>#N/A</v>
      </c>
      <c r="AH177" s="2">
        <f t="shared" si="77"/>
        <v>47.380000000000024</v>
      </c>
      <c r="AI177" s="2" t="e">
        <f t="shared" si="78"/>
        <v>#N/A</v>
      </c>
    </row>
    <row r="178" spans="1:35" x14ac:dyDescent="0.25">
      <c r="A178" t="s">
        <v>111</v>
      </c>
      <c r="B178">
        <v>30.469999999999985</v>
      </c>
      <c r="C178">
        <v>35.54000000000002</v>
      </c>
      <c r="D178">
        <v>84.3</v>
      </c>
      <c r="E178">
        <f t="shared" si="79"/>
        <v>210.48061199575784</v>
      </c>
      <c r="F178">
        <f t="shared" si="65"/>
        <v>-0.70193228695654897</v>
      </c>
      <c r="G178">
        <v>9</v>
      </c>
      <c r="H178">
        <f t="shared" si="80"/>
        <v>8.7707291650269763</v>
      </c>
      <c r="I178">
        <f t="shared" si="66"/>
        <v>-0.26733811160825682</v>
      </c>
      <c r="J178">
        <v>30.455949185148434</v>
      </c>
      <c r="K178">
        <f t="shared" si="86"/>
        <v>59.610127407212637</v>
      </c>
      <c r="L178">
        <f t="shared" si="68"/>
        <v>0.9975616697282903</v>
      </c>
      <c r="M178">
        <f t="shared" si="81"/>
        <v>-3.6911317205192962</v>
      </c>
      <c r="N178">
        <f t="shared" si="69"/>
        <v>2.4336707783237262E-2</v>
      </c>
      <c r="O178">
        <f t="shared" si="82"/>
        <v>2.1692520672115414</v>
      </c>
      <c r="P178">
        <f t="shared" si="70"/>
        <v>0.89745415461441347</v>
      </c>
      <c r="Q178">
        <f t="shared" si="83"/>
        <v>1.1465714236329081</v>
      </c>
      <c r="R178">
        <f t="shared" si="71"/>
        <v>0.75888411638974418</v>
      </c>
      <c r="S178">
        <f t="shared" si="84"/>
        <v>2.3448683657505476</v>
      </c>
      <c r="T178" s="2">
        <f t="shared" si="72"/>
        <v>0.91252547268446171</v>
      </c>
      <c r="U178">
        <v>1</v>
      </c>
      <c r="V178" s="2">
        <f t="shared" si="85"/>
        <v>7.6517929290768538E-3</v>
      </c>
      <c r="W178" s="2">
        <v>0.65440886345007987</v>
      </c>
      <c r="X178" s="2">
        <v>0.74175964428395069</v>
      </c>
      <c r="Y178" s="2">
        <v>0.58010093971387533</v>
      </c>
      <c r="Z178" s="2">
        <v>0.91252547268446171</v>
      </c>
      <c r="AA178" s="2">
        <v>0.70435364929667599</v>
      </c>
      <c r="AB178" s="4">
        <f t="shared" si="73"/>
        <v>0.71862971388580876</v>
      </c>
      <c r="AC178">
        <v>0.45700000000000002</v>
      </c>
      <c r="AD178" s="2">
        <f t="shared" si="74"/>
        <v>0.26162971388580875</v>
      </c>
      <c r="AE178" s="2" t="str">
        <f t="shared" si="75"/>
        <v>Different</v>
      </c>
      <c r="AF178">
        <v>30.469999999999985</v>
      </c>
      <c r="AG178" s="2" t="e">
        <f t="shared" si="76"/>
        <v>#N/A</v>
      </c>
      <c r="AH178" s="2">
        <f t="shared" si="77"/>
        <v>35.54000000000002</v>
      </c>
      <c r="AI178" s="2" t="e">
        <f t="shared" si="78"/>
        <v>#N/A</v>
      </c>
    </row>
    <row r="179" spans="1:35" x14ac:dyDescent="0.25">
      <c r="A179" t="s">
        <v>116</v>
      </c>
      <c r="B179">
        <v>93.399999999999991</v>
      </c>
      <c r="C179">
        <v>109.16000000000001</v>
      </c>
      <c r="D179">
        <v>107.9</v>
      </c>
      <c r="E179">
        <f t="shared" si="79"/>
        <v>286.2762442326985</v>
      </c>
      <c r="F179">
        <f t="shared" si="65"/>
        <v>1.1934253244202855</v>
      </c>
      <c r="G179">
        <v>39</v>
      </c>
      <c r="H179">
        <f t="shared" si="80"/>
        <v>37.243461559151278</v>
      </c>
      <c r="I179">
        <f t="shared" si="66"/>
        <v>0.87812408526141816</v>
      </c>
      <c r="J179">
        <v>30.413336734793738</v>
      </c>
      <c r="K179">
        <f t="shared" si="86"/>
        <v>59.507438686877727</v>
      </c>
      <c r="L179">
        <f t="shared" si="68"/>
        <v>0.99450141393262248</v>
      </c>
      <c r="M179">
        <f t="shared" si="81"/>
        <v>-14.815288695963414</v>
      </c>
      <c r="N179">
        <f t="shared" si="69"/>
        <v>3.679609332997258E-7</v>
      </c>
      <c r="O179">
        <f t="shared" si="82"/>
        <v>-27.198417721651165</v>
      </c>
      <c r="P179">
        <f t="shared" si="70"/>
        <v>1.5412648250150884E-12</v>
      </c>
      <c r="Q179">
        <f t="shared" si="83"/>
        <v>-22.031007821047158</v>
      </c>
      <c r="R179">
        <f t="shared" si="71"/>
        <v>2.704300026639313E-10</v>
      </c>
      <c r="S179">
        <f t="shared" si="84"/>
        <v>1.6338324020608022</v>
      </c>
      <c r="T179" s="2">
        <f t="shared" si="72"/>
        <v>0.83669396328665047</v>
      </c>
      <c r="U179">
        <v>1</v>
      </c>
      <c r="V179" s="2">
        <f t="shared" si="85"/>
        <v>2.6668861627021867E-2</v>
      </c>
      <c r="W179" s="2">
        <v>0.90010467367722047</v>
      </c>
      <c r="X179" s="2">
        <v>0.86320579211044601</v>
      </c>
      <c r="Y179" s="2">
        <v>0.99999865131598775</v>
      </c>
      <c r="Z179" s="2">
        <v>0.83669396328665047</v>
      </c>
      <c r="AA179" s="2">
        <v>0.85110557690406519</v>
      </c>
      <c r="AB179" s="4">
        <f t="shared" si="73"/>
        <v>0.89022173145887395</v>
      </c>
      <c r="AC179">
        <v>0.56999999999999995</v>
      </c>
      <c r="AD179" s="2">
        <f t="shared" si="74"/>
        <v>0.320221731458874</v>
      </c>
      <c r="AE179" s="2" t="str">
        <f t="shared" si="75"/>
        <v>Very Different</v>
      </c>
      <c r="AF179">
        <v>93.399999999999991</v>
      </c>
      <c r="AG179" s="2" t="e">
        <f t="shared" si="76"/>
        <v>#N/A</v>
      </c>
      <c r="AH179" s="2" t="e">
        <f t="shared" si="77"/>
        <v>#N/A</v>
      </c>
      <c r="AI179" s="2">
        <f t="shared" si="78"/>
        <v>109.16000000000001</v>
      </c>
    </row>
    <row r="180" spans="1:35" x14ac:dyDescent="0.25">
      <c r="A180" t="s">
        <v>116</v>
      </c>
      <c r="B180">
        <v>84.61999999999999</v>
      </c>
      <c r="C180">
        <v>135.68</v>
      </c>
      <c r="D180">
        <v>108.2</v>
      </c>
      <c r="E180">
        <f t="shared" si="79"/>
        <v>287.26916797379221</v>
      </c>
      <c r="F180">
        <f t="shared" si="65"/>
        <v>1.2182545331049714</v>
      </c>
      <c r="G180">
        <v>20</v>
      </c>
      <c r="H180">
        <f t="shared" si="80"/>
        <v>19.285663648937163</v>
      </c>
      <c r="I180">
        <f t="shared" si="66"/>
        <v>0.15567924363391117</v>
      </c>
      <c r="J180">
        <v>23.963017994526041</v>
      </c>
      <c r="K180">
        <f t="shared" si="86"/>
        <v>44.395853872259138</v>
      </c>
      <c r="L180">
        <f t="shared" si="68"/>
        <v>0.54415677179630662</v>
      </c>
      <c r="M180">
        <f t="shared" si="81"/>
        <v>-20.50235514555391</v>
      </c>
      <c r="N180">
        <f t="shared" si="69"/>
        <v>1.2472120372640377E-9</v>
      </c>
      <c r="O180">
        <f t="shared" si="82"/>
        <v>-17.103112727409847</v>
      </c>
      <c r="P180">
        <f t="shared" si="70"/>
        <v>3.7343283602904287E-8</v>
      </c>
      <c r="Q180">
        <f t="shared" si="83"/>
        <v>-10.697655795153119</v>
      </c>
      <c r="R180">
        <f t="shared" si="71"/>
        <v>2.2597339208652707E-5</v>
      </c>
      <c r="S180">
        <f t="shared" si="84"/>
        <v>1.6332733184748316</v>
      </c>
      <c r="T180" s="2">
        <f t="shared" si="72"/>
        <v>0.83661755730414922</v>
      </c>
      <c r="U180">
        <v>1</v>
      </c>
      <c r="V180" s="2">
        <f t="shared" si="85"/>
        <v>2.6693822581262964E-2</v>
      </c>
      <c r="W180" s="2">
        <v>0.88277294188941791</v>
      </c>
      <c r="X180" s="2">
        <v>0.86255735962265734</v>
      </c>
      <c r="Y180" s="2">
        <v>0.99777372055095281</v>
      </c>
      <c r="Z180" s="2">
        <v>0.83661755730414922</v>
      </c>
      <c r="AA180" s="2">
        <v>0.85072357109117858</v>
      </c>
      <c r="AB180" s="4">
        <f t="shared" si="73"/>
        <v>0.88608903009167117</v>
      </c>
      <c r="AC180">
        <v>0.81</v>
      </c>
      <c r="AD180" s="2">
        <f t="shared" si="74"/>
        <v>7.6089030091671117E-2</v>
      </c>
      <c r="AE180" s="2" t="str">
        <f t="shared" si="75"/>
        <v>Same</v>
      </c>
      <c r="AF180">
        <v>84.61999999999999</v>
      </c>
      <c r="AG180" s="2">
        <f t="shared" si="76"/>
        <v>135.68</v>
      </c>
      <c r="AH180" s="2" t="e">
        <f t="shared" si="77"/>
        <v>#N/A</v>
      </c>
      <c r="AI180" s="2" t="e">
        <f t="shared" si="78"/>
        <v>#N/A</v>
      </c>
    </row>
    <row r="181" spans="1:35" x14ac:dyDescent="0.25">
      <c r="A181" t="s">
        <v>111</v>
      </c>
      <c r="B181">
        <v>33.11999999999999</v>
      </c>
      <c r="C181">
        <v>83.560000000000016</v>
      </c>
      <c r="D181">
        <v>105.7</v>
      </c>
      <c r="E181">
        <f t="shared" si="79"/>
        <v>279.01621012011873</v>
      </c>
      <c r="F181">
        <f t="shared" si="65"/>
        <v>1.011879758956592</v>
      </c>
      <c r="G181">
        <v>9</v>
      </c>
      <c r="H181">
        <f t="shared" si="80"/>
        <v>8.7707291650269763</v>
      </c>
      <c r="I181">
        <f t="shared" si="66"/>
        <v>-0.26733811160825682</v>
      </c>
      <c r="J181">
        <v>16.216115841425392</v>
      </c>
      <c r="K181">
        <f t="shared" si="86"/>
        <v>27.552548273336352</v>
      </c>
      <c r="L181">
        <f t="shared" si="68"/>
        <v>4.2204625453478528E-2</v>
      </c>
      <c r="M181">
        <f t="shared" si="81"/>
        <v>-19.950290035173424</v>
      </c>
      <c r="N181">
        <f t="shared" si="69"/>
        <v>2.1662028576253809E-9</v>
      </c>
      <c r="O181">
        <f t="shared" si="82"/>
        <v>-8.9178595075943186</v>
      </c>
      <c r="P181">
        <f t="shared" si="70"/>
        <v>1.3395676312448634E-4</v>
      </c>
      <c r="Q181">
        <f t="shared" si="83"/>
        <v>-3.7092430478603924</v>
      </c>
      <c r="R181">
        <f t="shared" si="71"/>
        <v>2.3910349282400874E-2</v>
      </c>
      <c r="S181">
        <f t="shared" si="84"/>
        <v>1.0390662703494864</v>
      </c>
      <c r="T181" s="2">
        <f t="shared" si="72"/>
        <v>0.73866980214206368</v>
      </c>
      <c r="U181">
        <v>1</v>
      </c>
      <c r="V181" s="2">
        <f t="shared" si="85"/>
        <v>6.8293472312468143E-2</v>
      </c>
      <c r="W181" s="2">
        <v>0.49403775670405059</v>
      </c>
      <c r="X181" s="2">
        <v>0.71823507736765047</v>
      </c>
      <c r="Y181" s="2">
        <v>0.57156148181360711</v>
      </c>
      <c r="Z181" s="2">
        <v>0.73866980214206368</v>
      </c>
      <c r="AA181" s="2">
        <v>0.69385701654675636</v>
      </c>
      <c r="AB181" s="4">
        <f t="shared" si="73"/>
        <v>0.64327222691482566</v>
      </c>
      <c r="AC181">
        <v>0.71699999999999997</v>
      </c>
      <c r="AD181" s="2">
        <f t="shared" si="74"/>
        <v>7.3727773085174308E-2</v>
      </c>
      <c r="AE181" s="2" t="str">
        <f t="shared" si="75"/>
        <v>Same</v>
      </c>
      <c r="AF181">
        <v>33.11999999999999</v>
      </c>
      <c r="AG181" s="2">
        <f t="shared" si="76"/>
        <v>83.560000000000016</v>
      </c>
      <c r="AH181" s="2" t="e">
        <f t="shared" si="77"/>
        <v>#N/A</v>
      </c>
      <c r="AI181" s="2" t="e">
        <f t="shared" si="78"/>
        <v>#N/A</v>
      </c>
    </row>
    <row r="182" spans="1:35" x14ac:dyDescent="0.25">
      <c r="A182" t="s">
        <v>139</v>
      </c>
      <c r="B182">
        <v>-75.78</v>
      </c>
      <c r="C182">
        <v>73.820000000000007</v>
      </c>
      <c r="D182">
        <v>94.1</v>
      </c>
      <c r="E182">
        <f t="shared" si="79"/>
        <v>241.38037496606785</v>
      </c>
      <c r="F182">
        <f t="shared" si="65"/>
        <v>7.075209085082633E-2</v>
      </c>
      <c r="G182">
        <v>2</v>
      </c>
      <c r="H182">
        <f t="shared" si="80"/>
        <v>1.9786446913893183</v>
      </c>
      <c r="I182">
        <f t="shared" si="66"/>
        <v>-0.54058466535674488</v>
      </c>
      <c r="J182">
        <v>-34.312967762441865</v>
      </c>
      <c r="K182">
        <f t="shared" si="86"/>
        <v>-17.754312548292852</v>
      </c>
      <c r="L182">
        <f t="shared" si="68"/>
        <v>-1.3079980351766904</v>
      </c>
      <c r="M182">
        <f t="shared" si="81"/>
        <v>-4.6333975951453583</v>
      </c>
      <c r="N182">
        <f t="shared" si="69"/>
        <v>9.6280716586184083E-3</v>
      </c>
      <c r="O182">
        <f t="shared" si="82"/>
        <v>5.046838118894386</v>
      </c>
      <c r="P182">
        <f t="shared" si="70"/>
        <v>0.99361144498282028</v>
      </c>
      <c r="Q182">
        <f t="shared" si="83"/>
        <v>1.9761445898633072</v>
      </c>
      <c r="R182">
        <f t="shared" si="71"/>
        <v>0.87826957276257089</v>
      </c>
      <c r="S182">
        <f t="shared" si="84"/>
        <v>1.7057581754994913</v>
      </c>
      <c r="T182" s="2">
        <f t="shared" si="72"/>
        <v>0.84628529031264144</v>
      </c>
      <c r="U182">
        <v>1</v>
      </c>
      <c r="V182" s="2">
        <f t="shared" si="85"/>
        <v>2.3628211974268926E-2</v>
      </c>
      <c r="W182" s="2">
        <v>0.62611806311303753</v>
      </c>
      <c r="X182" s="2">
        <v>0.76845518467678031</v>
      </c>
      <c r="Y182" s="2">
        <v>0.19336490427751377</v>
      </c>
      <c r="Z182" s="2">
        <v>0.84628529031264144</v>
      </c>
      <c r="AA182" s="2">
        <v>0.56256403178907599</v>
      </c>
      <c r="AB182" s="4">
        <f t="shared" si="73"/>
        <v>0.59935749483380973</v>
      </c>
      <c r="AC182">
        <v>0.4</v>
      </c>
      <c r="AD182" s="2">
        <f t="shared" si="74"/>
        <v>0.19935749483380971</v>
      </c>
      <c r="AE182" s="2" t="str">
        <f t="shared" si="75"/>
        <v>Different</v>
      </c>
      <c r="AF182">
        <v>-75.78</v>
      </c>
      <c r="AG182" s="2" t="e">
        <f t="shared" si="76"/>
        <v>#N/A</v>
      </c>
      <c r="AH182" s="2">
        <f t="shared" si="77"/>
        <v>73.820000000000007</v>
      </c>
      <c r="AI182" s="2" t="e">
        <f t="shared" si="78"/>
        <v>#N/A</v>
      </c>
    </row>
    <row r="183" spans="1:35" x14ac:dyDescent="0.25">
      <c r="A183" t="s">
        <v>106</v>
      </c>
      <c r="B183">
        <v>-19.150000000000006</v>
      </c>
      <c r="C183">
        <v>47.91</v>
      </c>
      <c r="D183">
        <v>88.2</v>
      </c>
      <c r="E183">
        <f t="shared" si="79"/>
        <v>222.67453727354183</v>
      </c>
      <c r="F183">
        <f t="shared" si="65"/>
        <v>-0.39700905581890833</v>
      </c>
      <c r="G183">
        <v>-5</v>
      </c>
      <c r="H183">
        <f t="shared" si="80"/>
        <v>-5.0964707152030364</v>
      </c>
      <c r="I183">
        <f t="shared" si="66"/>
        <v>-0.82521759501593617</v>
      </c>
      <c r="J183">
        <v>-16.3402310274477</v>
      </c>
      <c r="K183">
        <f t="shared" si="86"/>
        <v>-9.9003590859754969</v>
      </c>
      <c r="L183">
        <f t="shared" si="68"/>
        <v>-1.073940131605849</v>
      </c>
      <c r="M183">
        <f t="shared" si="81"/>
        <v>-3.061548190921056</v>
      </c>
      <c r="N183">
        <f t="shared" si="69"/>
        <v>4.4721515369438386E-2</v>
      </c>
      <c r="O183">
        <f t="shared" si="82"/>
        <v>11.773940159896849</v>
      </c>
      <c r="P183">
        <f t="shared" si="70"/>
        <v>0.99999229736332629</v>
      </c>
      <c r="Q183">
        <f t="shared" si="83"/>
        <v>7.9043494714044336</v>
      </c>
      <c r="R183">
        <f t="shared" si="71"/>
        <v>0.99963100170620456</v>
      </c>
      <c r="S183">
        <f t="shared" si="84"/>
        <v>-1.6654397997785204</v>
      </c>
      <c r="T183" s="2">
        <f t="shared" si="72"/>
        <v>0.15903311937345868</v>
      </c>
      <c r="U183">
        <v>0</v>
      </c>
      <c r="V183" s="2">
        <f t="shared" si="85"/>
        <v>2.5291533057652759E-2</v>
      </c>
      <c r="W183" s="2">
        <v>0.13807324161114315</v>
      </c>
      <c r="X183" s="2">
        <v>7.2649874986264299E-5</v>
      </c>
      <c r="Y183" s="2">
        <v>3.3292122459994883E-2</v>
      </c>
      <c r="Z183" s="2">
        <v>0.15903311937345868</v>
      </c>
      <c r="AA183" s="2">
        <v>0.14828116729166252</v>
      </c>
      <c r="AB183" s="4">
        <f t="shared" si="73"/>
        <v>9.5750460122249109E-2</v>
      </c>
      <c r="AC183">
        <v>0.2</v>
      </c>
      <c r="AD183" s="2">
        <f t="shared" si="74"/>
        <v>0.1042495398777509</v>
      </c>
      <c r="AE183" s="2" t="str">
        <f t="shared" si="75"/>
        <v>Different</v>
      </c>
      <c r="AF183">
        <v>-19.150000000000006</v>
      </c>
      <c r="AG183" s="2" t="e">
        <f t="shared" si="76"/>
        <v>#N/A</v>
      </c>
      <c r="AH183" s="2">
        <f t="shared" si="77"/>
        <v>47.91</v>
      </c>
      <c r="AI183" s="2" t="e">
        <f t="shared" si="78"/>
        <v>#N/A</v>
      </c>
    </row>
    <row r="184" spans="1:35" x14ac:dyDescent="0.25">
      <c r="A184" t="s">
        <v>111</v>
      </c>
      <c r="B184">
        <v>-61.05</v>
      </c>
      <c r="C184">
        <v>94.570000000000007</v>
      </c>
      <c r="D184">
        <v>110.4</v>
      </c>
      <c r="E184">
        <f t="shared" si="79"/>
        <v>294.571787516543</v>
      </c>
      <c r="F184">
        <f t="shared" si="65"/>
        <v>1.4008649965954545</v>
      </c>
      <c r="G184">
        <v>10</v>
      </c>
      <c r="H184">
        <f t="shared" si="80"/>
        <v>9.7324800041915474</v>
      </c>
      <c r="I184">
        <f t="shared" si="66"/>
        <v>-0.22864673440492098</v>
      </c>
      <c r="J184">
        <v>-24.63330654477133</v>
      </c>
      <c r="K184">
        <f t="shared" si="86"/>
        <v>-13.700112199710775</v>
      </c>
      <c r="L184">
        <f t="shared" si="68"/>
        <v>-1.1871776561410712</v>
      </c>
      <c r="M184">
        <f t="shared" si="81"/>
        <v>-18.228742943266912</v>
      </c>
      <c r="N184">
        <f t="shared" si="69"/>
        <v>1.2115951395534403E-8</v>
      </c>
      <c r="O184">
        <f t="shared" si="82"/>
        <v>-9.5616634710510873</v>
      </c>
      <c r="P184">
        <f t="shared" si="70"/>
        <v>7.0370681028502898E-5</v>
      </c>
      <c r="Q184">
        <f t="shared" si="83"/>
        <v>-6.2063280562349341</v>
      </c>
      <c r="R184">
        <f t="shared" si="71"/>
        <v>2.0125702259433048E-3</v>
      </c>
      <c r="S184">
        <f t="shared" si="84"/>
        <v>1.5850924702830624</v>
      </c>
      <c r="T184" s="2">
        <f t="shared" si="72"/>
        <v>0.82992452732541444</v>
      </c>
      <c r="U184">
        <v>1</v>
      </c>
      <c r="V184" s="2">
        <f t="shared" si="85"/>
        <v>2.8925666405483698E-2</v>
      </c>
      <c r="W184" s="2">
        <v>0.79199754657123289</v>
      </c>
      <c r="X184" s="2">
        <v>0.85064692152090804</v>
      </c>
      <c r="Y184" s="2">
        <v>0.55961057751189947</v>
      </c>
      <c r="Z184" s="2">
        <v>0.82992452732541444</v>
      </c>
      <c r="AA184" s="2">
        <v>0.82962798013273198</v>
      </c>
      <c r="AB184" s="4">
        <f t="shared" si="73"/>
        <v>0.77236151061243741</v>
      </c>
      <c r="AC184">
        <v>0.87</v>
      </c>
      <c r="AD184" s="2">
        <f t="shared" si="74"/>
        <v>9.7638489387562588E-2</v>
      </c>
      <c r="AE184" s="2" t="str">
        <f t="shared" si="75"/>
        <v>Same</v>
      </c>
      <c r="AF184">
        <v>-61.05</v>
      </c>
      <c r="AG184" s="2">
        <f t="shared" si="76"/>
        <v>94.570000000000007</v>
      </c>
      <c r="AH184" s="2" t="e">
        <f t="shared" si="77"/>
        <v>#N/A</v>
      </c>
      <c r="AI184" s="2" t="e">
        <f t="shared" si="78"/>
        <v>#N/A</v>
      </c>
    </row>
    <row r="185" spans="1:35" x14ac:dyDescent="0.25">
      <c r="A185" t="s">
        <v>106</v>
      </c>
      <c r="B185">
        <v>35.290000000000006</v>
      </c>
      <c r="C185">
        <v>54.78</v>
      </c>
      <c r="D185">
        <v>82.2</v>
      </c>
      <c r="E185">
        <f t="shared" si="79"/>
        <v>203.97292583781939</v>
      </c>
      <c r="F185">
        <f t="shared" si="65"/>
        <v>-0.86466452004014449</v>
      </c>
      <c r="G185">
        <v>8</v>
      </c>
      <c r="H185">
        <f t="shared" si="80"/>
        <v>7.8073788864660196</v>
      </c>
      <c r="I185">
        <f t="shared" si="66"/>
        <v>-0.30609383449290573</v>
      </c>
      <c r="J185">
        <v>24.592627134323756</v>
      </c>
      <c r="K185">
        <f t="shared" si="86"/>
        <v>45.831030227678838</v>
      </c>
      <c r="L185">
        <f t="shared" si="68"/>
        <v>0.5869268710355835</v>
      </c>
      <c r="M185">
        <f t="shared" si="81"/>
        <v>-7.7582139035937026E-2</v>
      </c>
      <c r="N185">
        <f t="shared" si="69"/>
        <v>0.48061418784709381</v>
      </c>
      <c r="O185">
        <f t="shared" si="82"/>
        <v>4.8895671873684163</v>
      </c>
      <c r="P185">
        <f t="shared" si="70"/>
        <v>0.99253151936973993</v>
      </c>
      <c r="Q185">
        <f t="shared" si="83"/>
        <v>1.8575945606342579</v>
      </c>
      <c r="R185">
        <f t="shared" si="71"/>
        <v>0.86501632806485262</v>
      </c>
      <c r="S185">
        <f t="shared" si="84"/>
        <v>-4.4219542911624945</v>
      </c>
      <c r="T185" s="2">
        <f t="shared" si="72"/>
        <v>1.1868191136150622E-2</v>
      </c>
      <c r="U185">
        <v>0</v>
      </c>
      <c r="V185" s="2">
        <f t="shared" si="85"/>
        <v>1.408539608442042E-4</v>
      </c>
      <c r="W185" s="2">
        <v>0.10589285503055129</v>
      </c>
      <c r="X185" s="2">
        <v>9.6374598342591169E-7</v>
      </c>
      <c r="Y185" s="2">
        <v>3.1981811882544209E-7</v>
      </c>
      <c r="Z185" s="2">
        <v>1.1868191136150622E-2</v>
      </c>
      <c r="AA185" s="2">
        <v>4.9174475073289015E-4</v>
      </c>
      <c r="AB185" s="4">
        <f t="shared" si="73"/>
        <v>2.3650814896307409E-2</v>
      </c>
      <c r="AC185">
        <v>0.4</v>
      </c>
      <c r="AD185" s="2">
        <f t="shared" si="74"/>
        <v>0.37634918510369264</v>
      </c>
      <c r="AE185" s="2" t="str">
        <f t="shared" si="75"/>
        <v>Very Different</v>
      </c>
      <c r="AF185">
        <v>35.290000000000006</v>
      </c>
      <c r="AG185" s="2" t="e">
        <f t="shared" si="76"/>
        <v>#N/A</v>
      </c>
      <c r="AH185" s="2" t="e">
        <f t="shared" si="77"/>
        <v>#N/A</v>
      </c>
      <c r="AI185" s="2">
        <f t="shared" si="78"/>
        <v>54.78</v>
      </c>
    </row>
    <row r="186" spans="1:35" x14ac:dyDescent="0.25">
      <c r="A186" t="s">
        <v>111</v>
      </c>
      <c r="B186">
        <v>-34.680000000000007</v>
      </c>
      <c r="C186">
        <v>33.360000000000014</v>
      </c>
      <c r="D186">
        <v>86.8</v>
      </c>
      <c r="E186">
        <f t="shared" si="79"/>
        <v>218.28125686782872</v>
      </c>
      <c r="F186">
        <f t="shared" si="65"/>
        <v>-0.50686812302545892</v>
      </c>
      <c r="G186">
        <v>-12</v>
      </c>
      <c r="H186">
        <f t="shared" si="80"/>
        <v>-12.360038656839349</v>
      </c>
      <c r="I186">
        <f t="shared" si="66"/>
        <v>-1.1174319977775005</v>
      </c>
      <c r="J186">
        <v>-34.583564182814875</v>
      </c>
      <c r="K186">
        <f t="shared" si="86"/>
        <v>-17.863211442854151</v>
      </c>
      <c r="L186">
        <f t="shared" si="68"/>
        <v>-1.3112433621428472</v>
      </c>
      <c r="M186">
        <f t="shared" si="81"/>
        <v>-3.6214192591256111</v>
      </c>
      <c r="N186">
        <f t="shared" si="69"/>
        <v>2.6048044959063488E-2</v>
      </c>
      <c r="O186">
        <f t="shared" si="82"/>
        <v>16.918162821134253</v>
      </c>
      <c r="P186">
        <f t="shared" si="70"/>
        <v>0.99999995507012374</v>
      </c>
      <c r="Q186">
        <f t="shared" si="83"/>
        <v>12.735838588346997</v>
      </c>
      <c r="R186">
        <f t="shared" si="71"/>
        <v>0.99999705629490021</v>
      </c>
      <c r="S186">
        <f t="shared" si="84"/>
        <v>-1.4192897054043834</v>
      </c>
      <c r="T186" s="2">
        <f t="shared" si="72"/>
        <v>0.19477295952597218</v>
      </c>
      <c r="U186">
        <v>1</v>
      </c>
      <c r="V186" s="2">
        <f t="shared" si="85"/>
        <v>0.6483905867105616</v>
      </c>
      <c r="W186" s="2">
        <v>0.15402096726313252</v>
      </c>
      <c r="X186" s="2">
        <v>9.3979798780955554E-4</v>
      </c>
      <c r="Y186" s="2">
        <v>0.16215494042782791</v>
      </c>
      <c r="Z186" s="2">
        <v>0.19477295952597218</v>
      </c>
      <c r="AA186" s="2">
        <v>0.18802704191916192</v>
      </c>
      <c r="AB186" s="4">
        <f t="shared" si="73"/>
        <v>0.13998314142478083</v>
      </c>
      <c r="AC186">
        <v>0.107</v>
      </c>
      <c r="AD186" s="2">
        <f t="shared" si="74"/>
        <v>3.2983141424780829E-2</v>
      </c>
      <c r="AE186" s="2" t="str">
        <f t="shared" si="75"/>
        <v>Same</v>
      </c>
      <c r="AF186">
        <v>-34.680000000000007</v>
      </c>
      <c r="AG186" s="2">
        <f t="shared" si="76"/>
        <v>33.360000000000014</v>
      </c>
      <c r="AH186" s="2" t="e">
        <f t="shared" si="77"/>
        <v>#N/A</v>
      </c>
      <c r="AI186" s="2" t="e">
        <f t="shared" si="78"/>
        <v>#N/A</v>
      </c>
    </row>
    <row r="187" spans="1:35" x14ac:dyDescent="0.25">
      <c r="A187" t="s">
        <v>106</v>
      </c>
      <c r="B187">
        <v>-19.269999999999996</v>
      </c>
      <c r="C187">
        <v>67.710000000000008</v>
      </c>
      <c r="D187">
        <v>65.400000000000006</v>
      </c>
      <c r="E187">
        <f t="shared" si="79"/>
        <v>153.4877108427952</v>
      </c>
      <c r="F187">
        <f t="shared" si="65"/>
        <v>-2.1271058201363204</v>
      </c>
      <c r="G187">
        <v>48</v>
      </c>
      <c r="H187">
        <f t="shared" si="80"/>
        <v>45.694515860664559</v>
      </c>
      <c r="I187">
        <f t="shared" si="66"/>
        <v>1.2181112383059212</v>
      </c>
      <c r="J187">
        <v>-11.914608643048339</v>
      </c>
      <c r="K187">
        <f t="shared" si="86"/>
        <v>-7.6846232558721193</v>
      </c>
      <c r="L187">
        <f t="shared" si="68"/>
        <v>-1.0079083571945227</v>
      </c>
      <c r="M187">
        <f t="shared" si="81"/>
        <v>39.312981537308858</v>
      </c>
      <c r="N187">
        <f t="shared" si="69"/>
        <v>1</v>
      </c>
      <c r="O187">
        <f t="shared" si="82"/>
        <v>-1.0542054197071589</v>
      </c>
      <c r="P187">
        <f t="shared" si="70"/>
        <v>0.25841836286318359</v>
      </c>
      <c r="Q187">
        <f t="shared" si="83"/>
        <v>-21.062112771102278</v>
      </c>
      <c r="R187">
        <f t="shared" si="71"/>
        <v>7.1259151365576083E-10</v>
      </c>
      <c r="S187">
        <f t="shared" si="84"/>
        <v>-6.2654731876128178</v>
      </c>
      <c r="T187" s="2">
        <f t="shared" si="72"/>
        <v>1.897207525912138E-3</v>
      </c>
      <c r="U187">
        <v>0</v>
      </c>
      <c r="V187" s="2">
        <f t="shared" si="85"/>
        <v>3.5993963963776558E-6</v>
      </c>
      <c r="W187" s="2">
        <v>0.20379959010700299</v>
      </c>
      <c r="X187" s="2">
        <v>1.4647278233840278E-5</v>
      </c>
      <c r="Y187" s="2">
        <v>3.365773878561884E-2</v>
      </c>
      <c r="Z187" s="2">
        <v>1.897207525912138E-3</v>
      </c>
      <c r="AA187" s="2">
        <v>2.8122384437495529E-5</v>
      </c>
      <c r="AB187" s="4">
        <f t="shared" si="73"/>
        <v>4.7879461216241058E-2</v>
      </c>
      <c r="AC187">
        <v>0.24</v>
      </c>
      <c r="AD187" s="2">
        <f t="shared" si="74"/>
        <v>0.19212053878375893</v>
      </c>
      <c r="AE187" s="2" t="str">
        <f t="shared" si="75"/>
        <v>Different</v>
      </c>
      <c r="AF187">
        <v>-19.269999999999996</v>
      </c>
      <c r="AG187" s="2" t="e">
        <f t="shared" si="76"/>
        <v>#N/A</v>
      </c>
      <c r="AH187" s="2">
        <f t="shared" si="77"/>
        <v>67.710000000000008</v>
      </c>
      <c r="AI187" s="2" t="e">
        <f t="shared" si="78"/>
        <v>#N/A</v>
      </c>
    </row>
  </sheetData>
  <conditionalFormatting sqref="W2:W18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18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18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E187">
    <cfRule type="colorScale" priority="3">
      <colorScale>
        <cfvo type="min"/>
        <cfvo type="max"/>
        <color theme="0"/>
        <color rgb="FFFF0000"/>
      </colorScale>
    </cfRule>
  </conditionalFormatting>
  <conditionalFormatting sqref="Y2:Y18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Z18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8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7FBF-57CD-4209-8776-3CACB61441FF}">
  <dimension ref="A1:F16"/>
  <sheetViews>
    <sheetView workbookViewId="0">
      <selection activeCell="B1" sqref="B1:B16"/>
    </sheetView>
  </sheetViews>
  <sheetFormatPr defaultRowHeight="15" x14ac:dyDescent="0.25"/>
  <sheetData>
    <row r="1" spans="1:6" x14ac:dyDescent="0.25">
      <c r="A1" t="s">
        <v>340</v>
      </c>
      <c r="B1">
        <v>-0.89005847605193911</v>
      </c>
      <c r="C1">
        <v>-2.8593473081809937</v>
      </c>
      <c r="D1">
        <v>0.11841419169391323</v>
      </c>
      <c r="E1">
        <v>-12.242249578717402</v>
      </c>
      <c r="F1">
        <v>-2.9413708089256705</v>
      </c>
    </row>
    <row r="2" spans="1:6" x14ac:dyDescent="0.25">
      <c r="A2" t="s">
        <v>341</v>
      </c>
      <c r="B2">
        <v>-6.739527186030835</v>
      </c>
      <c r="C2">
        <v>-11.403150606370117</v>
      </c>
      <c r="D2">
        <v>8.2949561241574674</v>
      </c>
      <c r="E2">
        <v>10.532131893337064</v>
      </c>
      <c r="F2">
        <v>-12.36298631733642</v>
      </c>
    </row>
    <row r="3" spans="1:6" x14ac:dyDescent="0.25">
      <c r="A3" t="s">
        <v>342</v>
      </c>
      <c r="B3">
        <v>0.43486939841783123</v>
      </c>
      <c r="C3">
        <v>0.53614065753212647</v>
      </c>
      <c r="D3">
        <v>0.18246031051368289</v>
      </c>
      <c r="E3">
        <v>-4.9423998187096663</v>
      </c>
      <c r="F3">
        <v>0.11210012870271473</v>
      </c>
    </row>
    <row r="4" spans="1:6" x14ac:dyDescent="0.25">
      <c r="A4" t="s">
        <v>337</v>
      </c>
      <c r="B4">
        <v>-1.9385917684182423</v>
      </c>
      <c r="C4">
        <v>-3.4579558177579544</v>
      </c>
      <c r="D4">
        <v>-0.67596190166858339</v>
      </c>
      <c r="E4">
        <v>-4.538373097610612</v>
      </c>
      <c r="F4">
        <v>-3.5729194522819778</v>
      </c>
    </row>
    <row r="5" spans="1:6" x14ac:dyDescent="0.25">
      <c r="A5" t="s">
        <v>347</v>
      </c>
      <c r="B5">
        <v>8.6471787251101127</v>
      </c>
      <c r="C5">
        <v>-14.478898531458571</v>
      </c>
      <c r="D5">
        <v>-24.993074292922095</v>
      </c>
      <c r="E5">
        <v>-7.7725394384515845</v>
      </c>
      <c r="F5">
        <v>-7.108369375244191</v>
      </c>
    </row>
    <row r="6" spans="1:6" x14ac:dyDescent="0.25">
      <c r="A6" t="s">
        <v>343</v>
      </c>
      <c r="B6">
        <v>-8.2175102728794869</v>
      </c>
      <c r="C6">
        <v>-25.000000000000007</v>
      </c>
      <c r="D6">
        <v>24.738726077811066</v>
      </c>
      <c r="E6">
        <v>-12.783558213894493</v>
      </c>
      <c r="F6">
        <v>-13.002406550234092</v>
      </c>
    </row>
    <row r="7" spans="1:6" x14ac:dyDescent="0.25">
      <c r="A7" t="s">
        <v>348</v>
      </c>
      <c r="B7">
        <v>3.9245974196682205</v>
      </c>
      <c r="C7">
        <v>-3.2269902239339268</v>
      </c>
      <c r="D7">
        <v>-12.46507171640671</v>
      </c>
      <c r="E7">
        <v>-2.3379323526555109</v>
      </c>
      <c r="F7">
        <v>-1.9215721028074562</v>
      </c>
    </row>
    <row r="8" spans="1:6" x14ac:dyDescent="0.25">
      <c r="A8" t="s">
        <v>338</v>
      </c>
      <c r="B8">
        <v>2.4052116882811991</v>
      </c>
      <c r="C8">
        <v>-6.4196486204364529</v>
      </c>
      <c r="D8">
        <v>-4.7448867262476968</v>
      </c>
      <c r="E8">
        <v>-4.3718449273907032</v>
      </c>
      <c r="F8">
        <v>-3.3594715207995542</v>
      </c>
    </row>
    <row r="9" spans="1:6" x14ac:dyDescent="0.25">
      <c r="A9" t="s">
        <v>349</v>
      </c>
      <c r="B9">
        <v>5.0487254835089495</v>
      </c>
      <c r="C9">
        <v>-25.000000000000014</v>
      </c>
      <c r="D9">
        <v>5.7976004514321033</v>
      </c>
      <c r="E9">
        <v>-2.4113410644548088</v>
      </c>
      <c r="F9">
        <v>12.353302276806026</v>
      </c>
    </row>
    <row r="10" spans="1:6" x14ac:dyDescent="0.25">
      <c r="A10" t="s">
        <v>350</v>
      </c>
      <c r="B10">
        <v>8.9355246207917141</v>
      </c>
      <c r="C10">
        <v>21.32985873238005</v>
      </c>
      <c r="D10">
        <v>25</v>
      </c>
      <c r="E10">
        <v>-16.242272303202885</v>
      </c>
      <c r="F10">
        <v>-10.428357586006046</v>
      </c>
    </row>
    <row r="11" spans="1:6" x14ac:dyDescent="0.25">
      <c r="A11" t="s">
        <v>344</v>
      </c>
      <c r="B11">
        <v>1.2145136344043628</v>
      </c>
      <c r="C11">
        <v>-11.571388169256634</v>
      </c>
      <c r="D11">
        <v>1.5966833553243616</v>
      </c>
      <c r="E11">
        <v>0.7570249392724363</v>
      </c>
      <c r="F11">
        <v>4.8670574097510668</v>
      </c>
    </row>
    <row r="12" spans="1:6" x14ac:dyDescent="0.25">
      <c r="A12" t="s">
        <v>339</v>
      </c>
      <c r="B12">
        <v>1.72840216115025</v>
      </c>
      <c r="C12">
        <v>-4.4339018234265248</v>
      </c>
      <c r="D12">
        <v>-3.8152817056346517</v>
      </c>
      <c r="E12">
        <v>-5.6433841925840156</v>
      </c>
      <c r="F12">
        <v>4.4560610451663747</v>
      </c>
    </row>
    <row r="13" spans="1:6" x14ac:dyDescent="0.25">
      <c r="A13" t="s">
        <v>351</v>
      </c>
      <c r="B13">
        <v>-8.6065654977804122</v>
      </c>
      <c r="C13">
        <v>-24.999999999999968</v>
      </c>
      <c r="D13">
        <v>25.000000000000011</v>
      </c>
      <c r="E13">
        <v>-13.662734673349876</v>
      </c>
      <c r="F13">
        <v>-24.99088044292608</v>
      </c>
    </row>
    <row r="14" spans="1:6" x14ac:dyDescent="0.25">
      <c r="A14" t="s">
        <v>345</v>
      </c>
      <c r="B14">
        <v>5.3714996945586853</v>
      </c>
      <c r="C14">
        <v>21.804005715969584</v>
      </c>
      <c r="D14">
        <v>-16.894984727149868</v>
      </c>
      <c r="E14">
        <v>22.302687794920519</v>
      </c>
      <c r="F14">
        <v>22.225714954991307</v>
      </c>
    </row>
    <row r="15" spans="1:6" x14ac:dyDescent="0.25">
      <c r="A15" t="s">
        <v>346</v>
      </c>
      <c r="B15">
        <v>-5.2745646231832053</v>
      </c>
      <c r="C15">
        <v>-14.1977246664148</v>
      </c>
      <c r="D15">
        <v>-10.374601197454799</v>
      </c>
      <c r="E15">
        <v>-25</v>
      </c>
      <c r="F15">
        <v>14.560084143246053</v>
      </c>
    </row>
    <row r="16" spans="1:6" x14ac:dyDescent="0.25">
      <c r="A16" t="s">
        <v>352</v>
      </c>
      <c r="B16">
        <v>2.1036664874797899</v>
      </c>
      <c r="C16">
        <v>1.8421774411291332</v>
      </c>
      <c r="D16">
        <v>-1.0846126363141868</v>
      </c>
      <c r="E16">
        <v>1.6338374361397796</v>
      </c>
      <c r="F16">
        <v>-12.816779980116976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B349-F157-4C82-A5BD-C20D95196CE3}">
  <dimension ref="A1:AQ187"/>
  <sheetViews>
    <sheetView topLeftCell="L1" zoomScaleNormal="100" workbookViewId="0">
      <pane ySplit="1" topLeftCell="A2" activePane="bottomLeft" state="frozen"/>
      <selection activeCell="R1" sqref="R1"/>
      <selection pane="bottomLeft" activeCell="D2" sqref="D2"/>
    </sheetView>
  </sheetViews>
  <sheetFormatPr defaultRowHeight="15" x14ac:dyDescent="0.25"/>
  <cols>
    <col min="1" max="1" width="26.7109375" bestFit="1" customWidth="1"/>
    <col min="2" max="3" width="26.7109375" customWidth="1"/>
    <col min="4" max="4" width="13.42578125" bestFit="1" customWidth="1"/>
    <col min="5" max="6" width="13.42578125" customWidth="1"/>
    <col min="7" max="7" width="13.7109375" bestFit="1" customWidth="1"/>
    <col min="8" max="9" width="12.7109375" customWidth="1"/>
    <col min="10" max="10" width="12.7109375" bestFit="1" customWidth="1"/>
    <col min="11" max="12" width="12.7109375" customWidth="1"/>
    <col min="16" max="16" width="12" bestFit="1" customWidth="1"/>
    <col min="20" max="20" width="14.7109375" bestFit="1" customWidth="1"/>
    <col min="21" max="21" width="10.85546875" bestFit="1" customWidth="1"/>
    <col min="22" max="28" width="11.85546875" customWidth="1"/>
    <col min="29" max="29" width="14.7109375" bestFit="1" customWidth="1"/>
    <col min="30" max="30" width="14.7109375" customWidth="1"/>
    <col min="31" max="31" width="18.28515625" bestFit="1" customWidth="1"/>
    <col min="32" max="34" width="18.28515625" customWidth="1"/>
    <col min="35" max="35" width="14" bestFit="1" customWidth="1"/>
    <col min="36" max="36" width="15.7109375" bestFit="1" customWidth="1"/>
    <col min="37" max="37" width="12" bestFit="1" customWidth="1"/>
    <col min="38" max="38" width="12.5703125" bestFit="1" customWidth="1"/>
    <col min="39" max="39" width="19.85546875" bestFit="1" customWidth="1"/>
    <col min="40" max="40" width="12.5703125" customWidth="1"/>
    <col min="41" max="41" width="6.42578125" customWidth="1"/>
    <col min="42" max="42" width="15.42578125" bestFit="1" customWidth="1"/>
  </cols>
  <sheetData>
    <row r="1" spans="1:43" x14ac:dyDescent="0.25">
      <c r="A1" t="s">
        <v>8</v>
      </c>
      <c r="B1" t="s">
        <v>330</v>
      </c>
      <c r="C1" t="s">
        <v>331</v>
      </c>
      <c r="D1" t="s">
        <v>53</v>
      </c>
      <c r="E1" t="s">
        <v>370</v>
      </c>
      <c r="F1" t="s">
        <v>374</v>
      </c>
      <c r="G1" t="s">
        <v>54</v>
      </c>
      <c r="H1" t="s">
        <v>378</v>
      </c>
      <c r="I1" t="s">
        <v>379</v>
      </c>
      <c r="J1" t="s">
        <v>329</v>
      </c>
      <c r="K1" t="s">
        <v>380</v>
      </c>
      <c r="L1" t="s">
        <v>381</v>
      </c>
      <c r="M1" t="s">
        <v>335</v>
      </c>
      <c r="N1" t="s">
        <v>336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382</v>
      </c>
      <c r="V1" t="s">
        <v>359</v>
      </c>
      <c r="W1" t="s">
        <v>365</v>
      </c>
      <c r="X1" t="s">
        <v>366</v>
      </c>
      <c r="Y1" t="s">
        <v>367</v>
      </c>
      <c r="Z1" t="s">
        <v>388</v>
      </c>
      <c r="AA1" t="s">
        <v>393</v>
      </c>
      <c r="AB1" s="3" t="s">
        <v>368</v>
      </c>
      <c r="AC1" t="s">
        <v>369</v>
      </c>
      <c r="AD1" t="s">
        <v>383</v>
      </c>
      <c r="AE1" t="s">
        <v>384</v>
      </c>
      <c r="AF1" t="s">
        <v>330</v>
      </c>
      <c r="AG1" t="s">
        <v>385</v>
      </c>
      <c r="AH1" t="s">
        <v>386</v>
      </c>
      <c r="AI1" t="s">
        <v>387</v>
      </c>
    </row>
    <row r="2" spans="1:43" x14ac:dyDescent="0.25">
      <c r="A2" t="s">
        <v>92</v>
      </c>
      <c r="B2">
        <v>22.899999999999991</v>
      </c>
      <c r="C2">
        <v>18.390000000000015</v>
      </c>
      <c r="D2">
        <v>95.7</v>
      </c>
      <c r="E2">
        <f t="shared" ref="E2:E65" si="0">IF(AND(D2&gt;=0,$AQ$2&lt;&gt;0),(((D2+1)^$AQ$2)-1)/$AQ$2,IF(AND(D2&gt;=0,$AQ$2=0),LOG(D2+1),IF(AND(D2&lt;0,$AQ$2&lt;&gt;2),-(((-D2+1)^(2-$AQ$2))-1)/(2-$AQ$2),-LOG(-D2+1))))</f>
        <v>246.50518072981902</v>
      </c>
      <c r="F2">
        <f>STANDARDIZE(E2,AVERAGE($E$2:$E$187),_xlfn.STDEV.S($E$2:$E$187))</f>
        <v>0.19890379728147262</v>
      </c>
      <c r="G2">
        <v>-7</v>
      </c>
      <c r="H2">
        <f t="shared" ref="H2:H65" si="1">IF(AND(G2&gt;=0,$AQ$3&lt;&gt;0),(((G2+1)^$AQ$3)-1)/$AQ$3,IF(AND(G2&gt;=0,$AQ$3=0),LOG(G2+1),IF(AND(G2&lt;0,$AQ$3&lt;&gt;2),-(((-G2+1)^(2-$AQ$3))-1)/(2-$AQ$3),-LOG(-G2+1))))</f>
        <v>-7.1619689202879533</v>
      </c>
      <c r="I2">
        <f>STANDARDIZE(H2,AVERAGE($H$2:$H$187),_xlfn.STDEV.S($H$2:$H$187))</f>
        <v>-0.90831289050345965</v>
      </c>
      <c r="J2">
        <v>38.425168669810724</v>
      </c>
      <c r="K2">
        <f>IF(AND(J2&gt;=0,$AQ$4&lt;&gt;0),(((J2+1)^$AQ$4)-1)/$AQ$4,IF(AND(J2&gt;=0,$AQ$4=0),LOG(J2+1),IF(AND(J2&lt;0,$AQ$4&lt;&gt;2),-(((-J2+1)^(2-$AQ$4))-1)/(2-$AQ$4),-LOG(-J2+1))))</f>
        <v>36.013572501541191</v>
      </c>
      <c r="L2">
        <f>STANDARDIZE(K2,AVERAGE($K$2:$K$187),_xlfn.STDEV.S($K$2:$K$187))</f>
        <v>0.29435401778402603</v>
      </c>
      <c r="M2">
        <f t="shared" ref="M2:M65" si="2">$AL$2*$F2+$AL$3*I2+$AL$4*L2+$AL$5</f>
        <v>4.8076884101571915</v>
      </c>
      <c r="N2">
        <f>1/(1+EXP(-M2))</f>
        <v>0.99189943898815613</v>
      </c>
      <c r="O2">
        <f>$AL$6*$F2+$AL$7*I2+$AL$8*L2+$AL$9</f>
        <v>16.081504315448452</v>
      </c>
      <c r="P2">
        <f>1/(1+EXP(-O2))</f>
        <v>0.99999989627310681</v>
      </c>
      <c r="Q2">
        <f>$AL$10*$F2+$AL$11*I2+$AL$12*L2+$AL$13</f>
        <v>-7.0549093570806045</v>
      </c>
      <c r="R2">
        <f>1/(1+EXP(-Q2))</f>
        <v>8.6241656864416481E-4</v>
      </c>
      <c r="S2">
        <f>$AL$14*$N2+$AL$15*P2+$AL$16*R2+$AL$17</f>
        <v>-0.32817078037209502</v>
      </c>
      <c r="T2" s="5">
        <f>1/(1+EXP(-S2))</f>
        <v>0.41868576692121245</v>
      </c>
      <c r="U2">
        <v>0</v>
      </c>
      <c r="V2" s="6">
        <f>-(U2*LOG(T2,EXP(1)) + (1-U2)*LOG((1-T2),EXP(1)))</f>
        <v>0.54246381966354285</v>
      </c>
      <c r="W2" s="2">
        <v>0.26306148570300569</v>
      </c>
      <c r="X2" s="2">
        <v>0.21149320374833322</v>
      </c>
      <c r="Y2" s="2">
        <v>0.25402232785672491</v>
      </c>
      <c r="Z2" s="2">
        <v>0.22999087791031131</v>
      </c>
      <c r="AA2" s="2">
        <v>0.26198319739168308</v>
      </c>
      <c r="AB2" s="4">
        <f>AVERAGE(W2,X2,Y2,Z2,AA2)</f>
        <v>0.24411021852201165</v>
      </c>
      <c r="AC2">
        <v>0.22</v>
      </c>
      <c r="AD2" s="2">
        <f>ABS(AB2-AC2)</f>
        <v>2.4110218522011645E-2</v>
      </c>
      <c r="AE2" s="2" t="str">
        <f>IF(AD2&lt;0.1,"Same",IF(AD2&lt;0.3,"Different","Very Different"))</f>
        <v>Same</v>
      </c>
      <c r="AF2">
        <v>22.899999999999991</v>
      </c>
      <c r="AG2" s="2">
        <f>IF(AE2=$AG$1,C2,NA())</f>
        <v>18.390000000000015</v>
      </c>
      <c r="AH2" s="2" t="e">
        <f>IF(AE2=$AH$1,C2,NA())</f>
        <v>#N/A</v>
      </c>
      <c r="AI2" s="2" t="e">
        <f>IF(AE2=$AI$1,C2,NA())</f>
        <v>#N/A</v>
      </c>
      <c r="AK2" t="s">
        <v>340</v>
      </c>
      <c r="AL2">
        <v>-1.3722861496890546</v>
      </c>
      <c r="AM2">
        <f>AL2^2</f>
        <v>1.8831692766284103</v>
      </c>
      <c r="AN2">
        <f ca="1">_xlfn.NORM.INV(RAND(),0,4*SQRT(2/(3+1)))</f>
        <v>-3.0489502005268849</v>
      </c>
      <c r="AP2" t="s">
        <v>371</v>
      </c>
      <c r="AQ2">
        <v>1.2550982125447154</v>
      </c>
    </row>
    <row r="3" spans="1:43" x14ac:dyDescent="0.25">
      <c r="A3" t="s">
        <v>106</v>
      </c>
      <c r="B3">
        <v>60.86999999999999</v>
      </c>
      <c r="C3">
        <v>107.28000000000002</v>
      </c>
      <c r="D3">
        <v>107</v>
      </c>
      <c r="E3">
        <f t="shared" si="0"/>
        <v>283.30166395191918</v>
      </c>
      <c r="F3">
        <f t="shared" ref="F3:F66" si="3">STANDARDIZE(E3,AVERAGE($E$2:$E$187),_xlfn.STDEV.S($E$2:$E$187))</f>
        <v>1.1190424977396898</v>
      </c>
      <c r="G3">
        <v>16</v>
      </c>
      <c r="H3">
        <f t="shared" si="1"/>
        <v>15.476227390881384</v>
      </c>
      <c r="I3">
        <f t="shared" ref="I3:I66" si="4">STANDARDIZE(H3,AVERAGE($H$2:$H$187),_xlfn.STDEV.S($H$2:$H$187))</f>
        <v>2.4250647027720534E-3</v>
      </c>
      <c r="J3">
        <v>22.17772873344412</v>
      </c>
      <c r="K3">
        <f t="shared" ref="K3:K66" si="5">IF(AND(J3&gt;=0,$AQ$2&lt;&gt;0),(((J3+1)^$AQ$2)-1)/$AQ$2,IF(AND(J3&gt;=0,$AQ$2=0),LOG(J3+1),IF(AND(J3&lt;0,$AQ$2&lt;&gt;2),-(((-J3+1)^(2-$AQ$2))-1)/(2-$AQ$2),-LOG(-J3+1))))</f>
        <v>40.376988392237081</v>
      </c>
      <c r="L3">
        <f t="shared" ref="L3:L66" si="6">STANDARDIZE(K3,AVERAGE($K$2:$K$187),_xlfn.STDEV.S($K$2:$K$187))</f>
        <v>0.42438941724037033</v>
      </c>
      <c r="M3">
        <f t="shared" si="2"/>
        <v>-3.3907060558311377</v>
      </c>
      <c r="N3">
        <f t="shared" ref="N3:N66" si="7">1/(1+EXP(-M3))</f>
        <v>3.2587189362699366E-2</v>
      </c>
      <c r="O3">
        <f t="shared" ref="O3:O66" si="8">$AL$6*$F3+$AL$7*I3+$AL$8*L3+$AL$9</f>
        <v>17.356029601633395</v>
      </c>
      <c r="P3">
        <f t="shared" ref="P3:P66" si="9">1/(1+EXP(-O3))</f>
        <v>0.9999999710017291</v>
      </c>
      <c r="Q3">
        <f t="shared" ref="Q3:Q66" si="10">$AL$10*$F3+$AL$11*I3+$AL$12*L3+$AL$13</f>
        <v>11.607794989721217</v>
      </c>
      <c r="R3">
        <f t="shared" ref="R3:R66" si="11">1/(1+EXP(-Q3))</f>
        <v>0.99999090516678812</v>
      </c>
      <c r="S3">
        <f t="shared" ref="S3:S65" si="12">$AL$14*$N3+$AL$15*P3+$AL$16*R3+$AL$17</f>
        <v>1.10931247496893</v>
      </c>
      <c r="T3" s="5">
        <f t="shared" ref="T3:T66" si="13">1/(1+EXP(-S3))</f>
        <v>0.75200091330411367</v>
      </c>
      <c r="U3">
        <v>0</v>
      </c>
      <c r="V3" s="6">
        <f t="shared" ref="V3:V66" si="14">-(U3*LOG(T3,EXP(1)) + (1-U3)*LOG((1-T3),EXP(1)))</f>
        <v>1.3943302155018136</v>
      </c>
      <c r="W3" s="2">
        <v>0.8446567290806889</v>
      </c>
      <c r="X3" s="2">
        <v>0.85851775007436837</v>
      </c>
      <c r="Y3" s="2">
        <v>0.2027446315268791</v>
      </c>
      <c r="Z3" s="2">
        <v>0.8356151441271642</v>
      </c>
      <c r="AA3" s="2">
        <v>0.84772758193972797</v>
      </c>
      <c r="AB3" s="4">
        <f t="shared" ref="AB3:AB66" si="15">AVERAGE(W3,X3,Y3,Z3,AA3)</f>
        <v>0.71785236734976565</v>
      </c>
      <c r="AC3">
        <v>0.64</v>
      </c>
      <c r="AD3" s="2">
        <f t="shared" ref="AD3:AD66" si="16">ABS(AB3-AC3)</f>
        <v>7.7852367349765639E-2</v>
      </c>
      <c r="AE3" s="2" t="str">
        <f t="shared" ref="AE3:AE66" si="17">IF(AD3&lt;0.1,"Same",IF(AD3&lt;0.3,"Different","Very Different"))</f>
        <v>Same</v>
      </c>
      <c r="AF3">
        <v>60.86999999999999</v>
      </c>
      <c r="AG3" s="2">
        <f t="shared" ref="AG3:AG66" si="18">IF(AE3=$AG$1,C3,NA())</f>
        <v>107.28000000000002</v>
      </c>
      <c r="AH3" s="2" t="e">
        <f t="shared" ref="AH3:AH66" si="19">IF(AE3=$AH$1,C3,NA())</f>
        <v>#N/A</v>
      </c>
      <c r="AI3" s="2" t="e">
        <f t="shared" ref="AI3:AI66" si="20">IF(AE3=$AI$1,C3,NA())</f>
        <v>#N/A</v>
      </c>
      <c r="AK3" t="s">
        <v>341</v>
      </c>
      <c r="AL3">
        <v>-7.6732969713642971</v>
      </c>
      <c r="AM3">
        <f t="shared" ref="AM3:AM13" si="21">AL3^2</f>
        <v>58.879486410748491</v>
      </c>
      <c r="AN3">
        <f t="shared" ref="AN3:AN16" ca="1" si="22">_xlfn.NORM.INV(RAND(),0,4*SQRT(2/(3+1)))</f>
        <v>2.1326968450356203</v>
      </c>
      <c r="AP3" t="s">
        <v>372</v>
      </c>
      <c r="AQ3">
        <v>0.98341130688522982</v>
      </c>
    </row>
    <row r="4" spans="1:43" x14ac:dyDescent="0.25">
      <c r="A4" t="s">
        <v>111</v>
      </c>
      <c r="B4">
        <v>63.269999999999996</v>
      </c>
      <c r="C4">
        <v>96.960000000000008</v>
      </c>
      <c r="D4">
        <v>97.1</v>
      </c>
      <c r="E4">
        <f t="shared" si="0"/>
        <v>251.00717730916764</v>
      </c>
      <c r="F4">
        <f t="shared" si="3"/>
        <v>0.31148143838335923</v>
      </c>
      <c r="G4">
        <v>4</v>
      </c>
      <c r="H4">
        <f t="shared" si="1"/>
        <v>3.9335259641739349</v>
      </c>
      <c r="I4">
        <f t="shared" si="4"/>
        <v>-0.46193950526647726</v>
      </c>
      <c r="J4">
        <v>24.844455121419742</v>
      </c>
      <c r="K4">
        <f t="shared" si="5"/>
        <v>46.407604132038266</v>
      </c>
      <c r="L4">
        <f t="shared" si="6"/>
        <v>0.6041095141408056</v>
      </c>
      <c r="M4">
        <f t="shared" si="2"/>
        <v>1.3534893508875272</v>
      </c>
      <c r="N4">
        <f t="shared" si="7"/>
        <v>0.79469950890681407</v>
      </c>
      <c r="O4">
        <f t="shared" si="8"/>
        <v>14.256364732816337</v>
      </c>
      <c r="P4">
        <f t="shared" si="9"/>
        <v>0.99999935651387784</v>
      </c>
      <c r="Q4">
        <f t="shared" si="10"/>
        <v>8.2345373138603684E-3</v>
      </c>
      <c r="R4">
        <f t="shared" si="11"/>
        <v>0.50205862269595536</v>
      </c>
      <c r="S4">
        <f t="shared" si="12"/>
        <v>-1.2080551805838207</v>
      </c>
      <c r="T4" s="5">
        <f t="shared" si="13"/>
        <v>0.23004534522216466</v>
      </c>
      <c r="U4">
        <v>1</v>
      </c>
      <c r="V4" s="6">
        <f t="shared" si="14"/>
        <v>1.4694788363512217</v>
      </c>
      <c r="W4" s="2">
        <v>0.16905669030987694</v>
      </c>
      <c r="X4" s="2">
        <v>2.258616343512537E-6</v>
      </c>
      <c r="Y4" s="2">
        <v>0.3166063431865988</v>
      </c>
      <c r="Z4" s="2">
        <v>4.0846252384673807E-8</v>
      </c>
      <c r="AA4" s="2">
        <v>2.4556483498367462E-5</v>
      </c>
      <c r="AB4" s="4">
        <f t="shared" si="15"/>
        <v>9.7137977888513999E-2</v>
      </c>
      <c r="AC4">
        <v>0.503</v>
      </c>
      <c r="AD4" s="2">
        <f t="shared" si="16"/>
        <v>0.40586202211148603</v>
      </c>
      <c r="AE4" s="2" t="str">
        <f t="shared" si="17"/>
        <v>Very Different</v>
      </c>
      <c r="AF4">
        <v>63.269999999999996</v>
      </c>
      <c r="AG4" s="2" t="e">
        <f t="shared" si="18"/>
        <v>#N/A</v>
      </c>
      <c r="AH4" s="2" t="e">
        <f t="shared" si="19"/>
        <v>#N/A</v>
      </c>
      <c r="AI4" s="2">
        <f t="shared" si="20"/>
        <v>96.960000000000008</v>
      </c>
      <c r="AK4" t="s">
        <v>342</v>
      </c>
      <c r="AL4">
        <v>0.40498142854968761</v>
      </c>
      <c r="AM4">
        <f t="shared" si="21"/>
        <v>0.16400995747014574</v>
      </c>
      <c r="AN4">
        <f t="shared" ca="1" si="22"/>
        <v>3.1516815955236814</v>
      </c>
      <c r="AP4" t="s">
        <v>373</v>
      </c>
      <c r="AQ4">
        <v>0.97653666140976814</v>
      </c>
    </row>
    <row r="5" spans="1:43" x14ac:dyDescent="0.25">
      <c r="A5" t="s">
        <v>92</v>
      </c>
      <c r="B5">
        <v>20.86999999999999</v>
      </c>
      <c r="C5">
        <v>38.81</v>
      </c>
      <c r="D5">
        <v>95</v>
      </c>
      <c r="E5">
        <f t="shared" si="0"/>
        <v>244.26039503558187</v>
      </c>
      <c r="F5">
        <f t="shared" si="3"/>
        <v>0.14277032987820701</v>
      </c>
      <c r="G5">
        <v>-17</v>
      </c>
      <c r="H5">
        <f t="shared" si="1"/>
        <v>-17.592247768818218</v>
      </c>
      <c r="I5">
        <f t="shared" si="4"/>
        <v>-1.3279245371280839</v>
      </c>
      <c r="J5">
        <v>21.201789721295874</v>
      </c>
      <c r="K5">
        <f t="shared" si="5"/>
        <v>38.212844679498566</v>
      </c>
      <c r="L5">
        <f t="shared" si="6"/>
        <v>0.35989515420966761</v>
      </c>
      <c r="M5">
        <f t="shared" si="2"/>
        <v>8.1310673102610558</v>
      </c>
      <c r="N5">
        <f t="shared" si="7"/>
        <v>0.99970583258706824</v>
      </c>
      <c r="O5">
        <f t="shared" si="8"/>
        <v>20.247212489707781</v>
      </c>
      <c r="P5">
        <f t="shared" si="9"/>
        <v>0.99999999839029119</v>
      </c>
      <c r="Q5">
        <f t="shared" si="10"/>
        <v>-12.818117257381058</v>
      </c>
      <c r="R5">
        <f t="shared" si="11"/>
        <v>2.7111979613705232E-6</v>
      </c>
      <c r="S5">
        <f t="shared" si="12"/>
        <v>-0.36875732887856927</v>
      </c>
      <c r="T5" s="5">
        <f t="shared" si="13"/>
        <v>0.40884132881315971</v>
      </c>
      <c r="U5">
        <v>0</v>
      </c>
      <c r="V5" s="6">
        <f t="shared" si="14"/>
        <v>0.5256708184445702</v>
      </c>
      <c r="W5" s="2">
        <v>0.24517129685177605</v>
      </c>
      <c r="X5" s="2">
        <v>0.20528966677336868</v>
      </c>
      <c r="Y5" s="2">
        <v>0.25267701452244568</v>
      </c>
      <c r="Z5" s="2">
        <v>0.25654604132782516</v>
      </c>
      <c r="AA5" s="2">
        <v>0.2646620206320342</v>
      </c>
      <c r="AB5" s="4">
        <f t="shared" si="15"/>
        <v>0.24486920802148995</v>
      </c>
      <c r="AC5">
        <v>0.127</v>
      </c>
      <c r="AD5" s="2">
        <f t="shared" si="16"/>
        <v>0.11786920802148995</v>
      </c>
      <c r="AE5" s="2" t="str">
        <f t="shared" si="17"/>
        <v>Different</v>
      </c>
      <c r="AF5">
        <v>20.86999999999999</v>
      </c>
      <c r="AG5" s="2" t="e">
        <f t="shared" si="18"/>
        <v>#N/A</v>
      </c>
      <c r="AH5" s="2">
        <f t="shared" si="19"/>
        <v>38.81</v>
      </c>
      <c r="AI5" s="2" t="e">
        <f t="shared" si="20"/>
        <v>#N/A</v>
      </c>
      <c r="AK5" t="s">
        <v>337</v>
      </c>
      <c r="AL5">
        <v>-2.0083211260857476</v>
      </c>
      <c r="AM5">
        <f t="shared" si="21"/>
        <v>4.0333537454823256</v>
      </c>
      <c r="AN5">
        <v>0</v>
      </c>
      <c r="AP5" t="s">
        <v>375</v>
      </c>
      <c r="AQ5">
        <f>SKEW(F2:F187)</f>
        <v>-0.56152048144486844</v>
      </c>
    </row>
    <row r="6" spans="1:43" x14ac:dyDescent="0.25">
      <c r="A6" t="s">
        <v>116</v>
      </c>
      <c r="B6">
        <v>86.339999999999989</v>
      </c>
      <c r="C6">
        <v>125.47000000000001</v>
      </c>
      <c r="D6">
        <v>103.2</v>
      </c>
      <c r="E6">
        <f t="shared" si="0"/>
        <v>270.81243695885451</v>
      </c>
      <c r="F6">
        <f t="shared" si="3"/>
        <v>0.80673490503408662</v>
      </c>
      <c r="G6">
        <v>22</v>
      </c>
      <c r="H6">
        <f t="shared" si="1"/>
        <v>21.185706875342113</v>
      </c>
      <c r="I6">
        <f t="shared" si="4"/>
        <v>0.23211826108185699</v>
      </c>
      <c r="J6">
        <v>25.899846562194519</v>
      </c>
      <c r="K6">
        <f t="shared" si="5"/>
        <v>48.839470743121112</v>
      </c>
      <c r="L6">
        <f t="shared" si="6"/>
        <v>0.67658226350008588</v>
      </c>
      <c r="M6">
        <f t="shared" si="2"/>
        <v>-4.6225013608888537</v>
      </c>
      <c r="N6">
        <f t="shared" si="7"/>
        <v>9.7325284050753021E-3</v>
      </c>
      <c r="O6">
        <f t="shared" si="8"/>
        <v>12.79820512566026</v>
      </c>
      <c r="P6">
        <f t="shared" si="9"/>
        <v>0.99999723427538756</v>
      </c>
      <c r="Q6">
        <f t="shared" si="10"/>
        <v>12.706319136118868</v>
      </c>
      <c r="R6">
        <f t="shared" si="11"/>
        <v>0.99999696810332228</v>
      </c>
      <c r="S6">
        <f t="shared" si="12"/>
        <v>1.238106183329815</v>
      </c>
      <c r="T6" s="5">
        <f t="shared" si="13"/>
        <v>0.7752341960435386</v>
      </c>
      <c r="U6">
        <v>1</v>
      </c>
      <c r="V6" s="6">
        <f t="shared" si="14"/>
        <v>0.25459010683524574</v>
      </c>
      <c r="W6" s="2">
        <v>0.88441656754389897</v>
      </c>
      <c r="X6" s="2">
        <v>0.86226048507324271</v>
      </c>
      <c r="Y6" s="2">
        <v>0.99985887594800249</v>
      </c>
      <c r="Z6" s="2">
        <v>0.83662848634087328</v>
      </c>
      <c r="AA6" s="2">
        <v>0.85060238605371663</v>
      </c>
      <c r="AB6" s="4">
        <f t="shared" si="15"/>
        <v>0.88675336019194684</v>
      </c>
      <c r="AC6">
        <v>0.65</v>
      </c>
      <c r="AD6" s="2">
        <f t="shared" si="16"/>
        <v>0.23675336019194682</v>
      </c>
      <c r="AE6" s="2" t="str">
        <f t="shared" si="17"/>
        <v>Different</v>
      </c>
      <c r="AF6">
        <v>86.339999999999989</v>
      </c>
      <c r="AG6" s="2" t="e">
        <f t="shared" si="18"/>
        <v>#N/A</v>
      </c>
      <c r="AH6" s="2">
        <f t="shared" si="19"/>
        <v>125.47000000000001</v>
      </c>
      <c r="AI6" s="2" t="e">
        <f t="shared" si="20"/>
        <v>#N/A</v>
      </c>
      <c r="AK6" t="s">
        <v>347</v>
      </c>
      <c r="AL6">
        <v>11.107484900187334</v>
      </c>
      <c r="AM6">
        <f t="shared" si="21"/>
        <v>123.37622080788962</v>
      </c>
      <c r="AN6">
        <f t="shared" ca="1" si="22"/>
        <v>-0.29673825511501162</v>
      </c>
      <c r="AP6" t="s">
        <v>376</v>
      </c>
      <c r="AQ6">
        <f>SKEW(I2:I187)</f>
        <v>-1.8180640667037017E-6</v>
      </c>
    </row>
    <row r="7" spans="1:43" x14ac:dyDescent="0.25">
      <c r="A7" t="s">
        <v>119</v>
      </c>
      <c r="B7">
        <v>48.63000000000001</v>
      </c>
      <c r="C7">
        <v>138.9</v>
      </c>
      <c r="D7">
        <v>109.4</v>
      </c>
      <c r="E7">
        <f t="shared" si="0"/>
        <v>291.24780980814933</v>
      </c>
      <c r="F7">
        <f t="shared" si="3"/>
        <v>1.3177450823772263</v>
      </c>
      <c r="G7">
        <v>18</v>
      </c>
      <c r="H7">
        <f t="shared" si="1"/>
        <v>17.382611618595085</v>
      </c>
      <c r="I7">
        <f t="shared" si="4"/>
        <v>7.9119181562637128E-2</v>
      </c>
      <c r="J7">
        <v>14.471668678312325</v>
      </c>
      <c r="K7">
        <f t="shared" si="5"/>
        <v>23.995060342278244</v>
      </c>
      <c r="L7">
        <f t="shared" si="6"/>
        <v>-6.3813085386935614E-2</v>
      </c>
      <c r="M7">
        <f t="shared" si="2"/>
        <v>-4.4495925421944476</v>
      </c>
      <c r="N7">
        <f t="shared" si="7"/>
        <v>1.1548402704321987E-2</v>
      </c>
      <c r="O7">
        <f t="shared" si="8"/>
        <v>16.153959240999889</v>
      </c>
      <c r="P7">
        <f t="shared" si="9"/>
        <v>0.99999990352282042</v>
      </c>
      <c r="Q7">
        <f t="shared" si="10"/>
        <v>13.329001703372644</v>
      </c>
      <c r="R7">
        <f t="shared" si="11"/>
        <v>0.99999837337514341</v>
      </c>
      <c r="S7">
        <f t="shared" si="12"/>
        <v>1.2278733285689567</v>
      </c>
      <c r="T7" s="5">
        <f t="shared" si="13"/>
        <v>0.77344614029342951</v>
      </c>
      <c r="U7">
        <v>1</v>
      </c>
      <c r="V7" s="6">
        <f t="shared" si="14"/>
        <v>0.25689924255895108</v>
      </c>
      <c r="W7" s="2">
        <v>0.87952314153910727</v>
      </c>
      <c r="X7" s="2">
        <v>0.86236212038469517</v>
      </c>
      <c r="Y7" s="2">
        <v>0.86458244529484507</v>
      </c>
      <c r="Z7" s="2">
        <v>0.83656227800729743</v>
      </c>
      <c r="AA7" s="2">
        <v>0.85042029402627173</v>
      </c>
      <c r="AB7" s="4">
        <f t="shared" si="15"/>
        <v>0.85869005585044333</v>
      </c>
      <c r="AC7">
        <v>0.76</v>
      </c>
      <c r="AD7" s="2">
        <f t="shared" si="16"/>
        <v>9.8690055850443326E-2</v>
      </c>
      <c r="AE7" s="2" t="str">
        <f t="shared" si="17"/>
        <v>Same</v>
      </c>
      <c r="AF7">
        <v>48.63000000000001</v>
      </c>
      <c r="AG7" s="2">
        <f t="shared" si="18"/>
        <v>138.9</v>
      </c>
      <c r="AH7" s="2" t="e">
        <f t="shared" si="19"/>
        <v>#N/A</v>
      </c>
      <c r="AI7" s="2" t="e">
        <f t="shared" si="20"/>
        <v>#N/A</v>
      </c>
      <c r="AK7" t="s">
        <v>343</v>
      </c>
      <c r="AL7">
        <v>-10.582377778851773</v>
      </c>
      <c r="AM7">
        <f t="shared" si="21"/>
        <v>111.9867194543358</v>
      </c>
      <c r="AN7">
        <f t="shared" ca="1" si="22"/>
        <v>1.3878752096442974</v>
      </c>
      <c r="AP7" t="s">
        <v>377</v>
      </c>
      <c r="AQ7">
        <f>SKEW(L2:L187)</f>
        <v>1.6457297393125949E-4</v>
      </c>
    </row>
    <row r="8" spans="1:43" x14ac:dyDescent="0.25">
      <c r="A8" t="s">
        <v>106</v>
      </c>
      <c r="B8">
        <v>-12.739999999999995</v>
      </c>
      <c r="C8">
        <v>46.360000000000014</v>
      </c>
      <c r="D8">
        <v>71</v>
      </c>
      <c r="E8">
        <f t="shared" si="0"/>
        <v>169.99110508547838</v>
      </c>
      <c r="F8">
        <f t="shared" si="3"/>
        <v>-1.7144193239851968</v>
      </c>
      <c r="G8">
        <v>-1</v>
      </c>
      <c r="H8">
        <f t="shared" si="1"/>
        <v>-1.0064341067314988</v>
      </c>
      <c r="I8">
        <f t="shared" si="4"/>
        <v>-0.6606748228658349</v>
      </c>
      <c r="J8">
        <v>-11.524432332304585</v>
      </c>
      <c r="K8">
        <f t="shared" si="5"/>
        <v>-7.4806760128558318</v>
      </c>
      <c r="L8">
        <f t="shared" si="6"/>
        <v>-1.0018304673307139</v>
      </c>
      <c r="M8">
        <f t="shared" si="2"/>
        <v>5.0081841505072715</v>
      </c>
      <c r="N8">
        <f t="shared" si="7"/>
        <v>0.9933613386898934</v>
      </c>
      <c r="O8">
        <f t="shared" si="8"/>
        <v>-14.687835127863062</v>
      </c>
      <c r="P8">
        <f t="shared" si="9"/>
        <v>4.179786234330093E-7</v>
      </c>
      <c r="Q8">
        <f t="shared" si="10"/>
        <v>-19.520672630474305</v>
      </c>
      <c r="R8">
        <f t="shared" si="11"/>
        <v>3.328737833432208E-9</v>
      </c>
      <c r="S8">
        <f t="shared" si="12"/>
        <v>-3.4759666679776782</v>
      </c>
      <c r="T8" s="5">
        <f t="shared" si="13"/>
        <v>3.0003842074452201E-2</v>
      </c>
      <c r="U8">
        <v>0</v>
      </c>
      <c r="V8" s="6">
        <f t="shared" si="14"/>
        <v>3.0463168394050021E-2</v>
      </c>
      <c r="W8" s="2">
        <v>1.8795222637549068E-3</v>
      </c>
      <c r="X8" s="2">
        <v>1.7717179034949281E-7</v>
      </c>
      <c r="Y8" s="2">
        <v>1.6113466117703602E-8</v>
      </c>
      <c r="Z8" s="2">
        <v>4.0437390010562154E-7</v>
      </c>
      <c r="AA8" s="2">
        <v>1.7125429802296913E-7</v>
      </c>
      <c r="AB8" s="4">
        <f t="shared" si="15"/>
        <v>3.7605823544190054E-4</v>
      </c>
      <c r="AC8">
        <v>0.1</v>
      </c>
      <c r="AD8" s="2">
        <f t="shared" si="16"/>
        <v>9.9623941764558105E-2</v>
      </c>
      <c r="AE8" s="2" t="str">
        <f t="shared" si="17"/>
        <v>Same</v>
      </c>
      <c r="AF8">
        <v>-12.739999999999995</v>
      </c>
      <c r="AG8" s="2">
        <f t="shared" si="18"/>
        <v>46.360000000000014</v>
      </c>
      <c r="AH8" s="2" t="e">
        <f t="shared" si="19"/>
        <v>#N/A</v>
      </c>
      <c r="AI8" s="2" t="e">
        <f t="shared" si="20"/>
        <v>#N/A</v>
      </c>
      <c r="AK8" t="s">
        <v>348</v>
      </c>
      <c r="AL8">
        <v>5.3206408961807661</v>
      </c>
      <c r="AM8">
        <f t="shared" si="21"/>
        <v>28.309219546111265</v>
      </c>
      <c r="AN8">
        <f t="shared" ca="1" si="22"/>
        <v>0.67118352924835545</v>
      </c>
      <c r="AQ8">
        <f>ABS(AQ5)+ABS(AQ6)+ABS(AQ7)</f>
        <v>0.56168687248286642</v>
      </c>
    </row>
    <row r="9" spans="1:43" x14ac:dyDescent="0.25">
      <c r="A9" t="s">
        <v>106</v>
      </c>
      <c r="B9">
        <v>-6.269999999999996</v>
      </c>
      <c r="C9">
        <v>-2.8799999999999955</v>
      </c>
      <c r="D9">
        <v>71.7</v>
      </c>
      <c r="E9">
        <f t="shared" si="0"/>
        <v>172.07769529288717</v>
      </c>
      <c r="F9">
        <f t="shared" si="3"/>
        <v>-1.6622417180372231</v>
      </c>
      <c r="G9">
        <v>83</v>
      </c>
      <c r="H9">
        <f t="shared" si="1"/>
        <v>78.346996570220483</v>
      </c>
      <c r="I9">
        <f t="shared" si="4"/>
        <v>2.531725322443874</v>
      </c>
      <c r="J9">
        <v>48.996941179051433</v>
      </c>
      <c r="K9">
        <f t="shared" si="5"/>
        <v>107.26280027228434</v>
      </c>
      <c r="L9">
        <f t="shared" si="6"/>
        <v>2.4176725430431545</v>
      </c>
      <c r="M9">
        <f t="shared" si="2"/>
        <v>-18.174817607775832</v>
      </c>
      <c r="N9">
        <f t="shared" si="7"/>
        <v>1.2787245340823477E-8</v>
      </c>
      <c r="O9">
        <f t="shared" si="8"/>
        <v>-29.697509954988213</v>
      </c>
      <c r="P9">
        <f t="shared" si="9"/>
        <v>1.2662961902913117E-13</v>
      </c>
      <c r="Q9">
        <f t="shared" si="10"/>
        <v>27.310917407226423</v>
      </c>
      <c r="R9">
        <f t="shared" si="11"/>
        <v>0.99999999999862266</v>
      </c>
      <c r="S9">
        <f t="shared" si="12"/>
        <v>-1.8500210990055823</v>
      </c>
      <c r="T9" s="5">
        <f t="shared" si="13"/>
        <v>0.13587041976322686</v>
      </c>
      <c r="U9">
        <v>0</v>
      </c>
      <c r="V9" s="6">
        <f t="shared" si="14"/>
        <v>0.14603254429763141</v>
      </c>
      <c r="W9" s="2">
        <v>4.0275662842876217E-2</v>
      </c>
      <c r="X9" s="2">
        <v>4.305783102973646E-6</v>
      </c>
      <c r="Y9" s="2">
        <v>3.3757944681772956E-2</v>
      </c>
      <c r="Z9" s="2">
        <v>5.9691667904404245E-6</v>
      </c>
      <c r="AA9" s="2">
        <v>2.7148260002331442E-6</v>
      </c>
      <c r="AB9" s="4">
        <f t="shared" si="15"/>
        <v>1.480931946010856E-2</v>
      </c>
      <c r="AC9">
        <v>3.0000000000000001E-3</v>
      </c>
      <c r="AD9" s="2">
        <f t="shared" si="16"/>
        <v>1.1809319460108561E-2</v>
      </c>
      <c r="AE9" s="2" t="str">
        <f t="shared" si="17"/>
        <v>Same</v>
      </c>
      <c r="AF9">
        <v>-6.269999999999996</v>
      </c>
      <c r="AG9" s="2">
        <f t="shared" si="18"/>
        <v>-2.8799999999999955</v>
      </c>
      <c r="AH9" s="2" t="e">
        <f t="shared" si="19"/>
        <v>#N/A</v>
      </c>
      <c r="AI9" s="2" t="e">
        <f t="shared" si="20"/>
        <v>#N/A</v>
      </c>
      <c r="AK9" t="s">
        <v>338</v>
      </c>
      <c r="AL9">
        <v>2.6939212168693287</v>
      </c>
      <c r="AM9">
        <f t="shared" si="21"/>
        <v>7.257211522698725</v>
      </c>
      <c r="AN9">
        <v>0</v>
      </c>
    </row>
    <row r="10" spans="1:43" x14ac:dyDescent="0.25">
      <c r="A10" t="s">
        <v>106</v>
      </c>
      <c r="B10">
        <v>33.469999999999985</v>
      </c>
      <c r="C10">
        <v>31.430000000000007</v>
      </c>
      <c r="D10">
        <v>58.2</v>
      </c>
      <c r="E10">
        <f t="shared" si="0"/>
        <v>132.78898791282509</v>
      </c>
      <c r="F10">
        <f t="shared" si="3"/>
        <v>-2.6447013714005361</v>
      </c>
      <c r="G10">
        <v>7</v>
      </c>
      <c r="H10">
        <f t="shared" si="1"/>
        <v>6.8422476255383282</v>
      </c>
      <c r="I10">
        <f t="shared" si="4"/>
        <v>-0.3449212065591698</v>
      </c>
      <c r="J10">
        <v>35.100287960407734</v>
      </c>
      <c r="K10">
        <f t="shared" si="5"/>
        <v>71.007663565448567</v>
      </c>
      <c r="L10">
        <f t="shared" si="6"/>
        <v>1.3372228902675889</v>
      </c>
      <c r="M10">
        <f t="shared" si="2"/>
        <v>4.8091992219905633</v>
      </c>
      <c r="N10">
        <f t="shared" si="7"/>
        <v>0.9919115692563657</v>
      </c>
      <c r="O10">
        <f t="shared" si="8"/>
        <v>-15.917090022453577</v>
      </c>
      <c r="P10">
        <f t="shared" si="9"/>
        <v>1.222631503909223E-7</v>
      </c>
      <c r="Q10">
        <f t="shared" si="10"/>
        <v>-18.731217525720933</v>
      </c>
      <c r="R10">
        <f t="shared" si="11"/>
        <v>7.3305335554314811E-9</v>
      </c>
      <c r="S10">
        <f t="shared" si="12"/>
        <v>-3.4677956007031536</v>
      </c>
      <c r="T10" s="5">
        <f t="shared" si="13"/>
        <v>3.0242565098812547E-2</v>
      </c>
      <c r="U10">
        <v>0</v>
      </c>
      <c r="V10" s="6">
        <f t="shared" si="14"/>
        <v>3.0709305868880196E-2</v>
      </c>
      <c r="W10" s="2">
        <v>2.0192293406593757E-3</v>
      </c>
      <c r="X10" s="2">
        <v>1.7691477072388532E-7</v>
      </c>
      <c r="Y10" s="2">
        <v>3.0101081697797569E-8</v>
      </c>
      <c r="Z10" s="2">
        <v>4.0876244401571785E-7</v>
      </c>
      <c r="AA10" s="2">
        <v>1.7171351957730216E-7</v>
      </c>
      <c r="AB10" s="4">
        <f t="shared" si="15"/>
        <v>4.040033664950781E-4</v>
      </c>
      <c r="AC10">
        <v>0.153</v>
      </c>
      <c r="AD10" s="2">
        <f t="shared" si="16"/>
        <v>0.15259599663350493</v>
      </c>
      <c r="AE10" s="2" t="str">
        <f t="shared" si="17"/>
        <v>Different</v>
      </c>
      <c r="AF10">
        <v>33.469999999999985</v>
      </c>
      <c r="AG10" s="2" t="e">
        <f t="shared" si="18"/>
        <v>#N/A</v>
      </c>
      <c r="AH10" s="2">
        <f t="shared" si="19"/>
        <v>31.430000000000007</v>
      </c>
      <c r="AI10" s="2" t="e">
        <f t="shared" si="20"/>
        <v>#N/A</v>
      </c>
      <c r="AK10" t="s">
        <v>349</v>
      </c>
      <c r="AL10">
        <v>7.2136312934634788</v>
      </c>
      <c r="AM10">
        <f t="shared" si="21"/>
        <v>52.036476438035585</v>
      </c>
      <c r="AN10">
        <f t="shared" ca="1" si="22"/>
        <v>0.80354860067520195</v>
      </c>
    </row>
    <row r="11" spans="1:43" x14ac:dyDescent="0.25">
      <c r="A11" t="s">
        <v>106</v>
      </c>
      <c r="B11">
        <v>-32.510000000000005</v>
      </c>
      <c r="C11">
        <v>11.280000000000001</v>
      </c>
      <c r="D11">
        <v>78.599999999999994</v>
      </c>
      <c r="E11">
        <f t="shared" si="0"/>
        <v>192.91451693153854</v>
      </c>
      <c r="F11">
        <f t="shared" si="3"/>
        <v>-1.1411928485421876</v>
      </c>
      <c r="G11">
        <v>75</v>
      </c>
      <c r="H11">
        <f t="shared" si="1"/>
        <v>70.907847436505378</v>
      </c>
      <c r="I11">
        <f t="shared" si="4"/>
        <v>2.2324472625937095</v>
      </c>
      <c r="J11">
        <v>-53.148563734116252</v>
      </c>
      <c r="K11">
        <f t="shared" si="5"/>
        <v>-24.915018230719213</v>
      </c>
      <c r="L11">
        <f t="shared" si="6"/>
        <v>-1.5213962642543051</v>
      </c>
      <c r="M11">
        <f t="shared" si="2"/>
        <v>-18.188646037185798</v>
      </c>
      <c r="N11">
        <f t="shared" si="7"/>
        <v>1.261163483070594E-8</v>
      </c>
      <c r="O11">
        <f t="shared" si="8"/>
        <v>-41.701264603533026</v>
      </c>
      <c r="P11">
        <f t="shared" si="9"/>
        <v>7.7512348282753435E-19</v>
      </c>
      <c r="Q11">
        <f t="shared" si="10"/>
        <v>21.460174711963973</v>
      </c>
      <c r="R11">
        <f t="shared" si="11"/>
        <v>0.99999999952140906</v>
      </c>
      <c r="S11">
        <f t="shared" si="12"/>
        <v>-1.8500210961199444</v>
      </c>
      <c r="T11" s="5">
        <f t="shared" si="13"/>
        <v>0.1358704201020286</v>
      </c>
      <c r="U11">
        <v>0</v>
      </c>
      <c r="V11" s="6">
        <f t="shared" si="14"/>
        <v>0.14603254468970428</v>
      </c>
      <c r="W11" s="2">
        <v>4.0275823531497792E-2</v>
      </c>
      <c r="X11" s="2">
        <v>4.3057831030453592E-6</v>
      </c>
      <c r="Y11" s="2">
        <v>3.3757923658510408E-2</v>
      </c>
      <c r="Z11" s="2">
        <v>5.9691669596006027E-6</v>
      </c>
      <c r="AA11" s="2">
        <v>2.7148260323819769E-6</v>
      </c>
      <c r="AB11" s="4">
        <f t="shared" si="15"/>
        <v>1.4809347393220647E-2</v>
      </c>
      <c r="AC11">
        <v>0</v>
      </c>
      <c r="AD11" s="2">
        <f t="shared" si="16"/>
        <v>1.4809347393220647E-2</v>
      </c>
      <c r="AE11" s="2" t="str">
        <f t="shared" si="17"/>
        <v>Same</v>
      </c>
      <c r="AF11">
        <v>-32.510000000000005</v>
      </c>
      <c r="AG11" s="2">
        <f t="shared" si="18"/>
        <v>11.280000000000001</v>
      </c>
      <c r="AH11" s="2" t="e">
        <f t="shared" si="19"/>
        <v>#N/A</v>
      </c>
      <c r="AI11" s="2" t="e">
        <f t="shared" si="20"/>
        <v>#N/A</v>
      </c>
      <c r="AK11" t="s">
        <v>350</v>
      </c>
      <c r="AL11">
        <v>12.996428758326136</v>
      </c>
      <c r="AM11">
        <f t="shared" si="21"/>
        <v>168.90716047024662</v>
      </c>
      <c r="AN11">
        <f t="shared" ca="1" si="22"/>
        <v>1.5662403383266132</v>
      </c>
    </row>
    <row r="12" spans="1:43" x14ac:dyDescent="0.25">
      <c r="A12" t="s">
        <v>106</v>
      </c>
      <c r="B12">
        <v>-41.11</v>
      </c>
      <c r="C12">
        <v>40.31</v>
      </c>
      <c r="D12">
        <v>104.6</v>
      </c>
      <c r="E12">
        <f t="shared" si="0"/>
        <v>275.40043937769815</v>
      </c>
      <c r="F12">
        <f t="shared" si="3"/>
        <v>0.9214632218107951</v>
      </c>
      <c r="G12">
        <v>-7</v>
      </c>
      <c r="H12">
        <f t="shared" si="1"/>
        <v>-7.1619689202879533</v>
      </c>
      <c r="I12">
        <f t="shared" si="4"/>
        <v>-0.90831289050345965</v>
      </c>
      <c r="J12">
        <v>-34.172210285904107</v>
      </c>
      <c r="K12">
        <f t="shared" si="5"/>
        <v>-17.697581954032522</v>
      </c>
      <c r="L12">
        <f t="shared" si="6"/>
        <v>-1.3063073905829059</v>
      </c>
      <c r="M12">
        <f t="shared" si="2"/>
        <v>3.1678919757635127</v>
      </c>
      <c r="N12">
        <f t="shared" si="7"/>
        <v>0.95960795556427048</v>
      </c>
      <c r="O12">
        <f t="shared" si="8"/>
        <v>15.590777662600553</v>
      </c>
      <c r="P12">
        <f t="shared" si="9"/>
        <v>0.99999983056184305</v>
      </c>
      <c r="Q12">
        <f t="shared" si="10"/>
        <v>-4.1669237935812271</v>
      </c>
      <c r="R12">
        <f t="shared" si="11"/>
        <v>1.5263288698653165E-2</v>
      </c>
      <c r="S12">
        <f t="shared" si="12"/>
        <v>-0.20337183518053514</v>
      </c>
      <c r="T12" s="5">
        <f t="shared" si="13"/>
        <v>0.4493315586038012</v>
      </c>
      <c r="U12">
        <v>0</v>
      </c>
      <c r="V12" s="6">
        <f t="shared" si="14"/>
        <v>0.59662239070006373</v>
      </c>
      <c r="W12" s="2">
        <v>0.30591857848007653</v>
      </c>
      <c r="X12" s="2">
        <v>0.33571692213891263</v>
      </c>
      <c r="Y12" s="2">
        <v>0.2537630081513253</v>
      </c>
      <c r="Z12" s="2">
        <v>0.12698650453291591</v>
      </c>
      <c r="AA12" s="2">
        <v>0.25265367291856128</v>
      </c>
      <c r="AB12" s="4">
        <f t="shared" si="15"/>
        <v>0.25500773724435832</v>
      </c>
      <c r="AC12">
        <v>0.34300000000000003</v>
      </c>
      <c r="AD12" s="2">
        <f t="shared" si="16"/>
        <v>8.7992262755641704E-2</v>
      </c>
      <c r="AE12" s="2" t="str">
        <f t="shared" si="17"/>
        <v>Same</v>
      </c>
      <c r="AF12">
        <v>-41.11</v>
      </c>
      <c r="AG12" s="2">
        <f t="shared" si="18"/>
        <v>40.31</v>
      </c>
      <c r="AH12" s="2" t="e">
        <f t="shared" si="19"/>
        <v>#N/A</v>
      </c>
      <c r="AI12" s="2" t="e">
        <f t="shared" si="20"/>
        <v>#N/A</v>
      </c>
      <c r="AK12" t="s">
        <v>344</v>
      </c>
      <c r="AL12">
        <v>1.452082058405878</v>
      </c>
      <c r="AM12">
        <f t="shared" si="21"/>
        <v>2.1085423043442515</v>
      </c>
      <c r="AN12">
        <f t="shared" ca="1" si="22"/>
        <v>-3.5901585204085742</v>
      </c>
    </row>
    <row r="13" spans="1:43" x14ac:dyDescent="0.25">
      <c r="A13" t="s">
        <v>116</v>
      </c>
      <c r="B13">
        <v>98.86999999999999</v>
      </c>
      <c r="C13">
        <v>99.320000000000007</v>
      </c>
      <c r="D13">
        <v>92.4</v>
      </c>
      <c r="E13">
        <f t="shared" si="0"/>
        <v>235.95932452377977</v>
      </c>
      <c r="F13">
        <f t="shared" si="3"/>
        <v>-6.4807557036651794E-2</v>
      </c>
      <c r="G13">
        <v>34</v>
      </c>
      <c r="H13">
        <f t="shared" si="1"/>
        <v>32.535159521086555</v>
      </c>
      <c r="I13">
        <f t="shared" si="4"/>
        <v>0.68870840427252455</v>
      </c>
      <c r="J13">
        <v>33.652430534561375</v>
      </c>
      <c r="K13">
        <f t="shared" si="5"/>
        <v>67.411876299056715</v>
      </c>
      <c r="L13">
        <f t="shared" si="6"/>
        <v>1.2300638100290262</v>
      </c>
      <c r="M13">
        <f t="shared" si="2"/>
        <v>-6.7058977268338413</v>
      </c>
      <c r="N13">
        <f t="shared" si="7"/>
        <v>1.2221781387799502E-3</v>
      </c>
      <c r="O13">
        <f t="shared" si="8"/>
        <v>1.2306275547370267</v>
      </c>
      <c r="P13">
        <f t="shared" si="9"/>
        <v>0.77392839215163989</v>
      </c>
      <c r="Q13">
        <f t="shared" si="10"/>
        <v>13.157075049248036</v>
      </c>
      <c r="R13">
        <f t="shared" si="11"/>
        <v>0.99999806823599635</v>
      </c>
      <c r="S13">
        <f t="shared" si="12"/>
        <v>0.57554195406879716</v>
      </c>
      <c r="T13" s="5">
        <f t="shared" si="13"/>
        <v>0.64004096621177875</v>
      </c>
      <c r="U13">
        <v>1</v>
      </c>
      <c r="V13" s="6">
        <f t="shared" si="14"/>
        <v>0.44622309497104901</v>
      </c>
      <c r="W13" s="2">
        <v>0.67886972023684811</v>
      </c>
      <c r="X13" s="2">
        <v>0.64872452262750302</v>
      </c>
      <c r="Y13" s="2">
        <v>0.99995983642542041</v>
      </c>
      <c r="Z13" s="2">
        <v>0.65999924012568256</v>
      </c>
      <c r="AA13" s="2">
        <v>0.64503175024351977</v>
      </c>
      <c r="AB13" s="4">
        <f t="shared" si="15"/>
        <v>0.7265170139317948</v>
      </c>
      <c r="AC13">
        <v>6.7000000000000004E-2</v>
      </c>
      <c r="AD13" s="2">
        <f t="shared" si="16"/>
        <v>0.65951701393179474</v>
      </c>
      <c r="AE13" s="2" t="str">
        <f t="shared" si="17"/>
        <v>Very Different</v>
      </c>
      <c r="AF13">
        <v>98.86999999999999</v>
      </c>
      <c r="AG13" s="2" t="e">
        <f t="shared" si="18"/>
        <v>#N/A</v>
      </c>
      <c r="AH13" s="2" t="e">
        <f t="shared" si="19"/>
        <v>#N/A</v>
      </c>
      <c r="AI13" s="2">
        <f t="shared" si="20"/>
        <v>99.320000000000007</v>
      </c>
      <c r="AK13" t="s">
        <v>339</v>
      </c>
      <c r="AL13">
        <v>2.8876695701146806</v>
      </c>
      <c r="AM13">
        <f t="shared" si="21"/>
        <v>8.3386355461663051</v>
      </c>
      <c r="AN13">
        <v>0</v>
      </c>
    </row>
    <row r="14" spans="1:43" x14ac:dyDescent="0.25">
      <c r="A14" t="s">
        <v>111</v>
      </c>
      <c r="B14">
        <v>35.440000000000012</v>
      </c>
      <c r="C14">
        <v>47.370000000000005</v>
      </c>
      <c r="D14">
        <v>94.8</v>
      </c>
      <c r="E14">
        <f t="shared" si="0"/>
        <v>243.61979292530654</v>
      </c>
      <c r="F14">
        <f t="shared" si="3"/>
        <v>0.12675133182065607</v>
      </c>
      <c r="G14">
        <v>-5</v>
      </c>
      <c r="H14">
        <f t="shared" si="1"/>
        <v>-5.0964707152030364</v>
      </c>
      <c r="I14">
        <f t="shared" si="4"/>
        <v>-0.82521759501593617</v>
      </c>
      <c r="J14">
        <v>27.601577611991985</v>
      </c>
      <c r="K14">
        <f t="shared" si="5"/>
        <v>52.811885995523845</v>
      </c>
      <c r="L14">
        <f t="shared" si="6"/>
        <v>0.79496534159587628</v>
      </c>
      <c r="M14">
        <f t="shared" si="2"/>
        <v>4.471825649041425</v>
      </c>
      <c r="N14">
        <f t="shared" si="7"/>
        <v>0.98870265228751486</v>
      </c>
      <c r="O14">
        <f t="shared" si="8"/>
        <v>17.064299168901378</v>
      </c>
      <c r="P14">
        <f t="shared" si="9"/>
        <v>0.99999996117879464</v>
      </c>
      <c r="Q14">
        <f t="shared" si="10"/>
        <v>-5.7685198303316314</v>
      </c>
      <c r="R14">
        <f t="shared" si="11"/>
        <v>3.1146473659386981E-3</v>
      </c>
      <c r="S14">
        <f t="shared" si="12"/>
        <v>-0.31910004718535401</v>
      </c>
      <c r="T14" s="5">
        <f t="shared" si="13"/>
        <v>0.42089508889206978</v>
      </c>
      <c r="U14">
        <v>1</v>
      </c>
      <c r="V14" s="6">
        <f t="shared" si="14"/>
        <v>0.86537167138470961</v>
      </c>
      <c r="W14" s="2">
        <v>0.26031583110082318</v>
      </c>
      <c r="X14" s="2">
        <v>0.21514759395772254</v>
      </c>
      <c r="Y14" s="2">
        <v>0.25564383899259702</v>
      </c>
      <c r="Z14" s="2">
        <v>0.13900737993127241</v>
      </c>
      <c r="AA14" s="2">
        <v>0.24311074049739181</v>
      </c>
      <c r="AB14" s="4">
        <f t="shared" si="15"/>
        <v>0.22264507689596141</v>
      </c>
      <c r="AC14">
        <v>0.25</v>
      </c>
      <c r="AD14" s="2">
        <f t="shared" si="16"/>
        <v>2.7354923104038587E-2</v>
      </c>
      <c r="AE14" s="2" t="str">
        <f t="shared" si="17"/>
        <v>Same</v>
      </c>
      <c r="AF14">
        <v>35.440000000000012</v>
      </c>
      <c r="AG14" s="2">
        <f t="shared" si="18"/>
        <v>47.370000000000005</v>
      </c>
      <c r="AH14" s="2" t="e">
        <f t="shared" si="19"/>
        <v>#N/A</v>
      </c>
      <c r="AI14" s="2" t="e">
        <f t="shared" si="20"/>
        <v>#N/A</v>
      </c>
      <c r="AK14" t="s">
        <v>351</v>
      </c>
      <c r="AL14">
        <v>-5.6367670715263358</v>
      </c>
      <c r="AM14">
        <f>2*AL14^2</f>
        <v>63.546286037287167</v>
      </c>
      <c r="AN14">
        <f t="shared" ca="1" si="22"/>
        <v>6.7586738978260694</v>
      </c>
    </row>
    <row r="15" spans="1:43" x14ac:dyDescent="0.25">
      <c r="A15" t="s">
        <v>106</v>
      </c>
      <c r="B15">
        <v>-29.730000000000004</v>
      </c>
      <c r="C15">
        <v>48.170000000000016</v>
      </c>
      <c r="D15">
        <v>75.5</v>
      </c>
      <c r="E15">
        <f t="shared" si="0"/>
        <v>183.49351235065197</v>
      </c>
      <c r="F15">
        <f t="shared" si="3"/>
        <v>-1.3767759845648566</v>
      </c>
      <c r="G15">
        <v>-6</v>
      </c>
      <c r="H15">
        <f t="shared" si="1"/>
        <v>-6.1279919454532736</v>
      </c>
      <c r="I15">
        <f t="shared" si="4"/>
        <v>-0.86671584527743828</v>
      </c>
      <c r="J15">
        <v>-23.761824989708277</v>
      </c>
      <c r="K15">
        <f t="shared" si="5"/>
        <v>-13.317480400425366</v>
      </c>
      <c r="L15">
        <f t="shared" si="6"/>
        <v>-1.175774736934843</v>
      </c>
      <c r="M15">
        <f t="shared" si="2"/>
        <v>6.0554106267414243</v>
      </c>
      <c r="N15">
        <f t="shared" si="7"/>
        <v>0.99766034786317725</v>
      </c>
      <c r="O15">
        <f t="shared" si="8"/>
        <v>-9.6825578910143779</v>
      </c>
      <c r="P15">
        <f t="shared" si="9"/>
        <v>6.2357896191166782E-5</v>
      </c>
      <c r="Q15">
        <f t="shared" si="10"/>
        <v>-20.01541689332198</v>
      </c>
      <c r="R15">
        <f t="shared" si="11"/>
        <v>2.0296207269734247E-9</v>
      </c>
      <c r="S15">
        <f t="shared" si="12"/>
        <v>-3.5000045000032385</v>
      </c>
      <c r="T15" s="5">
        <f t="shared" si="13"/>
        <v>2.9312102712927914E-2</v>
      </c>
      <c r="U15">
        <v>0</v>
      </c>
      <c r="V15" s="6">
        <f t="shared" si="14"/>
        <v>2.9750286367775377E-2</v>
      </c>
      <c r="W15" s="2">
        <v>1.6362195346170242E-3</v>
      </c>
      <c r="X15" s="2">
        <v>1.7648015623139467E-7</v>
      </c>
      <c r="Y15" s="2">
        <v>1.5646461234600192E-8</v>
      </c>
      <c r="Z15" s="2">
        <v>4.0311487553593497E-7</v>
      </c>
      <c r="AA15" s="2">
        <v>1.7125136544288193E-7</v>
      </c>
      <c r="AB15" s="4">
        <f t="shared" si="15"/>
        <v>3.2739720549509381E-4</v>
      </c>
      <c r="AC15">
        <v>0.107</v>
      </c>
      <c r="AD15" s="2">
        <f t="shared" si="16"/>
        <v>0.1066726027945049</v>
      </c>
      <c r="AE15" s="2" t="str">
        <f t="shared" si="17"/>
        <v>Different</v>
      </c>
      <c r="AF15">
        <v>-29.730000000000004</v>
      </c>
      <c r="AG15" s="2" t="e">
        <f t="shared" si="18"/>
        <v>#N/A</v>
      </c>
      <c r="AH15" s="2">
        <f t="shared" si="19"/>
        <v>48.170000000000016</v>
      </c>
      <c r="AI15" s="2" t="e">
        <f t="shared" si="20"/>
        <v>#N/A</v>
      </c>
      <c r="AK15" t="s">
        <v>345</v>
      </c>
      <c r="AL15">
        <v>3.1429838515898902</v>
      </c>
      <c r="AM15">
        <f t="shared" ref="AM15:AM17" si="23">2*AL15^2</f>
        <v>19.756694982709643</v>
      </c>
      <c r="AN15">
        <f t="shared" ca="1" si="22"/>
        <v>-2.3222409945008016</v>
      </c>
    </row>
    <row r="16" spans="1:43" x14ac:dyDescent="0.25">
      <c r="A16" t="s">
        <v>106</v>
      </c>
      <c r="B16">
        <v>31.469999999999985</v>
      </c>
      <c r="C16">
        <v>35.420000000000016</v>
      </c>
      <c r="D16">
        <v>93.5</v>
      </c>
      <c r="E16">
        <f t="shared" si="0"/>
        <v>239.46421666010491</v>
      </c>
      <c r="F16">
        <f t="shared" si="3"/>
        <v>2.2836332084455676E-2</v>
      </c>
      <c r="G16">
        <v>-2</v>
      </c>
      <c r="H16">
        <f t="shared" si="1"/>
        <v>-2.0216385264586627</v>
      </c>
      <c r="I16">
        <f t="shared" si="4"/>
        <v>-0.70151664544877945</v>
      </c>
      <c r="J16">
        <v>31.215363184718356</v>
      </c>
      <c r="K16">
        <f t="shared" si="5"/>
        <v>61.446104540006814</v>
      </c>
      <c r="L16">
        <f t="shared" si="6"/>
        <v>1.0522761470635069</v>
      </c>
      <c r="M16">
        <f t="shared" si="2"/>
        <v>3.7694387398353557</v>
      </c>
      <c r="N16">
        <f t="shared" si="7"/>
        <v>0.97745499552024651</v>
      </c>
      <c r="O16">
        <f t="shared" si="8"/>
        <v>15.970073093106507</v>
      </c>
      <c r="P16">
        <f t="shared" si="9"/>
        <v>0.99999988404610807</v>
      </c>
      <c r="Q16">
        <f t="shared" si="10"/>
        <v>-4.5368173418485798</v>
      </c>
      <c r="R16">
        <f t="shared" si="11"/>
        <v>1.0593995996863859E-2</v>
      </c>
      <c r="S16">
        <f t="shared" si="12"/>
        <v>-0.28541830874315854</v>
      </c>
      <c r="T16" s="5">
        <f t="shared" si="13"/>
        <v>0.42912590910501713</v>
      </c>
      <c r="U16">
        <v>0</v>
      </c>
      <c r="V16" s="6">
        <f t="shared" si="14"/>
        <v>0.56058659995473359</v>
      </c>
      <c r="W16" s="2">
        <v>0.26497650717242394</v>
      </c>
      <c r="X16" s="2">
        <v>0.23031953539280187</v>
      </c>
      <c r="Y16" s="2">
        <v>0.26138095931395616</v>
      </c>
      <c r="Z16" s="2">
        <v>2.2243717772892014E-2</v>
      </c>
      <c r="AA16" s="2">
        <v>0.18511899350017022</v>
      </c>
      <c r="AB16" s="4">
        <f t="shared" si="15"/>
        <v>0.19280794263044884</v>
      </c>
      <c r="AC16">
        <v>0.28000000000000003</v>
      </c>
      <c r="AD16" s="2">
        <f t="shared" si="16"/>
        <v>8.7192057369551185E-2</v>
      </c>
      <c r="AE16" s="2" t="str">
        <f t="shared" si="17"/>
        <v>Same</v>
      </c>
      <c r="AF16">
        <v>31.469999999999985</v>
      </c>
      <c r="AG16" s="2">
        <f t="shared" si="18"/>
        <v>35.420000000000016</v>
      </c>
      <c r="AH16" s="2" t="e">
        <f t="shared" si="19"/>
        <v>#N/A</v>
      </c>
      <c r="AI16" s="2" t="e">
        <f t="shared" si="20"/>
        <v>#N/A</v>
      </c>
      <c r="AK16" t="s">
        <v>346</v>
      </c>
      <c r="AL16">
        <v>-3.9733995425359043</v>
      </c>
      <c r="AM16">
        <f t="shared" si="23"/>
        <v>31.575807849249067</v>
      </c>
      <c r="AN16">
        <f t="shared" ca="1" si="22"/>
        <v>-1.2455741316321001</v>
      </c>
    </row>
    <row r="17" spans="1:40" x14ac:dyDescent="0.25">
      <c r="A17" t="s">
        <v>139</v>
      </c>
      <c r="B17">
        <v>75.83</v>
      </c>
      <c r="C17">
        <v>83.580000000000013</v>
      </c>
      <c r="D17">
        <v>99.9</v>
      </c>
      <c r="E17">
        <f t="shared" si="0"/>
        <v>260.06025828731623</v>
      </c>
      <c r="F17">
        <f t="shared" si="3"/>
        <v>0.53786421839244303</v>
      </c>
      <c r="G17">
        <v>18</v>
      </c>
      <c r="H17">
        <f t="shared" si="1"/>
        <v>17.382611618595085</v>
      </c>
      <c r="I17">
        <f t="shared" si="4"/>
        <v>7.9119181562637128E-2</v>
      </c>
      <c r="J17">
        <v>31.662491648389341</v>
      </c>
      <c r="K17">
        <f t="shared" si="5"/>
        <v>62.53228509504055</v>
      </c>
      <c r="L17">
        <f t="shared" si="6"/>
        <v>1.0846457230777244</v>
      </c>
      <c r="M17">
        <f t="shared" si="2"/>
        <v>-2.9142683452581055</v>
      </c>
      <c r="N17">
        <f t="shared" si="7"/>
        <v>5.1452718157988672E-2</v>
      </c>
      <c r="O17">
        <f t="shared" si="8"/>
        <v>13.601981224239962</v>
      </c>
      <c r="P17">
        <f t="shared" si="9"/>
        <v>0.99999876196171877</v>
      </c>
      <c r="Q17">
        <f t="shared" si="10"/>
        <v>9.3708851283484016</v>
      </c>
      <c r="R17">
        <f t="shared" si="11"/>
        <v>0.99991483928250291</v>
      </c>
      <c r="S17">
        <f t="shared" si="12"/>
        <v>1.0032703236253049</v>
      </c>
      <c r="T17" s="5">
        <f t="shared" si="13"/>
        <v>0.73170107721240385</v>
      </c>
      <c r="U17">
        <v>1</v>
      </c>
      <c r="V17" s="6">
        <f t="shared" si="14"/>
        <v>0.31238321288822912</v>
      </c>
      <c r="W17" s="2">
        <v>0.82388686364654984</v>
      </c>
      <c r="X17" s="2">
        <v>0.84813391878749844</v>
      </c>
      <c r="Y17" s="2">
        <v>0.95397762248144935</v>
      </c>
      <c r="Z17" s="2">
        <v>0.83462311512295972</v>
      </c>
      <c r="AA17" s="2">
        <v>0.84329692835208481</v>
      </c>
      <c r="AB17" s="4">
        <f t="shared" si="15"/>
        <v>0.86078368967810837</v>
      </c>
      <c r="AC17">
        <v>0.443</v>
      </c>
      <c r="AD17" s="2">
        <f t="shared" si="16"/>
        <v>0.41778368967810836</v>
      </c>
      <c r="AE17" s="2" t="str">
        <f t="shared" si="17"/>
        <v>Very Different</v>
      </c>
      <c r="AF17">
        <v>75.83</v>
      </c>
      <c r="AG17" s="2" t="e">
        <f t="shared" si="18"/>
        <v>#N/A</v>
      </c>
      <c r="AH17" s="2" t="e">
        <f t="shared" si="19"/>
        <v>#N/A</v>
      </c>
      <c r="AI17" s="2">
        <f t="shared" si="20"/>
        <v>83.580000000000013</v>
      </c>
      <c r="AK17" t="s">
        <v>352</v>
      </c>
      <c r="AL17">
        <v>2.123378515603175</v>
      </c>
      <c r="AM17">
        <f t="shared" si="23"/>
        <v>9.0174726410502863</v>
      </c>
      <c r="AN17">
        <v>0</v>
      </c>
    </row>
    <row r="18" spans="1:40" x14ac:dyDescent="0.25">
      <c r="A18" t="s">
        <v>106</v>
      </c>
      <c r="B18">
        <v>37.11999999999999</v>
      </c>
      <c r="C18">
        <v>34.72</v>
      </c>
      <c r="D18">
        <v>96.8</v>
      </c>
      <c r="E18">
        <f t="shared" si="0"/>
        <v>250.0410754978424</v>
      </c>
      <c r="F18">
        <f t="shared" si="3"/>
        <v>0.28732294313212736</v>
      </c>
      <c r="G18">
        <v>8</v>
      </c>
      <c r="H18">
        <f t="shared" si="1"/>
        <v>7.8073788864660196</v>
      </c>
      <c r="I18">
        <f t="shared" si="4"/>
        <v>-0.30609383449290573</v>
      </c>
      <c r="J18">
        <v>35.185050964313909</v>
      </c>
      <c r="K18">
        <f t="shared" si="5"/>
        <v>71.219331218816038</v>
      </c>
      <c r="L18">
        <f t="shared" si="6"/>
        <v>1.3435308582786869</v>
      </c>
      <c r="M18">
        <f t="shared" si="2"/>
        <v>0.49024351802012678</v>
      </c>
      <c r="N18">
        <f t="shared" si="7"/>
        <v>0.620163797287409</v>
      </c>
      <c r="O18">
        <f t="shared" si="8"/>
        <v>16.273002291406502</v>
      </c>
      <c r="P18">
        <f t="shared" si="9"/>
        <v>0.99999991435049385</v>
      </c>
      <c r="Q18">
        <f t="shared" si="10"/>
        <v>2.9331016848938329</v>
      </c>
      <c r="R18">
        <f t="shared" si="11"/>
        <v>0.94945872284146626</v>
      </c>
      <c r="S18">
        <f t="shared" si="12"/>
        <v>-2.0019356284993561</v>
      </c>
      <c r="T18" s="5">
        <f t="shared" si="13"/>
        <v>0.11899984319504885</v>
      </c>
      <c r="U18">
        <v>0</v>
      </c>
      <c r="V18" s="6">
        <f t="shared" si="14"/>
        <v>0.1266974750607848</v>
      </c>
      <c r="W18" s="2">
        <v>7.7791943337400388E-2</v>
      </c>
      <c r="X18" s="2">
        <v>3.6689224509556569E-5</v>
      </c>
      <c r="Y18" s="2">
        <v>0.54258243117693306</v>
      </c>
      <c r="Z18" s="2">
        <v>1.7493436860464509E-4</v>
      </c>
      <c r="AA18" s="2">
        <v>6.155990188071481E-4</v>
      </c>
      <c r="AB18" s="4">
        <f t="shared" si="15"/>
        <v>0.12424031942525096</v>
      </c>
      <c r="AC18">
        <v>0.66</v>
      </c>
      <c r="AD18" s="2">
        <f t="shared" si="16"/>
        <v>0.5357596805747491</v>
      </c>
      <c r="AE18" s="2" t="str">
        <f t="shared" si="17"/>
        <v>Very Different</v>
      </c>
      <c r="AF18">
        <v>37.11999999999999</v>
      </c>
      <c r="AG18" s="2" t="e">
        <f t="shared" si="18"/>
        <v>#N/A</v>
      </c>
      <c r="AH18" s="2" t="e">
        <f t="shared" si="19"/>
        <v>#N/A</v>
      </c>
      <c r="AI18" s="2">
        <f t="shared" si="20"/>
        <v>34.72</v>
      </c>
    </row>
    <row r="19" spans="1:40" x14ac:dyDescent="0.25">
      <c r="A19" t="s">
        <v>106</v>
      </c>
      <c r="B19">
        <v>-28.42</v>
      </c>
      <c r="C19">
        <v>57.27000000000001</v>
      </c>
      <c r="D19">
        <v>90.9</v>
      </c>
      <c r="E19">
        <f t="shared" si="0"/>
        <v>231.196888993046</v>
      </c>
      <c r="F19">
        <f t="shared" si="3"/>
        <v>-0.18389777589847758</v>
      </c>
      <c r="G19">
        <v>61</v>
      </c>
      <c r="H19">
        <f t="shared" si="1"/>
        <v>57.857065456352515</v>
      </c>
      <c r="I19">
        <f t="shared" si="4"/>
        <v>1.7074123909514638</v>
      </c>
      <c r="J19">
        <v>-19.794536611895637</v>
      </c>
      <c r="K19">
        <f t="shared" si="5"/>
        <v>-11.529473045562895</v>
      </c>
      <c r="L19">
        <f t="shared" si="6"/>
        <v>-1.1224898206113287</v>
      </c>
      <c r="M19">
        <f t="shared" si="2"/>
        <v>-15.312030614703044</v>
      </c>
      <c r="N19">
        <f t="shared" si="7"/>
        <v>2.2390794293308736E-7</v>
      </c>
      <c r="O19">
        <f t="shared" si="8"/>
        <v>-23.389568742533239</v>
      </c>
      <c r="P19">
        <f t="shared" si="9"/>
        <v>6.9508731190874161E-11</v>
      </c>
      <c r="Q19">
        <f t="shared" si="10"/>
        <v>22.121414989926137</v>
      </c>
      <c r="R19">
        <f t="shared" si="11"/>
        <v>0.99999999975294629</v>
      </c>
      <c r="S19">
        <f t="shared" si="12"/>
        <v>-1.8500222878495411</v>
      </c>
      <c r="T19" s="5">
        <f t="shared" si="13"/>
        <v>0.1358702801815356</v>
      </c>
      <c r="U19">
        <v>0</v>
      </c>
      <c r="V19" s="6">
        <f t="shared" si="14"/>
        <v>0.14603238276898658</v>
      </c>
      <c r="W19" s="2">
        <v>4.0275426227486713E-2</v>
      </c>
      <c r="X19" s="2">
        <v>4.3057830923857629E-6</v>
      </c>
      <c r="Y19" s="2">
        <v>3.3756524974218202E-2</v>
      </c>
      <c r="Z19" s="2">
        <v>5.9691668710154212E-6</v>
      </c>
      <c r="AA19" s="2">
        <v>2.7148260411041289E-6</v>
      </c>
      <c r="AB19" s="4">
        <f t="shared" si="15"/>
        <v>1.480898819554188E-2</v>
      </c>
      <c r="AC19">
        <v>0.01</v>
      </c>
      <c r="AD19" s="2">
        <f t="shared" si="16"/>
        <v>4.8089881955418797E-3</v>
      </c>
      <c r="AE19" s="2" t="str">
        <f t="shared" si="17"/>
        <v>Same</v>
      </c>
      <c r="AF19">
        <v>-28.42</v>
      </c>
      <c r="AG19" s="2">
        <f t="shared" si="18"/>
        <v>57.27000000000001</v>
      </c>
      <c r="AH19" s="2" t="e">
        <f t="shared" si="19"/>
        <v>#N/A</v>
      </c>
      <c r="AI19" s="2" t="e">
        <f t="shared" si="20"/>
        <v>#N/A</v>
      </c>
      <c r="AK19" t="s">
        <v>394</v>
      </c>
      <c r="AL19" s="6">
        <f>SUM(V2:V187)</f>
        <v>76.470063223798491</v>
      </c>
      <c r="AM19" s="7">
        <f>SUM(AM2:AM17)</f>
        <v>691.1764669904536</v>
      </c>
      <c r="AN19" s="6">
        <v>0</v>
      </c>
    </row>
    <row r="20" spans="1:40" x14ac:dyDescent="0.25">
      <c r="A20" t="s">
        <v>116</v>
      </c>
      <c r="B20">
        <v>76.89</v>
      </c>
      <c r="C20">
        <v>131.70000000000002</v>
      </c>
      <c r="D20">
        <v>99</v>
      </c>
      <c r="E20">
        <f t="shared" si="0"/>
        <v>257.14326059881057</v>
      </c>
      <c r="F20">
        <f t="shared" si="3"/>
        <v>0.46492131115479784</v>
      </c>
      <c r="G20">
        <v>34</v>
      </c>
      <c r="H20">
        <f t="shared" si="1"/>
        <v>32.535159521086555</v>
      </c>
      <c r="I20">
        <f t="shared" si="4"/>
        <v>0.68870840427252455</v>
      </c>
      <c r="J20">
        <v>22.708148487620193</v>
      </c>
      <c r="K20">
        <f t="shared" si="5"/>
        <v>41.563045375028175</v>
      </c>
      <c r="L20">
        <f t="shared" si="6"/>
        <v>0.45973543911834203</v>
      </c>
      <c r="M20">
        <f t="shared" si="2"/>
        <v>-7.7448059998471885</v>
      </c>
      <c r="N20">
        <f t="shared" si="7"/>
        <v>4.3279824225491098E-4</v>
      </c>
      <c r="O20">
        <f t="shared" si="8"/>
        <v>3.0159423256111886</v>
      </c>
      <c r="P20">
        <f t="shared" si="9"/>
        <v>0.95328917357494758</v>
      </c>
      <c r="Q20">
        <f t="shared" si="10"/>
        <v>15.859763783404436</v>
      </c>
      <c r="R20">
        <f t="shared" si="11"/>
        <v>0.99999987052317285</v>
      </c>
      <c r="S20">
        <f t="shared" si="12"/>
        <v>1.1437123830914118</v>
      </c>
      <c r="T20" s="5">
        <f t="shared" si="13"/>
        <v>0.75836058482907209</v>
      </c>
      <c r="U20">
        <v>1</v>
      </c>
      <c r="V20" s="6">
        <f t="shared" si="14"/>
        <v>0.27659630087254311</v>
      </c>
      <c r="W20" s="2">
        <v>0.85927647620314274</v>
      </c>
      <c r="X20" s="2">
        <v>0.8610914716642406</v>
      </c>
      <c r="Y20" s="2">
        <v>0.99999831458261945</v>
      </c>
      <c r="Z20" s="2">
        <v>0.82670071509371723</v>
      </c>
      <c r="AA20" s="2">
        <v>0.84125921222027911</v>
      </c>
      <c r="AB20" s="4">
        <f t="shared" si="15"/>
        <v>0.87766523795279983</v>
      </c>
      <c r="AC20">
        <v>0.28000000000000003</v>
      </c>
      <c r="AD20" s="2">
        <f t="shared" si="16"/>
        <v>0.5976652379527998</v>
      </c>
      <c r="AE20" s="2" t="str">
        <f t="shared" si="17"/>
        <v>Very Different</v>
      </c>
      <c r="AF20">
        <v>76.89</v>
      </c>
      <c r="AG20" s="2" t="e">
        <f t="shared" si="18"/>
        <v>#N/A</v>
      </c>
      <c r="AH20" s="2" t="e">
        <f t="shared" si="19"/>
        <v>#N/A</v>
      </c>
      <c r="AI20" s="2">
        <f t="shared" si="20"/>
        <v>131.70000000000002</v>
      </c>
      <c r="AM20" s="6">
        <f>AL19+AN19*AM19</f>
        <v>76.470063223798491</v>
      </c>
    </row>
    <row r="21" spans="1:40" x14ac:dyDescent="0.25">
      <c r="A21" t="s">
        <v>111</v>
      </c>
      <c r="B21">
        <v>-16.480000000000004</v>
      </c>
      <c r="C21">
        <v>12.710000000000008</v>
      </c>
      <c r="D21">
        <v>87.6</v>
      </c>
      <c r="E21">
        <f t="shared" si="0"/>
        <v>220.78953252144007</v>
      </c>
      <c r="F21">
        <f t="shared" si="3"/>
        <v>-0.44414578387216835</v>
      </c>
      <c r="G21">
        <v>-66</v>
      </c>
      <c r="H21">
        <f t="shared" si="1"/>
        <v>-69.684142560978785</v>
      </c>
      <c r="I21">
        <f t="shared" si="4"/>
        <v>-3.4235890986383697</v>
      </c>
      <c r="J21">
        <v>-39.269422624191478</v>
      </c>
      <c r="K21">
        <f t="shared" si="5"/>
        <v>-19.717136874466025</v>
      </c>
      <c r="L21">
        <f t="shared" si="6"/>
        <v>-1.36649272184197</v>
      </c>
      <c r="M21">
        <f t="shared" si="2"/>
        <v>24.317985668748133</v>
      </c>
      <c r="N21">
        <f t="shared" si="7"/>
        <v>0.99999999997253153</v>
      </c>
      <c r="O21">
        <f t="shared" si="8"/>
        <v>26.719674770211448</v>
      </c>
      <c r="P21">
        <f t="shared" si="9"/>
        <v>0.99999999999751243</v>
      </c>
      <c r="Q21">
        <f t="shared" si="10"/>
        <v>-46.794925737849958</v>
      </c>
      <c r="R21">
        <f t="shared" si="11"/>
        <v>4.7557823523306218E-21</v>
      </c>
      <c r="S21">
        <f t="shared" si="12"/>
        <v>-0.37040470418625526</v>
      </c>
      <c r="T21" s="5">
        <f t="shared" si="13"/>
        <v>0.40844323438868058</v>
      </c>
      <c r="U21">
        <v>1</v>
      </c>
      <c r="V21" s="6">
        <f t="shared" si="14"/>
        <v>0.8954023354428895</v>
      </c>
      <c r="W21" s="2">
        <v>0.24390295534609319</v>
      </c>
      <c r="X21" s="2">
        <v>0.20524706520754826</v>
      </c>
      <c r="Y21" s="2">
        <v>0.25263411095505484</v>
      </c>
      <c r="Z21" s="2">
        <v>0.25664598200706007</v>
      </c>
      <c r="AA21" s="2">
        <v>0.26466499562948032</v>
      </c>
      <c r="AB21" s="4">
        <f t="shared" si="15"/>
        <v>0.24461902182904732</v>
      </c>
      <c r="AC21">
        <v>0.317</v>
      </c>
      <c r="AD21" s="2">
        <f t="shared" si="16"/>
        <v>7.2380978170952681E-2</v>
      </c>
      <c r="AE21" s="2" t="str">
        <f t="shared" si="17"/>
        <v>Same</v>
      </c>
      <c r="AF21">
        <v>-16.480000000000004</v>
      </c>
      <c r="AG21" s="2">
        <f t="shared" si="18"/>
        <v>12.710000000000008</v>
      </c>
      <c r="AH21" s="2" t="e">
        <f t="shared" si="19"/>
        <v>#N/A</v>
      </c>
      <c r="AI21" s="2" t="e">
        <f t="shared" si="20"/>
        <v>#N/A</v>
      </c>
      <c r="AK21" t="s">
        <v>361</v>
      </c>
      <c r="AL21">
        <f>MIN($M$2:$M$187)</f>
        <v>-20.280552991528641</v>
      </c>
    </row>
    <row r="22" spans="1:40" x14ac:dyDescent="0.25">
      <c r="A22" t="s">
        <v>106</v>
      </c>
      <c r="B22">
        <v>21.410000000000011</v>
      </c>
      <c r="C22">
        <v>59.06</v>
      </c>
      <c r="D22">
        <v>77.2</v>
      </c>
      <c r="E22">
        <f t="shared" si="0"/>
        <v>188.64805469835849</v>
      </c>
      <c r="F22">
        <f t="shared" si="3"/>
        <v>-1.2478806803954918</v>
      </c>
      <c r="G22">
        <v>7</v>
      </c>
      <c r="H22">
        <f t="shared" si="1"/>
        <v>6.8422476255383282</v>
      </c>
      <c r="I22">
        <f t="shared" si="4"/>
        <v>-0.3449212065591698</v>
      </c>
      <c r="J22">
        <v>14.94466780931274</v>
      </c>
      <c r="K22">
        <f t="shared" si="5"/>
        <v>24.95002371162559</v>
      </c>
      <c r="L22">
        <f t="shared" si="6"/>
        <v>-3.5353950087904047E-2</v>
      </c>
      <c r="M22">
        <f t="shared" si="2"/>
        <v>2.3364934045238623</v>
      </c>
      <c r="N22">
        <f t="shared" si="7"/>
        <v>0.91185464667332383</v>
      </c>
      <c r="O22">
        <f t="shared" si="8"/>
        <v>-7.704913758791827</v>
      </c>
      <c r="P22">
        <f t="shared" si="9"/>
        <v>4.5040460143732714E-4</v>
      </c>
      <c r="Q22">
        <f t="shared" si="10"/>
        <v>-10.648162281393301</v>
      </c>
      <c r="R22">
        <f t="shared" si="11"/>
        <v>2.374387333632621E-5</v>
      </c>
      <c r="S22">
        <f t="shared" si="12"/>
        <v>-3.0152124602897512</v>
      </c>
      <c r="T22" s="5">
        <f t="shared" si="13"/>
        <v>4.6743337297753533E-2</v>
      </c>
      <c r="U22">
        <v>0</v>
      </c>
      <c r="V22" s="6">
        <f t="shared" si="14"/>
        <v>4.7871090809413021E-2</v>
      </c>
      <c r="W22" s="2">
        <v>7.4428670922856138E-3</v>
      </c>
      <c r="X22" s="2">
        <v>2.7334366926971811E-7</v>
      </c>
      <c r="Y22" s="2">
        <v>2.8559651195601593E-8</v>
      </c>
      <c r="Z22" s="2">
        <v>1.4209385062959662E-6</v>
      </c>
      <c r="AA22" s="2">
        <v>2.360708830697971E-7</v>
      </c>
      <c r="AB22" s="4">
        <f t="shared" si="15"/>
        <v>1.488965200999089E-3</v>
      </c>
      <c r="AC22">
        <v>0.27</v>
      </c>
      <c r="AD22" s="2">
        <f t="shared" si="16"/>
        <v>0.2685110347990009</v>
      </c>
      <c r="AE22" s="2" t="str">
        <f t="shared" si="17"/>
        <v>Different</v>
      </c>
      <c r="AF22">
        <v>21.410000000000011</v>
      </c>
      <c r="AG22" s="2" t="e">
        <f t="shared" si="18"/>
        <v>#N/A</v>
      </c>
      <c r="AH22" s="2">
        <f t="shared" si="19"/>
        <v>59.06</v>
      </c>
      <c r="AI22" s="2" t="e">
        <f t="shared" si="20"/>
        <v>#N/A</v>
      </c>
      <c r="AK22" t="s">
        <v>362</v>
      </c>
      <c r="AL22">
        <f>MIN($O$2:$O$187)</f>
        <v>-50.000000000023867</v>
      </c>
    </row>
    <row r="23" spans="1:40" x14ac:dyDescent="0.25">
      <c r="A23" t="s">
        <v>106</v>
      </c>
      <c r="B23">
        <v>-21.67</v>
      </c>
      <c r="C23">
        <v>54.41</v>
      </c>
      <c r="D23">
        <v>79.2</v>
      </c>
      <c r="E23">
        <f t="shared" si="0"/>
        <v>194.74888862107656</v>
      </c>
      <c r="F23">
        <f t="shared" si="3"/>
        <v>-1.0953222588887963</v>
      </c>
      <c r="G23">
        <v>63</v>
      </c>
      <c r="H23">
        <f t="shared" si="1"/>
        <v>59.724225714738452</v>
      </c>
      <c r="I23">
        <f t="shared" si="4"/>
        <v>1.7825285217770346</v>
      </c>
      <c r="J23">
        <v>-16.287019740948203</v>
      </c>
      <c r="K23">
        <f t="shared" si="5"/>
        <v>-9.8746496088359894</v>
      </c>
      <c r="L23">
        <f t="shared" si="6"/>
        <v>-1.0731739561567522</v>
      </c>
      <c r="M23">
        <f t="shared" si="2"/>
        <v>-14.617711790135402</v>
      </c>
      <c r="N23">
        <f t="shared" si="7"/>
        <v>4.4834077353260204E-7</v>
      </c>
      <c r="O23">
        <f t="shared" si="8"/>
        <v>-34.045717693443571</v>
      </c>
      <c r="P23">
        <f t="shared" si="9"/>
        <v>1.6373166314566364E-15</v>
      </c>
      <c r="Q23">
        <f t="shared" si="10"/>
        <v>16.594586942643303</v>
      </c>
      <c r="R23">
        <f t="shared" si="11"/>
        <v>0.9999999379041703</v>
      </c>
      <c r="S23">
        <f t="shared" si="12"/>
        <v>-1.8500233073936916</v>
      </c>
      <c r="T23" s="5">
        <f t="shared" si="13"/>
        <v>0.13587016047736306</v>
      </c>
      <c r="U23">
        <v>0</v>
      </c>
      <c r="V23" s="6">
        <f t="shared" si="14"/>
        <v>0.14603224424329836</v>
      </c>
      <c r="W23" s="2">
        <v>4.0279267614478774E-2</v>
      </c>
      <c r="X23" s="2">
        <v>4.3057830384015749E-6</v>
      </c>
      <c r="Y23" s="2">
        <v>3.3757104519013661E-2</v>
      </c>
      <c r="Z23" s="2">
        <v>5.9691798609648186E-6</v>
      </c>
      <c r="AA23" s="2">
        <v>2.714829399797414E-6</v>
      </c>
      <c r="AB23" s="4">
        <f t="shared" si="15"/>
        <v>1.480987238515832E-2</v>
      </c>
      <c r="AC23">
        <v>0.01</v>
      </c>
      <c r="AD23" s="2">
        <f t="shared" si="16"/>
        <v>4.8098723851583199E-3</v>
      </c>
      <c r="AE23" s="2" t="str">
        <f t="shared" si="17"/>
        <v>Same</v>
      </c>
      <c r="AF23">
        <v>-21.67</v>
      </c>
      <c r="AG23" s="2">
        <f t="shared" si="18"/>
        <v>54.41</v>
      </c>
      <c r="AH23" s="2" t="e">
        <f t="shared" si="19"/>
        <v>#N/A</v>
      </c>
      <c r="AI23" s="2" t="e">
        <f t="shared" si="20"/>
        <v>#N/A</v>
      </c>
      <c r="AK23" t="s">
        <v>363</v>
      </c>
      <c r="AL23">
        <f>MIN($Q$2:$Q$187)</f>
        <v>-50.000000000023725</v>
      </c>
    </row>
    <row r="24" spans="1:40" x14ac:dyDescent="0.25">
      <c r="A24" t="s">
        <v>111</v>
      </c>
      <c r="B24">
        <v>-35.150000000000006</v>
      </c>
      <c r="C24">
        <v>47.580000000000013</v>
      </c>
      <c r="D24">
        <v>94.7</v>
      </c>
      <c r="E24">
        <f t="shared" si="0"/>
        <v>243.29961973866054</v>
      </c>
      <c r="F24">
        <f t="shared" si="3"/>
        <v>0.11874503029168064</v>
      </c>
      <c r="G24">
        <v>-15</v>
      </c>
      <c r="H24">
        <f t="shared" si="1"/>
        <v>-15.496024945715778</v>
      </c>
      <c r="I24">
        <f t="shared" si="4"/>
        <v>-1.2435931857550497</v>
      </c>
      <c r="J24">
        <v>-27.341512318935187</v>
      </c>
      <c r="K24">
        <f t="shared" si="5"/>
        <v>-14.868678588718922</v>
      </c>
      <c r="L24">
        <f t="shared" si="6"/>
        <v>-1.2220024358532104</v>
      </c>
      <c r="M24">
        <f t="shared" si="2"/>
        <v>6.8762982472010412</v>
      </c>
      <c r="N24">
        <f t="shared" si="7"/>
        <v>0.9989691068041967</v>
      </c>
      <c r="O24">
        <f t="shared" si="8"/>
        <v>10.671216607239078</v>
      </c>
      <c r="P24">
        <f t="shared" si="9"/>
        <v>0.99997679725135558</v>
      </c>
      <c r="Q24">
        <f t="shared" si="10"/>
        <v>-14.192465618866056</v>
      </c>
      <c r="R24">
        <f t="shared" si="11"/>
        <v>6.8594642851563092E-7</v>
      </c>
      <c r="S24">
        <f t="shared" si="12"/>
        <v>-0.36466945091643321</v>
      </c>
      <c r="T24" s="5">
        <f t="shared" si="13"/>
        <v>0.40982969536700298</v>
      </c>
      <c r="U24">
        <v>1</v>
      </c>
      <c r="V24" s="6">
        <f t="shared" si="14"/>
        <v>0.89201358273042164</v>
      </c>
      <c r="W24" s="2">
        <v>0.24852151802584341</v>
      </c>
      <c r="X24" s="2">
        <v>0.20549011114368596</v>
      </c>
      <c r="Y24" s="2">
        <v>0.25269863391634506</v>
      </c>
      <c r="Z24" s="2">
        <v>0.25664194826016579</v>
      </c>
      <c r="AA24" s="2">
        <v>0.26471485883054402</v>
      </c>
      <c r="AB24" s="4">
        <f t="shared" si="15"/>
        <v>0.24561341403531686</v>
      </c>
      <c r="AC24">
        <v>0.14699999999999999</v>
      </c>
      <c r="AD24" s="2">
        <f t="shared" si="16"/>
        <v>9.8613414035316871E-2</v>
      </c>
      <c r="AE24" s="2" t="str">
        <f t="shared" si="17"/>
        <v>Same</v>
      </c>
      <c r="AF24">
        <v>-35.150000000000006</v>
      </c>
      <c r="AG24" s="2">
        <f t="shared" si="18"/>
        <v>47.580000000000013</v>
      </c>
      <c r="AH24" s="2" t="e">
        <f t="shared" si="19"/>
        <v>#N/A</v>
      </c>
      <c r="AI24" s="2" t="e">
        <f t="shared" si="20"/>
        <v>#N/A</v>
      </c>
      <c r="AK24" t="s">
        <v>364</v>
      </c>
      <c r="AL24">
        <f>MIN($S$2:$S$187)</f>
        <v>-3.5000045000032385</v>
      </c>
    </row>
    <row r="25" spans="1:40" x14ac:dyDescent="0.25">
      <c r="A25" t="s">
        <v>116</v>
      </c>
      <c r="B25">
        <v>-108.47</v>
      </c>
      <c r="C25">
        <v>115.65</v>
      </c>
      <c r="D25">
        <v>106.1</v>
      </c>
      <c r="E25">
        <f t="shared" si="0"/>
        <v>280.33340043600504</v>
      </c>
      <c r="F25">
        <f t="shared" si="3"/>
        <v>1.0448176290840243</v>
      </c>
      <c r="G25">
        <v>31</v>
      </c>
      <c r="H25">
        <f t="shared" si="1"/>
        <v>29.704906887425448</v>
      </c>
      <c r="I25">
        <f t="shared" si="4"/>
        <v>0.57484692604928767</v>
      </c>
      <c r="J25">
        <v>-32.373807408450411</v>
      </c>
      <c r="K25">
        <f t="shared" si="5"/>
        <v>-16.967554195593795</v>
      </c>
      <c r="L25">
        <f t="shared" si="6"/>
        <v>-1.2845516254757527</v>
      </c>
      <c r="M25">
        <f t="shared" si="2"/>
        <v>-8.3733006164117789</v>
      </c>
      <c r="N25">
        <f t="shared" si="7"/>
        <v>2.308986838384239E-4</v>
      </c>
      <c r="O25">
        <f t="shared" si="8"/>
        <v>1.3813320071426598</v>
      </c>
      <c r="P25">
        <f t="shared" si="9"/>
        <v>0.79920484123759739</v>
      </c>
      <c r="Q25">
        <f t="shared" si="10"/>
        <v>16.030281468130408</v>
      </c>
      <c r="R25">
        <f t="shared" si="11"/>
        <v>0.99999989082148877</v>
      </c>
      <c r="S25">
        <f t="shared" si="12"/>
        <v>0.66056579490142875</v>
      </c>
      <c r="T25" s="5">
        <f t="shared" si="13"/>
        <v>0.65938747497267025</v>
      </c>
      <c r="U25">
        <v>1</v>
      </c>
      <c r="V25" s="6">
        <f t="shared" si="14"/>
        <v>0.41644394310684346</v>
      </c>
      <c r="W25" s="2">
        <v>0.79369999447696382</v>
      </c>
      <c r="X25" s="2">
        <v>0.80159220649666973</v>
      </c>
      <c r="Y25" s="2">
        <v>0.99924869734124977</v>
      </c>
      <c r="Z25" s="2">
        <v>0.82280062913523488</v>
      </c>
      <c r="AA25" s="2">
        <v>0.83976386022156413</v>
      </c>
      <c r="AB25" s="4">
        <f t="shared" si="15"/>
        <v>0.85142107753433649</v>
      </c>
      <c r="AC25">
        <v>0.91700000000000004</v>
      </c>
      <c r="AD25" s="2">
        <f t="shared" si="16"/>
        <v>6.5578922465663547E-2</v>
      </c>
      <c r="AE25" s="2" t="str">
        <f t="shared" si="17"/>
        <v>Same</v>
      </c>
      <c r="AF25">
        <v>-108.47</v>
      </c>
      <c r="AG25" s="2">
        <f t="shared" si="18"/>
        <v>115.65</v>
      </c>
      <c r="AH25" s="2" t="e">
        <f t="shared" si="19"/>
        <v>#N/A</v>
      </c>
      <c r="AI25" s="2" t="e">
        <f t="shared" si="20"/>
        <v>#N/A</v>
      </c>
      <c r="AK25" t="s">
        <v>389</v>
      </c>
      <c r="AL25">
        <f>MAX($M$2:$M$187)</f>
        <v>24.317985668748133</v>
      </c>
    </row>
    <row r="26" spans="1:40" x14ac:dyDescent="0.25">
      <c r="A26" t="s">
        <v>106</v>
      </c>
      <c r="B26">
        <v>-25.540000000000006</v>
      </c>
      <c r="C26">
        <v>26.25</v>
      </c>
      <c r="D26">
        <v>81.599999999999994</v>
      </c>
      <c r="E26">
        <f t="shared" si="0"/>
        <v>202.12122466486733</v>
      </c>
      <c r="F26">
        <f t="shared" si="3"/>
        <v>-0.9109684535066378</v>
      </c>
      <c r="G26">
        <v>-12</v>
      </c>
      <c r="H26">
        <f t="shared" si="1"/>
        <v>-12.360038656839349</v>
      </c>
      <c r="I26">
        <f t="shared" si="4"/>
        <v>-1.1174319977775005</v>
      </c>
      <c r="J26">
        <v>-33.160926985298644</v>
      </c>
      <c r="K26">
        <f t="shared" si="5"/>
        <v>-17.288274871557498</v>
      </c>
      <c r="L26">
        <f t="shared" si="6"/>
        <v>-1.2941095136664651</v>
      </c>
      <c r="M26">
        <f t="shared" si="2"/>
        <v>7.2920855101723321</v>
      </c>
      <c r="N26">
        <f t="shared" si="7"/>
        <v>0.9993195567847577</v>
      </c>
      <c r="O26">
        <f t="shared" si="8"/>
        <v>-2.4850515848944892</v>
      </c>
      <c r="P26">
        <f t="shared" si="9"/>
        <v>7.6912786303937414E-2</v>
      </c>
      <c r="Q26">
        <f t="shared" si="10"/>
        <v>-20.085499531255593</v>
      </c>
      <c r="R26">
        <f t="shared" si="11"/>
        <v>1.8922494447977133E-9</v>
      </c>
      <c r="S26">
        <f t="shared" si="12"/>
        <v>-3.2678174181980433</v>
      </c>
      <c r="T26" s="5">
        <f t="shared" si="13"/>
        <v>3.6691894976388639E-2</v>
      </c>
      <c r="U26">
        <v>0</v>
      </c>
      <c r="V26" s="6">
        <f t="shared" si="14"/>
        <v>3.7381975443499901E-2</v>
      </c>
      <c r="W26" s="2">
        <v>4.5492764837133147E-3</v>
      </c>
      <c r="X26" s="2">
        <v>1.7647009585213922E-7</v>
      </c>
      <c r="Y26" s="2">
        <v>1.5952579023394533E-8</v>
      </c>
      <c r="Z26" s="2">
        <v>8.6137720546929958E-6</v>
      </c>
      <c r="AA26" s="2">
        <v>2.7619678831020188E-6</v>
      </c>
      <c r="AB26" s="4">
        <f t="shared" si="15"/>
        <v>9.1216892926519711E-4</v>
      </c>
      <c r="AC26">
        <v>0.10299999999999999</v>
      </c>
      <c r="AD26" s="2">
        <f t="shared" si="16"/>
        <v>0.1020878310707348</v>
      </c>
      <c r="AE26" s="2" t="str">
        <f t="shared" si="17"/>
        <v>Different</v>
      </c>
      <c r="AF26">
        <v>-25.540000000000006</v>
      </c>
      <c r="AG26" s="2" t="e">
        <f t="shared" si="18"/>
        <v>#N/A</v>
      </c>
      <c r="AH26" s="2">
        <f t="shared" si="19"/>
        <v>26.25</v>
      </c>
      <c r="AI26" s="2" t="e">
        <f t="shared" si="20"/>
        <v>#N/A</v>
      </c>
      <c r="AK26" t="s">
        <v>390</v>
      </c>
      <c r="AL26">
        <f>MAX($O$2:$O$187)</f>
        <v>28.428888655855594</v>
      </c>
    </row>
    <row r="27" spans="1:40" x14ac:dyDescent="0.25">
      <c r="A27" t="s">
        <v>111</v>
      </c>
      <c r="B27">
        <v>45.11</v>
      </c>
      <c r="C27">
        <v>54.84</v>
      </c>
      <c r="D27">
        <v>77.900000000000006</v>
      </c>
      <c r="E27">
        <f t="shared" si="0"/>
        <v>190.77887179334689</v>
      </c>
      <c r="F27">
        <f t="shared" si="3"/>
        <v>-1.1945971298762073</v>
      </c>
      <c r="G27">
        <v>7</v>
      </c>
      <c r="H27">
        <f t="shared" si="1"/>
        <v>6.8422476255383282</v>
      </c>
      <c r="I27">
        <f t="shared" si="4"/>
        <v>-0.3449212065591698</v>
      </c>
      <c r="J27">
        <v>29.579888792400617</v>
      </c>
      <c r="K27">
        <f t="shared" si="5"/>
        <v>57.50615991375561</v>
      </c>
      <c r="L27">
        <f t="shared" si="6"/>
        <v>0.934860735343781</v>
      </c>
      <c r="M27">
        <f t="shared" si="2"/>
        <v>2.6562920554460012</v>
      </c>
      <c r="N27">
        <f t="shared" si="7"/>
        <v>0.93439774052811653</v>
      </c>
      <c r="O27">
        <f t="shared" si="8"/>
        <v>-1.9509035925875238</v>
      </c>
      <c r="P27">
        <f t="shared" si="9"/>
        <v>0.1244548640360075</v>
      </c>
      <c r="Q27">
        <f t="shared" si="10"/>
        <v>-8.8549630564232977</v>
      </c>
      <c r="R27">
        <f t="shared" si="11"/>
        <v>1.4265153523188836E-4</v>
      </c>
      <c r="S27">
        <f t="shared" si="12"/>
        <v>-2.7530110835421668</v>
      </c>
      <c r="T27" s="5">
        <f t="shared" si="13"/>
        <v>5.9916820570533283E-2</v>
      </c>
      <c r="U27">
        <v>1</v>
      </c>
      <c r="V27" s="6">
        <f t="shared" si="14"/>
        <v>2.8147980024204018</v>
      </c>
      <c r="W27" s="2">
        <v>1.3320565785517621E-2</v>
      </c>
      <c r="X27" s="2">
        <v>2.4160065846640927E-7</v>
      </c>
      <c r="Y27" s="2">
        <v>3.632724219686926E-8</v>
      </c>
      <c r="Z27" s="2">
        <v>5.2352393288573445E-6</v>
      </c>
      <c r="AA27" s="2">
        <v>1.0718094959421279E-6</v>
      </c>
      <c r="AB27" s="4">
        <f t="shared" si="15"/>
        <v>2.665430152448617E-3</v>
      </c>
      <c r="AC27">
        <v>0.28999999999999998</v>
      </c>
      <c r="AD27" s="2">
        <f t="shared" si="16"/>
        <v>0.28733456984755135</v>
      </c>
      <c r="AE27" s="2" t="str">
        <f t="shared" si="17"/>
        <v>Different</v>
      </c>
      <c r="AF27">
        <v>45.11</v>
      </c>
      <c r="AG27" s="2" t="e">
        <f t="shared" si="18"/>
        <v>#N/A</v>
      </c>
      <c r="AH27" s="2">
        <f t="shared" si="19"/>
        <v>54.84</v>
      </c>
      <c r="AI27" s="2" t="e">
        <f t="shared" si="20"/>
        <v>#N/A</v>
      </c>
      <c r="AK27" t="s">
        <v>391</v>
      </c>
      <c r="AL27">
        <f>MAX($Q$2:$Q$187)</f>
        <v>35.803486609012815</v>
      </c>
    </row>
    <row r="28" spans="1:40" x14ac:dyDescent="0.25">
      <c r="A28" t="s">
        <v>139</v>
      </c>
      <c r="B28">
        <v>93.79</v>
      </c>
      <c r="C28">
        <v>93.48</v>
      </c>
      <c r="D28">
        <v>108.9</v>
      </c>
      <c r="E28">
        <f t="shared" si="0"/>
        <v>289.58869465505217</v>
      </c>
      <c r="F28">
        <f t="shared" si="3"/>
        <v>1.2762569854939767</v>
      </c>
      <c r="G28">
        <v>17</v>
      </c>
      <c r="H28">
        <f t="shared" si="1"/>
        <v>16.429858960901164</v>
      </c>
      <c r="I28">
        <f t="shared" si="4"/>
        <v>4.0789802518541168E-2</v>
      </c>
      <c r="J28">
        <v>33.821133959358328</v>
      </c>
      <c r="K28">
        <f t="shared" si="5"/>
        <v>67.828915123193852</v>
      </c>
      <c r="L28">
        <f t="shared" si="6"/>
        <v>1.2424921027803797</v>
      </c>
      <c r="M28">
        <f t="shared" si="2"/>
        <v>-3.5695169521054031</v>
      </c>
      <c r="N28">
        <f t="shared" si="7"/>
        <v>2.7397679811976522E-2</v>
      </c>
      <c r="O28">
        <f t="shared" si="8"/>
        <v>23.049127607461241</v>
      </c>
      <c r="P28">
        <f t="shared" si="9"/>
        <v>0.99999999990230082</v>
      </c>
      <c r="Q28">
        <f t="shared" si="10"/>
        <v>14.42843915183219</v>
      </c>
      <c r="R28">
        <f t="shared" si="11"/>
        <v>0.99999945823835068</v>
      </c>
      <c r="S28">
        <f t="shared" si="12"/>
        <v>1.1385306375852124</v>
      </c>
      <c r="T28" s="5">
        <f t="shared" si="13"/>
        <v>0.75740976016150208</v>
      </c>
      <c r="U28">
        <v>1</v>
      </c>
      <c r="V28" s="6">
        <f t="shared" si="14"/>
        <v>0.27785087719464335</v>
      </c>
      <c r="W28" s="2">
        <v>0.84705526051727176</v>
      </c>
      <c r="X28" s="2">
        <v>0.86022542969786098</v>
      </c>
      <c r="Y28" s="2">
        <v>0.78690988196325129</v>
      </c>
      <c r="Z28" s="2">
        <v>0.83595758820990329</v>
      </c>
      <c r="AA28" s="2">
        <v>0.84965595072506794</v>
      </c>
      <c r="AB28" s="4">
        <f t="shared" si="15"/>
        <v>0.83596082222267099</v>
      </c>
      <c r="AC28">
        <v>0.69</v>
      </c>
      <c r="AD28" s="2">
        <f t="shared" si="16"/>
        <v>0.14596082222267104</v>
      </c>
      <c r="AE28" s="2" t="str">
        <f t="shared" si="17"/>
        <v>Different</v>
      </c>
      <c r="AF28">
        <v>93.79</v>
      </c>
      <c r="AG28" s="2" t="e">
        <f t="shared" si="18"/>
        <v>#N/A</v>
      </c>
      <c r="AH28" s="2">
        <f t="shared" si="19"/>
        <v>93.48</v>
      </c>
      <c r="AI28" s="2" t="e">
        <f t="shared" si="20"/>
        <v>#N/A</v>
      </c>
      <c r="AK28" t="s">
        <v>392</v>
      </c>
      <c r="AL28">
        <f>MAX($S$2:$S$187)</f>
        <v>2.061714958566859</v>
      </c>
    </row>
    <row r="29" spans="1:40" x14ac:dyDescent="0.25">
      <c r="A29" t="s">
        <v>111</v>
      </c>
      <c r="B29">
        <v>31.679999999999993</v>
      </c>
      <c r="C29">
        <v>89.220000000000013</v>
      </c>
      <c r="D29">
        <v>105.8</v>
      </c>
      <c r="E29">
        <f t="shared" si="0"/>
        <v>279.34538979995381</v>
      </c>
      <c r="F29">
        <f t="shared" si="3"/>
        <v>1.0201112782839279</v>
      </c>
      <c r="G29">
        <v>10</v>
      </c>
      <c r="H29">
        <f t="shared" si="1"/>
        <v>9.7324800041915474</v>
      </c>
      <c r="I29">
        <f t="shared" si="4"/>
        <v>-0.22864673440492098</v>
      </c>
      <c r="J29">
        <v>14.661598036731942</v>
      </c>
      <c r="K29">
        <f t="shared" si="5"/>
        <v>24.377636873728491</v>
      </c>
      <c r="L29">
        <f t="shared" si="6"/>
        <v>-5.2411813233200669E-2</v>
      </c>
      <c r="M29">
        <f t="shared" si="2"/>
        <v>-1.6749572207908228</v>
      </c>
      <c r="N29">
        <f t="shared" si="7"/>
        <v>0.15776437121351719</v>
      </c>
      <c r="O29">
        <f t="shared" si="8"/>
        <v>16.165553521360959</v>
      </c>
      <c r="P29">
        <f t="shared" si="9"/>
        <v>0.99999990463494415</v>
      </c>
      <c r="Q29">
        <f t="shared" si="10"/>
        <v>7.1986789617967304</v>
      </c>
      <c r="R29">
        <f t="shared" si="11"/>
        <v>0.99925298571901666</v>
      </c>
      <c r="S29">
        <f t="shared" si="12"/>
        <v>0.40664969841224652</v>
      </c>
      <c r="T29" s="5">
        <f t="shared" si="13"/>
        <v>0.6002842679656305</v>
      </c>
      <c r="U29">
        <v>1</v>
      </c>
      <c r="V29" s="6">
        <f t="shared" si="14"/>
        <v>0.51035195602155348</v>
      </c>
      <c r="W29" s="2">
        <v>0.60882950450153905</v>
      </c>
      <c r="X29" s="2">
        <v>0.78462066139277276</v>
      </c>
      <c r="Y29" s="2">
        <v>0.65263262347197792</v>
      </c>
      <c r="Z29" s="2">
        <v>0.79271488900224396</v>
      </c>
      <c r="AA29" s="2">
        <v>0.76537086927286291</v>
      </c>
      <c r="AB29" s="4">
        <f t="shared" si="15"/>
        <v>0.7208337095282793</v>
      </c>
      <c r="AC29">
        <v>0.79700000000000004</v>
      </c>
      <c r="AD29" s="2">
        <f t="shared" si="16"/>
        <v>7.6166290471720743E-2</v>
      </c>
      <c r="AE29" s="2" t="str">
        <f t="shared" si="17"/>
        <v>Same</v>
      </c>
      <c r="AF29">
        <v>31.679999999999993</v>
      </c>
      <c r="AG29" s="2">
        <f t="shared" si="18"/>
        <v>89.220000000000013</v>
      </c>
      <c r="AH29" s="2" t="e">
        <f t="shared" si="19"/>
        <v>#N/A</v>
      </c>
      <c r="AI29" s="2" t="e">
        <f t="shared" si="20"/>
        <v>#N/A</v>
      </c>
      <c r="AK29" t="s">
        <v>395</v>
      </c>
      <c r="AL29">
        <f t="array" ref="AL29">MAX(ABS($M$2:$M$187))</f>
        <v>24.317985668748133</v>
      </c>
    </row>
    <row r="30" spans="1:40" x14ac:dyDescent="0.25">
      <c r="A30" t="s">
        <v>106</v>
      </c>
      <c r="B30">
        <v>38.969999999999985</v>
      </c>
      <c r="C30">
        <v>43.09</v>
      </c>
      <c r="D30">
        <v>76.3</v>
      </c>
      <c r="E30">
        <f t="shared" si="0"/>
        <v>185.91557879605043</v>
      </c>
      <c r="F30">
        <f t="shared" si="3"/>
        <v>-1.3162094065568295</v>
      </c>
      <c r="G30">
        <v>62</v>
      </c>
      <c r="H30">
        <f t="shared" si="1"/>
        <v>58.790768502449907</v>
      </c>
      <c r="I30">
        <f t="shared" si="4"/>
        <v>1.7449754013293275</v>
      </c>
      <c r="J30">
        <v>31.594316091375831</v>
      </c>
      <c r="K30">
        <f t="shared" si="5"/>
        <v>62.366424098471398</v>
      </c>
      <c r="L30">
        <f t="shared" si="6"/>
        <v>1.0797028522894767</v>
      </c>
      <c r="M30">
        <f t="shared" si="2"/>
        <v>-13.154560045973522</v>
      </c>
      <c r="N30">
        <f t="shared" si="7"/>
        <v>1.9366285014716273E-6</v>
      </c>
      <c r="O30">
        <f t="shared" si="8"/>
        <v>-24.647132652001204</v>
      </c>
      <c r="P30">
        <f t="shared" si="9"/>
        <v>1.9764521043699522E-11</v>
      </c>
      <c r="Q30">
        <f t="shared" si="10"/>
        <v>17.639285834852704</v>
      </c>
      <c r="R30">
        <f t="shared" si="11"/>
        <v>0.999999978154827</v>
      </c>
      <c r="S30">
        <f t="shared" si="12"/>
        <v>-1.8500318563947764</v>
      </c>
      <c r="T30" s="5">
        <f t="shared" si="13"/>
        <v>0.13586915674688696</v>
      </c>
      <c r="U30">
        <v>0</v>
      </c>
      <c r="V30" s="6">
        <f t="shared" si="14"/>
        <v>0.14603108269343937</v>
      </c>
      <c r="W30" s="2">
        <v>4.0275026258882893E-2</v>
      </c>
      <c r="X30" s="2">
        <v>4.3057825085481743E-6</v>
      </c>
      <c r="Y30" s="2">
        <v>3.3757149655472392E-2</v>
      </c>
      <c r="Z30" s="2">
        <v>5.9691675584987006E-6</v>
      </c>
      <c r="AA30" s="2">
        <v>2.7148263835901113E-6</v>
      </c>
      <c r="AB30" s="4">
        <f t="shared" si="15"/>
        <v>1.4809033138161185E-2</v>
      </c>
      <c r="AC30">
        <v>1.2999999999999999E-2</v>
      </c>
      <c r="AD30" s="2">
        <f t="shared" si="16"/>
        <v>1.8090331381611854E-3</v>
      </c>
      <c r="AE30" s="2" t="str">
        <f t="shared" si="17"/>
        <v>Same</v>
      </c>
      <c r="AF30">
        <v>38.969999999999985</v>
      </c>
      <c r="AG30" s="2">
        <f t="shared" si="18"/>
        <v>43.09</v>
      </c>
      <c r="AH30" s="2" t="e">
        <f t="shared" si="19"/>
        <v>#N/A</v>
      </c>
      <c r="AI30" s="2" t="e">
        <f t="shared" si="20"/>
        <v>#N/A</v>
      </c>
      <c r="AK30" t="s">
        <v>396</v>
      </c>
      <c r="AL30">
        <f t="array" ref="AL30">MAX(ABS($O$2:$O$187))</f>
        <v>50.000000000023867</v>
      </c>
    </row>
    <row r="31" spans="1:40" x14ac:dyDescent="0.25">
      <c r="A31" t="s">
        <v>116</v>
      </c>
      <c r="B31">
        <v>-96.6</v>
      </c>
      <c r="C31">
        <v>120.03000000000002</v>
      </c>
      <c r="D31">
        <v>108.3</v>
      </c>
      <c r="E31">
        <f t="shared" si="0"/>
        <v>287.60029731441915</v>
      </c>
      <c r="F31">
        <f t="shared" si="3"/>
        <v>1.2265348059595542</v>
      </c>
      <c r="G31">
        <v>23</v>
      </c>
      <c r="H31">
        <f t="shared" si="1"/>
        <v>22.134685278016565</v>
      </c>
      <c r="I31">
        <f t="shared" si="4"/>
        <v>0.27029580129340591</v>
      </c>
      <c r="J31">
        <v>-29.120301968468407</v>
      </c>
      <c r="K31">
        <f t="shared" si="5"/>
        <v>-15.620669005872248</v>
      </c>
      <c r="L31">
        <f t="shared" si="6"/>
        <v>-1.2444127164066603</v>
      </c>
      <c r="M31">
        <f t="shared" si="2"/>
        <v>-6.2695018454485396</v>
      </c>
      <c r="N31">
        <f t="shared" si="7"/>
        <v>1.8895941147041029E-3</v>
      </c>
      <c r="O31">
        <f t="shared" si="8"/>
        <v>6.8361925816543287</v>
      </c>
      <c r="P31">
        <f t="shared" si="9"/>
        <v>0.99892696713918672</v>
      </c>
      <c r="Q31">
        <f t="shared" si="10"/>
        <v>13.44133017534487</v>
      </c>
      <c r="R31">
        <f t="shared" si="11"/>
        <v>0.99999854620274664</v>
      </c>
      <c r="S31">
        <f t="shared" si="12"/>
        <v>1.2789448743364269</v>
      </c>
      <c r="T31" s="5">
        <f t="shared" si="13"/>
        <v>0.78227011716639949</v>
      </c>
      <c r="U31">
        <v>1</v>
      </c>
      <c r="V31" s="6">
        <f t="shared" si="14"/>
        <v>0.24555517970866259</v>
      </c>
      <c r="W31" s="2">
        <v>0.89546584004014118</v>
      </c>
      <c r="X31" s="2">
        <v>0.86313986660344166</v>
      </c>
      <c r="Y31" s="2">
        <v>0.9998669417692897</v>
      </c>
      <c r="Z31" s="2">
        <v>0.83664465340521932</v>
      </c>
      <c r="AA31" s="2">
        <v>0.85099699317755761</v>
      </c>
      <c r="AB31" s="4">
        <f t="shared" si="15"/>
        <v>0.88922285899913001</v>
      </c>
      <c r="AC31">
        <v>0.92300000000000004</v>
      </c>
      <c r="AD31" s="2">
        <f t="shared" si="16"/>
        <v>3.3777141000870037E-2</v>
      </c>
      <c r="AE31" s="2" t="str">
        <f t="shared" si="17"/>
        <v>Same</v>
      </c>
      <c r="AF31">
        <v>-96.6</v>
      </c>
      <c r="AG31" s="2">
        <f t="shared" si="18"/>
        <v>120.03000000000002</v>
      </c>
      <c r="AH31" s="2" t="e">
        <f t="shared" si="19"/>
        <v>#N/A</v>
      </c>
      <c r="AI31" s="2" t="e">
        <f t="shared" si="20"/>
        <v>#N/A</v>
      </c>
      <c r="AK31" t="s">
        <v>397</v>
      </c>
      <c r="AL31">
        <f t="array" ref="AL31">MAX(ABS($Q$2:$Q$187))</f>
        <v>50.000000000023725</v>
      </c>
    </row>
    <row r="32" spans="1:40" x14ac:dyDescent="0.25">
      <c r="A32" t="s">
        <v>116</v>
      </c>
      <c r="B32">
        <v>79.11</v>
      </c>
      <c r="C32">
        <v>151.59</v>
      </c>
      <c r="D32">
        <v>106.1</v>
      </c>
      <c r="E32">
        <f t="shared" si="0"/>
        <v>280.33340043600504</v>
      </c>
      <c r="F32">
        <f t="shared" si="3"/>
        <v>1.0448176290840243</v>
      </c>
      <c r="G32">
        <v>26</v>
      </c>
      <c r="H32">
        <f t="shared" si="1"/>
        <v>24.977789756444533</v>
      </c>
      <c r="I32">
        <f t="shared" si="4"/>
        <v>0.38467431111504025</v>
      </c>
      <c r="J32">
        <v>20.668967971321283</v>
      </c>
      <c r="K32">
        <f t="shared" si="5"/>
        <v>37.041448930893381</v>
      </c>
      <c r="L32">
        <f t="shared" si="6"/>
        <v>0.32498605594650709</v>
      </c>
      <c r="M32">
        <f t="shared" si="2"/>
        <v>-6.2622167966734512</v>
      </c>
      <c r="N32">
        <f t="shared" si="7"/>
        <v>1.9033838669426815E-3</v>
      </c>
      <c r="O32">
        <f t="shared" si="8"/>
        <v>11.95758247328822</v>
      </c>
      <c r="P32">
        <f t="shared" si="9"/>
        <v>0.99999358959998219</v>
      </c>
      <c r="Q32">
        <f t="shared" si="10"/>
        <v>15.89589741587433</v>
      </c>
      <c r="R32">
        <f t="shared" si="11"/>
        <v>0.99999987511812427</v>
      </c>
      <c r="S32">
        <f t="shared" si="12"/>
        <v>1.2822142415733535</v>
      </c>
      <c r="T32" s="5">
        <f t="shared" si="13"/>
        <v>0.78282645359399505</v>
      </c>
      <c r="U32">
        <v>1</v>
      </c>
      <c r="V32" s="6">
        <f t="shared" si="14"/>
        <v>0.24484425047730243</v>
      </c>
      <c r="W32" s="2">
        <v>0.89645194538667849</v>
      </c>
      <c r="X32" s="2">
        <v>0.86313658476011368</v>
      </c>
      <c r="Y32" s="2">
        <v>0.99999362687526705</v>
      </c>
      <c r="Z32" s="2">
        <v>0.83669164002599983</v>
      </c>
      <c r="AA32" s="2">
        <v>0.85106916893594675</v>
      </c>
      <c r="AB32" s="4">
        <f t="shared" si="15"/>
        <v>0.88946859319680116</v>
      </c>
      <c r="AC32">
        <v>0.93</v>
      </c>
      <c r="AD32" s="2">
        <f t="shared" si="16"/>
        <v>4.0531406803198888E-2</v>
      </c>
      <c r="AE32" s="2" t="str">
        <f t="shared" si="17"/>
        <v>Same</v>
      </c>
      <c r="AF32">
        <v>79.11</v>
      </c>
      <c r="AG32" s="2">
        <f t="shared" si="18"/>
        <v>151.59</v>
      </c>
      <c r="AH32" s="2" t="e">
        <f t="shared" si="19"/>
        <v>#N/A</v>
      </c>
      <c r="AI32" s="2" t="e">
        <f t="shared" si="20"/>
        <v>#N/A</v>
      </c>
      <c r="AK32" t="s">
        <v>398</v>
      </c>
      <c r="AL32">
        <f t="array" ref="AL32">MAX(ABS($S$2:$S$187))</f>
        <v>3.5000045000032385</v>
      </c>
    </row>
    <row r="33" spans="1:35" x14ac:dyDescent="0.25">
      <c r="A33" t="s">
        <v>106</v>
      </c>
      <c r="B33">
        <v>25.86</v>
      </c>
      <c r="C33">
        <v>69.59</v>
      </c>
      <c r="D33">
        <v>78.7</v>
      </c>
      <c r="E33">
        <f t="shared" si="0"/>
        <v>193.22000136778883</v>
      </c>
      <c r="F33">
        <f t="shared" si="3"/>
        <v>-1.1335538562372729</v>
      </c>
      <c r="G33">
        <v>16</v>
      </c>
      <c r="H33">
        <f t="shared" si="1"/>
        <v>15.476227390881384</v>
      </c>
      <c r="I33">
        <f t="shared" si="4"/>
        <v>2.4250647027720534E-3</v>
      </c>
      <c r="J33">
        <v>15.288992724236632</v>
      </c>
      <c r="K33">
        <f t="shared" si="5"/>
        <v>25.649771856127511</v>
      </c>
      <c r="L33">
        <f t="shared" si="6"/>
        <v>-1.4500556377906036E-2</v>
      </c>
      <c r="M33">
        <f t="shared" si="2"/>
        <v>-0.4772415669205532</v>
      </c>
      <c r="N33">
        <f t="shared" si="7"/>
        <v>0.38290370025230236</v>
      </c>
      <c r="O33">
        <f t="shared" si="8"/>
        <v>-9.999826328939859</v>
      </c>
      <c r="P33">
        <f t="shared" si="9"/>
        <v>4.5405753325073257E-5</v>
      </c>
      <c r="Q33">
        <f t="shared" si="10"/>
        <v>-5.2789088171740639</v>
      </c>
      <c r="R33">
        <f t="shared" si="11"/>
        <v>5.0721329126498221E-3</v>
      </c>
      <c r="S33">
        <f t="shared" si="12"/>
        <v>-5.4971354589927302E-2</v>
      </c>
      <c r="T33" s="5">
        <f t="shared" si="13"/>
        <v>0.48626062103993706</v>
      </c>
      <c r="U33">
        <v>0</v>
      </c>
      <c r="V33" s="6">
        <f t="shared" si="14"/>
        <v>0.66603918694244868</v>
      </c>
      <c r="W33" s="2">
        <v>0.40485402079613825</v>
      </c>
      <c r="X33" s="2">
        <v>0.18469534546513131</v>
      </c>
      <c r="Y33" s="2">
        <v>3.7530840082510841E-5</v>
      </c>
      <c r="Z33" s="2">
        <v>0.9998468695021866</v>
      </c>
      <c r="AA33" s="2">
        <v>0.16682904782599209</v>
      </c>
      <c r="AB33" s="4">
        <f t="shared" si="15"/>
        <v>0.35125256288590612</v>
      </c>
      <c r="AC33">
        <v>0.85699999999999998</v>
      </c>
      <c r="AD33" s="2">
        <f t="shared" si="16"/>
        <v>0.50574743711409387</v>
      </c>
      <c r="AE33" s="2" t="str">
        <f t="shared" si="17"/>
        <v>Very Different</v>
      </c>
      <c r="AF33">
        <v>25.86</v>
      </c>
      <c r="AG33" s="2" t="e">
        <f t="shared" si="18"/>
        <v>#N/A</v>
      </c>
      <c r="AH33" s="2" t="e">
        <f t="shared" si="19"/>
        <v>#N/A</v>
      </c>
      <c r="AI33" s="2">
        <f t="shared" si="20"/>
        <v>69.59</v>
      </c>
    </row>
    <row r="34" spans="1:35" x14ac:dyDescent="0.25">
      <c r="A34" t="s">
        <v>106</v>
      </c>
      <c r="B34">
        <v>35.350000000000009</v>
      </c>
      <c r="C34">
        <v>59.630000000000024</v>
      </c>
      <c r="D34">
        <v>64.099999999999994</v>
      </c>
      <c r="E34">
        <f t="shared" si="0"/>
        <v>149.70603789982502</v>
      </c>
      <c r="F34">
        <f t="shared" si="3"/>
        <v>-2.2216709340440723</v>
      </c>
      <c r="G34">
        <v>16</v>
      </c>
      <c r="H34">
        <f t="shared" si="1"/>
        <v>15.476227390881384</v>
      </c>
      <c r="I34">
        <f t="shared" si="4"/>
        <v>2.4250647027720534E-3</v>
      </c>
      <c r="J34">
        <v>22.995309069269961</v>
      </c>
      <c r="K34">
        <f t="shared" si="5"/>
        <v>42.207997058242846</v>
      </c>
      <c r="L34">
        <f t="shared" si="6"/>
        <v>0.47895582788203744</v>
      </c>
      <c r="M34">
        <f t="shared" si="2"/>
        <v>1.2158070996184005</v>
      </c>
      <c r="N34">
        <f t="shared" si="7"/>
        <v>0.77132483524729523</v>
      </c>
      <c r="O34">
        <f t="shared" si="8"/>
        <v>-19.460566121739902</v>
      </c>
      <c r="P34">
        <f t="shared" si="9"/>
        <v>3.5349519678882037E-9</v>
      </c>
      <c r="Q34">
        <f t="shared" si="10"/>
        <v>-12.411645058403526</v>
      </c>
      <c r="R34">
        <f t="shared" si="11"/>
        <v>4.070889103979643E-6</v>
      </c>
      <c r="S34">
        <f t="shared" si="12"/>
        <v>-2.2244160813278615</v>
      </c>
      <c r="T34" s="5">
        <f t="shared" si="13"/>
        <v>9.7579243398523183E-2</v>
      </c>
      <c r="U34">
        <v>0</v>
      </c>
      <c r="V34" s="6">
        <f t="shared" si="14"/>
        <v>0.10267439694981929</v>
      </c>
      <c r="W34" s="2">
        <v>6.3288246015183736E-2</v>
      </c>
      <c r="X34" s="2">
        <v>5.0533456408019811E-7</v>
      </c>
      <c r="Y34" s="2">
        <v>3.0536012290564725E-5</v>
      </c>
      <c r="Z34" s="2">
        <v>7.8876978630061823E-2</v>
      </c>
      <c r="AA34" s="2">
        <v>5.6834440467301549E-7</v>
      </c>
      <c r="AB34" s="4">
        <f t="shared" si="15"/>
        <v>2.8439366867300982E-2</v>
      </c>
      <c r="AC34">
        <v>0.38</v>
      </c>
      <c r="AD34" s="2">
        <f t="shared" si="16"/>
        <v>0.35156063313269903</v>
      </c>
      <c r="AE34" s="2" t="str">
        <f t="shared" si="17"/>
        <v>Very Different</v>
      </c>
      <c r="AF34">
        <v>35.350000000000009</v>
      </c>
      <c r="AG34" s="2" t="e">
        <f t="shared" si="18"/>
        <v>#N/A</v>
      </c>
      <c r="AH34" s="2" t="e">
        <f t="shared" si="19"/>
        <v>#N/A</v>
      </c>
      <c r="AI34" s="2">
        <f t="shared" si="20"/>
        <v>59.630000000000024</v>
      </c>
    </row>
    <row r="35" spans="1:35" x14ac:dyDescent="0.25">
      <c r="A35" t="s">
        <v>106</v>
      </c>
      <c r="B35">
        <v>40.010000000000005</v>
      </c>
      <c r="C35">
        <v>43.100000000000023</v>
      </c>
      <c r="D35">
        <v>88.5</v>
      </c>
      <c r="E35">
        <f t="shared" si="0"/>
        <v>223.618254646135</v>
      </c>
      <c r="F35">
        <f t="shared" si="3"/>
        <v>-0.37341030939587549</v>
      </c>
      <c r="G35">
        <v>3</v>
      </c>
      <c r="H35">
        <f t="shared" si="1"/>
        <v>2.9581339749483848</v>
      </c>
      <c r="I35">
        <f t="shared" si="4"/>
        <v>-0.50117966793586488</v>
      </c>
      <c r="J35">
        <v>32.153058156523741</v>
      </c>
      <c r="K35">
        <f t="shared" si="5"/>
        <v>63.728356948509479</v>
      </c>
      <c r="L35">
        <f t="shared" si="6"/>
        <v>1.1202902009685354</v>
      </c>
      <c r="M35">
        <f t="shared" si="2"/>
        <v>2.8035018237094071</v>
      </c>
      <c r="N35">
        <f t="shared" si="7"/>
        <v>0.94286476297164235</v>
      </c>
      <c r="O35">
        <f t="shared" si="8"/>
        <v>9.8106062837209276</v>
      </c>
      <c r="P35">
        <f t="shared" si="9"/>
        <v>0.99994513643817207</v>
      </c>
      <c r="Q35">
        <f t="shared" si="10"/>
        <v>-4.6927672714609789</v>
      </c>
      <c r="R35">
        <f t="shared" si="11"/>
        <v>9.07813176260658E-3</v>
      </c>
      <c r="S35">
        <f t="shared" si="12"/>
        <v>-8.4590161509459971E-2</v>
      </c>
      <c r="T35" s="5">
        <f t="shared" si="13"/>
        <v>0.47886506070005019</v>
      </c>
      <c r="U35">
        <v>0</v>
      </c>
      <c r="V35" s="6">
        <f t="shared" si="14"/>
        <v>0.65174627018790965</v>
      </c>
      <c r="W35" s="2">
        <v>0.37474575835051616</v>
      </c>
      <c r="X35" s="2">
        <v>0.29357458195148389</v>
      </c>
      <c r="Y35" s="2">
        <v>0.2987664698408668</v>
      </c>
      <c r="Z35" s="2">
        <v>6.2415178234849579E-2</v>
      </c>
      <c r="AA35" s="2">
        <v>0.25762826357552926</v>
      </c>
      <c r="AB35" s="4">
        <f t="shared" si="15"/>
        <v>0.25742605039064914</v>
      </c>
      <c r="AC35">
        <v>0.34</v>
      </c>
      <c r="AD35" s="2">
        <f t="shared" si="16"/>
        <v>8.2573949609350883E-2</v>
      </c>
      <c r="AE35" s="2" t="str">
        <f t="shared" si="17"/>
        <v>Same</v>
      </c>
      <c r="AF35">
        <v>40.010000000000005</v>
      </c>
      <c r="AG35" s="2">
        <f t="shared" si="18"/>
        <v>43.100000000000023</v>
      </c>
      <c r="AH35" s="2" t="e">
        <f t="shared" si="19"/>
        <v>#N/A</v>
      </c>
      <c r="AI35" s="2" t="e">
        <f t="shared" si="20"/>
        <v>#N/A</v>
      </c>
    </row>
    <row r="36" spans="1:35" x14ac:dyDescent="0.25">
      <c r="A36" t="s">
        <v>116</v>
      </c>
      <c r="B36">
        <v>-101.64</v>
      </c>
      <c r="C36">
        <v>131.09</v>
      </c>
      <c r="D36">
        <v>106.7</v>
      </c>
      <c r="E36">
        <f t="shared" si="0"/>
        <v>282.3115389784511</v>
      </c>
      <c r="F36">
        <f t="shared" si="3"/>
        <v>1.0942832754825211</v>
      </c>
      <c r="G36">
        <v>27</v>
      </c>
      <c r="H36">
        <f t="shared" si="1"/>
        <v>25.924296593046542</v>
      </c>
      <c r="I36">
        <f t="shared" si="4"/>
        <v>0.42275241986128892</v>
      </c>
      <c r="J36">
        <v>-28.341028769452429</v>
      </c>
      <c r="K36">
        <f t="shared" si="5"/>
        <v>-15.29266295662746</v>
      </c>
      <c r="L36">
        <f t="shared" si="6"/>
        <v>-1.2346377147322631</v>
      </c>
      <c r="M36">
        <f t="shared" si="2"/>
        <v>-7.2539011172789332</v>
      </c>
      <c r="N36">
        <f t="shared" si="7"/>
        <v>7.0690923803615137E-4</v>
      </c>
      <c r="O36">
        <f t="shared" si="8"/>
        <v>3.8058664449514095</v>
      </c>
      <c r="P36">
        <f t="shared" si="9"/>
        <v>0.97824393399895759</v>
      </c>
      <c r="Q36">
        <f t="shared" si="10"/>
        <v>14.482902082992378</v>
      </c>
      <c r="R36">
        <f t="shared" si="11"/>
        <v>0.99999948695516394</v>
      </c>
      <c r="S36">
        <f t="shared" si="12"/>
        <v>1.2206012163583577</v>
      </c>
      <c r="T36" s="5">
        <f t="shared" si="13"/>
        <v>0.77216933503186691</v>
      </c>
      <c r="U36">
        <v>1</v>
      </c>
      <c r="V36" s="6">
        <f t="shared" si="14"/>
        <v>0.25855140711395413</v>
      </c>
      <c r="W36" s="2">
        <v>0.88441756168881136</v>
      </c>
      <c r="X36" s="2">
        <v>0.86284328899910157</v>
      </c>
      <c r="Y36" s="2">
        <v>0.99999376209048774</v>
      </c>
      <c r="Z36" s="2">
        <v>0.83552851315021059</v>
      </c>
      <c r="AA36" s="2">
        <v>0.85012474290577278</v>
      </c>
      <c r="AB36" s="4">
        <f t="shared" si="15"/>
        <v>0.88658157376687663</v>
      </c>
      <c r="AC36">
        <v>0.95299999999999996</v>
      </c>
      <c r="AD36" s="2">
        <f t="shared" si="16"/>
        <v>6.6418426233123329E-2</v>
      </c>
      <c r="AE36" s="2" t="str">
        <f t="shared" si="17"/>
        <v>Same</v>
      </c>
      <c r="AF36">
        <v>-101.64</v>
      </c>
      <c r="AG36" s="2">
        <f t="shared" si="18"/>
        <v>131.09</v>
      </c>
      <c r="AH36" s="2" t="e">
        <f t="shared" si="19"/>
        <v>#N/A</v>
      </c>
      <c r="AI36" s="2" t="e">
        <f t="shared" si="20"/>
        <v>#N/A</v>
      </c>
    </row>
    <row r="37" spans="1:35" x14ac:dyDescent="0.25">
      <c r="A37" t="s">
        <v>119</v>
      </c>
      <c r="B37">
        <v>81.14</v>
      </c>
      <c r="C37">
        <v>123.63000000000001</v>
      </c>
      <c r="D37">
        <v>95.1</v>
      </c>
      <c r="E37">
        <f t="shared" si="0"/>
        <v>244.58082382685035</v>
      </c>
      <c r="F37">
        <f t="shared" si="3"/>
        <v>0.15078302309694638</v>
      </c>
      <c r="G37">
        <v>24</v>
      </c>
      <c r="H37">
        <f t="shared" si="1"/>
        <v>23.083007786310731</v>
      </c>
      <c r="I37">
        <f t="shared" si="4"/>
        <v>0.30844695477791517</v>
      </c>
      <c r="J37">
        <v>24.9580640043241</v>
      </c>
      <c r="K37">
        <f t="shared" si="5"/>
        <v>46.668188197062605</v>
      </c>
      <c r="L37">
        <f t="shared" si="6"/>
        <v>0.6118752540648067</v>
      </c>
      <c r="M37">
        <f t="shared" si="2"/>
        <v>-4.3342455497284806</v>
      </c>
      <c r="N37">
        <f t="shared" si="7"/>
        <v>1.2942069177631649E-2</v>
      </c>
      <c r="O37">
        <f t="shared" si="8"/>
        <v>4.3602076690651579</v>
      </c>
      <c r="P37">
        <f t="shared" si="9"/>
        <v>0.98738542619337832</v>
      </c>
      <c r="Q37">
        <f t="shared" si="10"/>
        <v>8.8725646559537026</v>
      </c>
      <c r="R37">
        <f t="shared" si="11"/>
        <v>0.99985983704230663</v>
      </c>
      <c r="S37">
        <f t="shared" si="12"/>
        <v>1.1809209169423496</v>
      </c>
      <c r="T37" s="5">
        <f t="shared" si="13"/>
        <v>0.76511334667748798</v>
      </c>
      <c r="U37">
        <v>1</v>
      </c>
      <c r="V37" s="6">
        <f t="shared" si="14"/>
        <v>0.2677312905395508</v>
      </c>
      <c r="W37" s="2">
        <v>0.86924632671823487</v>
      </c>
      <c r="X37" s="2">
        <v>0.86041747131925261</v>
      </c>
      <c r="Y37" s="2">
        <v>0.99997562457382905</v>
      </c>
      <c r="Z37" s="2">
        <v>0.83268626000840607</v>
      </c>
      <c r="AA37" s="2">
        <v>0.84565329076604401</v>
      </c>
      <c r="AB37" s="4">
        <f t="shared" si="15"/>
        <v>0.88159579467715332</v>
      </c>
      <c r="AC37">
        <v>0.22700000000000001</v>
      </c>
      <c r="AD37" s="2">
        <f t="shared" si="16"/>
        <v>0.65459579467715334</v>
      </c>
      <c r="AE37" s="2" t="str">
        <f t="shared" si="17"/>
        <v>Very Different</v>
      </c>
      <c r="AF37">
        <v>81.14</v>
      </c>
      <c r="AG37" s="2" t="e">
        <f t="shared" si="18"/>
        <v>#N/A</v>
      </c>
      <c r="AH37" s="2" t="e">
        <f t="shared" si="19"/>
        <v>#N/A</v>
      </c>
      <c r="AI37" s="2">
        <f t="shared" si="20"/>
        <v>123.63000000000001</v>
      </c>
    </row>
    <row r="38" spans="1:35" x14ac:dyDescent="0.25">
      <c r="A38" t="s">
        <v>106</v>
      </c>
      <c r="B38">
        <v>25.64</v>
      </c>
      <c r="C38">
        <v>49.170000000000016</v>
      </c>
      <c r="D38">
        <v>90.8</v>
      </c>
      <c r="E38">
        <f t="shared" si="0"/>
        <v>230.88009423929296</v>
      </c>
      <c r="F38">
        <f t="shared" si="3"/>
        <v>-0.19181959579824542</v>
      </c>
      <c r="G38">
        <v>64</v>
      </c>
      <c r="H38">
        <f t="shared" si="1"/>
        <v>60.657440997905361</v>
      </c>
      <c r="I38">
        <f t="shared" si="4"/>
        <v>1.8200719093807236</v>
      </c>
      <c r="J38">
        <v>20.655050026593052</v>
      </c>
      <c r="K38">
        <f t="shared" si="5"/>
        <v>37.010948254883409</v>
      </c>
      <c r="L38">
        <f t="shared" si="6"/>
        <v>0.32407709661556133</v>
      </c>
      <c r="M38">
        <f t="shared" si="2"/>
        <v>-15.579796815901595</v>
      </c>
      <c r="N38">
        <f t="shared" si="7"/>
        <v>1.7130898396228102E-7</v>
      </c>
      <c r="O38">
        <f t="shared" si="8"/>
        <v>-16.97310272299433</v>
      </c>
      <c r="P38">
        <f t="shared" si="9"/>
        <v>4.2528016538854449E-8</v>
      </c>
      <c r="Q38">
        <f t="shared" si="10"/>
        <v>25.628975173997862</v>
      </c>
      <c r="R38">
        <f t="shared" si="11"/>
        <v>0.9999999999925957</v>
      </c>
      <c r="S38">
        <f t="shared" si="12"/>
        <v>-1.8500218588672799</v>
      </c>
      <c r="T38" s="5">
        <f t="shared" si="13"/>
        <v>0.1358703305481565</v>
      </c>
      <c r="U38">
        <v>0</v>
      </c>
      <c r="V38" s="6">
        <f t="shared" si="14"/>
        <v>0.14603244105493754</v>
      </c>
      <c r="W38" s="2">
        <v>4.0275882038332267E-2</v>
      </c>
      <c r="X38" s="2">
        <v>4.3057830966246106E-6</v>
      </c>
      <c r="Y38" s="2">
        <v>3.3757516665128981E-2</v>
      </c>
      <c r="Z38" s="2">
        <v>5.9691838950957783E-6</v>
      </c>
      <c r="AA38" s="2">
        <v>2.714834810137662E-6</v>
      </c>
      <c r="AB38" s="4">
        <f t="shared" si="15"/>
        <v>1.4809277701052623E-2</v>
      </c>
      <c r="AC38">
        <v>7.0000000000000001E-3</v>
      </c>
      <c r="AD38" s="2">
        <f t="shared" si="16"/>
        <v>7.809277701052623E-3</v>
      </c>
      <c r="AE38" s="2" t="str">
        <f t="shared" si="17"/>
        <v>Same</v>
      </c>
      <c r="AF38">
        <v>25.64</v>
      </c>
      <c r="AG38" s="2">
        <f t="shared" si="18"/>
        <v>49.170000000000016</v>
      </c>
      <c r="AH38" s="2" t="e">
        <f t="shared" si="19"/>
        <v>#N/A</v>
      </c>
      <c r="AI38" s="2" t="e">
        <f t="shared" si="20"/>
        <v>#N/A</v>
      </c>
    </row>
    <row r="39" spans="1:35" x14ac:dyDescent="0.25">
      <c r="A39" t="s">
        <v>106</v>
      </c>
      <c r="B39">
        <v>70.749999999999986</v>
      </c>
      <c r="C39">
        <v>111.77000000000001</v>
      </c>
      <c r="D39">
        <v>93.4</v>
      </c>
      <c r="E39">
        <f t="shared" si="0"/>
        <v>239.14515803739374</v>
      </c>
      <c r="F39">
        <f t="shared" si="3"/>
        <v>1.4857901518158564E-2</v>
      </c>
      <c r="G39">
        <v>36</v>
      </c>
      <c r="H39">
        <f t="shared" si="1"/>
        <v>34.419736636610239</v>
      </c>
      <c r="I39">
        <f t="shared" si="4"/>
        <v>0.76452521781317195</v>
      </c>
      <c r="J39">
        <v>24.250245270072988</v>
      </c>
      <c r="K39">
        <f t="shared" si="5"/>
        <v>45.049448931346937</v>
      </c>
      <c r="L39">
        <f t="shared" si="6"/>
        <v>0.56363474426562821</v>
      </c>
      <c r="M39">
        <f t="shared" si="2"/>
        <v>-7.6668778530170707</v>
      </c>
      <c r="N39">
        <f t="shared" si="7"/>
        <v>4.6785795622620891E-4</v>
      </c>
      <c r="O39">
        <f t="shared" si="8"/>
        <v>-2.2326414718790883</v>
      </c>
      <c r="P39">
        <f t="shared" si="9"/>
        <v>9.6857329439421033E-2</v>
      </c>
      <c r="Q39">
        <f t="shared" si="10"/>
        <v>13.749390420356232</v>
      </c>
      <c r="R39">
        <f t="shared" si="11"/>
        <v>0.99999893164608233</v>
      </c>
      <c r="S39">
        <f t="shared" si="12"/>
        <v>-1.548232965921347</v>
      </c>
      <c r="T39" s="5">
        <f t="shared" si="13"/>
        <v>0.17534162932619302</v>
      </c>
      <c r="U39">
        <v>0</v>
      </c>
      <c r="V39" s="6">
        <f t="shared" si="14"/>
        <v>0.19278607456190575</v>
      </c>
      <c r="W39" s="2">
        <v>9.7206065380730095E-2</v>
      </c>
      <c r="X39" s="2">
        <v>4.7433221437976174E-6</v>
      </c>
      <c r="Y39" s="2">
        <v>3.1904563643506793E-2</v>
      </c>
      <c r="Z39" s="2">
        <v>8.9496341657374049E-4</v>
      </c>
      <c r="AA39" s="2">
        <v>4.8842362475873323E-4</v>
      </c>
      <c r="AB39" s="4">
        <f t="shared" si="15"/>
        <v>2.6099751877542633E-2</v>
      </c>
      <c r="AC39">
        <v>7.0000000000000007E-2</v>
      </c>
      <c r="AD39" s="2">
        <f t="shared" si="16"/>
        <v>4.3900248122457373E-2</v>
      </c>
      <c r="AE39" s="2" t="str">
        <f t="shared" si="17"/>
        <v>Same</v>
      </c>
      <c r="AF39">
        <v>70.749999999999986</v>
      </c>
      <c r="AG39" s="2">
        <f t="shared" si="18"/>
        <v>111.77000000000001</v>
      </c>
      <c r="AH39" s="2" t="e">
        <f t="shared" si="19"/>
        <v>#N/A</v>
      </c>
      <c r="AI39" s="2" t="e">
        <f t="shared" si="20"/>
        <v>#N/A</v>
      </c>
    </row>
    <row r="40" spans="1:35" x14ac:dyDescent="0.25">
      <c r="A40" t="s">
        <v>167</v>
      </c>
      <c r="B40">
        <v>37.469999999999985</v>
      </c>
      <c r="C40">
        <v>36.650000000000006</v>
      </c>
      <c r="D40">
        <v>83</v>
      </c>
      <c r="E40">
        <f t="shared" si="0"/>
        <v>206.44716147351866</v>
      </c>
      <c r="F40">
        <f t="shared" si="3"/>
        <v>-0.80279339097821345</v>
      </c>
      <c r="G40">
        <v>-3</v>
      </c>
      <c r="H40">
        <f t="shared" si="1"/>
        <v>-3.0425806713484991</v>
      </c>
      <c r="I40">
        <f t="shared" si="4"/>
        <v>-0.74258929755587688</v>
      </c>
      <c r="J40">
        <v>34.225384065321386</v>
      </c>
      <c r="K40">
        <f t="shared" si="5"/>
        <v>68.830325947172184</v>
      </c>
      <c r="L40">
        <f t="shared" si="6"/>
        <v>1.2723354319009421</v>
      </c>
      <c r="M40">
        <f t="shared" si="2"/>
        <v>5.306721554124243</v>
      </c>
      <c r="N40">
        <f t="shared" si="7"/>
        <v>0.99506630687154629</v>
      </c>
      <c r="O40">
        <f t="shared" si="8"/>
        <v>8.4049061625090662</v>
      </c>
      <c r="P40">
        <f t="shared" si="9"/>
        <v>0.99977628326992496</v>
      </c>
      <c r="Q40">
        <f t="shared" si="10"/>
        <v>-10.706859406674372</v>
      </c>
      <c r="R40">
        <f t="shared" si="11"/>
        <v>2.2390320853410735E-5</v>
      </c>
      <c r="S40">
        <f t="shared" si="12"/>
        <v>-0.34338672912637946</v>
      </c>
      <c r="T40" s="5">
        <f t="shared" si="13"/>
        <v>0.41498703535790138</v>
      </c>
      <c r="U40">
        <v>0</v>
      </c>
      <c r="V40" s="6">
        <f t="shared" si="14"/>
        <v>0.53612127021448408</v>
      </c>
      <c r="W40" s="2">
        <v>0.26293747428306652</v>
      </c>
      <c r="X40" s="2">
        <v>0.20663448874571547</v>
      </c>
      <c r="Y40" s="2">
        <v>0.25848928854466685</v>
      </c>
      <c r="Z40" s="2">
        <v>0.25572076503405589</v>
      </c>
      <c r="AA40" s="2">
        <v>0.26522776956276251</v>
      </c>
      <c r="AB40" s="4">
        <f t="shared" si="15"/>
        <v>0.24980195723405343</v>
      </c>
      <c r="AC40">
        <v>0.13300000000000001</v>
      </c>
      <c r="AD40" s="2">
        <f t="shared" si="16"/>
        <v>0.11680195723405343</v>
      </c>
      <c r="AE40" s="2" t="str">
        <f t="shared" si="17"/>
        <v>Different</v>
      </c>
      <c r="AF40">
        <v>37.469999999999985</v>
      </c>
      <c r="AG40" s="2" t="e">
        <f t="shared" si="18"/>
        <v>#N/A</v>
      </c>
      <c r="AH40" s="2">
        <f t="shared" si="19"/>
        <v>36.650000000000006</v>
      </c>
      <c r="AI40" s="2" t="e">
        <f t="shared" si="20"/>
        <v>#N/A</v>
      </c>
    </row>
    <row r="41" spans="1:35" x14ac:dyDescent="0.25">
      <c r="A41" t="s">
        <v>170</v>
      </c>
      <c r="B41">
        <v>30.219999999999985</v>
      </c>
      <c r="C41">
        <v>34.730000000000018</v>
      </c>
      <c r="D41">
        <v>75.8</v>
      </c>
      <c r="E41">
        <f t="shared" si="0"/>
        <v>184.4010337727438</v>
      </c>
      <c r="F41">
        <f t="shared" si="3"/>
        <v>-1.3540823598257392</v>
      </c>
      <c r="G41">
        <v>-27</v>
      </c>
      <c r="H41">
        <f t="shared" si="1"/>
        <v>-28.124777151828514</v>
      </c>
      <c r="I41">
        <f t="shared" si="4"/>
        <v>-1.7516497377395666</v>
      </c>
      <c r="J41">
        <v>30.770902394034028</v>
      </c>
      <c r="K41">
        <f t="shared" si="5"/>
        <v>60.370209061637006</v>
      </c>
      <c r="L41">
        <f t="shared" si="6"/>
        <v>1.020213079547662</v>
      </c>
      <c r="M41">
        <f t="shared" si="2"/>
        <v>13.703963319709754</v>
      </c>
      <c r="N41">
        <f t="shared" si="7"/>
        <v>0.99999888199469456</v>
      </c>
      <c r="O41">
        <f t="shared" si="8"/>
        <v>11.618278546341436</v>
      </c>
      <c r="P41">
        <f t="shared" si="9"/>
        <v>0.99999100001409158</v>
      </c>
      <c r="Q41">
        <f t="shared" si="10"/>
        <v>-28.163939232161912</v>
      </c>
      <c r="R41">
        <f t="shared" si="11"/>
        <v>5.8688985562910155E-13</v>
      </c>
      <c r="S41">
        <f t="shared" si="12"/>
        <v>-0.37042668921048572</v>
      </c>
      <c r="T41" s="5">
        <f t="shared" si="13"/>
        <v>0.40843792243588817</v>
      </c>
      <c r="U41">
        <v>0</v>
      </c>
      <c r="V41" s="6">
        <f t="shared" si="14"/>
        <v>0.52498865168062125</v>
      </c>
      <c r="W41" s="2">
        <v>0.24380756475536033</v>
      </c>
      <c r="X41" s="2">
        <v>0.20524706237496168</v>
      </c>
      <c r="Y41" s="2">
        <v>0.25263531700990405</v>
      </c>
      <c r="Z41" s="2">
        <v>0.25661828760081817</v>
      </c>
      <c r="AA41" s="2">
        <v>0.26461578856173468</v>
      </c>
      <c r="AB41" s="4">
        <f t="shared" si="15"/>
        <v>0.24458480406055577</v>
      </c>
      <c r="AC41">
        <v>0.06</v>
      </c>
      <c r="AD41" s="2">
        <f t="shared" si="16"/>
        <v>0.18458480406055577</v>
      </c>
      <c r="AE41" s="2" t="str">
        <f t="shared" si="17"/>
        <v>Different</v>
      </c>
      <c r="AF41">
        <v>30.219999999999985</v>
      </c>
      <c r="AG41" s="2" t="e">
        <f t="shared" si="18"/>
        <v>#N/A</v>
      </c>
      <c r="AH41" s="2">
        <f t="shared" si="19"/>
        <v>34.730000000000018</v>
      </c>
      <c r="AI41" s="2" t="e">
        <f t="shared" si="20"/>
        <v>#N/A</v>
      </c>
    </row>
    <row r="42" spans="1:35" x14ac:dyDescent="0.25">
      <c r="A42" t="s">
        <v>111</v>
      </c>
      <c r="B42">
        <v>23.029999999999987</v>
      </c>
      <c r="C42">
        <v>54.66</v>
      </c>
      <c r="D42">
        <v>90.3</v>
      </c>
      <c r="E42">
        <f t="shared" si="0"/>
        <v>229.29744220569512</v>
      </c>
      <c r="F42">
        <f t="shared" si="3"/>
        <v>-0.23139564377767929</v>
      </c>
      <c r="G42">
        <v>-13</v>
      </c>
      <c r="H42">
        <f t="shared" si="1"/>
        <v>-13.404155591208315</v>
      </c>
      <c r="I42">
        <f t="shared" si="4"/>
        <v>-1.1594369750615883</v>
      </c>
      <c r="J42">
        <v>17.135432026665427</v>
      </c>
      <c r="K42">
        <f t="shared" si="5"/>
        <v>29.465304450556566</v>
      </c>
      <c r="L42">
        <f t="shared" si="6"/>
        <v>9.9207216954733071E-2</v>
      </c>
      <c r="M42">
        <f t="shared" si="2"/>
        <v>7.2461012206413775</v>
      </c>
      <c r="N42">
        <f t="shared" si="7"/>
        <v>0.99928755932697688</v>
      </c>
      <c r="O42">
        <f t="shared" si="8"/>
        <v>12.921143654236129</v>
      </c>
      <c r="P42">
        <f t="shared" si="9"/>
        <v>0.9999975542191013</v>
      </c>
      <c r="Q42">
        <f t="shared" si="10"/>
        <v>-13.706016313363858</v>
      </c>
      <c r="R42">
        <f t="shared" si="11"/>
        <v>1.1157124047232362E-6</v>
      </c>
      <c r="S42">
        <f t="shared" si="12"/>
        <v>-0.36640096242818565</v>
      </c>
      <c r="T42" s="5">
        <f t="shared" si="13"/>
        <v>0.40941096134367494</v>
      </c>
      <c r="U42">
        <v>1</v>
      </c>
      <c r="V42" s="6">
        <f t="shared" si="14"/>
        <v>0.89303583194708969</v>
      </c>
      <c r="W42" s="2">
        <v>0.24729113753497603</v>
      </c>
      <c r="X42" s="2">
        <v>0.20536186526110506</v>
      </c>
      <c r="Y42" s="2">
        <v>0.25279246081395507</v>
      </c>
      <c r="Z42" s="2">
        <v>0.25662356533954095</v>
      </c>
      <c r="AA42" s="2">
        <v>0.26470640941496376</v>
      </c>
      <c r="AB42" s="4">
        <f t="shared" si="15"/>
        <v>0.2453550876729082</v>
      </c>
      <c r="AC42">
        <v>0.13</v>
      </c>
      <c r="AD42" s="2">
        <f t="shared" si="16"/>
        <v>0.1153550876729082</v>
      </c>
      <c r="AE42" s="2" t="str">
        <f t="shared" si="17"/>
        <v>Different</v>
      </c>
      <c r="AF42">
        <v>23.029999999999987</v>
      </c>
      <c r="AG42" s="2" t="e">
        <f t="shared" si="18"/>
        <v>#N/A</v>
      </c>
      <c r="AH42" s="2">
        <f t="shared" si="19"/>
        <v>54.66</v>
      </c>
      <c r="AI42" s="2" t="e">
        <f t="shared" si="20"/>
        <v>#N/A</v>
      </c>
    </row>
    <row r="43" spans="1:35" x14ac:dyDescent="0.25">
      <c r="A43" t="s">
        <v>106</v>
      </c>
      <c r="B43">
        <v>-30.070000000000007</v>
      </c>
      <c r="C43">
        <v>31.600000000000023</v>
      </c>
      <c r="D43">
        <v>112.2</v>
      </c>
      <c r="E43">
        <f t="shared" si="0"/>
        <v>300.57411701711209</v>
      </c>
      <c r="F43">
        <f t="shared" si="3"/>
        <v>1.550960200885481</v>
      </c>
      <c r="G43">
        <v>4</v>
      </c>
      <c r="H43">
        <f t="shared" si="1"/>
        <v>3.9335259641739349</v>
      </c>
      <c r="I43">
        <f t="shared" si="4"/>
        <v>-0.46193950526647726</v>
      </c>
      <c r="J43">
        <v>-32.684110220813224</v>
      </c>
      <c r="K43">
        <f t="shared" si="5"/>
        <v>-17.094218509606076</v>
      </c>
      <c r="L43">
        <f t="shared" si="6"/>
        <v>-1.2883263847657329</v>
      </c>
      <c r="M43">
        <f t="shared" si="2"/>
        <v>-1.113831581505746</v>
      </c>
      <c r="N43">
        <f t="shared" si="7"/>
        <v>0.2471572536115404</v>
      </c>
      <c r="O43">
        <f t="shared" si="8"/>
        <v>17.954884534288798</v>
      </c>
      <c r="P43">
        <f t="shared" si="9"/>
        <v>0.99999998406717761</v>
      </c>
      <c r="Q43">
        <f t="shared" si="10"/>
        <v>6.201405110597169</v>
      </c>
      <c r="R43">
        <f t="shared" si="11"/>
        <v>0.99797751766015952</v>
      </c>
      <c r="S43">
        <f t="shared" si="12"/>
        <v>-9.21689636619476E-2</v>
      </c>
      <c r="T43" s="5">
        <f t="shared" si="13"/>
        <v>0.47697405745169752</v>
      </c>
      <c r="U43">
        <v>0</v>
      </c>
      <c r="V43" s="6">
        <f t="shared" si="14"/>
        <v>0.64812421280458465</v>
      </c>
      <c r="W43" s="2">
        <v>0.39593478687182665</v>
      </c>
      <c r="X43" s="2">
        <v>0.72440770365427454</v>
      </c>
      <c r="Y43" s="2">
        <v>0.30410722033766041</v>
      </c>
      <c r="Z43" s="2">
        <v>0.57108246640642679</v>
      </c>
      <c r="AA43" s="2">
        <v>0.50610699154242589</v>
      </c>
      <c r="AB43" s="4">
        <f t="shared" si="15"/>
        <v>0.50032783376252288</v>
      </c>
      <c r="AC43">
        <v>0.63</v>
      </c>
      <c r="AD43" s="2">
        <f t="shared" si="16"/>
        <v>0.12967216623747713</v>
      </c>
      <c r="AE43" s="2" t="str">
        <f t="shared" si="17"/>
        <v>Different</v>
      </c>
      <c r="AF43">
        <v>-30.070000000000007</v>
      </c>
      <c r="AG43" s="2" t="e">
        <f t="shared" si="18"/>
        <v>#N/A</v>
      </c>
      <c r="AH43" s="2">
        <f t="shared" si="19"/>
        <v>31.600000000000023</v>
      </c>
      <c r="AI43" s="2" t="e">
        <f t="shared" si="20"/>
        <v>#N/A</v>
      </c>
    </row>
    <row r="44" spans="1:35" x14ac:dyDescent="0.25">
      <c r="A44" t="s">
        <v>106</v>
      </c>
      <c r="B44">
        <v>-24.060000000000002</v>
      </c>
      <c r="C44">
        <v>31.640000000000015</v>
      </c>
      <c r="D44">
        <v>97</v>
      </c>
      <c r="E44">
        <f t="shared" si="0"/>
        <v>250.68505951305113</v>
      </c>
      <c r="F44">
        <f t="shared" si="3"/>
        <v>0.30342650964128043</v>
      </c>
      <c r="G44">
        <v>-34</v>
      </c>
      <c r="H44">
        <f t="shared" si="1"/>
        <v>-35.53682855046948</v>
      </c>
      <c r="I44">
        <f t="shared" si="4"/>
        <v>-2.0498376517365489</v>
      </c>
      <c r="J44">
        <v>-27.937831243078818</v>
      </c>
      <c r="K44">
        <f t="shared" si="5"/>
        <v>-15.122081244322015</v>
      </c>
      <c r="L44">
        <f t="shared" si="6"/>
        <v>-1.2295541605501181</v>
      </c>
      <c r="M44">
        <f t="shared" si="2"/>
        <v>12.806357321724796</v>
      </c>
      <c r="N44">
        <f t="shared" si="7"/>
        <v>0.99999725673040185</v>
      </c>
      <c r="O44">
        <f t="shared" si="8"/>
        <v>21.214366856324784</v>
      </c>
      <c r="P44">
        <f t="shared" si="9"/>
        <v>0.99999999938804773</v>
      </c>
      <c r="Q44">
        <f t="shared" si="10"/>
        <v>-23.349506007972305</v>
      </c>
      <c r="R44">
        <f t="shared" si="11"/>
        <v>7.2349975025247355E-11</v>
      </c>
      <c r="S44">
        <f t="shared" si="12"/>
        <v>-0.37038924337236256</v>
      </c>
      <c r="T44" s="5">
        <f t="shared" si="13"/>
        <v>0.40844696999498398</v>
      </c>
      <c r="U44">
        <v>0</v>
      </c>
      <c r="V44" s="6">
        <f t="shared" si="14"/>
        <v>0.52500394615034462</v>
      </c>
      <c r="W44" s="2">
        <v>0.24392753006736528</v>
      </c>
      <c r="X44" s="2">
        <v>0.20524710726518586</v>
      </c>
      <c r="Y44" s="2">
        <v>0.25263419301320583</v>
      </c>
      <c r="Z44" s="2">
        <v>0.25664598107091768</v>
      </c>
      <c r="AA44" s="2">
        <v>0.2646649999901482</v>
      </c>
      <c r="AB44" s="4">
        <f t="shared" si="15"/>
        <v>0.24462396228136457</v>
      </c>
      <c r="AC44">
        <v>6.3E-2</v>
      </c>
      <c r="AD44" s="2">
        <f t="shared" si="16"/>
        <v>0.18162396228136457</v>
      </c>
      <c r="AE44" s="2" t="str">
        <f t="shared" si="17"/>
        <v>Different</v>
      </c>
      <c r="AF44">
        <v>-24.060000000000002</v>
      </c>
      <c r="AG44" s="2" t="e">
        <f t="shared" si="18"/>
        <v>#N/A</v>
      </c>
      <c r="AH44" s="2">
        <f t="shared" si="19"/>
        <v>31.640000000000015</v>
      </c>
      <c r="AI44" s="2" t="e">
        <f t="shared" si="20"/>
        <v>#N/A</v>
      </c>
    </row>
    <row r="45" spans="1:35" x14ac:dyDescent="0.25">
      <c r="A45" t="s">
        <v>170</v>
      </c>
      <c r="B45">
        <v>-19.820000000000007</v>
      </c>
      <c r="C45">
        <v>27.04000000000002</v>
      </c>
      <c r="D45">
        <v>102.6</v>
      </c>
      <c r="E45">
        <f t="shared" si="0"/>
        <v>268.85094669274866</v>
      </c>
      <c r="F45">
        <f t="shared" si="3"/>
        <v>0.75768556807647014</v>
      </c>
      <c r="G45">
        <v>3</v>
      </c>
      <c r="H45">
        <f t="shared" si="1"/>
        <v>2.9581339749483848</v>
      </c>
      <c r="I45">
        <f t="shared" si="4"/>
        <v>-0.50117966793586488</v>
      </c>
      <c r="J45">
        <v>-27.180731311730185</v>
      </c>
      <c r="K45">
        <f t="shared" si="5"/>
        <v>-14.80012359249897</v>
      </c>
      <c r="L45">
        <f t="shared" si="6"/>
        <v>-1.2199594088895882</v>
      </c>
      <c r="M45">
        <f t="shared" si="2"/>
        <v>0.30355698692052746</v>
      </c>
      <c r="N45">
        <f t="shared" si="7"/>
        <v>0.57531182072850562</v>
      </c>
      <c r="O45">
        <f t="shared" si="8"/>
        <v>9.9226088819269336</v>
      </c>
      <c r="P45">
        <f t="shared" si="9"/>
        <v>0.99995094938990181</v>
      </c>
      <c r="Q45">
        <f t="shared" si="10"/>
        <v>6.8306875514729803E-2</v>
      </c>
      <c r="R45">
        <f t="shared" si="11"/>
        <v>0.51707008222069062</v>
      </c>
      <c r="S45">
        <f t="shared" si="12"/>
        <v>-3.1216553179381545E-2</v>
      </c>
      <c r="T45" s="5">
        <f t="shared" si="13"/>
        <v>0.49219649538703386</v>
      </c>
      <c r="U45">
        <v>0</v>
      </c>
      <c r="V45" s="6">
        <f t="shared" si="14"/>
        <v>0.67766070817380297</v>
      </c>
      <c r="W45" s="2">
        <v>0.63645181353696567</v>
      </c>
      <c r="X45" s="2">
        <v>0.26307220556609612</v>
      </c>
      <c r="Y45" s="2">
        <v>0.28667842957434575</v>
      </c>
      <c r="Z45" s="2">
        <v>3.5583816014776247E-2</v>
      </c>
      <c r="AA45" s="2">
        <v>0.35425405232413415</v>
      </c>
      <c r="AB45" s="4">
        <f t="shared" si="15"/>
        <v>0.31520806340326357</v>
      </c>
      <c r="AC45">
        <v>0.54700000000000004</v>
      </c>
      <c r="AD45" s="2">
        <f t="shared" si="16"/>
        <v>0.23179193659673647</v>
      </c>
      <c r="AE45" s="2" t="str">
        <f t="shared" si="17"/>
        <v>Different</v>
      </c>
      <c r="AF45">
        <v>-19.820000000000007</v>
      </c>
      <c r="AG45" s="2" t="e">
        <f t="shared" si="18"/>
        <v>#N/A</v>
      </c>
      <c r="AH45" s="2">
        <f t="shared" si="19"/>
        <v>27.04000000000002</v>
      </c>
      <c r="AI45" s="2" t="e">
        <f t="shared" si="20"/>
        <v>#N/A</v>
      </c>
    </row>
    <row r="46" spans="1:35" x14ac:dyDescent="0.25">
      <c r="A46" t="s">
        <v>116</v>
      </c>
      <c r="B46">
        <v>98.999999999999986</v>
      </c>
      <c r="C46">
        <v>100.60000000000001</v>
      </c>
      <c r="D46">
        <v>104.3</v>
      </c>
      <c r="E46">
        <f t="shared" si="0"/>
        <v>274.4159822802294</v>
      </c>
      <c r="F46">
        <f t="shared" si="3"/>
        <v>0.89684573136057422</v>
      </c>
      <c r="G46">
        <v>21</v>
      </c>
      <c r="H46">
        <f t="shared" si="1"/>
        <v>20.236043559700605</v>
      </c>
      <c r="I46">
        <f t="shared" si="4"/>
        <v>0.19391316672126996</v>
      </c>
      <c r="J46">
        <v>33.405543773468025</v>
      </c>
      <c r="K46">
        <f t="shared" si="5"/>
        <v>66.802499978226209</v>
      </c>
      <c r="L46">
        <f t="shared" si="6"/>
        <v>1.2119036127699483</v>
      </c>
      <c r="M46">
        <f t="shared" si="2"/>
        <v>-4.2362049601854945</v>
      </c>
      <c r="N46">
        <f t="shared" si="7"/>
        <v>1.4256194703644297E-2</v>
      </c>
      <c r="O46">
        <f t="shared" si="8"/>
        <v>17.051663173549432</v>
      </c>
      <c r="P46">
        <f t="shared" si="9"/>
        <v>0.99999996068513775</v>
      </c>
      <c r="Q46">
        <f t="shared" si="10"/>
        <v>13.637146152481371</v>
      </c>
      <c r="R46">
        <f t="shared" si="11"/>
        <v>0.99999880474062719</v>
      </c>
      <c r="S46">
        <f t="shared" si="12"/>
        <v>1.2126086014634585</v>
      </c>
      <c r="T46" s="5">
        <f t="shared" si="13"/>
        <v>0.7707601855391979</v>
      </c>
      <c r="U46">
        <v>1</v>
      </c>
      <c r="V46" s="6">
        <f t="shared" si="14"/>
        <v>0.26037799720206345</v>
      </c>
      <c r="W46" s="2">
        <v>0.87574980957914583</v>
      </c>
      <c r="X46" s="2">
        <v>0.86169840188536062</v>
      </c>
      <c r="Y46" s="2">
        <v>0.99967089104822615</v>
      </c>
      <c r="Z46" s="2">
        <v>0.836545494649239</v>
      </c>
      <c r="AA46" s="2">
        <v>0.85044406552331409</v>
      </c>
      <c r="AB46" s="4">
        <f t="shared" si="15"/>
        <v>0.88482173253705709</v>
      </c>
      <c r="AC46">
        <v>0.67700000000000005</v>
      </c>
      <c r="AD46" s="2">
        <f t="shared" si="16"/>
        <v>0.20782173253705705</v>
      </c>
      <c r="AE46" s="2" t="str">
        <f t="shared" si="17"/>
        <v>Different</v>
      </c>
      <c r="AF46">
        <v>98.999999999999986</v>
      </c>
      <c r="AG46" s="2" t="e">
        <f t="shared" si="18"/>
        <v>#N/A</v>
      </c>
      <c r="AH46" s="2">
        <f t="shared" si="19"/>
        <v>100.60000000000001</v>
      </c>
      <c r="AI46" s="2" t="e">
        <f t="shared" si="20"/>
        <v>#N/A</v>
      </c>
    </row>
    <row r="47" spans="1:35" x14ac:dyDescent="0.25">
      <c r="A47" t="s">
        <v>106</v>
      </c>
      <c r="B47">
        <v>35.230000000000004</v>
      </c>
      <c r="C47">
        <v>58.550000000000011</v>
      </c>
      <c r="D47">
        <v>102.2</v>
      </c>
      <c r="E47">
        <f t="shared" si="0"/>
        <v>267.5448945126837</v>
      </c>
      <c r="F47">
        <f t="shared" si="3"/>
        <v>0.72502621994143357</v>
      </c>
      <c r="G47">
        <v>-6</v>
      </c>
      <c r="H47">
        <f t="shared" si="1"/>
        <v>-6.1279919454532736</v>
      </c>
      <c r="I47">
        <f t="shared" si="4"/>
        <v>-0.86671584527743828</v>
      </c>
      <c r="J47">
        <v>23.276742471936963</v>
      </c>
      <c r="K47">
        <f t="shared" si="5"/>
        <v>42.841999219226878</v>
      </c>
      <c r="L47">
        <f t="shared" si="6"/>
        <v>0.49784990681582342</v>
      </c>
      <c r="M47">
        <f t="shared" si="2"/>
        <v>3.8489234711936273</v>
      </c>
      <c r="N47">
        <f t="shared" si="7"/>
        <v>0.97914168060145246</v>
      </c>
      <c r="O47">
        <f t="shared" si="8"/>
        <v>22.56793408311545</v>
      </c>
      <c r="P47">
        <f t="shared" si="9"/>
        <v>0.99999999984192223</v>
      </c>
      <c r="Q47">
        <f t="shared" si="10"/>
        <v>-2.4235504205286071</v>
      </c>
      <c r="R47">
        <f t="shared" si="11"/>
        <v>8.1394397981583586E-2</v>
      </c>
      <c r="S47">
        <f t="shared" si="12"/>
        <v>-0.57624368058200393</v>
      </c>
      <c r="T47" s="5">
        <f t="shared" si="13"/>
        <v>0.35979737994236866</v>
      </c>
      <c r="U47">
        <v>0</v>
      </c>
      <c r="V47" s="6">
        <f t="shared" si="14"/>
        <v>0.44597055889362519</v>
      </c>
      <c r="W47" s="2">
        <v>0.16072804317547312</v>
      </c>
      <c r="X47" s="2">
        <v>0.11808156995394206</v>
      </c>
      <c r="Y47" s="2">
        <v>0.25480110756661029</v>
      </c>
      <c r="Z47" s="2">
        <v>3.0434939806215425E-6</v>
      </c>
      <c r="AA47" s="2">
        <v>1.7650131278955192E-2</v>
      </c>
      <c r="AB47" s="4">
        <f t="shared" si="15"/>
        <v>0.11025277909379225</v>
      </c>
      <c r="AC47">
        <v>0.3</v>
      </c>
      <c r="AD47" s="2">
        <f t="shared" si="16"/>
        <v>0.18974722090620774</v>
      </c>
      <c r="AE47" s="2" t="str">
        <f t="shared" si="17"/>
        <v>Different</v>
      </c>
      <c r="AF47">
        <v>35.230000000000004</v>
      </c>
      <c r="AG47" s="2" t="e">
        <f t="shared" si="18"/>
        <v>#N/A</v>
      </c>
      <c r="AH47" s="2">
        <f t="shared" si="19"/>
        <v>58.550000000000011</v>
      </c>
      <c r="AI47" s="2" t="e">
        <f t="shared" si="20"/>
        <v>#N/A</v>
      </c>
    </row>
    <row r="48" spans="1:35" x14ac:dyDescent="0.25">
      <c r="A48" t="s">
        <v>106</v>
      </c>
      <c r="B48">
        <v>-53.600000000000009</v>
      </c>
      <c r="C48">
        <v>86.26</v>
      </c>
      <c r="D48">
        <v>94.8</v>
      </c>
      <c r="E48">
        <f t="shared" si="0"/>
        <v>243.61979292530654</v>
      </c>
      <c r="F48">
        <f t="shared" si="3"/>
        <v>0.12675133182065607</v>
      </c>
      <c r="G48">
        <v>54</v>
      </c>
      <c r="H48">
        <f t="shared" si="1"/>
        <v>51.313904439371115</v>
      </c>
      <c r="I48">
        <f t="shared" si="4"/>
        <v>1.4441800643437721</v>
      </c>
      <c r="J48">
        <v>-23.891907581034939</v>
      </c>
      <c r="K48">
        <f t="shared" si="5"/>
        <v>-13.374809781629798</v>
      </c>
      <c r="L48">
        <f t="shared" si="6"/>
        <v>-1.1774832261488553</v>
      </c>
      <c r="M48">
        <f t="shared" si="2"/>
        <v>-13.740741576050695</v>
      </c>
      <c r="N48">
        <f t="shared" si="7"/>
        <v>1.0776340076151819E-6</v>
      </c>
      <c r="O48">
        <f t="shared" si="8"/>
        <v>-17.446014708040824</v>
      </c>
      <c r="P48">
        <f t="shared" si="9"/>
        <v>2.6502818939302464E-8</v>
      </c>
      <c r="Q48">
        <f t="shared" si="10"/>
        <v>20.861387997498404</v>
      </c>
      <c r="R48">
        <f t="shared" si="11"/>
        <v>0.99999999912900761</v>
      </c>
      <c r="S48">
        <f t="shared" si="12"/>
        <v>-1.8500270145458857</v>
      </c>
      <c r="T48" s="5">
        <f t="shared" si="13"/>
        <v>0.13586972522321347</v>
      </c>
      <c r="U48">
        <v>0</v>
      </c>
      <c r="V48" s="6">
        <f t="shared" si="14"/>
        <v>0.14603174055274157</v>
      </c>
      <c r="W48" s="2">
        <v>4.0274839107447877E-2</v>
      </c>
      <c r="X48" s="2">
        <v>4.3057830149596052E-6</v>
      </c>
      <c r="Y48" s="2">
        <v>3.3745668949018502E-2</v>
      </c>
      <c r="Z48" s="2">
        <v>5.9691933808798661E-6</v>
      </c>
      <c r="AA48" s="2">
        <v>2.7148412643176492E-6</v>
      </c>
      <c r="AB48" s="4">
        <f t="shared" si="15"/>
        <v>1.4806699574825308E-2</v>
      </c>
      <c r="AC48">
        <v>3.0000000000000001E-3</v>
      </c>
      <c r="AD48" s="2">
        <f t="shared" si="16"/>
        <v>1.1806699574825309E-2</v>
      </c>
      <c r="AE48" s="2" t="str">
        <f t="shared" si="17"/>
        <v>Same</v>
      </c>
      <c r="AF48">
        <v>-53.600000000000009</v>
      </c>
      <c r="AG48" s="2">
        <f t="shared" si="18"/>
        <v>86.26</v>
      </c>
      <c r="AH48" s="2" t="e">
        <f t="shared" si="19"/>
        <v>#N/A</v>
      </c>
      <c r="AI48" s="2" t="e">
        <f t="shared" si="20"/>
        <v>#N/A</v>
      </c>
    </row>
    <row r="49" spans="1:35" x14ac:dyDescent="0.25">
      <c r="A49" t="s">
        <v>106</v>
      </c>
      <c r="B49">
        <v>61.92</v>
      </c>
      <c r="C49">
        <v>39.480000000000018</v>
      </c>
      <c r="D49">
        <v>61.7</v>
      </c>
      <c r="E49">
        <f t="shared" si="0"/>
        <v>142.77518897709558</v>
      </c>
      <c r="F49">
        <f t="shared" si="3"/>
        <v>-2.3949848423961138</v>
      </c>
      <c r="G49">
        <v>52</v>
      </c>
      <c r="H49">
        <f t="shared" si="1"/>
        <v>49.441962967870985</v>
      </c>
      <c r="I49">
        <f t="shared" si="4"/>
        <v>1.368871584613935</v>
      </c>
      <c r="J49">
        <v>43.108906475525522</v>
      </c>
      <c r="K49">
        <f t="shared" si="5"/>
        <v>91.537812449583257</v>
      </c>
      <c r="L49">
        <f t="shared" si="6"/>
        <v>1.9490477031943514</v>
      </c>
      <c r="M49">
        <f t="shared" si="2"/>
        <v>-8.4361466594039562</v>
      </c>
      <c r="N49">
        <f t="shared" si="7"/>
        <v>2.1683724255281496E-4</v>
      </c>
      <c r="O49">
        <f t="shared" si="8"/>
        <v>-28.024070077120108</v>
      </c>
      <c r="P49">
        <f t="shared" si="9"/>
        <v>6.749956981829346E-13</v>
      </c>
      <c r="Q49">
        <f t="shared" si="10"/>
        <v>6.2317511931530909</v>
      </c>
      <c r="R49">
        <f t="shared" si="11"/>
        <v>0.99803785157159242</v>
      </c>
      <c r="S49">
        <f t="shared" si="12"/>
        <v>-1.8434468882914876</v>
      </c>
      <c r="T49" s="5">
        <f t="shared" si="13"/>
        <v>0.13664414494087282</v>
      </c>
      <c r="U49">
        <v>0</v>
      </c>
      <c r="V49" s="6">
        <f t="shared" si="14"/>
        <v>0.14692832635584771</v>
      </c>
      <c r="W49" s="2">
        <v>4.318773371779034E-2</v>
      </c>
      <c r="X49" s="2">
        <v>4.3047203932041386E-6</v>
      </c>
      <c r="Y49" s="2">
        <v>3.3740477369161644E-2</v>
      </c>
      <c r="Z49" s="2">
        <v>6.0232567150598804E-6</v>
      </c>
      <c r="AA49" s="2">
        <v>2.7376385656186363E-6</v>
      </c>
      <c r="AB49" s="4">
        <f t="shared" si="15"/>
        <v>1.5388255340525176E-2</v>
      </c>
      <c r="AC49">
        <v>0.10299999999999999</v>
      </c>
      <c r="AD49" s="2">
        <f t="shared" si="16"/>
        <v>8.7611744659474813E-2</v>
      </c>
      <c r="AE49" s="2" t="str">
        <f t="shared" si="17"/>
        <v>Same</v>
      </c>
      <c r="AF49">
        <v>61.92</v>
      </c>
      <c r="AG49" s="2">
        <f t="shared" si="18"/>
        <v>39.480000000000018</v>
      </c>
      <c r="AH49" s="2" t="e">
        <f t="shared" si="19"/>
        <v>#N/A</v>
      </c>
      <c r="AI49" s="2" t="e">
        <f t="shared" si="20"/>
        <v>#N/A</v>
      </c>
    </row>
    <row r="50" spans="1:35" x14ac:dyDescent="0.25">
      <c r="A50" t="s">
        <v>106</v>
      </c>
      <c r="B50">
        <v>-38.620000000000005</v>
      </c>
      <c r="C50">
        <v>34.230000000000018</v>
      </c>
      <c r="D50">
        <v>76</v>
      </c>
      <c r="E50">
        <f t="shared" si="0"/>
        <v>185.00655087052672</v>
      </c>
      <c r="F50">
        <f t="shared" si="3"/>
        <v>-1.3389407031599039</v>
      </c>
      <c r="G50">
        <v>-21</v>
      </c>
      <c r="H50">
        <f t="shared" si="1"/>
        <v>-21.795936352517021</v>
      </c>
      <c r="I50">
        <f t="shared" si="4"/>
        <v>-1.4970395448971761</v>
      </c>
      <c r="J50">
        <v>-36.336389874443995</v>
      </c>
      <c r="K50">
        <f t="shared" si="5"/>
        <v>-18.563594374710455</v>
      </c>
      <c r="L50">
        <f t="shared" si="6"/>
        <v>-1.3321156733315511</v>
      </c>
      <c r="M50">
        <f t="shared" si="2"/>
        <v>10.776835553608358</v>
      </c>
      <c r="N50">
        <f t="shared" si="7"/>
        <v>0.99997912287364199</v>
      </c>
      <c r="O50">
        <f t="shared" si="8"/>
        <v>-3.423813541714495</v>
      </c>
      <c r="P50">
        <f t="shared" si="9"/>
        <v>3.1559464883266129E-2</v>
      </c>
      <c r="Q50">
        <f t="shared" si="10"/>
        <v>-28.161464048910737</v>
      </c>
      <c r="R50">
        <f t="shared" si="11"/>
        <v>5.8834431485402886E-13</v>
      </c>
      <c r="S50">
        <f t="shared" si="12"/>
        <v>-3.4140799879341719</v>
      </c>
      <c r="T50" s="5">
        <f t="shared" si="13"/>
        <v>3.1858316294905681E-2</v>
      </c>
      <c r="U50">
        <v>0</v>
      </c>
      <c r="V50" s="6">
        <f t="shared" si="14"/>
        <v>3.2376834952291732E-2</v>
      </c>
      <c r="W50" s="2">
        <v>2.691451067719502E-3</v>
      </c>
      <c r="X50" s="2">
        <v>1.7622775986792838E-7</v>
      </c>
      <c r="Y50" s="2">
        <v>1.5610521656219611E-8</v>
      </c>
      <c r="Z50" s="2">
        <v>9.7444074193484594E-7</v>
      </c>
      <c r="AA50" s="2">
        <v>3.5118150187525475E-7</v>
      </c>
      <c r="AB50" s="4">
        <f t="shared" si="15"/>
        <v>5.3859370564896718E-4</v>
      </c>
      <c r="AC50">
        <v>7.2999999999999995E-2</v>
      </c>
      <c r="AD50" s="2">
        <f t="shared" si="16"/>
        <v>7.2461406294351022E-2</v>
      </c>
      <c r="AE50" s="2" t="str">
        <f t="shared" si="17"/>
        <v>Same</v>
      </c>
      <c r="AF50">
        <v>-38.620000000000005</v>
      </c>
      <c r="AG50" s="2">
        <f t="shared" si="18"/>
        <v>34.230000000000018</v>
      </c>
      <c r="AH50" s="2" t="e">
        <f t="shared" si="19"/>
        <v>#N/A</v>
      </c>
      <c r="AI50" s="2" t="e">
        <f t="shared" si="20"/>
        <v>#N/A</v>
      </c>
    </row>
    <row r="51" spans="1:35" x14ac:dyDescent="0.25">
      <c r="A51" t="s">
        <v>106</v>
      </c>
      <c r="B51">
        <v>50.499999999999986</v>
      </c>
      <c r="C51">
        <v>112.30000000000001</v>
      </c>
      <c r="D51">
        <v>82.5</v>
      </c>
      <c r="E51">
        <f t="shared" si="0"/>
        <v>204.90005618385314</v>
      </c>
      <c r="F51">
        <f t="shared" si="3"/>
        <v>-0.84148055143625078</v>
      </c>
      <c r="G51">
        <v>32</v>
      </c>
      <c r="H51">
        <f t="shared" si="1"/>
        <v>30.648794137725513</v>
      </c>
      <c r="I51">
        <f t="shared" si="4"/>
        <v>0.61281964845471104</v>
      </c>
      <c r="J51">
        <v>18.159670205436306</v>
      </c>
      <c r="K51">
        <f t="shared" si="5"/>
        <v>31.625653549298647</v>
      </c>
      <c r="L51">
        <f t="shared" si="6"/>
        <v>0.16358839561319868</v>
      </c>
      <c r="M51">
        <f t="shared" si="2"/>
        <v>-5.4896659104475551</v>
      </c>
      <c r="N51">
        <f t="shared" si="7"/>
        <v>4.1122431035053482E-3</v>
      </c>
      <c r="O51">
        <f t="shared" si="8"/>
        <v>-12.267505224420844</v>
      </c>
      <c r="P51">
        <f t="shared" si="9"/>
        <v>4.7020596281086759E-6</v>
      </c>
      <c r="Q51">
        <f t="shared" si="10"/>
        <v>5.0195498085106856</v>
      </c>
      <c r="R51">
        <f t="shared" si="11"/>
        <v>0.99343587180113202</v>
      </c>
      <c r="S51">
        <f t="shared" si="12"/>
        <v>-1.8471041009686702</v>
      </c>
      <c r="T51" s="5">
        <f t="shared" si="13"/>
        <v>0.13621326739602577</v>
      </c>
      <c r="U51">
        <v>0</v>
      </c>
      <c r="V51" s="6">
        <f t="shared" si="14"/>
        <v>0.14642937791133168</v>
      </c>
      <c r="W51" s="2">
        <v>4.7444703229162478E-2</v>
      </c>
      <c r="X51" s="2">
        <v>4.271970215164786E-6</v>
      </c>
      <c r="Y51" s="2">
        <v>2.4937655889754867E-2</v>
      </c>
      <c r="Z51" s="2">
        <v>6.2921101270043625E-6</v>
      </c>
      <c r="AA51" s="2">
        <v>2.9201124364596505E-6</v>
      </c>
      <c r="AB51" s="4">
        <f t="shared" si="15"/>
        <v>1.4479168662339198E-2</v>
      </c>
      <c r="AC51">
        <v>0.03</v>
      </c>
      <c r="AD51" s="2">
        <f t="shared" si="16"/>
        <v>1.5520831337660801E-2</v>
      </c>
      <c r="AE51" s="2" t="str">
        <f t="shared" si="17"/>
        <v>Same</v>
      </c>
      <c r="AF51">
        <v>50.499999999999986</v>
      </c>
      <c r="AG51" s="2">
        <f t="shared" si="18"/>
        <v>112.30000000000001</v>
      </c>
      <c r="AH51" s="2" t="e">
        <f t="shared" si="19"/>
        <v>#N/A</v>
      </c>
      <c r="AI51" s="2" t="e">
        <f t="shared" si="20"/>
        <v>#N/A</v>
      </c>
    </row>
    <row r="52" spans="1:35" x14ac:dyDescent="0.25">
      <c r="A52" t="s">
        <v>106</v>
      </c>
      <c r="B52">
        <v>38.459999999999994</v>
      </c>
      <c r="C52">
        <v>45.380000000000024</v>
      </c>
      <c r="D52">
        <v>72</v>
      </c>
      <c r="E52">
        <f t="shared" si="0"/>
        <v>172.97352126014246</v>
      </c>
      <c r="F52">
        <f t="shared" si="3"/>
        <v>-1.6398405516982633</v>
      </c>
      <c r="G52">
        <v>9</v>
      </c>
      <c r="H52">
        <f t="shared" si="1"/>
        <v>8.7707291650269763</v>
      </c>
      <c r="I52">
        <f t="shared" si="4"/>
        <v>-0.26733811160825682</v>
      </c>
      <c r="J52">
        <v>30.211205020761888</v>
      </c>
      <c r="K52">
        <f t="shared" si="5"/>
        <v>59.020820397689185</v>
      </c>
      <c r="L52">
        <f t="shared" si="6"/>
        <v>0.97999956373027952</v>
      </c>
      <c r="M52">
        <f t="shared" si="2"/>
        <v>2.6902556961396833</v>
      </c>
      <c r="N52">
        <f t="shared" si="7"/>
        <v>0.93644920037632673</v>
      </c>
      <c r="O52">
        <f t="shared" si="8"/>
        <v>-7.4772843010879484</v>
      </c>
      <c r="P52">
        <f t="shared" si="9"/>
        <v>5.6547191201207167E-4</v>
      </c>
      <c r="Q52">
        <f t="shared" si="10"/>
        <v>-10.992936488070153</v>
      </c>
      <c r="R52">
        <f t="shared" si="11"/>
        <v>1.6819808175716602E-5</v>
      </c>
      <c r="S52">
        <f t="shared" si="12"/>
        <v>-3.1534570639653996</v>
      </c>
      <c r="T52" s="5">
        <f t="shared" si="13"/>
        <v>4.0955276151656353E-2</v>
      </c>
      <c r="U52">
        <v>0</v>
      </c>
      <c r="V52" s="6">
        <f t="shared" si="14"/>
        <v>4.1817569265010512E-2</v>
      </c>
      <c r="W52" s="2">
        <v>5.4190058579953269E-3</v>
      </c>
      <c r="X52" s="2">
        <v>2.1589943206655863E-7</v>
      </c>
      <c r="Y52" s="2">
        <v>5.663152987383115E-8</v>
      </c>
      <c r="Z52" s="2">
        <v>9.0864096719365569E-7</v>
      </c>
      <c r="AA52" s="2">
        <v>2.1639888860386418E-7</v>
      </c>
      <c r="AB52" s="4">
        <f t="shared" si="15"/>
        <v>1.0840806857626128E-3</v>
      </c>
      <c r="AC52">
        <v>0.31</v>
      </c>
      <c r="AD52" s="2">
        <f t="shared" si="16"/>
        <v>0.3089159193142374</v>
      </c>
      <c r="AE52" s="2" t="str">
        <f t="shared" si="17"/>
        <v>Very Different</v>
      </c>
      <c r="AF52">
        <v>38.459999999999994</v>
      </c>
      <c r="AG52" s="2" t="e">
        <f t="shared" si="18"/>
        <v>#N/A</v>
      </c>
      <c r="AH52" s="2" t="e">
        <f t="shared" si="19"/>
        <v>#N/A</v>
      </c>
      <c r="AI52" s="2">
        <f t="shared" si="20"/>
        <v>45.380000000000024</v>
      </c>
    </row>
    <row r="53" spans="1:35" x14ac:dyDescent="0.25">
      <c r="A53" t="s">
        <v>111</v>
      </c>
      <c r="B53">
        <v>37.36</v>
      </c>
      <c r="C53">
        <v>104.57000000000001</v>
      </c>
      <c r="D53">
        <v>89.7</v>
      </c>
      <c r="E53">
        <f t="shared" si="0"/>
        <v>227.40117707829668</v>
      </c>
      <c r="F53">
        <f t="shared" si="3"/>
        <v>-0.2788139505630593</v>
      </c>
      <c r="G53">
        <v>8</v>
      </c>
      <c r="H53">
        <f t="shared" si="1"/>
        <v>7.8073788864660196</v>
      </c>
      <c r="I53">
        <f t="shared" si="4"/>
        <v>-0.30609383449290573</v>
      </c>
      <c r="J53">
        <v>14.745313977307388</v>
      </c>
      <c r="K53">
        <f t="shared" si="5"/>
        <v>24.546643725476017</v>
      </c>
      <c r="L53">
        <f t="shared" si="6"/>
        <v>-4.7375191918989049E-2</v>
      </c>
      <c r="M53">
        <f t="shared" si="2"/>
        <v>0.70385421687855798</v>
      </c>
      <c r="N53">
        <f t="shared" si="7"/>
        <v>0.66904174703549291</v>
      </c>
      <c r="O53">
        <f t="shared" si="8"/>
        <v>2.5841336798212424</v>
      </c>
      <c r="P53">
        <f t="shared" si="9"/>
        <v>0.9298334433111598</v>
      </c>
      <c r="Q53">
        <f t="shared" si="10"/>
        <v>-3.1705108482702027</v>
      </c>
      <c r="R53">
        <f t="shared" si="11"/>
        <v>4.0290657649370197E-2</v>
      </c>
      <c r="S53">
        <f t="shared" si="12"/>
        <v>1.1145066427597765</v>
      </c>
      <c r="T53" s="5">
        <f t="shared" si="13"/>
        <v>0.75296833396370788</v>
      </c>
      <c r="U53">
        <v>1</v>
      </c>
      <c r="V53" s="6">
        <f t="shared" si="14"/>
        <v>0.28373210523554943</v>
      </c>
      <c r="W53" s="2">
        <v>0.82241158660488656</v>
      </c>
      <c r="X53" s="2">
        <v>0.99709578993244941</v>
      </c>
      <c r="Y53" s="2">
        <v>0.42527640400279437</v>
      </c>
      <c r="Z53" s="2">
        <v>0.99975766297810831</v>
      </c>
      <c r="AA53" s="2">
        <v>0.98005537171673718</v>
      </c>
      <c r="AB53" s="4">
        <f t="shared" si="15"/>
        <v>0.84491936304699511</v>
      </c>
      <c r="AC53">
        <v>0.50700000000000001</v>
      </c>
      <c r="AD53" s="2">
        <f t="shared" si="16"/>
        <v>0.3379193630469951</v>
      </c>
      <c r="AE53" s="2" t="str">
        <f t="shared" si="17"/>
        <v>Very Different</v>
      </c>
      <c r="AF53">
        <v>37.36</v>
      </c>
      <c r="AG53" s="2" t="e">
        <f t="shared" si="18"/>
        <v>#N/A</v>
      </c>
      <c r="AH53" s="2" t="e">
        <f t="shared" si="19"/>
        <v>#N/A</v>
      </c>
      <c r="AI53" s="2">
        <f t="shared" si="20"/>
        <v>104.57000000000001</v>
      </c>
    </row>
    <row r="54" spans="1:35" x14ac:dyDescent="0.25">
      <c r="A54" t="s">
        <v>111</v>
      </c>
      <c r="B54">
        <v>43.660000000000011</v>
      </c>
      <c r="C54">
        <v>99.810000000000016</v>
      </c>
      <c r="D54">
        <v>105.2</v>
      </c>
      <c r="E54">
        <f t="shared" si="0"/>
        <v>277.37149318445029</v>
      </c>
      <c r="F54">
        <f t="shared" si="3"/>
        <v>0.97075170618391182</v>
      </c>
      <c r="G54">
        <v>7</v>
      </c>
      <c r="H54">
        <f t="shared" si="1"/>
        <v>6.8422476255383282</v>
      </c>
      <c r="I54">
        <f t="shared" si="4"/>
        <v>-0.3449212065591698</v>
      </c>
      <c r="J54">
        <v>17.719548828585516</v>
      </c>
      <c r="K54">
        <f t="shared" si="5"/>
        <v>30.693632608774742</v>
      </c>
      <c r="L54">
        <f t="shared" si="6"/>
        <v>0.13581297416847016</v>
      </c>
      <c r="M54">
        <f t="shared" si="2"/>
        <v>-0.63878566532482273</v>
      </c>
      <c r="N54">
        <f t="shared" si="7"/>
        <v>0.34552109296736228</v>
      </c>
      <c r="O54">
        <f t="shared" si="8"/>
        <v>17.849229711477424</v>
      </c>
      <c r="P54">
        <f t="shared" si="9"/>
        <v>0.9999999822916531</v>
      </c>
      <c r="Q54">
        <f t="shared" si="10"/>
        <v>5.6047821508326443</v>
      </c>
      <c r="R54">
        <f t="shared" si="11"/>
        <v>0.99633327218280643</v>
      </c>
      <c r="S54">
        <f t="shared" si="12"/>
        <v>-0.64008977572466375</v>
      </c>
      <c r="T54" s="5">
        <f t="shared" si="13"/>
        <v>0.34522624575040356</v>
      </c>
      <c r="U54">
        <v>1</v>
      </c>
      <c r="V54" s="6">
        <f t="shared" si="14"/>
        <v>1.0635552920998788</v>
      </c>
      <c r="W54" s="2">
        <v>0.25190525710306588</v>
      </c>
      <c r="X54" s="2">
        <v>0.35662287775271506</v>
      </c>
      <c r="Y54" s="2">
        <v>0.42816800141574207</v>
      </c>
      <c r="Z54" s="2">
        <v>0.33648067881189636</v>
      </c>
      <c r="AA54" s="2">
        <v>0.30706749113700543</v>
      </c>
      <c r="AB54" s="4">
        <f t="shared" si="15"/>
        <v>0.33604886124408495</v>
      </c>
      <c r="AC54">
        <v>0.627</v>
      </c>
      <c r="AD54" s="2">
        <f t="shared" si="16"/>
        <v>0.29095113875591505</v>
      </c>
      <c r="AE54" s="2" t="str">
        <f t="shared" si="17"/>
        <v>Different</v>
      </c>
      <c r="AF54">
        <v>43.660000000000011</v>
      </c>
      <c r="AG54" s="2" t="e">
        <f t="shared" si="18"/>
        <v>#N/A</v>
      </c>
      <c r="AH54" s="2">
        <f t="shared" si="19"/>
        <v>99.810000000000016</v>
      </c>
      <c r="AI54" s="2" t="e">
        <f t="shared" si="20"/>
        <v>#N/A</v>
      </c>
    </row>
    <row r="55" spans="1:35" x14ac:dyDescent="0.25">
      <c r="A55" t="s">
        <v>106</v>
      </c>
      <c r="B55">
        <v>-38.790000000000006</v>
      </c>
      <c r="C55">
        <v>112.99000000000001</v>
      </c>
      <c r="D55">
        <v>84.5</v>
      </c>
      <c r="E55">
        <f t="shared" si="0"/>
        <v>211.10254188243638</v>
      </c>
      <c r="F55">
        <f t="shared" si="3"/>
        <v>-0.68638020948625367</v>
      </c>
      <c r="G55">
        <v>38</v>
      </c>
      <c r="H55">
        <f t="shared" si="1"/>
        <v>36.302623805437335</v>
      </c>
      <c r="I55">
        <f t="shared" si="4"/>
        <v>0.84027404455055543</v>
      </c>
      <c r="J55">
        <v>-14.210690983133652</v>
      </c>
      <c r="K55">
        <f t="shared" si="5"/>
        <v>-8.8548563688975452</v>
      </c>
      <c r="L55">
        <f t="shared" si="6"/>
        <v>-1.0427828074237062</v>
      </c>
      <c r="M55">
        <f t="shared" si="2"/>
        <v>-7.9363910233704011</v>
      </c>
      <c r="N55">
        <f t="shared" si="7"/>
        <v>3.5736658516705134E-4</v>
      </c>
      <c r="O55">
        <f t="shared" si="8"/>
        <v>-19.370406823997122</v>
      </c>
      <c r="P55">
        <f t="shared" si="9"/>
        <v>3.8684697255215935E-9</v>
      </c>
      <c r="Q55">
        <f t="shared" si="10"/>
        <v>7.3427313637484026</v>
      </c>
      <c r="R55">
        <f t="shared" si="11"/>
        <v>0.9993531385538228</v>
      </c>
      <c r="S55">
        <f t="shared" si="12"/>
        <v>-1.8494651679995999</v>
      </c>
      <c r="T55" s="5">
        <f t="shared" si="13"/>
        <v>0.13593570464139118</v>
      </c>
      <c r="U55">
        <v>0</v>
      </c>
      <c r="V55" s="6">
        <f t="shared" si="14"/>
        <v>0.14610809702249317</v>
      </c>
      <c r="W55" s="2">
        <v>4.2360578167500586E-2</v>
      </c>
      <c r="X55" s="2">
        <v>4.3049006137643825E-6</v>
      </c>
      <c r="Y55" s="2">
        <v>3.1844129792591006E-2</v>
      </c>
      <c r="Z55" s="2">
        <v>6.0560867240776653E-6</v>
      </c>
      <c r="AA55" s="2">
        <v>2.7514563917609034E-6</v>
      </c>
      <c r="AB55" s="4">
        <f t="shared" si="15"/>
        <v>1.4843564080764241E-2</v>
      </c>
      <c r="AC55">
        <v>0.01</v>
      </c>
      <c r="AD55" s="2">
        <f t="shared" si="16"/>
        <v>4.8435640807642406E-3</v>
      </c>
      <c r="AE55" s="2" t="str">
        <f t="shared" si="17"/>
        <v>Same</v>
      </c>
      <c r="AF55">
        <v>-38.790000000000006</v>
      </c>
      <c r="AG55" s="2">
        <f t="shared" si="18"/>
        <v>112.99000000000001</v>
      </c>
      <c r="AH55" s="2" t="e">
        <f t="shared" si="19"/>
        <v>#N/A</v>
      </c>
      <c r="AI55" s="2" t="e">
        <f t="shared" si="20"/>
        <v>#N/A</v>
      </c>
    </row>
    <row r="56" spans="1:35" x14ac:dyDescent="0.25">
      <c r="A56" t="s">
        <v>139</v>
      </c>
      <c r="B56">
        <v>-80.03</v>
      </c>
      <c r="C56">
        <v>80.570000000000007</v>
      </c>
      <c r="D56">
        <v>79.400000000000006</v>
      </c>
      <c r="E56">
        <f t="shared" si="0"/>
        <v>195.3611255267426</v>
      </c>
      <c r="F56">
        <f t="shared" si="3"/>
        <v>-1.0800125656403459</v>
      </c>
      <c r="G56">
        <v>28</v>
      </c>
      <c r="H56">
        <f t="shared" si="1"/>
        <v>26.870242714416431</v>
      </c>
      <c r="I56">
        <f t="shared" si="4"/>
        <v>0.46080797095157716</v>
      </c>
      <c r="J56">
        <v>-33.605512433033653</v>
      </c>
      <c r="K56">
        <f t="shared" si="5"/>
        <v>-17.468591988558497</v>
      </c>
      <c r="L56">
        <f t="shared" si="6"/>
        <v>-1.2994831954161326</v>
      </c>
      <c r="M56">
        <f t="shared" si="2"/>
        <v>-4.588417809506562</v>
      </c>
      <c r="N56">
        <f t="shared" si="7"/>
        <v>1.0066568564202747E-2</v>
      </c>
      <c r="O56">
        <f t="shared" si="8"/>
        <v>-21.092829513539879</v>
      </c>
      <c r="P56">
        <f t="shared" si="9"/>
        <v>6.9103577947589034E-10</v>
      </c>
      <c r="Q56">
        <f t="shared" si="10"/>
        <v>-0.80124113824501109</v>
      </c>
      <c r="R56">
        <f t="shared" si="11"/>
        <v>0.30976008998517268</v>
      </c>
      <c r="S56">
        <f t="shared" si="12"/>
        <v>0.83583501572616359</v>
      </c>
      <c r="T56" s="5">
        <f t="shared" si="13"/>
        <v>0.69758729775335815</v>
      </c>
      <c r="U56">
        <v>1</v>
      </c>
      <c r="V56" s="6">
        <f t="shared" si="14"/>
        <v>0.36012761504890339</v>
      </c>
      <c r="W56" s="2">
        <v>0.68716530997933356</v>
      </c>
      <c r="X56" s="2">
        <v>0.99856382515359976</v>
      </c>
      <c r="Y56" s="2">
        <v>0.87654081379374649</v>
      </c>
      <c r="Z56" s="2">
        <v>0.99324549935729023</v>
      </c>
      <c r="AA56" s="2">
        <v>0.92949914047151361</v>
      </c>
      <c r="AB56" s="4">
        <f t="shared" si="15"/>
        <v>0.89700291775109675</v>
      </c>
      <c r="AC56">
        <v>0.193</v>
      </c>
      <c r="AD56" s="2">
        <f t="shared" si="16"/>
        <v>0.70400291775109669</v>
      </c>
      <c r="AE56" s="2" t="str">
        <f t="shared" si="17"/>
        <v>Very Different</v>
      </c>
      <c r="AF56">
        <v>-80.03</v>
      </c>
      <c r="AG56" s="2" t="e">
        <f t="shared" si="18"/>
        <v>#N/A</v>
      </c>
      <c r="AH56" s="2" t="e">
        <f t="shared" si="19"/>
        <v>#N/A</v>
      </c>
      <c r="AI56" s="2">
        <f t="shared" si="20"/>
        <v>80.570000000000007</v>
      </c>
    </row>
    <row r="57" spans="1:35" x14ac:dyDescent="0.25">
      <c r="A57" t="s">
        <v>167</v>
      </c>
      <c r="B57">
        <v>2.1700000000000017</v>
      </c>
      <c r="C57">
        <v>-3.6799999999999784</v>
      </c>
      <c r="D57">
        <v>95.9</v>
      </c>
      <c r="E57">
        <f t="shared" si="0"/>
        <v>247.14731113576462</v>
      </c>
      <c r="F57">
        <f t="shared" si="3"/>
        <v>0.21496101214315352</v>
      </c>
      <c r="G57">
        <v>-21</v>
      </c>
      <c r="H57">
        <f t="shared" si="1"/>
        <v>-21.795936352517021</v>
      </c>
      <c r="I57">
        <f t="shared" si="4"/>
        <v>-1.4970395448971761</v>
      </c>
      <c r="J57">
        <v>-22.895057854636047</v>
      </c>
      <c r="K57">
        <f t="shared" si="5"/>
        <v>-12.933495175417804</v>
      </c>
      <c r="L57">
        <f t="shared" si="6"/>
        <v>-1.1643314839032761</v>
      </c>
      <c r="M57">
        <f t="shared" si="2"/>
        <v>8.712387232442623</v>
      </c>
      <c r="N57">
        <f t="shared" si="7"/>
        <v>0.99983549206534061</v>
      </c>
      <c r="O57">
        <f t="shared" si="8"/>
        <v>14.728845717394032</v>
      </c>
      <c r="P57">
        <f t="shared" si="9"/>
        <v>0.99999959881618317</v>
      </c>
      <c r="Q57">
        <f t="shared" si="10"/>
        <v>-16.708553597281053</v>
      </c>
      <c r="R57">
        <f t="shared" si="11"/>
        <v>5.5407346000958615E-8</v>
      </c>
      <c r="S57">
        <f t="shared" si="12"/>
        <v>-0.36947889249395915</v>
      </c>
      <c r="T57" s="5">
        <f t="shared" si="13"/>
        <v>0.40866694551114269</v>
      </c>
      <c r="U57">
        <v>0</v>
      </c>
      <c r="V57" s="6">
        <f t="shared" si="14"/>
        <v>0.52537587633293459</v>
      </c>
      <c r="W57" s="2">
        <v>0.24481134666545204</v>
      </c>
      <c r="X57" s="2">
        <v>0.20526430172898763</v>
      </c>
      <c r="Y57" s="2">
        <v>0.25264216804621459</v>
      </c>
      <c r="Z57" s="2">
        <v>0.25664546750810258</v>
      </c>
      <c r="AA57" s="2">
        <v>0.26466807393999098</v>
      </c>
      <c r="AB57" s="4">
        <f t="shared" si="15"/>
        <v>0.24480627157774956</v>
      </c>
      <c r="AC57">
        <v>0.11</v>
      </c>
      <c r="AD57" s="2">
        <f t="shared" si="16"/>
        <v>0.13480627157774955</v>
      </c>
      <c r="AE57" s="2" t="str">
        <f t="shared" si="17"/>
        <v>Different</v>
      </c>
      <c r="AF57">
        <v>2.1700000000000017</v>
      </c>
      <c r="AG57" s="2" t="e">
        <f t="shared" si="18"/>
        <v>#N/A</v>
      </c>
      <c r="AH57" s="2">
        <f t="shared" si="19"/>
        <v>-3.6799999999999784</v>
      </c>
      <c r="AI57" s="2" t="e">
        <f t="shared" si="20"/>
        <v>#N/A</v>
      </c>
    </row>
    <row r="58" spans="1:35" x14ac:dyDescent="0.25">
      <c r="A58" t="s">
        <v>116</v>
      </c>
      <c r="B58">
        <v>92.05</v>
      </c>
      <c r="C58">
        <v>104.79</v>
      </c>
      <c r="D58">
        <v>96.9</v>
      </c>
      <c r="E58">
        <f t="shared" si="0"/>
        <v>250.36302555468168</v>
      </c>
      <c r="F58">
        <f t="shared" si="3"/>
        <v>0.2953736773592131</v>
      </c>
      <c r="G58">
        <v>41</v>
      </c>
      <c r="H58">
        <f t="shared" si="1"/>
        <v>39.123976314678941</v>
      </c>
      <c r="I58">
        <f t="shared" si="4"/>
        <v>0.95377746946409037</v>
      </c>
      <c r="J58">
        <v>30.972624225518366</v>
      </c>
      <c r="K58">
        <f t="shared" si="5"/>
        <v>60.858039586180411</v>
      </c>
      <c r="L58">
        <f t="shared" si="6"/>
        <v>1.0347510559210036</v>
      </c>
      <c r="M58">
        <f t="shared" si="2"/>
        <v>-9.313221139482641</v>
      </c>
      <c r="N58">
        <f t="shared" si="7"/>
        <v>9.0215314736956403E-5</v>
      </c>
      <c r="O58">
        <f t="shared" si="8"/>
        <v>1.3870851647228508</v>
      </c>
      <c r="P58">
        <f t="shared" si="9"/>
        <v>0.80012649855922635</v>
      </c>
      <c r="Q58">
        <f t="shared" si="10"/>
        <v>18.916630748784545</v>
      </c>
      <c r="R58">
        <f t="shared" si="11"/>
        <v>0.99999999391007921</v>
      </c>
      <c r="S58">
        <f t="shared" si="12"/>
        <v>0.66425513875031239</v>
      </c>
      <c r="T58" s="5">
        <f t="shared" si="13"/>
        <v>0.66021559758454595</v>
      </c>
      <c r="U58">
        <v>1</v>
      </c>
      <c r="V58" s="6">
        <f t="shared" si="14"/>
        <v>0.41518883429752163</v>
      </c>
      <c r="W58" s="2">
        <v>0.71873420577991332</v>
      </c>
      <c r="X58" s="2">
        <v>0.80287971819000581</v>
      </c>
      <c r="Y58" s="2">
        <v>0.9999651524697758</v>
      </c>
      <c r="Z58" s="2">
        <v>0.75223270075231885</v>
      </c>
      <c r="AA58" s="2">
        <v>0.76317544475406196</v>
      </c>
      <c r="AB58" s="4">
        <f t="shared" si="15"/>
        <v>0.80739744438921512</v>
      </c>
      <c r="AC58">
        <v>7.0000000000000007E-2</v>
      </c>
      <c r="AD58" s="2">
        <f t="shared" si="16"/>
        <v>0.73739744438921506</v>
      </c>
      <c r="AE58" s="2" t="str">
        <f t="shared" si="17"/>
        <v>Very Different</v>
      </c>
      <c r="AF58">
        <v>92.05</v>
      </c>
      <c r="AG58" s="2" t="e">
        <f t="shared" si="18"/>
        <v>#N/A</v>
      </c>
      <c r="AH58" s="2" t="e">
        <f t="shared" si="19"/>
        <v>#N/A</v>
      </c>
      <c r="AI58" s="2">
        <f t="shared" si="20"/>
        <v>104.79</v>
      </c>
    </row>
    <row r="59" spans="1:35" x14ac:dyDescent="0.25">
      <c r="A59" t="s">
        <v>116</v>
      </c>
      <c r="B59">
        <v>118.63000000000001</v>
      </c>
      <c r="C59">
        <v>111.11000000000001</v>
      </c>
      <c r="D59">
        <v>106</v>
      </c>
      <c r="E59">
        <f t="shared" si="0"/>
        <v>280.0039850126538</v>
      </c>
      <c r="F59">
        <f t="shared" si="3"/>
        <v>1.0365802147169021</v>
      </c>
      <c r="G59">
        <v>26</v>
      </c>
      <c r="H59">
        <f t="shared" si="1"/>
        <v>24.977789756444533</v>
      </c>
      <c r="I59">
        <f t="shared" si="4"/>
        <v>0.38467431111504025</v>
      </c>
      <c r="J59">
        <v>35.156080180747523</v>
      </c>
      <c r="K59">
        <f t="shared" si="5"/>
        <v>71.146971996460522</v>
      </c>
      <c r="L59">
        <f t="shared" si="6"/>
        <v>1.3413744604887321</v>
      </c>
      <c r="M59">
        <f t="shared" si="2"/>
        <v>-5.8392942789953501</v>
      </c>
      <c r="N59">
        <f t="shared" si="7"/>
        <v>2.9024474584619857E-3</v>
      </c>
      <c r="O59">
        <f t="shared" si="8"/>
        <v>17.273923229200104</v>
      </c>
      <c r="P59">
        <f t="shared" si="9"/>
        <v>0.99999996852030992</v>
      </c>
      <c r="Q59">
        <f t="shared" si="10"/>
        <v>17.312355112425973</v>
      </c>
      <c r="R59">
        <f t="shared" si="11"/>
        <v>0.99999996970718086</v>
      </c>
      <c r="S59">
        <f t="shared" si="12"/>
        <v>1.2766024258217832</v>
      </c>
      <c r="T59" s="5">
        <f t="shared" si="13"/>
        <v>0.78187087915227738</v>
      </c>
      <c r="U59">
        <v>1</v>
      </c>
      <c r="V59" s="6">
        <f t="shared" si="14"/>
        <v>0.24606566824356044</v>
      </c>
      <c r="W59" s="2">
        <v>0.89426948964484609</v>
      </c>
      <c r="X59" s="2">
        <v>0.86308340386094617</v>
      </c>
      <c r="Y59" s="2">
        <v>0.99999504455243104</v>
      </c>
      <c r="Z59" s="2">
        <v>0.8366893461066458</v>
      </c>
      <c r="AA59" s="2">
        <v>0.85106415013592251</v>
      </c>
      <c r="AB59" s="4">
        <f t="shared" si="15"/>
        <v>0.88902028686015844</v>
      </c>
      <c r="AC59">
        <v>0.93</v>
      </c>
      <c r="AD59" s="2">
        <f t="shared" si="16"/>
        <v>4.0979713139841611E-2</v>
      </c>
      <c r="AE59" s="2" t="str">
        <f t="shared" si="17"/>
        <v>Same</v>
      </c>
      <c r="AF59">
        <v>118.63000000000001</v>
      </c>
      <c r="AG59" s="2">
        <f t="shared" si="18"/>
        <v>111.11000000000001</v>
      </c>
      <c r="AH59" s="2" t="e">
        <f t="shared" si="19"/>
        <v>#N/A</v>
      </c>
      <c r="AI59" s="2" t="e">
        <f t="shared" si="20"/>
        <v>#N/A</v>
      </c>
    </row>
    <row r="60" spans="1:35" x14ac:dyDescent="0.25">
      <c r="A60" t="s">
        <v>139</v>
      </c>
      <c r="B60">
        <v>93.83</v>
      </c>
      <c r="C60">
        <v>91.100000000000009</v>
      </c>
      <c r="D60">
        <v>94.1</v>
      </c>
      <c r="E60">
        <f t="shared" si="0"/>
        <v>241.38037496606785</v>
      </c>
      <c r="F60">
        <f t="shared" si="3"/>
        <v>7.075209085082633E-2</v>
      </c>
      <c r="G60">
        <v>16</v>
      </c>
      <c r="H60">
        <f t="shared" si="1"/>
        <v>15.476227390881384</v>
      </c>
      <c r="I60">
        <f t="shared" si="4"/>
        <v>2.4250647027720534E-3</v>
      </c>
      <c r="J60">
        <v>34.384318865401738</v>
      </c>
      <c r="K60">
        <f t="shared" si="5"/>
        <v>69.224845667099871</v>
      </c>
      <c r="L60">
        <f t="shared" si="6"/>
        <v>1.2840926264153572</v>
      </c>
      <c r="M60">
        <f t="shared" si="2"/>
        <v>-1.6039878158252099</v>
      </c>
      <c r="N60">
        <f t="shared" si="7"/>
        <v>0.16742500031579638</v>
      </c>
      <c r="O60">
        <f t="shared" si="8"/>
        <v>10.286331789418393</v>
      </c>
      <c r="P60">
        <f t="shared" si="9"/>
        <v>0.99996590520705153</v>
      </c>
      <c r="Q60">
        <f t="shared" si="10"/>
        <v>5.294174111547103</v>
      </c>
      <c r="R60">
        <f t="shared" si="11"/>
        <v>0.99500432284156459</v>
      </c>
      <c r="S60">
        <f t="shared" si="12"/>
        <v>0.36896975787911757</v>
      </c>
      <c r="T60" s="5">
        <f t="shared" si="13"/>
        <v>0.59121001217811942</v>
      </c>
      <c r="U60">
        <v>1</v>
      </c>
      <c r="V60" s="6">
        <f t="shared" si="14"/>
        <v>0.52558397414290059</v>
      </c>
      <c r="W60" s="2">
        <v>0.66986855419781677</v>
      </c>
      <c r="X60" s="2">
        <v>0.65838616365503966</v>
      </c>
      <c r="Y60" s="2">
        <v>0.99869091150472</v>
      </c>
      <c r="Z60" s="2">
        <v>0.8105056308252705</v>
      </c>
      <c r="AA60" s="2">
        <v>0.76112133114744474</v>
      </c>
      <c r="AB60" s="4">
        <f t="shared" si="15"/>
        <v>0.77971451826605842</v>
      </c>
      <c r="AC60">
        <v>0.68300000000000005</v>
      </c>
      <c r="AD60" s="2">
        <f t="shared" si="16"/>
        <v>9.6714518266058369E-2</v>
      </c>
      <c r="AE60" s="2" t="str">
        <f t="shared" si="17"/>
        <v>Same</v>
      </c>
      <c r="AF60">
        <v>93.83</v>
      </c>
      <c r="AG60" s="2">
        <f t="shared" si="18"/>
        <v>91.100000000000009</v>
      </c>
      <c r="AH60" s="2" t="e">
        <f t="shared" si="19"/>
        <v>#N/A</v>
      </c>
      <c r="AI60" s="2" t="e">
        <f t="shared" si="20"/>
        <v>#N/A</v>
      </c>
    </row>
    <row r="61" spans="1:35" x14ac:dyDescent="0.25">
      <c r="A61" t="s">
        <v>106</v>
      </c>
      <c r="B61">
        <v>36.11999999999999</v>
      </c>
      <c r="C61">
        <v>62.31</v>
      </c>
      <c r="D61">
        <v>101.6</v>
      </c>
      <c r="E61">
        <f t="shared" si="0"/>
        <v>265.58823752382204</v>
      </c>
      <c r="F61">
        <f t="shared" si="3"/>
        <v>0.67609774468181094</v>
      </c>
      <c r="G61">
        <v>6</v>
      </c>
      <c r="H61">
        <f t="shared" si="1"/>
        <v>5.8751077057264407</v>
      </c>
      <c r="I61">
        <f t="shared" si="4"/>
        <v>-0.38382938726671217</v>
      </c>
      <c r="J61">
        <v>22.575080713616479</v>
      </c>
      <c r="K61">
        <f t="shared" si="5"/>
        <v>41.264853803164442</v>
      </c>
      <c r="L61">
        <f t="shared" si="6"/>
        <v>0.45084894717415297</v>
      </c>
      <c r="M61">
        <f t="shared" si="2"/>
        <v>0.19170162857238404</v>
      </c>
      <c r="N61">
        <f t="shared" si="7"/>
        <v>0.54777917489601824</v>
      </c>
      <c r="O61">
        <f t="shared" si="8"/>
        <v>16.664299631989639</v>
      </c>
      <c r="P61">
        <f t="shared" si="9"/>
        <v>0.99999994208559473</v>
      </c>
      <c r="Q61">
        <f t="shared" si="10"/>
        <v>3.4310477988704422</v>
      </c>
      <c r="R61">
        <f t="shared" si="11"/>
        <v>0.96866089137399713</v>
      </c>
      <c r="S61">
        <f t="shared" si="12"/>
        <v>-1.6702181730105785</v>
      </c>
      <c r="T61" s="5">
        <f t="shared" si="13"/>
        <v>0.15839509288690024</v>
      </c>
      <c r="U61">
        <v>0</v>
      </c>
      <c r="V61" s="6">
        <f t="shared" si="14"/>
        <v>0.17244460632046696</v>
      </c>
      <c r="W61" s="2">
        <v>0.10683867736241481</v>
      </c>
      <c r="X61" s="2">
        <v>2.3545007846638229E-3</v>
      </c>
      <c r="Y61" s="2">
        <v>0.38188246569759365</v>
      </c>
      <c r="Z61" s="2">
        <v>1.3547097171996705E-3</v>
      </c>
      <c r="AA61" s="2">
        <v>3.0040207459372747E-3</v>
      </c>
      <c r="AB61" s="4">
        <f t="shared" si="15"/>
        <v>9.9086874861561841E-2</v>
      </c>
      <c r="AC61">
        <v>0.59</v>
      </c>
      <c r="AD61" s="2">
        <f t="shared" si="16"/>
        <v>0.4909131251384381</v>
      </c>
      <c r="AE61" s="2" t="str">
        <f t="shared" si="17"/>
        <v>Very Different</v>
      </c>
      <c r="AF61">
        <v>36.11999999999999</v>
      </c>
      <c r="AG61" s="2" t="e">
        <f t="shared" si="18"/>
        <v>#N/A</v>
      </c>
      <c r="AH61" s="2" t="e">
        <f t="shared" si="19"/>
        <v>#N/A</v>
      </c>
      <c r="AI61" s="2">
        <f t="shared" si="20"/>
        <v>62.31</v>
      </c>
    </row>
    <row r="62" spans="1:35" x14ac:dyDescent="0.25">
      <c r="A62" t="s">
        <v>139</v>
      </c>
      <c r="B62">
        <v>-51.180000000000007</v>
      </c>
      <c r="C62">
        <v>44.830000000000013</v>
      </c>
      <c r="D62">
        <v>100.1</v>
      </c>
      <c r="E62">
        <f t="shared" si="0"/>
        <v>260.70938395452714</v>
      </c>
      <c r="F62">
        <f t="shared" si="3"/>
        <v>0.55409635786773903</v>
      </c>
      <c r="G62">
        <v>6</v>
      </c>
      <c r="H62">
        <f t="shared" si="1"/>
        <v>5.8751077057264407</v>
      </c>
      <c r="I62">
        <f t="shared" si="4"/>
        <v>-0.38382938726671217</v>
      </c>
      <c r="J62">
        <v>-36.587978461481811</v>
      </c>
      <c r="K62">
        <f t="shared" si="5"/>
        <v>-18.663426521821133</v>
      </c>
      <c r="L62">
        <f t="shared" si="6"/>
        <v>-1.3350907995751446</v>
      </c>
      <c r="M62">
        <f t="shared" si="2"/>
        <v>-0.36414998800200604</v>
      </c>
      <c r="N62">
        <f t="shared" si="7"/>
        <v>0.4099553433894314</v>
      </c>
      <c r="O62">
        <f t="shared" si="8"/>
        <v>5.8068270154813906</v>
      </c>
      <c r="P62">
        <f t="shared" si="9"/>
        <v>0.99700205870118341</v>
      </c>
      <c r="Q62">
        <f t="shared" si="10"/>
        <v>-4.2356286546081812E-2</v>
      </c>
      <c r="R62">
        <f t="shared" si="11"/>
        <v>0.48941251119426327</v>
      </c>
      <c r="S62">
        <f t="shared" si="12"/>
        <v>1.0014856575984175</v>
      </c>
      <c r="T62" s="5">
        <f t="shared" si="13"/>
        <v>0.73135057635365008</v>
      </c>
      <c r="U62">
        <v>1</v>
      </c>
      <c r="V62" s="6">
        <f t="shared" si="14"/>
        <v>0.31286234958118853</v>
      </c>
      <c r="W62" s="2">
        <v>0.8891051003383077</v>
      </c>
      <c r="X62" s="2">
        <v>0.99229633165253706</v>
      </c>
      <c r="Y62" s="2">
        <v>0.34263503836759213</v>
      </c>
      <c r="Z62" s="2">
        <v>0.99630163929799054</v>
      </c>
      <c r="AA62" s="2">
        <v>0.99578466865416093</v>
      </c>
      <c r="AB62" s="4">
        <f t="shared" si="15"/>
        <v>0.84322455566211763</v>
      </c>
      <c r="AC62">
        <v>0.56999999999999995</v>
      </c>
      <c r="AD62" s="2">
        <f t="shared" si="16"/>
        <v>0.27322455566211767</v>
      </c>
      <c r="AE62" s="2" t="str">
        <f t="shared" si="17"/>
        <v>Different</v>
      </c>
      <c r="AF62">
        <v>-51.180000000000007</v>
      </c>
      <c r="AG62" s="2" t="e">
        <f t="shared" si="18"/>
        <v>#N/A</v>
      </c>
      <c r="AH62" s="2">
        <f t="shared" si="19"/>
        <v>44.830000000000013</v>
      </c>
      <c r="AI62" s="2" t="e">
        <f t="shared" si="20"/>
        <v>#N/A</v>
      </c>
    </row>
    <row r="63" spans="1:35" x14ac:dyDescent="0.25">
      <c r="A63" t="s">
        <v>106</v>
      </c>
      <c r="B63">
        <v>-38.489999999999995</v>
      </c>
      <c r="C63">
        <v>137.94</v>
      </c>
      <c r="D63">
        <v>97</v>
      </c>
      <c r="E63">
        <f t="shared" si="0"/>
        <v>250.68505951305113</v>
      </c>
      <c r="F63">
        <f t="shared" si="3"/>
        <v>0.30342650964128043</v>
      </c>
      <c r="G63">
        <v>38</v>
      </c>
      <c r="H63">
        <f t="shared" si="1"/>
        <v>36.302623805437335</v>
      </c>
      <c r="I63">
        <f t="shared" si="4"/>
        <v>0.84027404455055543</v>
      </c>
      <c r="J63">
        <v>-11.693196713471693</v>
      </c>
      <c r="K63">
        <f t="shared" si="5"/>
        <v>-7.5690860949509871</v>
      </c>
      <c r="L63">
        <f t="shared" si="6"/>
        <v>-1.0044652013623072</v>
      </c>
      <c r="M63">
        <f t="shared" si="2"/>
        <v>-9.2791711560569308</v>
      </c>
      <c r="N63">
        <f t="shared" si="7"/>
        <v>9.3339749595218696E-5</v>
      </c>
      <c r="O63">
        <f t="shared" si="8"/>
        <v>-8.1722694153300441</v>
      </c>
      <c r="P63">
        <f t="shared" si="9"/>
        <v>2.8229674531889479E-4</v>
      </c>
      <c r="Q63">
        <f t="shared" si="10"/>
        <v>14.538472395610022</v>
      </c>
      <c r="R63">
        <f t="shared" si="11"/>
        <v>0.99999951468752768</v>
      </c>
      <c r="S63">
        <f t="shared" si="12"/>
        <v>-1.8496579789074632</v>
      </c>
      <c r="T63" s="5">
        <f t="shared" si="13"/>
        <v>0.13591305920385438</v>
      </c>
      <c r="U63">
        <v>0</v>
      </c>
      <c r="V63" s="6">
        <f t="shared" si="14"/>
        <v>0.1460818893190651</v>
      </c>
      <c r="W63" s="2">
        <v>4.0827359364162333E-2</v>
      </c>
      <c r="X63" s="2">
        <v>4.3057272886913974E-6</v>
      </c>
      <c r="Y63" s="2">
        <v>3.2058921103304841E-2</v>
      </c>
      <c r="Z63" s="2">
        <v>6.2897785384532577E-6</v>
      </c>
      <c r="AA63" s="2">
        <v>2.8898329711659652E-6</v>
      </c>
      <c r="AB63" s="4">
        <f t="shared" si="15"/>
        <v>1.4579953161253096E-2</v>
      </c>
      <c r="AC63">
        <v>0.13300000000000001</v>
      </c>
      <c r="AD63" s="2">
        <f t="shared" si="16"/>
        <v>0.11842004683874691</v>
      </c>
      <c r="AE63" s="2" t="str">
        <f t="shared" si="17"/>
        <v>Different</v>
      </c>
      <c r="AF63">
        <v>-38.489999999999995</v>
      </c>
      <c r="AG63" s="2" t="e">
        <f t="shared" si="18"/>
        <v>#N/A</v>
      </c>
      <c r="AH63" s="2">
        <f t="shared" si="19"/>
        <v>137.94</v>
      </c>
      <c r="AI63" s="2" t="e">
        <f t="shared" si="20"/>
        <v>#N/A</v>
      </c>
    </row>
    <row r="64" spans="1:35" x14ac:dyDescent="0.25">
      <c r="A64" t="s">
        <v>106</v>
      </c>
      <c r="B64">
        <v>-95.01</v>
      </c>
      <c r="C64">
        <v>92.73</v>
      </c>
      <c r="D64">
        <v>100.9</v>
      </c>
      <c r="E64">
        <f t="shared" si="0"/>
        <v>263.30915842247026</v>
      </c>
      <c r="F64">
        <f t="shared" si="3"/>
        <v>0.61910673089656421</v>
      </c>
      <c r="G64">
        <v>49</v>
      </c>
      <c r="H64">
        <f t="shared" si="1"/>
        <v>46.631837922015706</v>
      </c>
      <c r="I64">
        <f t="shared" si="4"/>
        <v>1.2558198421978068</v>
      </c>
      <c r="J64">
        <v>-34.271843861988302</v>
      </c>
      <c r="K64">
        <f t="shared" si="5"/>
        <v>-17.737744033382338</v>
      </c>
      <c r="L64">
        <f t="shared" si="6"/>
        <v>-1.3075042721459005</v>
      </c>
      <c r="M64">
        <f t="shared" si="2"/>
        <v>-13.023706257758459</v>
      </c>
      <c r="N64">
        <f t="shared" si="7"/>
        <v>2.2073707311207713E-6</v>
      </c>
      <c r="O64">
        <f t="shared" si="8"/>
        <v>-10.675680812718497</v>
      </c>
      <c r="P64">
        <f t="shared" si="9"/>
        <v>2.3099400055773116E-5</v>
      </c>
      <c r="Q64">
        <f t="shared" si="10"/>
        <v>21.776246875648077</v>
      </c>
      <c r="R64">
        <f t="shared" si="11"/>
        <v>0.99999999965110398</v>
      </c>
      <c r="S64">
        <f t="shared" si="12"/>
        <v>-1.8499608669397207</v>
      </c>
      <c r="T64" s="5">
        <f t="shared" si="13"/>
        <v>0.13587749174402847</v>
      </c>
      <c r="U64">
        <v>0</v>
      </c>
      <c r="V64" s="6">
        <f t="shared" si="14"/>
        <v>0.14604072826668157</v>
      </c>
      <c r="W64" s="2">
        <v>4.0367284844901291E-2</v>
      </c>
      <c r="X64" s="2">
        <v>4.3057829474867454E-6</v>
      </c>
      <c r="Y64" s="2">
        <v>3.3701409727350785E-2</v>
      </c>
      <c r="Z64" s="2">
        <v>6.011306771928817E-6</v>
      </c>
      <c r="AA64" s="2">
        <v>2.7401819493483852E-6</v>
      </c>
      <c r="AB64" s="4">
        <f t="shared" si="15"/>
        <v>1.4816350368784167E-2</v>
      </c>
      <c r="AC64">
        <v>1.7000000000000001E-2</v>
      </c>
      <c r="AD64" s="2">
        <f t="shared" si="16"/>
        <v>2.1836496312158341E-3</v>
      </c>
      <c r="AE64" s="2" t="str">
        <f t="shared" si="17"/>
        <v>Same</v>
      </c>
      <c r="AF64">
        <v>-95.01</v>
      </c>
      <c r="AG64" s="2">
        <f t="shared" si="18"/>
        <v>92.73</v>
      </c>
      <c r="AH64" s="2" t="e">
        <f t="shared" si="19"/>
        <v>#N/A</v>
      </c>
      <c r="AI64" s="2" t="e">
        <f t="shared" si="20"/>
        <v>#N/A</v>
      </c>
    </row>
    <row r="65" spans="1:35" x14ac:dyDescent="0.25">
      <c r="A65" t="s">
        <v>106</v>
      </c>
      <c r="B65">
        <v>49.38000000000001</v>
      </c>
      <c r="C65">
        <v>114.32000000000001</v>
      </c>
      <c r="D65">
        <v>93.2</v>
      </c>
      <c r="E65">
        <f t="shared" si="0"/>
        <v>238.5072994838992</v>
      </c>
      <c r="F65">
        <f t="shared" si="3"/>
        <v>-1.0924907230248733E-3</v>
      </c>
      <c r="G65">
        <v>39</v>
      </c>
      <c r="H65">
        <f t="shared" si="1"/>
        <v>37.243461559151278</v>
      </c>
      <c r="I65">
        <f t="shared" si="4"/>
        <v>0.87812408526141816</v>
      </c>
      <c r="J65">
        <v>17.521281652450174</v>
      </c>
      <c r="K65">
        <f t="shared" si="5"/>
        <v>30.275588172947597</v>
      </c>
      <c r="L65">
        <f t="shared" si="6"/>
        <v>0.12335471289679126</v>
      </c>
      <c r="M65">
        <f t="shared" si="2"/>
        <v>-8.6949724322690827</v>
      </c>
      <c r="N65">
        <f t="shared" si="7"/>
        <v>1.6739741472994836E-4</v>
      </c>
      <c r="O65">
        <f t="shared" si="8"/>
        <v>-5.9545282841099301</v>
      </c>
      <c r="P65">
        <f t="shared" si="9"/>
        <v>2.5873554348684684E-3</v>
      </c>
      <c r="Q65">
        <f t="shared" si="10"/>
        <v>14.471387025334817</v>
      </c>
      <c r="R65">
        <f t="shared" si="11"/>
        <v>0.99999948101328129</v>
      </c>
      <c r="S65">
        <f t="shared" si="12"/>
        <v>-1.8428305286762319</v>
      </c>
      <c r="T65" s="5">
        <f t="shared" si="13"/>
        <v>0.13671687472561531</v>
      </c>
      <c r="U65">
        <v>0</v>
      </c>
      <c r="V65" s="6">
        <f t="shared" si="14"/>
        <v>0.1470125707006284</v>
      </c>
      <c r="W65" s="2">
        <v>4.2913464922581572E-2</v>
      </c>
      <c r="X65" s="2">
        <v>4.305773624363286E-6</v>
      </c>
      <c r="Y65" s="2">
        <v>3.2699732702643189E-2</v>
      </c>
      <c r="Z65" s="2">
        <v>7.4359817819752546E-6</v>
      </c>
      <c r="AA65" s="2">
        <v>3.4305988123692938E-6</v>
      </c>
      <c r="AB65" s="4">
        <f t="shared" si="15"/>
        <v>1.5125673995888694E-2</v>
      </c>
      <c r="AC65">
        <v>2.3E-2</v>
      </c>
      <c r="AD65" s="2">
        <f t="shared" si="16"/>
        <v>7.874326004111306E-3</v>
      </c>
      <c r="AE65" s="2" t="str">
        <f t="shared" si="17"/>
        <v>Same</v>
      </c>
      <c r="AF65">
        <v>49.38000000000001</v>
      </c>
      <c r="AG65" s="2">
        <f t="shared" si="18"/>
        <v>114.32000000000001</v>
      </c>
      <c r="AH65" s="2" t="e">
        <f t="shared" si="19"/>
        <v>#N/A</v>
      </c>
      <c r="AI65" s="2" t="e">
        <f t="shared" si="20"/>
        <v>#N/A</v>
      </c>
    </row>
    <row r="66" spans="1:35" x14ac:dyDescent="0.25">
      <c r="A66" t="s">
        <v>106</v>
      </c>
      <c r="B66">
        <v>40.160000000000011</v>
      </c>
      <c r="C66">
        <v>36.420000000000016</v>
      </c>
      <c r="D66">
        <v>71</v>
      </c>
      <c r="E66">
        <f t="shared" ref="E66:E129" si="24">IF(AND(D66&gt;=0,$AQ$2&lt;&gt;0),(((D66+1)^$AQ$2)-1)/$AQ$2,IF(AND(D66&gt;=0,$AQ$2=0),LOG(D66+1),IF(AND(D66&lt;0,$AQ$2&lt;&gt;2),-(((-D66+1)^(2-$AQ$2))-1)/(2-$AQ$2),-LOG(-D66+1))))</f>
        <v>169.99110508547838</v>
      </c>
      <c r="F66">
        <f t="shared" si="3"/>
        <v>-1.7144193239851968</v>
      </c>
      <c r="G66">
        <v>64</v>
      </c>
      <c r="H66">
        <f t="shared" ref="H66:H129" si="25">IF(AND(G66&gt;=0,$AQ$3&lt;&gt;0),(((G66+1)^$AQ$3)-1)/$AQ$3,IF(AND(G66&gt;=0,$AQ$3=0),LOG(G66+1),IF(AND(G66&lt;0,$AQ$3&lt;&gt;2),-(((-G66+1)^(2-$AQ$3))-1)/(2-$AQ$3),-LOG(-G66+1))))</f>
        <v>60.657440997905361</v>
      </c>
      <c r="I66">
        <f t="shared" si="4"/>
        <v>1.8200719093807236</v>
      </c>
      <c r="J66">
        <v>35.846984445473808</v>
      </c>
      <c r="K66">
        <f t="shared" si="5"/>
        <v>72.876626689540416</v>
      </c>
      <c r="L66">
        <f t="shared" si="6"/>
        <v>1.3929203925223421</v>
      </c>
      <c r="M66">
        <f t="shared" ref="M66:M129" si="26">$AL$2*$F66+$AL$3*I66+$AL$4*L66+$AL$5</f>
        <v>-13.057492612518239</v>
      </c>
      <c r="N66">
        <f t="shared" si="7"/>
        <v>2.1340376836282967E-6</v>
      </c>
      <c r="O66">
        <f t="shared" si="8"/>
        <v>-28.198424861049968</v>
      </c>
      <c r="P66">
        <f t="shared" si="9"/>
        <v>5.6699559450218464E-13</v>
      </c>
      <c r="Q66">
        <f t="shared" si="10"/>
        <v>16.197550300563126</v>
      </c>
      <c r="R66">
        <f t="shared" si="11"/>
        <v>0.99999990763801805</v>
      </c>
      <c r="S66">
        <f t="shared" ref="S66:S129" si="27">$AL$14*$N66+$AL$15*P66+$AL$16*R66+$AL$17</f>
        <v>-1.850032689013235</v>
      </c>
      <c r="T66" s="5">
        <f t="shared" si="13"/>
        <v>0.13586905899024165</v>
      </c>
      <c r="U66">
        <v>0</v>
      </c>
      <c r="V66" s="6">
        <f t="shared" si="14"/>
        <v>0.1460309695663122</v>
      </c>
      <c r="W66" s="2">
        <v>4.0277097356029197E-2</v>
      </c>
      <c r="X66" s="2">
        <v>4.3057821702959159E-6</v>
      </c>
      <c r="Y66" s="2">
        <v>3.3757522934971543E-2</v>
      </c>
      <c r="Z66" s="2">
        <v>5.9691699072609782E-6</v>
      </c>
      <c r="AA66" s="2">
        <v>2.7148274350358849E-6</v>
      </c>
      <c r="AB66" s="4">
        <f t="shared" si="15"/>
        <v>1.4809522014102666E-2</v>
      </c>
      <c r="AC66">
        <v>0.01</v>
      </c>
      <c r="AD66" s="2">
        <f t="shared" si="16"/>
        <v>4.8095220141026653E-3</v>
      </c>
      <c r="AE66" s="2" t="str">
        <f t="shared" si="17"/>
        <v>Same</v>
      </c>
      <c r="AF66">
        <v>40.160000000000011</v>
      </c>
      <c r="AG66" s="2">
        <f t="shared" si="18"/>
        <v>36.420000000000016</v>
      </c>
      <c r="AH66" s="2" t="e">
        <f t="shared" si="19"/>
        <v>#N/A</v>
      </c>
      <c r="AI66" s="2" t="e">
        <f t="shared" si="20"/>
        <v>#N/A</v>
      </c>
    </row>
    <row r="67" spans="1:35" x14ac:dyDescent="0.25">
      <c r="A67" t="s">
        <v>111</v>
      </c>
      <c r="B67">
        <v>30.67</v>
      </c>
      <c r="C67">
        <v>103.01</v>
      </c>
      <c r="D67">
        <v>76.7</v>
      </c>
      <c r="E67">
        <f t="shared" si="24"/>
        <v>187.12901622555268</v>
      </c>
      <c r="F67">
        <f t="shared" ref="F67:F130" si="28">STANDARDIZE(E67,AVERAGE($E$2:$E$187),_xlfn.STDEV.S($E$2:$E$187))</f>
        <v>-1.2858659975758602</v>
      </c>
      <c r="G67">
        <v>26</v>
      </c>
      <c r="H67">
        <f t="shared" si="25"/>
        <v>24.977789756444533</v>
      </c>
      <c r="I67">
        <f t="shared" ref="I67:I130" si="29">STANDARDIZE(H67,AVERAGE($H$2:$H$187),_xlfn.STDEV.S($H$2:$H$187))</f>
        <v>0.38467431111504025</v>
      </c>
      <c r="J67">
        <v>12.435204641037901</v>
      </c>
      <c r="K67">
        <f t="shared" ref="K67:K130" si="30">IF(AND(J67&gt;=0,$AQ$2&lt;&gt;0),(((J67+1)^$AQ$2)-1)/$AQ$2,IF(AND(J67&gt;=0,$AQ$2=0),LOG(J67+1),IF(AND(J67&lt;0,$AQ$2&lt;&gt;2),-(((-J67+1)^(2-$AQ$2))-1)/(2-$AQ$2),-LOG(-J67+1))))</f>
        <v>19.970532328072</v>
      </c>
      <c r="L67">
        <f t="shared" ref="L67:L130" si="31">STANDARDIZE(K67,AVERAGE($K$2:$K$187),_xlfn.STDEV.S($K$2:$K$187))</f>
        <v>-0.18374919073652093</v>
      </c>
      <c r="M67">
        <f t="shared" si="26"/>
        <v>-3.2698802634563062</v>
      </c>
      <c r="N67">
        <f t="shared" ref="N67:N130" si="32">1/(1+EXP(-M67))</f>
        <v>3.6619052117550267E-2</v>
      </c>
      <c r="O67">
        <f t="shared" ref="O67:O130" si="33">$AL$6*$F67+$AL$7*I67+$AL$8*L67+$AL$9</f>
        <v>-16.637248275780632</v>
      </c>
      <c r="P67">
        <f t="shared" ref="P67:P130" si="34">1/(1+EXP(-O67))</f>
        <v>5.9502450802621544E-8</v>
      </c>
      <c r="Q67">
        <f t="shared" ref="Q67:Q130" si="35">$AL$10*$F67+$AL$11*I67+$AL$12*L67+$AL$13</f>
        <v>-1.6555202527494757</v>
      </c>
      <c r="R67">
        <f t="shared" ref="R67:R130" si="36">1/(1+EXP(-Q67))</f>
        <v>0.16036426666920076</v>
      </c>
      <c r="S67">
        <f t="shared" si="27"/>
        <v>1.279774331629195</v>
      </c>
      <c r="T67" s="5">
        <f t="shared" ref="T67:T130" si="37">1/(1+EXP(-S67))</f>
        <v>0.78241136022527524</v>
      </c>
      <c r="U67">
        <v>1</v>
      </c>
      <c r="V67" s="6">
        <f t="shared" ref="V67:V130" si="38">-(U67*LOG(T67,EXP(1)) + (1-U67)*LOG((1-T67),EXP(1)))</f>
        <v>0.24537464065160819</v>
      </c>
      <c r="W67" s="2">
        <v>0.71487506496907982</v>
      </c>
      <c r="X67" s="2">
        <v>0.99973278881797678</v>
      </c>
      <c r="Y67" s="2">
        <v>0.97085804089797667</v>
      </c>
      <c r="Z67" s="2">
        <v>0.99218835758688673</v>
      </c>
      <c r="AA67" s="2">
        <v>0.97668110658266849</v>
      </c>
      <c r="AB67" s="4">
        <f t="shared" ref="AB67:AB130" si="39">AVERAGE(W67,X67,Y67,Z67,AA67)</f>
        <v>0.93086707177091765</v>
      </c>
      <c r="AC67">
        <v>0.54700000000000004</v>
      </c>
      <c r="AD67" s="2">
        <f t="shared" ref="AD67:AD130" si="40">ABS(AB67-AC67)</f>
        <v>0.38386707177091761</v>
      </c>
      <c r="AE67" s="2" t="str">
        <f t="shared" ref="AE67:AE130" si="41">IF(AD67&lt;0.1,"Same",IF(AD67&lt;0.3,"Different","Very Different"))</f>
        <v>Very Different</v>
      </c>
      <c r="AF67">
        <v>30.67</v>
      </c>
      <c r="AG67" s="2" t="e">
        <f t="shared" ref="AG67:AG130" si="42">IF(AE67=$AG$1,C67,NA())</f>
        <v>#N/A</v>
      </c>
      <c r="AH67" s="2" t="e">
        <f t="shared" ref="AH67:AH130" si="43">IF(AE67=$AH$1,C67,NA())</f>
        <v>#N/A</v>
      </c>
      <c r="AI67" s="2">
        <f t="shared" ref="AI67:AI130" si="44">IF(AE67=$AI$1,C67,NA())</f>
        <v>103.01</v>
      </c>
    </row>
    <row r="68" spans="1:35" x14ac:dyDescent="0.25">
      <c r="A68" t="s">
        <v>106</v>
      </c>
      <c r="B68">
        <v>41.339999999999989</v>
      </c>
      <c r="C68">
        <v>132.58000000000001</v>
      </c>
      <c r="D68">
        <v>99.8</v>
      </c>
      <c r="E68">
        <f t="shared" si="24"/>
        <v>259.73581847770242</v>
      </c>
      <c r="F68">
        <f t="shared" si="28"/>
        <v>0.5297512250122588</v>
      </c>
      <c r="G68">
        <v>39</v>
      </c>
      <c r="H68">
        <f t="shared" si="25"/>
        <v>37.243461559151278</v>
      </c>
      <c r="I68">
        <f t="shared" si="29"/>
        <v>0.87812408526141816</v>
      </c>
      <c r="J68">
        <v>12.988568559094752</v>
      </c>
      <c r="K68">
        <f t="shared" si="30"/>
        <v>21.049669626375763</v>
      </c>
      <c r="L68">
        <f t="shared" si="31"/>
        <v>-0.15158951282170488</v>
      </c>
      <c r="M68">
        <f t="shared" si="26"/>
        <v>-9.5347892163250485</v>
      </c>
      <c r="N68">
        <f t="shared" si="32"/>
        <v>7.2287343006107642E-5</v>
      </c>
      <c r="O68">
        <f t="shared" si="33"/>
        <v>-1.5210692187475172</v>
      </c>
      <c r="P68">
        <f t="shared" si="34"/>
        <v>0.17930412547044436</v>
      </c>
      <c r="Q68">
        <f t="shared" si="35"/>
        <v>17.901456287873167</v>
      </c>
      <c r="R68">
        <f t="shared" si="36"/>
        <v>0.99999998319276362</v>
      </c>
      <c r="S68">
        <f t="shared" si="27"/>
        <v>-1.2868784561885547</v>
      </c>
      <c r="T68" s="5">
        <f t="shared" si="37"/>
        <v>0.21638163312253994</v>
      </c>
      <c r="U68">
        <v>0</v>
      </c>
      <c r="V68" s="6">
        <f t="shared" si="38"/>
        <v>0.24383315408810161</v>
      </c>
      <c r="W68" s="2">
        <v>0.17712674894490046</v>
      </c>
      <c r="X68" s="2">
        <v>9.6669077025999042E-6</v>
      </c>
      <c r="Y68" s="2">
        <v>3.4682807735575041E-2</v>
      </c>
      <c r="Z68" s="2">
        <v>0.12225409875088111</v>
      </c>
      <c r="AA68" s="2">
        <v>0.13248431797516749</v>
      </c>
      <c r="AB68" s="4">
        <f t="shared" si="39"/>
        <v>9.3311528062845345E-2</v>
      </c>
      <c r="AC68">
        <v>0.183</v>
      </c>
      <c r="AD68" s="2">
        <f t="shared" si="40"/>
        <v>8.9688471937154651E-2</v>
      </c>
      <c r="AE68" s="2" t="str">
        <f t="shared" si="41"/>
        <v>Same</v>
      </c>
      <c r="AF68">
        <v>41.339999999999989</v>
      </c>
      <c r="AG68" s="2">
        <f t="shared" si="42"/>
        <v>132.58000000000001</v>
      </c>
      <c r="AH68" s="2" t="e">
        <f t="shared" si="43"/>
        <v>#N/A</v>
      </c>
      <c r="AI68" s="2" t="e">
        <f t="shared" si="44"/>
        <v>#N/A</v>
      </c>
    </row>
    <row r="69" spans="1:35" x14ac:dyDescent="0.25">
      <c r="A69" t="s">
        <v>167</v>
      </c>
      <c r="B69">
        <v>30.790000000000006</v>
      </c>
      <c r="C69">
        <v>40.79000000000002</v>
      </c>
      <c r="D69">
        <v>78.3</v>
      </c>
      <c r="E69">
        <f t="shared" si="24"/>
        <v>191.99865129682388</v>
      </c>
      <c r="F69">
        <f t="shared" si="28"/>
        <v>-1.1640951299866966</v>
      </c>
      <c r="G69">
        <v>7</v>
      </c>
      <c r="H69">
        <f t="shared" si="25"/>
        <v>6.8422476255383282</v>
      </c>
      <c r="I69">
        <f t="shared" si="29"/>
        <v>-0.3449212065591698</v>
      </c>
      <c r="J69">
        <v>27.785275115585822</v>
      </c>
      <c r="K69">
        <f t="shared" si="30"/>
        <v>53.24438070664845</v>
      </c>
      <c r="L69">
        <f t="shared" si="31"/>
        <v>0.80785423963646041</v>
      </c>
      <c r="M69">
        <f t="shared" si="26"/>
        <v>2.5629993113931686</v>
      </c>
      <c r="N69">
        <f t="shared" si="32"/>
        <v>0.92844198063815764</v>
      </c>
      <c r="O69">
        <f t="shared" si="33"/>
        <v>-2.2878590445302467</v>
      </c>
      <c r="P69">
        <f t="shared" si="34"/>
        <v>9.2133473621207565E-2</v>
      </c>
      <c r="Q69">
        <f t="shared" si="35"/>
        <v>-8.8193567292247081</v>
      </c>
      <c r="R69">
        <f t="shared" si="36"/>
        <v>1.4782157856011233E-4</v>
      </c>
      <c r="S69">
        <f t="shared" si="27"/>
        <v>-2.8210460030909728</v>
      </c>
      <c r="T69" s="5">
        <f t="shared" si="37"/>
        <v>5.6197428563457476E-2</v>
      </c>
      <c r="U69">
        <v>0</v>
      </c>
      <c r="V69" s="6">
        <f t="shared" si="38"/>
        <v>5.783827513693663E-2</v>
      </c>
      <c r="W69" s="2">
        <v>1.2091434169470301E-2</v>
      </c>
      <c r="X69" s="2">
        <v>2.5285574500190294E-7</v>
      </c>
      <c r="Y69" s="2">
        <v>3.3479790282121461E-8</v>
      </c>
      <c r="Z69" s="2">
        <v>4.0766927965276888E-6</v>
      </c>
      <c r="AA69" s="2">
        <v>8.2525021176300906E-7</v>
      </c>
      <c r="AB69" s="4">
        <f t="shared" si="39"/>
        <v>2.4193244896027746E-3</v>
      </c>
      <c r="AC69">
        <v>0.28999999999999998</v>
      </c>
      <c r="AD69" s="2">
        <f t="shared" si="40"/>
        <v>0.28758067551039723</v>
      </c>
      <c r="AE69" s="2" t="str">
        <f t="shared" si="41"/>
        <v>Different</v>
      </c>
      <c r="AF69">
        <v>30.790000000000006</v>
      </c>
      <c r="AG69" s="2" t="e">
        <f t="shared" si="42"/>
        <v>#N/A</v>
      </c>
      <c r="AH69" s="2">
        <f t="shared" si="43"/>
        <v>40.79000000000002</v>
      </c>
      <c r="AI69" s="2" t="e">
        <f t="shared" si="44"/>
        <v>#N/A</v>
      </c>
    </row>
    <row r="70" spans="1:35" x14ac:dyDescent="0.25">
      <c r="A70" t="s">
        <v>106</v>
      </c>
      <c r="B70">
        <v>80.290000000000006</v>
      </c>
      <c r="C70">
        <v>113.09</v>
      </c>
      <c r="D70">
        <v>101.6</v>
      </c>
      <c r="E70">
        <f t="shared" si="24"/>
        <v>265.58823752382204</v>
      </c>
      <c r="F70">
        <f t="shared" si="28"/>
        <v>0.67609774468181094</v>
      </c>
      <c r="G70">
        <v>22</v>
      </c>
      <c r="H70">
        <f t="shared" si="25"/>
        <v>21.185706875342113</v>
      </c>
      <c r="I70">
        <f t="shared" si="29"/>
        <v>0.23211826108185699</v>
      </c>
      <c r="J70">
        <v>26.530078614273034</v>
      </c>
      <c r="K70">
        <f t="shared" si="30"/>
        <v>50.303384637229179</v>
      </c>
      <c r="L70">
        <f t="shared" si="31"/>
        <v>0.72020877831292807</v>
      </c>
      <c r="M70">
        <f t="shared" si="26"/>
        <v>-4.4255618668111687</v>
      </c>
      <c r="N70">
        <f t="shared" si="32"/>
        <v>1.1825958296802424E-2</v>
      </c>
      <c r="O70">
        <f t="shared" si="33"/>
        <v>11.579275858515048</v>
      </c>
      <c r="P70">
        <f t="shared" si="34"/>
        <v>0.99999064205849642</v>
      </c>
      <c r="Q70">
        <f t="shared" si="35"/>
        <v>11.827300107542992</v>
      </c>
      <c r="R70">
        <f t="shared" si="36"/>
        <v>0.9999926975993666</v>
      </c>
      <c r="S70">
        <f t="shared" si="27"/>
        <v>1.2263022558368073</v>
      </c>
      <c r="T70" s="5">
        <f t="shared" si="37"/>
        <v>0.7731707273426528</v>
      </c>
      <c r="U70">
        <v>0</v>
      </c>
      <c r="V70" s="6">
        <f t="shared" si="38"/>
        <v>1.4835576473030294</v>
      </c>
      <c r="W70" s="2">
        <v>0.88202721972293985</v>
      </c>
      <c r="X70" s="2">
        <v>0.86179800631659254</v>
      </c>
      <c r="Y70" s="2">
        <v>0.99985542063651112</v>
      </c>
      <c r="Z70" s="2">
        <v>0.83660069233117185</v>
      </c>
      <c r="AA70" s="2">
        <v>0.85036475878787865</v>
      </c>
      <c r="AB70" s="4">
        <f t="shared" si="39"/>
        <v>0.8861292195590188</v>
      </c>
      <c r="AC70">
        <v>0.56000000000000005</v>
      </c>
      <c r="AD70" s="2">
        <f t="shared" si="40"/>
        <v>0.32612921955901875</v>
      </c>
      <c r="AE70" s="2" t="str">
        <f t="shared" si="41"/>
        <v>Very Different</v>
      </c>
      <c r="AF70">
        <v>80.290000000000006</v>
      </c>
      <c r="AG70" s="2" t="e">
        <f t="shared" si="42"/>
        <v>#N/A</v>
      </c>
      <c r="AH70" s="2" t="e">
        <f t="shared" si="43"/>
        <v>#N/A</v>
      </c>
      <c r="AI70" s="2">
        <f t="shared" si="44"/>
        <v>113.09</v>
      </c>
    </row>
    <row r="71" spans="1:35" x14ac:dyDescent="0.25">
      <c r="A71" t="s">
        <v>106</v>
      </c>
      <c r="B71">
        <v>56.149999999999991</v>
      </c>
      <c r="C71">
        <v>110.76</v>
      </c>
      <c r="D71">
        <v>86.1</v>
      </c>
      <c r="E71">
        <f t="shared" si="24"/>
        <v>216.09129134651477</v>
      </c>
      <c r="F71">
        <f t="shared" si="28"/>
        <v>-0.56163074848255312</v>
      </c>
      <c r="G71">
        <v>26</v>
      </c>
      <c r="H71">
        <f t="shared" si="25"/>
        <v>24.977789756444533</v>
      </c>
      <c r="I71">
        <f t="shared" si="29"/>
        <v>0.38467431111504025</v>
      </c>
      <c r="J71">
        <v>20.162114261814231</v>
      </c>
      <c r="K71">
        <f t="shared" si="30"/>
        <v>35.933939824762071</v>
      </c>
      <c r="L71">
        <f t="shared" si="31"/>
        <v>0.29198086170765225</v>
      </c>
      <c r="M71">
        <f t="shared" si="26"/>
        <v>-4.0710764286607954</v>
      </c>
      <c r="N71">
        <f t="shared" si="32"/>
        <v>1.6772886865103066E-2</v>
      </c>
      <c r="O71">
        <f t="shared" si="33"/>
        <v>-6.0616274097166212</v>
      </c>
      <c r="P71">
        <f t="shared" si="34"/>
        <v>2.3251858607746608E-3</v>
      </c>
      <c r="Q71">
        <f t="shared" si="35"/>
        <v>4.2596448777379932</v>
      </c>
      <c r="R71">
        <f t="shared" si="36"/>
        <v>0.98606948241330672</v>
      </c>
      <c r="S71">
        <f t="shared" si="27"/>
        <v>-1.8819063494897632</v>
      </c>
      <c r="T71" s="5">
        <f t="shared" si="37"/>
        <v>0.13217005972311432</v>
      </c>
      <c r="U71">
        <v>0</v>
      </c>
      <c r="V71" s="6">
        <f t="shared" si="38"/>
        <v>0.1417595048568733</v>
      </c>
      <c r="W71" s="2">
        <v>5.0068050774187654E-2</v>
      </c>
      <c r="X71" s="2">
        <v>4.0801883488852689E-6</v>
      </c>
      <c r="Y71" s="2">
        <v>8.4831998206696957E-3</v>
      </c>
      <c r="Z71" s="2">
        <v>7.1272112280479927E-6</v>
      </c>
      <c r="AA71" s="2">
        <v>3.3749908515146058E-6</v>
      </c>
      <c r="AB71" s="4">
        <f t="shared" si="39"/>
        <v>1.1713166597057159E-2</v>
      </c>
      <c r="AC71">
        <v>0.09</v>
      </c>
      <c r="AD71" s="2">
        <f t="shared" si="40"/>
        <v>7.8286833402942832E-2</v>
      </c>
      <c r="AE71" s="2" t="str">
        <f t="shared" si="41"/>
        <v>Same</v>
      </c>
      <c r="AF71">
        <v>56.149999999999991</v>
      </c>
      <c r="AG71" s="2">
        <f t="shared" si="42"/>
        <v>110.76</v>
      </c>
      <c r="AH71" s="2" t="e">
        <f t="shared" si="43"/>
        <v>#N/A</v>
      </c>
      <c r="AI71" s="2" t="e">
        <f t="shared" si="44"/>
        <v>#N/A</v>
      </c>
    </row>
    <row r="72" spans="1:35" x14ac:dyDescent="0.25">
      <c r="A72" t="s">
        <v>106</v>
      </c>
      <c r="B72">
        <v>30.190000000000012</v>
      </c>
      <c r="C72">
        <v>48.66</v>
      </c>
      <c r="D72">
        <v>88.6</v>
      </c>
      <c r="E72">
        <f t="shared" si="24"/>
        <v>223.93300660276034</v>
      </c>
      <c r="F72">
        <f t="shared" si="28"/>
        <v>-0.36553957200535281</v>
      </c>
      <c r="G72">
        <v>5</v>
      </c>
      <c r="H72">
        <f t="shared" si="25"/>
        <v>4.9056651824423971</v>
      </c>
      <c r="I72">
        <f t="shared" si="29"/>
        <v>-0.42283020204938399</v>
      </c>
      <c r="J72">
        <v>23.862450324907758</v>
      </c>
      <c r="K72">
        <f t="shared" si="30"/>
        <v>44.16746079705365</v>
      </c>
      <c r="L72">
        <f t="shared" si="31"/>
        <v>0.53735036472639242</v>
      </c>
      <c r="M72">
        <f t="shared" si="26"/>
        <v>1.9554223928659451</v>
      </c>
      <c r="N72">
        <f t="shared" si="32"/>
        <v>0.87603669586095234</v>
      </c>
      <c r="O72">
        <f t="shared" si="33"/>
        <v>5.9672932009346322</v>
      </c>
      <c r="P72">
        <f t="shared" si="34"/>
        <v>0.99744537820403223</v>
      </c>
      <c r="Q72">
        <f t="shared" si="35"/>
        <v>-4.4642038996087949</v>
      </c>
      <c r="R72">
        <f t="shared" si="36"/>
        <v>1.1382798371946622E-2</v>
      </c>
      <c r="S72">
        <f t="shared" si="27"/>
        <v>0.27509002561979967</v>
      </c>
      <c r="T72" s="5">
        <f t="shared" si="37"/>
        <v>0.56834206954194533</v>
      </c>
      <c r="U72">
        <v>0</v>
      </c>
      <c r="V72" s="6">
        <f t="shared" si="38"/>
        <v>0.84012183204251512</v>
      </c>
      <c r="W72" s="2">
        <v>0.55884193017512485</v>
      </c>
      <c r="X72" s="2">
        <v>0.55351520661986242</v>
      </c>
      <c r="Y72" s="2">
        <v>0.33439056799207029</v>
      </c>
      <c r="Z72" s="2">
        <v>0.32842851795903916</v>
      </c>
      <c r="AA72" s="2">
        <v>0.46917864180929975</v>
      </c>
      <c r="AB72" s="4">
        <f t="shared" si="39"/>
        <v>0.44887097291107925</v>
      </c>
      <c r="AC72">
        <v>0.41299999999999998</v>
      </c>
      <c r="AD72" s="2">
        <f t="shared" si="40"/>
        <v>3.5870972911079269E-2</v>
      </c>
      <c r="AE72" s="2" t="str">
        <f t="shared" si="41"/>
        <v>Same</v>
      </c>
      <c r="AF72">
        <v>30.190000000000012</v>
      </c>
      <c r="AG72" s="2">
        <f t="shared" si="42"/>
        <v>48.66</v>
      </c>
      <c r="AH72" s="2" t="e">
        <f t="shared" si="43"/>
        <v>#N/A</v>
      </c>
      <c r="AI72" s="2" t="e">
        <f t="shared" si="44"/>
        <v>#N/A</v>
      </c>
    </row>
    <row r="73" spans="1:35" x14ac:dyDescent="0.25">
      <c r="A73" t="s">
        <v>106</v>
      </c>
      <c r="B73">
        <v>38.299999999999997</v>
      </c>
      <c r="C73">
        <v>35.920000000000016</v>
      </c>
      <c r="D73">
        <v>90.7</v>
      </c>
      <c r="E73">
        <f t="shared" si="24"/>
        <v>230.56338750576032</v>
      </c>
      <c r="F73">
        <f t="shared" si="28"/>
        <v>-0.1997392146504097</v>
      </c>
      <c r="G73">
        <v>9</v>
      </c>
      <c r="H73">
        <f t="shared" si="25"/>
        <v>8.7707291650269763</v>
      </c>
      <c r="I73">
        <f t="shared" si="29"/>
        <v>-0.26733811160825682</v>
      </c>
      <c r="J73">
        <v>35.127498422399157</v>
      </c>
      <c r="K73">
        <f t="shared" si="30"/>
        <v>71.075598919882594</v>
      </c>
      <c r="L73">
        <f t="shared" si="31"/>
        <v>1.3392474511099037</v>
      </c>
      <c r="M73">
        <f t="shared" si="26"/>
        <v>0.85951329979468261</v>
      </c>
      <c r="N73">
        <f t="shared" si="32"/>
        <v>0.70255895869467044</v>
      </c>
      <c r="O73">
        <f t="shared" si="33"/>
        <v>10.430048556369243</v>
      </c>
      <c r="P73">
        <f t="shared" si="34"/>
        <v>0.99997046923886501</v>
      </c>
      <c r="Q73">
        <f t="shared" si="35"/>
        <v>-8.2919005598990125E-2</v>
      </c>
      <c r="R73">
        <f t="shared" si="36"/>
        <v>0.4792821178295919</v>
      </c>
      <c r="S73">
        <f t="shared" si="27"/>
        <v>-0.59827099941799666</v>
      </c>
      <c r="T73" s="5">
        <f t="shared" si="37"/>
        <v>0.35473936140541068</v>
      </c>
      <c r="U73">
        <v>0</v>
      </c>
      <c r="V73" s="6">
        <f t="shared" si="38"/>
        <v>0.43810095296475726</v>
      </c>
      <c r="W73" s="2">
        <v>0.32947320340845582</v>
      </c>
      <c r="X73" s="2">
        <v>2.3787485745280202E-5</v>
      </c>
      <c r="Y73" s="2">
        <v>0.62937717409812799</v>
      </c>
      <c r="Z73" s="2">
        <v>2.9366885792225939E-5</v>
      </c>
      <c r="AA73" s="2">
        <v>4.0228078413560929E-4</v>
      </c>
      <c r="AB73" s="4">
        <f t="shared" si="39"/>
        <v>0.19186116253245139</v>
      </c>
      <c r="AC73">
        <v>0.56699999999999995</v>
      </c>
      <c r="AD73" s="2">
        <f t="shared" si="40"/>
        <v>0.37513883746754856</v>
      </c>
      <c r="AE73" s="2" t="str">
        <f t="shared" si="41"/>
        <v>Very Different</v>
      </c>
      <c r="AF73">
        <v>38.299999999999997</v>
      </c>
      <c r="AG73" s="2" t="e">
        <f t="shared" si="42"/>
        <v>#N/A</v>
      </c>
      <c r="AH73" s="2" t="e">
        <f t="shared" si="43"/>
        <v>#N/A</v>
      </c>
      <c r="AI73" s="2">
        <f t="shared" si="44"/>
        <v>35.920000000000016</v>
      </c>
    </row>
    <row r="74" spans="1:35" x14ac:dyDescent="0.25">
      <c r="A74" t="s">
        <v>106</v>
      </c>
      <c r="B74">
        <v>44.11999999999999</v>
      </c>
      <c r="C74">
        <v>61.03</v>
      </c>
      <c r="D74">
        <v>108.7</v>
      </c>
      <c r="E74">
        <f t="shared" si="24"/>
        <v>288.92558707297388</v>
      </c>
      <c r="F74">
        <f t="shared" si="28"/>
        <v>1.2596752120360437</v>
      </c>
      <c r="G74">
        <v>5</v>
      </c>
      <c r="H74">
        <f t="shared" si="25"/>
        <v>4.9056651824423971</v>
      </c>
      <c r="I74">
        <f t="shared" si="29"/>
        <v>-0.42283020204938399</v>
      </c>
      <c r="J74">
        <v>26.898028191475664</v>
      </c>
      <c r="K74">
        <f t="shared" si="30"/>
        <v>51.162038061027857</v>
      </c>
      <c r="L74">
        <f t="shared" si="31"/>
        <v>0.74579775350007471</v>
      </c>
      <c r="M74">
        <f t="shared" si="26"/>
        <v>-0.19042002426093352</v>
      </c>
      <c r="N74">
        <f t="shared" si="32"/>
        <v>0.4525383198700299</v>
      </c>
      <c r="O74">
        <f t="shared" si="33"/>
        <v>25.128415575647008</v>
      </c>
      <c r="P74">
        <f t="shared" si="34"/>
        <v>0.99999999998778577</v>
      </c>
      <c r="Q74">
        <f t="shared" si="35"/>
        <v>7.5621790385115322</v>
      </c>
      <c r="R74">
        <f t="shared" si="36"/>
        <v>0.99948052851848923</v>
      </c>
      <c r="S74">
        <f t="shared" si="27"/>
        <v>-1.2558262076814697</v>
      </c>
      <c r="T74" s="5">
        <f t="shared" si="37"/>
        <v>0.22169322401211608</v>
      </c>
      <c r="U74">
        <v>0</v>
      </c>
      <c r="V74" s="6">
        <f t="shared" si="38"/>
        <v>0.250634518915821</v>
      </c>
      <c r="W74" s="2">
        <v>8.9504952344535246E-2</v>
      </c>
      <c r="X74" s="2">
        <v>0.16952917290110947</v>
      </c>
      <c r="Y74" s="2">
        <v>0.35063805868128739</v>
      </c>
      <c r="Z74" s="2">
        <v>1.9092168144759558E-2</v>
      </c>
      <c r="AA74" s="2">
        <v>0.21124514023977509</v>
      </c>
      <c r="AB74" s="4">
        <f t="shared" si="39"/>
        <v>0.16800189846229335</v>
      </c>
      <c r="AC74">
        <v>0.64300000000000002</v>
      </c>
      <c r="AD74" s="2">
        <f t="shared" si="40"/>
        <v>0.47499810153770666</v>
      </c>
      <c r="AE74" s="2" t="str">
        <f t="shared" si="41"/>
        <v>Very Different</v>
      </c>
      <c r="AF74">
        <v>44.11999999999999</v>
      </c>
      <c r="AG74" s="2" t="e">
        <f t="shared" si="42"/>
        <v>#N/A</v>
      </c>
      <c r="AH74" s="2" t="e">
        <f t="shared" si="43"/>
        <v>#N/A</v>
      </c>
      <c r="AI74" s="2">
        <f t="shared" si="44"/>
        <v>61.03</v>
      </c>
    </row>
    <row r="75" spans="1:35" x14ac:dyDescent="0.25">
      <c r="A75" t="s">
        <v>106</v>
      </c>
      <c r="B75">
        <v>-10.820000000000007</v>
      </c>
      <c r="C75">
        <v>34.930000000000007</v>
      </c>
      <c r="D75">
        <v>83.5</v>
      </c>
      <c r="E75">
        <f t="shared" si="24"/>
        <v>207.99661774901244</v>
      </c>
      <c r="F75">
        <f t="shared" si="28"/>
        <v>-0.7640474413953634</v>
      </c>
      <c r="G75">
        <v>69</v>
      </c>
      <c r="H75">
        <f t="shared" si="25"/>
        <v>65.320016962150959</v>
      </c>
      <c r="I75">
        <f t="shared" si="29"/>
        <v>2.0076480237187577</v>
      </c>
      <c r="J75">
        <v>-12.908260866088511</v>
      </c>
      <c r="K75">
        <f t="shared" si="30"/>
        <v>-8.197070672725161</v>
      </c>
      <c r="L75">
        <f t="shared" si="31"/>
        <v>-1.0231799485853286</v>
      </c>
      <c r="M75">
        <f t="shared" si="26"/>
        <v>-16.779477781761674</v>
      </c>
      <c r="N75">
        <f t="shared" si="32"/>
        <v>5.1613744514121688E-8</v>
      </c>
      <c r="O75">
        <f t="shared" si="33"/>
        <v>-32.482387114008731</v>
      </c>
      <c r="P75">
        <f t="shared" si="34"/>
        <v>7.8176913008815544E-15</v>
      </c>
      <c r="Q75">
        <f t="shared" si="35"/>
        <v>21.982626303368075</v>
      </c>
      <c r="R75">
        <f t="shared" si="36"/>
        <v>0.9999999997161646</v>
      </c>
      <c r="S75">
        <f t="shared" si="27"/>
        <v>-1.8500213167395687</v>
      </c>
      <c r="T75" s="5">
        <f t="shared" si="37"/>
        <v>0.135870394199158</v>
      </c>
      <c r="U75">
        <v>0</v>
      </c>
      <c r="V75" s="6">
        <f t="shared" si="38"/>
        <v>0.14603251471402606</v>
      </c>
      <c r="W75" s="2">
        <v>4.0275700525399132E-2</v>
      </c>
      <c r="X75" s="2">
        <v>4.3057831014027209E-6</v>
      </c>
      <c r="Y75" s="2">
        <v>3.3757821788111153E-2</v>
      </c>
      <c r="Z75" s="2">
        <v>5.9691668402445498E-6</v>
      </c>
      <c r="AA75" s="2">
        <v>2.7148260157091841E-6</v>
      </c>
      <c r="AB75" s="4">
        <f t="shared" si="39"/>
        <v>1.480930241789353E-2</v>
      </c>
      <c r="AC75">
        <v>0</v>
      </c>
      <c r="AD75" s="2">
        <f t="shared" si="40"/>
        <v>1.480930241789353E-2</v>
      </c>
      <c r="AE75" s="2" t="str">
        <f t="shared" si="41"/>
        <v>Same</v>
      </c>
      <c r="AF75">
        <v>-10.820000000000007</v>
      </c>
      <c r="AG75" s="2">
        <f t="shared" si="42"/>
        <v>34.930000000000007</v>
      </c>
      <c r="AH75" s="2" t="e">
        <f t="shared" si="43"/>
        <v>#N/A</v>
      </c>
      <c r="AI75" s="2" t="e">
        <f t="shared" si="44"/>
        <v>#N/A</v>
      </c>
    </row>
    <row r="76" spans="1:35" x14ac:dyDescent="0.25">
      <c r="A76" t="s">
        <v>106</v>
      </c>
      <c r="B76">
        <v>17.929999999999993</v>
      </c>
      <c r="C76">
        <v>28.680000000000007</v>
      </c>
      <c r="D76">
        <v>75.400000000000006</v>
      </c>
      <c r="E76">
        <f t="shared" si="24"/>
        <v>183.1912067276503</v>
      </c>
      <c r="F76">
        <f t="shared" si="28"/>
        <v>-1.3843354869610776</v>
      </c>
      <c r="G76">
        <v>-5</v>
      </c>
      <c r="H76">
        <f t="shared" si="25"/>
        <v>-5.0964707152030364</v>
      </c>
      <c r="I76">
        <f t="shared" si="29"/>
        <v>-0.82521759501593617</v>
      </c>
      <c r="J76">
        <v>24.009424204070665</v>
      </c>
      <c r="K76">
        <f t="shared" si="30"/>
        <v>44.50132340067433</v>
      </c>
      <c r="L76">
        <f t="shared" si="31"/>
        <v>0.54729989924541955</v>
      </c>
      <c r="M76">
        <f t="shared" si="26"/>
        <v>6.4451692567878132</v>
      </c>
      <c r="N76">
        <f t="shared" si="32"/>
        <v>0.99841434256586181</v>
      </c>
      <c r="O76">
        <f t="shared" si="33"/>
        <v>-1.0378137347293834</v>
      </c>
      <c r="P76">
        <f t="shared" si="34"/>
        <v>0.26157205550256202</v>
      </c>
      <c r="Q76">
        <f t="shared" si="35"/>
        <v>-17.028573538759979</v>
      </c>
      <c r="R76">
        <f t="shared" si="36"/>
        <v>4.0233189238626861E-8</v>
      </c>
      <c r="S76">
        <f t="shared" si="27"/>
        <v>-2.6823339877024992</v>
      </c>
      <c r="T76" s="5">
        <f t="shared" si="37"/>
        <v>6.4023870224061211E-2</v>
      </c>
      <c r="U76">
        <v>0</v>
      </c>
      <c r="V76" s="6">
        <f t="shared" si="38"/>
        <v>6.6165305205869884E-2</v>
      </c>
      <c r="W76" s="2">
        <v>1.0037536338501057E-2</v>
      </c>
      <c r="X76" s="2">
        <v>1.8132444816782724E-7</v>
      </c>
      <c r="Y76" s="2">
        <v>4.9707618656954031E-8</v>
      </c>
      <c r="Z76" s="2">
        <v>1.5331462880613138E-5</v>
      </c>
      <c r="AA76" s="2">
        <v>3.2251631407540581E-6</v>
      </c>
      <c r="AB76" s="4">
        <f t="shared" si="39"/>
        <v>2.0112647993178493E-3</v>
      </c>
      <c r="AC76">
        <v>0.113</v>
      </c>
      <c r="AD76" s="2">
        <f t="shared" si="40"/>
        <v>0.11098873520068216</v>
      </c>
      <c r="AE76" s="2" t="str">
        <f t="shared" si="41"/>
        <v>Different</v>
      </c>
      <c r="AF76">
        <v>17.929999999999993</v>
      </c>
      <c r="AG76" s="2" t="e">
        <f t="shared" si="42"/>
        <v>#N/A</v>
      </c>
      <c r="AH76" s="2">
        <f t="shared" si="43"/>
        <v>28.680000000000007</v>
      </c>
      <c r="AI76" s="2" t="e">
        <f t="shared" si="44"/>
        <v>#N/A</v>
      </c>
    </row>
    <row r="77" spans="1:35" x14ac:dyDescent="0.25">
      <c r="A77" t="s">
        <v>167</v>
      </c>
      <c r="B77">
        <v>20.399999999999991</v>
      </c>
      <c r="C77">
        <v>18.760000000000019</v>
      </c>
      <c r="D77">
        <v>93.5</v>
      </c>
      <c r="E77">
        <f t="shared" si="24"/>
        <v>239.46421666010491</v>
      </c>
      <c r="F77">
        <f t="shared" si="28"/>
        <v>2.2836332084455676E-2</v>
      </c>
      <c r="G77">
        <v>-2</v>
      </c>
      <c r="H77">
        <f t="shared" si="25"/>
        <v>-2.0216385264586627</v>
      </c>
      <c r="I77">
        <f t="shared" si="29"/>
        <v>-0.70151664544877945</v>
      </c>
      <c r="J77">
        <v>35.548586593550041</v>
      </c>
      <c r="K77">
        <f t="shared" si="30"/>
        <v>72.128573814919449</v>
      </c>
      <c r="L77">
        <f t="shared" si="31"/>
        <v>1.3706274557951281</v>
      </c>
      <c r="M77">
        <f t="shared" si="26"/>
        <v>3.8983651076261499</v>
      </c>
      <c r="N77">
        <f t="shared" si="32"/>
        <v>0.98012787608622476</v>
      </c>
      <c r="O77">
        <f t="shared" si="33"/>
        <v>17.663906085696638</v>
      </c>
      <c r="P77">
        <f t="shared" si="34"/>
        <v>0.9999999786860938</v>
      </c>
      <c r="Q77">
        <f t="shared" si="35"/>
        <v>-4.0745451181693619</v>
      </c>
      <c r="R77">
        <f t="shared" si="36"/>
        <v>1.6715778554103115E-2</v>
      </c>
      <c r="S77">
        <f t="shared" si="27"/>
        <v>-0.3248087044640795</v>
      </c>
      <c r="T77" s="5">
        <f t="shared" si="37"/>
        <v>0.41950427883474323</v>
      </c>
      <c r="U77">
        <v>0</v>
      </c>
      <c r="V77" s="6">
        <f t="shared" si="38"/>
        <v>0.54387284881837306</v>
      </c>
      <c r="W77" s="2">
        <v>0.23906193772268941</v>
      </c>
      <c r="X77" s="2">
        <v>0.22172648493639108</v>
      </c>
      <c r="Y77" s="2">
        <v>0.26190920197624379</v>
      </c>
      <c r="Z77" s="2">
        <v>2.1491669889326685E-3</v>
      </c>
      <c r="AA77" s="2">
        <v>0.12219667465387654</v>
      </c>
      <c r="AB77" s="4">
        <f t="shared" si="39"/>
        <v>0.16940869325562669</v>
      </c>
      <c r="AC77">
        <v>0.26300000000000001</v>
      </c>
      <c r="AD77" s="2">
        <f t="shared" si="40"/>
        <v>9.3591306744373326E-2</v>
      </c>
      <c r="AE77" s="2" t="str">
        <f t="shared" si="41"/>
        <v>Same</v>
      </c>
      <c r="AF77">
        <v>20.399999999999991</v>
      </c>
      <c r="AG77" s="2">
        <f t="shared" si="42"/>
        <v>18.760000000000019</v>
      </c>
      <c r="AH77" s="2" t="e">
        <f t="shared" si="43"/>
        <v>#N/A</v>
      </c>
      <c r="AI77" s="2" t="e">
        <f t="shared" si="44"/>
        <v>#N/A</v>
      </c>
    </row>
    <row r="78" spans="1:35" x14ac:dyDescent="0.25">
      <c r="A78" t="s">
        <v>106</v>
      </c>
      <c r="B78">
        <v>44.709999999999994</v>
      </c>
      <c r="C78">
        <v>53.79000000000002</v>
      </c>
      <c r="D78">
        <v>79.099999999999994</v>
      </c>
      <c r="E78">
        <f t="shared" si="24"/>
        <v>194.44291613082117</v>
      </c>
      <c r="F78">
        <f t="shared" si="28"/>
        <v>-1.1029734555496353</v>
      </c>
      <c r="G78">
        <v>61</v>
      </c>
      <c r="H78">
        <f t="shared" si="25"/>
        <v>57.857065456352515</v>
      </c>
      <c r="I78">
        <f t="shared" si="29"/>
        <v>1.7074123909514638</v>
      </c>
      <c r="J78">
        <v>29.799902110352825</v>
      </c>
      <c r="K78">
        <f t="shared" si="30"/>
        <v>58.03312114444757</v>
      </c>
      <c r="L78">
        <f t="shared" si="31"/>
        <v>0.95056485703365901</v>
      </c>
      <c r="M78">
        <f t="shared" si="26"/>
        <v>-13.211247144187428</v>
      </c>
      <c r="N78">
        <f t="shared" si="32"/>
        <v>1.8299004818551598E-6</v>
      </c>
      <c r="O78">
        <f t="shared" si="33"/>
        <v>-22.56820847849113</v>
      </c>
      <c r="P78">
        <f t="shared" si="34"/>
        <v>1.5803438521293055E-10</v>
      </c>
      <c r="Q78">
        <f t="shared" si="35"/>
        <v>18.501787409635998</v>
      </c>
      <c r="R78">
        <f t="shared" si="36"/>
        <v>0.99999999077904678</v>
      </c>
      <c r="S78">
        <f t="shared" si="27"/>
        <v>-1.8500313045202788</v>
      </c>
      <c r="T78" s="5">
        <f t="shared" si="37"/>
        <v>0.13586922154178332</v>
      </c>
      <c r="U78">
        <v>0</v>
      </c>
      <c r="V78" s="6">
        <f t="shared" si="38"/>
        <v>0.14603115767618</v>
      </c>
      <c r="W78" s="2">
        <v>4.0274455299288893E-2</v>
      </c>
      <c r="X78" s="2">
        <v>4.3057826404115073E-6</v>
      </c>
      <c r="Y78" s="2">
        <v>3.3756860494935828E-2</v>
      </c>
      <c r="Z78" s="2">
        <v>5.9691671275424232E-6</v>
      </c>
      <c r="AA78" s="2">
        <v>2.7148261668486737E-6</v>
      </c>
      <c r="AB78" s="4">
        <f t="shared" si="39"/>
        <v>1.4808861114031905E-2</v>
      </c>
      <c r="AC78">
        <v>1.7000000000000001E-2</v>
      </c>
      <c r="AD78" s="2">
        <f t="shared" si="40"/>
        <v>2.1911388859680962E-3</v>
      </c>
      <c r="AE78" s="2" t="str">
        <f t="shared" si="41"/>
        <v>Same</v>
      </c>
      <c r="AF78">
        <v>44.709999999999994</v>
      </c>
      <c r="AG78" s="2">
        <f t="shared" si="42"/>
        <v>53.79000000000002</v>
      </c>
      <c r="AH78" s="2" t="e">
        <f t="shared" si="43"/>
        <v>#N/A</v>
      </c>
      <c r="AI78" s="2" t="e">
        <f t="shared" si="44"/>
        <v>#N/A</v>
      </c>
    </row>
    <row r="79" spans="1:35" x14ac:dyDescent="0.25">
      <c r="A79" t="s">
        <v>116</v>
      </c>
      <c r="B79">
        <v>72.440000000000012</v>
      </c>
      <c r="C79">
        <v>151.13</v>
      </c>
      <c r="D79">
        <v>106.4</v>
      </c>
      <c r="E79">
        <f t="shared" si="24"/>
        <v>281.32211731884996</v>
      </c>
      <c r="F79">
        <f t="shared" si="28"/>
        <v>1.0695416404035525</v>
      </c>
      <c r="G79">
        <v>35</v>
      </c>
      <c r="H79">
        <f t="shared" si="25"/>
        <v>33.477665208889228</v>
      </c>
      <c r="I79">
        <f t="shared" si="29"/>
        <v>0.72662554621621112</v>
      </c>
      <c r="J79">
        <v>19.20708418524163</v>
      </c>
      <c r="K79">
        <f t="shared" si="30"/>
        <v>33.865566424826817</v>
      </c>
      <c r="L79">
        <f t="shared" si="31"/>
        <v>0.23034067703972619</v>
      </c>
      <c r="M79">
        <f t="shared" si="26"/>
        <v>-8.9583682123833839</v>
      </c>
      <c r="N79">
        <f t="shared" si="32"/>
        <v>1.2863947159991876E-4</v>
      </c>
      <c r="O79">
        <f t="shared" si="33"/>
        <v>8.1099728302604479</v>
      </c>
      <c r="P79">
        <f t="shared" si="34"/>
        <v>0.99969956325104448</v>
      </c>
      <c r="Q79">
        <f t="shared" si="35"/>
        <v>20.380959326821262</v>
      </c>
      <c r="R79">
        <f t="shared" si="36"/>
        <v>0.99999999859180821</v>
      </c>
      <c r="S79">
        <f t="shared" si="27"/>
        <v>1.2912934516644654</v>
      </c>
      <c r="T79" s="5">
        <f t="shared" si="37"/>
        <v>0.7843660388266388</v>
      </c>
      <c r="U79">
        <v>1</v>
      </c>
      <c r="V79" s="6">
        <f t="shared" si="38"/>
        <v>0.242879481330738</v>
      </c>
      <c r="W79" s="2">
        <v>0.89928151633602538</v>
      </c>
      <c r="X79" s="2">
        <v>0.86320476239382771</v>
      </c>
      <c r="Y79" s="2">
        <v>0.99999854578433967</v>
      </c>
      <c r="Z79" s="2">
        <v>0.83666691891469636</v>
      </c>
      <c r="AA79" s="2">
        <v>0.85108084836923337</v>
      </c>
      <c r="AB79" s="4">
        <f t="shared" si="39"/>
        <v>0.89004651835962445</v>
      </c>
      <c r="AC79">
        <v>0.747</v>
      </c>
      <c r="AD79" s="2">
        <f t="shared" si="40"/>
        <v>0.14304651835962445</v>
      </c>
      <c r="AE79" s="2" t="str">
        <f t="shared" si="41"/>
        <v>Different</v>
      </c>
      <c r="AF79">
        <v>72.440000000000012</v>
      </c>
      <c r="AG79" s="2" t="e">
        <f t="shared" si="42"/>
        <v>#N/A</v>
      </c>
      <c r="AH79" s="2">
        <f t="shared" si="43"/>
        <v>151.13</v>
      </c>
      <c r="AI79" s="2" t="e">
        <f t="shared" si="44"/>
        <v>#N/A</v>
      </c>
    </row>
    <row r="80" spans="1:35" x14ac:dyDescent="0.25">
      <c r="A80" t="s">
        <v>106</v>
      </c>
      <c r="B80">
        <v>36.709999999999994</v>
      </c>
      <c r="C80">
        <v>76.080000000000013</v>
      </c>
      <c r="D80">
        <v>86.6</v>
      </c>
      <c r="E80">
        <f t="shared" si="24"/>
        <v>217.65509631964397</v>
      </c>
      <c r="F80">
        <f t="shared" si="28"/>
        <v>-0.52252599308894565</v>
      </c>
      <c r="G80">
        <v>16</v>
      </c>
      <c r="H80">
        <f t="shared" si="25"/>
        <v>15.476227390881384</v>
      </c>
      <c r="I80">
        <f t="shared" si="29"/>
        <v>2.4250647027720534E-3</v>
      </c>
      <c r="J80">
        <v>19.318623330295431</v>
      </c>
      <c r="K80">
        <f t="shared" si="30"/>
        <v>34.105872193862098</v>
      </c>
      <c r="L80">
        <f t="shared" si="31"/>
        <v>0.23750209769064271</v>
      </c>
      <c r="M80">
        <f t="shared" si="26"/>
        <v>-1.213690245750108</v>
      </c>
      <c r="N80">
        <f t="shared" si="32"/>
        <v>0.22904875587111775</v>
      </c>
      <c r="O80">
        <f t="shared" si="33"/>
        <v>-1.8720279382428662</v>
      </c>
      <c r="P80">
        <f t="shared" si="34"/>
        <v>0.1333072475155922</v>
      </c>
      <c r="Q80">
        <f t="shared" si="35"/>
        <v>-0.5052505697455687</v>
      </c>
      <c r="R80">
        <f t="shared" si="36"/>
        <v>0.3763075611148024</v>
      </c>
      <c r="S80">
        <f t="shared" si="27"/>
        <v>-0.24395373421017075</v>
      </c>
      <c r="T80" s="5">
        <f t="shared" si="37"/>
        <v>0.43931224633614169</v>
      </c>
      <c r="U80">
        <v>0</v>
      </c>
      <c r="V80" s="6">
        <f t="shared" si="38"/>
        <v>0.57859111724698253</v>
      </c>
      <c r="W80" s="2">
        <v>0.43921026672023505</v>
      </c>
      <c r="X80" s="2">
        <v>4.5321297435932717E-2</v>
      </c>
      <c r="Y80" s="2">
        <v>7.6058184326747817E-5</v>
      </c>
      <c r="Z80" s="2">
        <v>0.19483074483481733</v>
      </c>
      <c r="AA80" s="2">
        <v>0.26596029165464502</v>
      </c>
      <c r="AB80" s="4">
        <f t="shared" si="39"/>
        <v>0.18907973176599141</v>
      </c>
      <c r="AC80">
        <v>0.93</v>
      </c>
      <c r="AD80" s="2">
        <f t="shared" si="40"/>
        <v>0.74092026823400858</v>
      </c>
      <c r="AE80" s="2" t="str">
        <f t="shared" si="41"/>
        <v>Very Different</v>
      </c>
      <c r="AF80">
        <v>36.709999999999994</v>
      </c>
      <c r="AG80" s="2" t="e">
        <f t="shared" si="42"/>
        <v>#N/A</v>
      </c>
      <c r="AH80" s="2" t="e">
        <f t="shared" si="43"/>
        <v>#N/A</v>
      </c>
      <c r="AI80" s="2">
        <f t="shared" si="44"/>
        <v>76.080000000000013</v>
      </c>
    </row>
    <row r="81" spans="1:35" x14ac:dyDescent="0.25">
      <c r="A81" t="s">
        <v>116</v>
      </c>
      <c r="B81">
        <v>-106.27000000000001</v>
      </c>
      <c r="C81">
        <v>104.57000000000001</v>
      </c>
      <c r="D81">
        <v>107.9</v>
      </c>
      <c r="E81">
        <f t="shared" si="24"/>
        <v>286.2762442326985</v>
      </c>
      <c r="F81">
        <f t="shared" si="28"/>
        <v>1.1934253244202855</v>
      </c>
      <c r="G81">
        <v>21</v>
      </c>
      <c r="H81">
        <f t="shared" si="25"/>
        <v>20.236043559700605</v>
      </c>
      <c r="I81">
        <f t="shared" si="29"/>
        <v>0.19391316672126996</v>
      </c>
      <c r="J81">
        <v>-34.096473799369214</v>
      </c>
      <c r="K81">
        <f t="shared" si="30"/>
        <v>-17.667033322841448</v>
      </c>
      <c r="L81">
        <f t="shared" si="31"/>
        <v>-1.3053970021259527</v>
      </c>
      <c r="M81">
        <f t="shared" si="26"/>
        <v>-5.662657027131301</v>
      </c>
      <c r="N81">
        <f t="shared" si="32"/>
        <v>3.4612541472796399E-3</v>
      </c>
      <c r="O81">
        <f t="shared" si="33"/>
        <v>6.9522639255677596</v>
      </c>
      <c r="P81">
        <f t="shared" si="34"/>
        <v>0.99904444662570324</v>
      </c>
      <c r="Q81">
        <f t="shared" si="35"/>
        <v>12.121234927475143</v>
      </c>
      <c r="R81">
        <f t="shared" si="36"/>
        <v>0.99999455732761333</v>
      </c>
      <c r="S81">
        <f t="shared" si="27"/>
        <v>1.2704708783408156</v>
      </c>
      <c r="T81" s="5">
        <f t="shared" si="37"/>
        <v>0.78082334386312846</v>
      </c>
      <c r="U81">
        <v>1</v>
      </c>
      <c r="V81" s="6">
        <f t="shared" si="38"/>
        <v>0.24740634696448457</v>
      </c>
      <c r="W81" s="2">
        <v>0.89323243345434566</v>
      </c>
      <c r="X81" s="2">
        <v>0.86303869445155101</v>
      </c>
      <c r="Y81" s="2">
        <v>0.99754919243336393</v>
      </c>
      <c r="Z81" s="2">
        <v>0.83664613100930463</v>
      </c>
      <c r="AA81" s="2">
        <v>0.85088055759304093</v>
      </c>
      <c r="AB81" s="4">
        <f t="shared" si="39"/>
        <v>0.88826940178832126</v>
      </c>
      <c r="AC81">
        <v>0.88</v>
      </c>
      <c r="AD81" s="2">
        <f t="shared" si="40"/>
        <v>8.2694017883212512E-3</v>
      </c>
      <c r="AE81" s="2" t="str">
        <f t="shared" si="41"/>
        <v>Same</v>
      </c>
      <c r="AF81">
        <v>-106.27000000000001</v>
      </c>
      <c r="AG81" s="2">
        <f t="shared" si="42"/>
        <v>104.57000000000001</v>
      </c>
      <c r="AH81" s="2" t="e">
        <f t="shared" si="43"/>
        <v>#N/A</v>
      </c>
      <c r="AI81" s="2" t="e">
        <f t="shared" si="44"/>
        <v>#N/A</v>
      </c>
    </row>
    <row r="82" spans="1:35" x14ac:dyDescent="0.25">
      <c r="A82" t="s">
        <v>106</v>
      </c>
      <c r="B82">
        <v>1.2800000000000011</v>
      </c>
      <c r="C82">
        <v>-4.6499999999999773</v>
      </c>
      <c r="D82">
        <v>91</v>
      </c>
      <c r="E82">
        <f t="shared" si="24"/>
        <v>231.51377169566348</v>
      </c>
      <c r="F82">
        <f t="shared" si="28"/>
        <v>-0.17597375673544488</v>
      </c>
      <c r="G82">
        <v>68</v>
      </c>
      <c r="H82">
        <f t="shared" si="25"/>
        <v>64.38795680718502</v>
      </c>
      <c r="I82">
        <f t="shared" si="29"/>
        <v>1.9701511070918767</v>
      </c>
      <c r="J82">
        <v>-11.542927099589587</v>
      </c>
      <c r="K82">
        <f t="shared" si="30"/>
        <v>-7.4903795706639711</v>
      </c>
      <c r="L82">
        <f t="shared" si="31"/>
        <v>-1.0021196458200756</v>
      </c>
      <c r="M82">
        <f t="shared" si="26"/>
        <v>-17.290229145928983</v>
      </c>
      <c r="N82">
        <f t="shared" si="32"/>
        <v>3.0970547122765737E-8</v>
      </c>
      <c r="O82">
        <f t="shared" si="33"/>
        <v>-25.441506695984639</v>
      </c>
      <c r="P82">
        <f t="shared" si="34"/>
        <v>8.9308754065710579E-12</v>
      </c>
      <c r="Q82">
        <f t="shared" si="35"/>
        <v>25.768028320085101</v>
      </c>
      <c r="R82">
        <f t="shared" si="36"/>
        <v>0.99999999999355693</v>
      </c>
      <c r="S82">
        <f t="shared" si="27"/>
        <v>-1.8500212014528192</v>
      </c>
      <c r="T82" s="5">
        <f t="shared" si="37"/>
        <v>0.1358704077349332</v>
      </c>
      <c r="U82">
        <v>0</v>
      </c>
      <c r="V82" s="6">
        <f t="shared" si="38"/>
        <v>0.14603253037808289</v>
      </c>
      <c r="W82" s="2">
        <v>4.027563059532531E-2</v>
      </c>
      <c r="X82" s="2">
        <v>4.3057831028163842E-6</v>
      </c>
      <c r="Y82" s="2">
        <v>3.375778857952929E-2</v>
      </c>
      <c r="Z82" s="2">
        <v>5.9691667972925678E-6</v>
      </c>
      <c r="AA82" s="2">
        <v>2.7148260040514544E-6</v>
      </c>
      <c r="AB82" s="4">
        <f t="shared" si="39"/>
        <v>1.4809281790151752E-2</v>
      </c>
      <c r="AC82">
        <v>7.0000000000000001E-3</v>
      </c>
      <c r="AD82" s="2">
        <f t="shared" si="40"/>
        <v>7.8092817901517517E-3</v>
      </c>
      <c r="AE82" s="2" t="str">
        <f t="shared" si="41"/>
        <v>Same</v>
      </c>
      <c r="AF82">
        <v>1.2800000000000011</v>
      </c>
      <c r="AG82" s="2">
        <f t="shared" si="42"/>
        <v>-4.6499999999999773</v>
      </c>
      <c r="AH82" s="2" t="e">
        <f t="shared" si="43"/>
        <v>#N/A</v>
      </c>
      <c r="AI82" s="2" t="e">
        <f t="shared" si="44"/>
        <v>#N/A</v>
      </c>
    </row>
    <row r="83" spans="1:35" x14ac:dyDescent="0.25">
      <c r="A83" t="s">
        <v>106</v>
      </c>
      <c r="B83">
        <v>31.779999999999987</v>
      </c>
      <c r="C83">
        <v>32.02000000000001</v>
      </c>
      <c r="D83">
        <v>77.400000000000006</v>
      </c>
      <c r="E83">
        <f t="shared" si="24"/>
        <v>189.256365059502</v>
      </c>
      <c r="F83">
        <f t="shared" si="28"/>
        <v>-1.2326691749426641</v>
      </c>
      <c r="G83">
        <v>-9</v>
      </c>
      <c r="H83">
        <f t="shared" si="25"/>
        <v>-9.2361420322289209</v>
      </c>
      <c r="I83">
        <f t="shared" si="29"/>
        <v>-0.99175717876510194</v>
      </c>
      <c r="J83">
        <v>33.588351227807422</v>
      </c>
      <c r="K83">
        <f t="shared" si="30"/>
        <v>67.253606290381455</v>
      </c>
      <c r="L83">
        <f t="shared" si="31"/>
        <v>1.2253471604325641</v>
      </c>
      <c r="M83">
        <f t="shared" si="26"/>
        <v>7.7895439094850447</v>
      </c>
      <c r="N83">
        <f t="shared" si="32"/>
        <v>0.99958612967815907</v>
      </c>
      <c r="O83">
        <f t="shared" si="33"/>
        <v>6.0168483136643225</v>
      </c>
      <c r="P83">
        <f t="shared" si="34"/>
        <v>0.99756858694713857</v>
      </c>
      <c r="Q83">
        <f t="shared" si="35"/>
        <v>-17.11434825713598</v>
      </c>
      <c r="R83">
        <f t="shared" si="36"/>
        <v>3.6926060296914134E-8</v>
      </c>
      <c r="S83">
        <f t="shared" si="27"/>
        <v>-0.37571385241491528</v>
      </c>
      <c r="T83" s="5">
        <f t="shared" si="37"/>
        <v>0.40716107826982995</v>
      </c>
      <c r="U83">
        <v>0</v>
      </c>
      <c r="V83" s="6">
        <f t="shared" si="38"/>
        <v>0.52283254971605719</v>
      </c>
      <c r="W83" s="2">
        <v>0.23776239139734937</v>
      </c>
      <c r="X83" s="2">
        <v>0.20497108017620255</v>
      </c>
      <c r="Y83" s="2">
        <v>0.25332519032281414</v>
      </c>
      <c r="Z83" s="2">
        <v>0.24992625348492795</v>
      </c>
      <c r="AA83" s="2">
        <v>0.25369318778936495</v>
      </c>
      <c r="AB83" s="4">
        <f t="shared" si="39"/>
        <v>0.23993562063413179</v>
      </c>
      <c r="AC83">
        <v>0.09</v>
      </c>
      <c r="AD83" s="2">
        <f t="shared" si="40"/>
        <v>0.14993562063413179</v>
      </c>
      <c r="AE83" s="2" t="str">
        <f t="shared" si="41"/>
        <v>Different</v>
      </c>
      <c r="AF83">
        <v>31.779999999999987</v>
      </c>
      <c r="AG83" s="2" t="e">
        <f t="shared" si="42"/>
        <v>#N/A</v>
      </c>
      <c r="AH83" s="2">
        <f t="shared" si="43"/>
        <v>32.02000000000001</v>
      </c>
      <c r="AI83" s="2" t="e">
        <f t="shared" si="44"/>
        <v>#N/A</v>
      </c>
    </row>
    <row r="84" spans="1:35" x14ac:dyDescent="0.25">
      <c r="A84" t="s">
        <v>139</v>
      </c>
      <c r="B84">
        <v>79.709999999999994</v>
      </c>
      <c r="C84">
        <v>109.15</v>
      </c>
      <c r="D84">
        <v>103.1</v>
      </c>
      <c r="E84">
        <f t="shared" si="24"/>
        <v>270.48532134733711</v>
      </c>
      <c r="F84">
        <f t="shared" si="28"/>
        <v>0.79855500012674918</v>
      </c>
      <c r="G84">
        <v>18</v>
      </c>
      <c r="H84">
        <f t="shared" si="25"/>
        <v>17.382611618595085</v>
      </c>
      <c r="I84">
        <f t="shared" si="29"/>
        <v>7.9119181562637128E-2</v>
      </c>
      <c r="J84">
        <v>27.104915390547227</v>
      </c>
      <c r="K84">
        <f t="shared" si="30"/>
        <v>51.646106405094557</v>
      </c>
      <c r="L84">
        <f t="shared" si="31"/>
        <v>0.76022361206173605</v>
      </c>
      <c r="M84">
        <f t="shared" si="26"/>
        <v>-3.403395624356067</v>
      </c>
      <c r="N84">
        <f t="shared" si="32"/>
        <v>3.2189511429457154E-2</v>
      </c>
      <c r="O84">
        <f t="shared" si="33"/>
        <v>14.771466594474836</v>
      </c>
      <c r="P84">
        <f t="shared" si="34"/>
        <v>0.99999961555572192</v>
      </c>
      <c r="Q84">
        <f t="shared" si="35"/>
        <v>10.780324782627972</v>
      </c>
      <c r="R84">
        <f t="shared" si="36"/>
        <v>0.99997919559026527</v>
      </c>
      <c r="S84">
        <f t="shared" si="27"/>
        <v>1.111599502513041</v>
      </c>
      <c r="T84" s="5">
        <f t="shared" si="37"/>
        <v>0.7524271878783283</v>
      </c>
      <c r="U84">
        <v>1</v>
      </c>
      <c r="V84" s="6">
        <f t="shared" si="38"/>
        <v>0.28445104733526588</v>
      </c>
      <c r="W84" s="2">
        <v>0.84993223221035274</v>
      </c>
      <c r="X84" s="2">
        <v>0.8573347601161555</v>
      </c>
      <c r="Y84" s="2">
        <v>0.92798815062400208</v>
      </c>
      <c r="Z84" s="2">
        <v>0.83583041894280496</v>
      </c>
      <c r="AA84" s="2">
        <v>0.84762903943781442</v>
      </c>
      <c r="AB84" s="4">
        <f t="shared" si="39"/>
        <v>0.8637429202662259</v>
      </c>
      <c r="AC84">
        <v>0.5</v>
      </c>
      <c r="AD84" s="2">
        <f t="shared" si="40"/>
        <v>0.3637429202662259</v>
      </c>
      <c r="AE84" s="2" t="str">
        <f t="shared" si="41"/>
        <v>Very Different</v>
      </c>
      <c r="AF84">
        <v>79.709999999999994</v>
      </c>
      <c r="AG84" s="2" t="e">
        <f t="shared" si="42"/>
        <v>#N/A</v>
      </c>
      <c r="AH84" s="2" t="e">
        <f t="shared" si="43"/>
        <v>#N/A</v>
      </c>
      <c r="AI84" s="2">
        <f t="shared" si="44"/>
        <v>109.15</v>
      </c>
    </row>
    <row r="85" spans="1:35" x14ac:dyDescent="0.25">
      <c r="A85" t="s">
        <v>170</v>
      </c>
      <c r="B85">
        <v>19.749999999999986</v>
      </c>
      <c r="C85">
        <v>21.960000000000008</v>
      </c>
      <c r="D85">
        <v>105.4</v>
      </c>
      <c r="E85">
        <f t="shared" si="24"/>
        <v>278.0291434456409</v>
      </c>
      <c r="F85">
        <f t="shared" si="28"/>
        <v>0.98719701300944263</v>
      </c>
      <c r="G85">
        <v>-3</v>
      </c>
      <c r="H85">
        <f t="shared" si="25"/>
        <v>-3.0425806713484991</v>
      </c>
      <c r="I85">
        <f t="shared" si="29"/>
        <v>-0.74258929755587688</v>
      </c>
      <c r="J85">
        <v>31.475268924901528</v>
      </c>
      <c r="K85">
        <f t="shared" si="30"/>
        <v>62.077012255410608</v>
      </c>
      <c r="L85">
        <f t="shared" si="31"/>
        <v>1.0710780075434021</v>
      </c>
      <c r="M85">
        <f t="shared" si="26"/>
        <v>2.7688369954331193</v>
      </c>
      <c r="N85">
        <f t="shared" si="32"/>
        <v>0.94096841841130185</v>
      </c>
      <c r="O85">
        <f t="shared" si="33"/>
        <v>27.21637906358545</v>
      </c>
      <c r="P85">
        <f t="shared" si="34"/>
        <v>0.9999999999984861</v>
      </c>
      <c r="Q85">
        <f t="shared" si="35"/>
        <v>1.9132290914997563</v>
      </c>
      <c r="R85">
        <f t="shared" si="36"/>
        <v>0.87138148505176138</v>
      </c>
      <c r="S85">
        <f t="shared" si="27"/>
        <v>-3.50000422313766</v>
      </c>
      <c r="T85" s="5">
        <f t="shared" si="37"/>
        <v>2.9312110590558483E-2</v>
      </c>
      <c r="U85">
        <v>0</v>
      </c>
      <c r="V85" s="6">
        <f t="shared" si="38"/>
        <v>2.9750294483288718E-2</v>
      </c>
      <c r="W85" s="2">
        <v>8.3449325045347952E-3</v>
      </c>
      <c r="X85" s="2">
        <v>4.1959164541453519E-10</v>
      </c>
      <c r="Y85" s="2">
        <v>0.25961848503150214</v>
      </c>
      <c r="Z85" s="2">
        <v>9.9539683965940849E-11</v>
      </c>
      <c r="AA85" s="2">
        <v>1.1912419668728032E-9</v>
      </c>
      <c r="AB85" s="4">
        <f t="shared" si="39"/>
        <v>5.3592683849282063E-2</v>
      </c>
      <c r="AC85">
        <v>0.40300000000000002</v>
      </c>
      <c r="AD85" s="2">
        <f t="shared" si="40"/>
        <v>0.34940731615071796</v>
      </c>
      <c r="AE85" s="2" t="str">
        <f t="shared" si="41"/>
        <v>Very Different</v>
      </c>
      <c r="AF85">
        <v>19.749999999999986</v>
      </c>
      <c r="AG85" s="2" t="e">
        <f t="shared" si="42"/>
        <v>#N/A</v>
      </c>
      <c r="AH85" s="2" t="e">
        <f t="shared" si="43"/>
        <v>#N/A</v>
      </c>
      <c r="AI85" s="2">
        <f t="shared" si="44"/>
        <v>21.960000000000008</v>
      </c>
    </row>
    <row r="86" spans="1:35" x14ac:dyDescent="0.25">
      <c r="A86" t="s">
        <v>106</v>
      </c>
      <c r="B86">
        <v>-125.42</v>
      </c>
      <c r="C86">
        <v>198.27</v>
      </c>
      <c r="D86">
        <v>107.6</v>
      </c>
      <c r="E86">
        <f t="shared" si="24"/>
        <v>285.28401802430716</v>
      </c>
      <c r="F86">
        <f t="shared" si="28"/>
        <v>1.1686135583490798</v>
      </c>
      <c r="G86">
        <v>5</v>
      </c>
      <c r="H86">
        <f t="shared" si="25"/>
        <v>4.9056651824423971</v>
      </c>
      <c r="I86">
        <f t="shared" si="29"/>
        <v>-0.42283020204938399</v>
      </c>
      <c r="J86">
        <v>-24.237216819462493</v>
      </c>
      <c r="K86">
        <f t="shared" si="30"/>
        <v>-13.52662368983864</v>
      </c>
      <c r="L86">
        <f t="shared" si="31"/>
        <v>-1.1820074756569208</v>
      </c>
      <c r="M86">
        <f t="shared" si="26"/>
        <v>-0.84618269380808964</v>
      </c>
      <c r="N86">
        <f t="shared" si="32"/>
        <v>0.30023423720003861</v>
      </c>
      <c r="O86">
        <f t="shared" si="33"/>
        <v>13.859790290209125</v>
      </c>
      <c r="P86">
        <f t="shared" si="34"/>
        <v>0.99999904331461131</v>
      </c>
      <c r="Q86">
        <f t="shared" si="35"/>
        <v>4.1059624584808097</v>
      </c>
      <c r="R86">
        <f t="shared" si="36"/>
        <v>0.98379284369836717</v>
      </c>
      <c r="S86">
        <f t="shared" si="27"/>
        <v>-0.33499313674885567</v>
      </c>
      <c r="T86" s="5">
        <f t="shared" si="37"/>
        <v>0.41702621435956061</v>
      </c>
      <c r="U86">
        <v>0</v>
      </c>
      <c r="V86" s="6">
        <f t="shared" si="38"/>
        <v>0.53961305823874139</v>
      </c>
      <c r="W86" s="2">
        <v>0.41774633057500266</v>
      </c>
      <c r="X86" s="2">
        <v>0.53370601104214999</v>
      </c>
      <c r="Y86" s="2">
        <v>0.32356014622373125</v>
      </c>
      <c r="Z86" s="2">
        <v>0.45741546354213364</v>
      </c>
      <c r="AA86" s="2">
        <v>0.26443604666910109</v>
      </c>
      <c r="AB86" s="4">
        <f t="shared" si="39"/>
        <v>0.39937279961042377</v>
      </c>
      <c r="AC86">
        <v>0.62</v>
      </c>
      <c r="AD86" s="2">
        <f t="shared" si="40"/>
        <v>0.22062720038957623</v>
      </c>
      <c r="AE86" s="2" t="str">
        <f t="shared" si="41"/>
        <v>Different</v>
      </c>
      <c r="AF86">
        <v>-125.42</v>
      </c>
      <c r="AG86" s="2" t="e">
        <f t="shared" si="42"/>
        <v>#N/A</v>
      </c>
      <c r="AH86" s="2">
        <f t="shared" si="43"/>
        <v>198.27</v>
      </c>
      <c r="AI86" s="2" t="e">
        <f t="shared" si="44"/>
        <v>#N/A</v>
      </c>
    </row>
    <row r="87" spans="1:35" x14ac:dyDescent="0.25">
      <c r="A87" t="s">
        <v>106</v>
      </c>
      <c r="B87">
        <v>75.92</v>
      </c>
      <c r="C87">
        <v>107.53000000000002</v>
      </c>
      <c r="D87">
        <v>88.5</v>
      </c>
      <c r="E87">
        <f t="shared" si="24"/>
        <v>223.618254646135</v>
      </c>
      <c r="F87">
        <f t="shared" si="28"/>
        <v>-0.37341030939587549</v>
      </c>
      <c r="G87">
        <v>27</v>
      </c>
      <c r="H87">
        <f t="shared" si="25"/>
        <v>25.924296593046542</v>
      </c>
      <c r="I87">
        <f t="shared" si="29"/>
        <v>0.42275241986128892</v>
      </c>
      <c r="J87">
        <v>26.41758753155365</v>
      </c>
      <c r="K87">
        <f t="shared" si="30"/>
        <v>50.041455526059757</v>
      </c>
      <c r="L87">
        <f t="shared" si="31"/>
        <v>0.71240295428575073</v>
      </c>
      <c r="M87">
        <f t="shared" si="26"/>
        <v>-4.4512902271795776</v>
      </c>
      <c r="N87">
        <f t="shared" si="32"/>
        <v>1.1529039628462211E-2</v>
      </c>
      <c r="O87">
        <f t="shared" si="33"/>
        <v>-2.1370136770827952</v>
      </c>
      <c r="P87">
        <f t="shared" si="34"/>
        <v>0.10555099629120049</v>
      </c>
      <c r="Q87">
        <f t="shared" si="35"/>
        <v>6.7227645323656153</v>
      </c>
      <c r="R87">
        <f t="shared" si="36"/>
        <v>0.99879823866168527</v>
      </c>
      <c r="S87">
        <f t="shared" si="27"/>
        <v>-1.5784873830624031</v>
      </c>
      <c r="T87" s="5">
        <f t="shared" si="37"/>
        <v>0.1710098121534582</v>
      </c>
      <c r="U87">
        <v>0</v>
      </c>
      <c r="V87" s="6">
        <f t="shared" si="38"/>
        <v>0.1875469600489261</v>
      </c>
      <c r="W87" s="2">
        <v>9.3821838841570498E-2</v>
      </c>
      <c r="X87" s="2">
        <v>4.3995222023079666E-6</v>
      </c>
      <c r="Y87" s="2">
        <v>1.0265316746225986E-2</v>
      </c>
      <c r="Z87" s="2">
        <v>2.6005836544174834E-4</v>
      </c>
      <c r="AA87" s="2">
        <v>1.0346809982689404E-4</v>
      </c>
      <c r="AB87" s="4">
        <f t="shared" si="39"/>
        <v>2.0891016315053489E-2</v>
      </c>
      <c r="AC87">
        <v>0.08</v>
      </c>
      <c r="AD87" s="2">
        <f t="shared" si="40"/>
        <v>5.9108983684946513E-2</v>
      </c>
      <c r="AE87" s="2" t="str">
        <f t="shared" si="41"/>
        <v>Same</v>
      </c>
      <c r="AF87">
        <v>75.92</v>
      </c>
      <c r="AG87" s="2">
        <f t="shared" si="42"/>
        <v>107.53000000000002</v>
      </c>
      <c r="AH87" s="2" t="e">
        <f t="shared" si="43"/>
        <v>#N/A</v>
      </c>
      <c r="AI87" s="2" t="e">
        <f t="shared" si="44"/>
        <v>#N/A</v>
      </c>
    </row>
    <row r="88" spans="1:35" x14ac:dyDescent="0.25">
      <c r="A88" t="s">
        <v>111</v>
      </c>
      <c r="B88">
        <v>-36.409999999999997</v>
      </c>
      <c r="C88">
        <v>55.080000000000013</v>
      </c>
      <c r="D88">
        <v>102.4</v>
      </c>
      <c r="E88">
        <f t="shared" si="24"/>
        <v>268.1977594945194</v>
      </c>
      <c r="F88">
        <f t="shared" si="28"/>
        <v>0.74135186531180919</v>
      </c>
      <c r="G88">
        <v>-18</v>
      </c>
      <c r="H88">
        <f t="shared" si="25"/>
        <v>-18.641838193941901</v>
      </c>
      <c r="I88">
        <f t="shared" si="29"/>
        <v>-1.3701497137473695</v>
      </c>
      <c r="J88">
        <v>-25.099678667203264</v>
      </c>
      <c r="K88">
        <f t="shared" si="30"/>
        <v>-13.903510651837571</v>
      </c>
      <c r="L88">
        <f t="shared" si="31"/>
        <v>-1.1932391913313123</v>
      </c>
      <c r="M88">
        <f t="shared" si="26"/>
        <v>7.0046579136072316</v>
      </c>
      <c r="N88">
        <f t="shared" si="32"/>
        <v>0.99909317869628933</v>
      </c>
      <c r="O88">
        <f t="shared" si="33"/>
        <v>19.079120510683197</v>
      </c>
      <c r="P88">
        <f t="shared" si="34"/>
        <v>0.99999999482341617</v>
      </c>
      <c r="Q88">
        <f t="shared" si="35"/>
        <v>-11.304225778882106</v>
      </c>
      <c r="R88">
        <f t="shared" si="36"/>
        <v>1.2320597538227632E-5</v>
      </c>
      <c r="S88">
        <f t="shared" si="27"/>
        <v>-0.36534213479529676</v>
      </c>
      <c r="T88" s="5">
        <f t="shared" si="37"/>
        <v>0.40966700365161024</v>
      </c>
      <c r="U88">
        <v>1</v>
      </c>
      <c r="V88" s="6">
        <f t="shared" si="38"/>
        <v>0.89241063550128685</v>
      </c>
      <c r="W88" s="2">
        <v>0.24714841826067904</v>
      </c>
      <c r="X88" s="2">
        <v>0.20558238849262372</v>
      </c>
      <c r="Y88" s="2">
        <v>0.25265854980005303</v>
      </c>
      <c r="Z88" s="2">
        <v>0.25648751834319494</v>
      </c>
      <c r="AA88" s="2">
        <v>0.26469736697874902</v>
      </c>
      <c r="AB88" s="4">
        <f t="shared" si="39"/>
        <v>0.24531484837505993</v>
      </c>
      <c r="AC88">
        <v>0.16</v>
      </c>
      <c r="AD88" s="2">
        <f t="shared" si="40"/>
        <v>8.5314848375059926E-2</v>
      </c>
      <c r="AE88" s="2" t="str">
        <f t="shared" si="41"/>
        <v>Same</v>
      </c>
      <c r="AF88">
        <v>-36.409999999999997</v>
      </c>
      <c r="AG88" s="2">
        <f t="shared" si="42"/>
        <v>55.080000000000013</v>
      </c>
      <c r="AH88" s="2" t="e">
        <f t="shared" si="43"/>
        <v>#N/A</v>
      </c>
      <c r="AI88" s="2" t="e">
        <f t="shared" si="44"/>
        <v>#N/A</v>
      </c>
    </row>
    <row r="89" spans="1:35" x14ac:dyDescent="0.25">
      <c r="A89" t="s">
        <v>170</v>
      </c>
      <c r="B89">
        <v>-39.299999999999997</v>
      </c>
      <c r="C89">
        <v>39.210000000000008</v>
      </c>
      <c r="D89">
        <v>90.2</v>
      </c>
      <c r="E89">
        <f t="shared" si="24"/>
        <v>228.98117664835809</v>
      </c>
      <c r="F89">
        <f t="shared" si="28"/>
        <v>-0.2393042305078647</v>
      </c>
      <c r="G89">
        <v>-14</v>
      </c>
      <c r="H89">
        <f t="shared" si="25"/>
        <v>-14.449511486597967</v>
      </c>
      <c r="I89">
        <f t="shared" si="29"/>
        <v>-1.2014917959291072</v>
      </c>
      <c r="J89">
        <v>-33.79926077471697</v>
      </c>
      <c r="K89">
        <f t="shared" si="30"/>
        <v>-17.546988233173536</v>
      </c>
      <c r="L89">
        <f t="shared" si="31"/>
        <v>-1.3018195042255063</v>
      </c>
      <c r="M89">
        <f t="shared" si="26"/>
        <v>7.0122633912889691</v>
      </c>
      <c r="N89">
        <f t="shared" si="32"/>
        <v>0.99910004316178735</v>
      </c>
      <c r="O89">
        <f t="shared" si="33"/>
        <v>5.8239790790371675</v>
      </c>
      <c r="P89">
        <f t="shared" si="34"/>
        <v>0.99705289085357762</v>
      </c>
      <c r="Q89">
        <f t="shared" si="35"/>
        <v>-16.344034190609708</v>
      </c>
      <c r="R89">
        <f t="shared" si="36"/>
        <v>7.9776706756173277E-8</v>
      </c>
      <c r="S89">
        <f t="shared" si="27"/>
        <v>-0.37459489070264729</v>
      </c>
      <c r="T89" s="5">
        <f t="shared" si="37"/>
        <v>0.40743120232689872</v>
      </c>
      <c r="U89">
        <v>0</v>
      </c>
      <c r="V89" s="6">
        <f t="shared" si="38"/>
        <v>0.52328829849737979</v>
      </c>
      <c r="W89" s="2">
        <v>0.24265869500858503</v>
      </c>
      <c r="X89" s="2">
        <v>0.2051128255395725</v>
      </c>
      <c r="Y89" s="2">
        <v>0.25270542459310091</v>
      </c>
      <c r="Z89" s="2">
        <v>0.25561643510378096</v>
      </c>
      <c r="AA89" s="2">
        <v>0.26341066574530603</v>
      </c>
      <c r="AB89" s="4">
        <f t="shared" si="39"/>
        <v>0.24390080919806909</v>
      </c>
      <c r="AC89">
        <v>0.10299999999999999</v>
      </c>
      <c r="AD89" s="2">
        <f t="shared" si="40"/>
        <v>0.14090080919806908</v>
      </c>
      <c r="AE89" s="2" t="str">
        <f t="shared" si="41"/>
        <v>Different</v>
      </c>
      <c r="AF89">
        <v>-39.299999999999997</v>
      </c>
      <c r="AG89" s="2" t="e">
        <f t="shared" si="42"/>
        <v>#N/A</v>
      </c>
      <c r="AH89" s="2">
        <f t="shared" si="43"/>
        <v>39.210000000000008</v>
      </c>
      <c r="AI89" s="2" t="e">
        <f t="shared" si="44"/>
        <v>#N/A</v>
      </c>
    </row>
    <row r="90" spans="1:35" x14ac:dyDescent="0.25">
      <c r="A90" t="s">
        <v>111</v>
      </c>
      <c r="B90">
        <v>57.790000000000006</v>
      </c>
      <c r="C90">
        <v>87.850000000000009</v>
      </c>
      <c r="D90">
        <v>99.7</v>
      </c>
      <c r="E90">
        <f t="shared" si="24"/>
        <v>259.41146076486996</v>
      </c>
      <c r="F90">
        <f t="shared" si="28"/>
        <v>0.52164028455722067</v>
      </c>
      <c r="G90">
        <v>11</v>
      </c>
      <c r="H90">
        <f t="shared" si="25"/>
        <v>10.692779537546619</v>
      </c>
      <c r="I90">
        <f t="shared" si="29"/>
        <v>-0.19001374344698893</v>
      </c>
      <c r="J90">
        <v>25.003464145935482</v>
      </c>
      <c r="K90">
        <f t="shared" si="30"/>
        <v>46.772403710611165</v>
      </c>
      <c r="L90">
        <f t="shared" si="31"/>
        <v>0.61498101025979401</v>
      </c>
      <c r="M90">
        <f t="shared" si="26"/>
        <v>-1.0170730935281647</v>
      </c>
      <c r="N90">
        <f t="shared" si="32"/>
        <v>0.26559791839504326</v>
      </c>
      <c r="O90">
        <f t="shared" si="33"/>
        <v>13.770923130810763</v>
      </c>
      <c r="P90">
        <f t="shared" si="34"/>
        <v>0.9999989544047071</v>
      </c>
      <c r="Q90">
        <f t="shared" si="35"/>
        <v>5.0740930621747582</v>
      </c>
      <c r="R90">
        <f t="shared" si="36"/>
        <v>0.99378214525661535</v>
      </c>
      <c r="S90">
        <f t="shared" si="27"/>
        <v>-0.17944804111415946</v>
      </c>
      <c r="T90" s="5">
        <f t="shared" si="37"/>
        <v>0.45525798902647491</v>
      </c>
      <c r="U90">
        <v>1</v>
      </c>
      <c r="V90" s="6">
        <f t="shared" si="38"/>
        <v>0.78689101187057042</v>
      </c>
      <c r="W90" s="2">
        <v>0.45033437391691328</v>
      </c>
      <c r="X90" s="2">
        <v>0.46556739480735354</v>
      </c>
      <c r="Y90" s="2">
        <v>0.83046247257487538</v>
      </c>
      <c r="Z90" s="2">
        <v>0.68979090401095911</v>
      </c>
      <c r="AA90" s="2">
        <v>0.55528458847359696</v>
      </c>
      <c r="AB90" s="4">
        <f t="shared" si="39"/>
        <v>0.59828794675673957</v>
      </c>
      <c r="AC90">
        <v>0.82699999999999996</v>
      </c>
      <c r="AD90" s="2">
        <f t="shared" si="40"/>
        <v>0.22871205324326038</v>
      </c>
      <c r="AE90" s="2" t="str">
        <f t="shared" si="41"/>
        <v>Different</v>
      </c>
      <c r="AF90">
        <v>57.790000000000006</v>
      </c>
      <c r="AG90" s="2" t="e">
        <f t="shared" si="42"/>
        <v>#N/A</v>
      </c>
      <c r="AH90" s="2">
        <f t="shared" si="43"/>
        <v>87.850000000000009</v>
      </c>
      <c r="AI90" s="2" t="e">
        <f t="shared" si="44"/>
        <v>#N/A</v>
      </c>
    </row>
    <row r="91" spans="1:35" x14ac:dyDescent="0.25">
      <c r="A91" t="s">
        <v>106</v>
      </c>
      <c r="B91">
        <v>42.33</v>
      </c>
      <c r="C91">
        <v>142.23000000000002</v>
      </c>
      <c r="D91">
        <v>98.1</v>
      </c>
      <c r="E91">
        <f t="shared" si="24"/>
        <v>254.2329523950838</v>
      </c>
      <c r="F91">
        <f t="shared" si="28"/>
        <v>0.39214568223541008</v>
      </c>
      <c r="G91">
        <v>38</v>
      </c>
      <c r="H91">
        <f t="shared" si="25"/>
        <v>36.302623805437335</v>
      </c>
      <c r="I91">
        <f t="shared" si="29"/>
        <v>0.84027404455055543</v>
      </c>
      <c r="J91">
        <v>12.430406694380027</v>
      </c>
      <c r="K91">
        <f t="shared" si="30"/>
        <v>19.961224491878859</v>
      </c>
      <c r="L91">
        <f t="shared" si="31"/>
        <v>-0.18402657621335117</v>
      </c>
      <c r="M91">
        <f t="shared" si="26"/>
        <v>-9.0686568413695632</v>
      </c>
      <c r="N91">
        <f t="shared" si="32"/>
        <v>1.1520792070719733E-4</v>
      </c>
      <c r="O91">
        <f t="shared" si="33"/>
        <v>-2.8215632436097784</v>
      </c>
      <c r="P91">
        <f t="shared" si="34"/>
        <v>5.6170000796730297E-2</v>
      </c>
      <c r="Q91">
        <f t="shared" si="35"/>
        <v>16.369804002967207</v>
      </c>
      <c r="R91">
        <f t="shared" si="36"/>
        <v>0.99999992225286061</v>
      </c>
      <c r="S91">
        <f t="shared" si="27"/>
        <v>-1.6741287127781881</v>
      </c>
      <c r="T91" s="5">
        <f t="shared" si="37"/>
        <v>0.15787449024617331</v>
      </c>
      <c r="U91">
        <v>0</v>
      </c>
      <c r="V91" s="6">
        <f t="shared" si="38"/>
        <v>0.17182621438301426</v>
      </c>
      <c r="W91" s="2">
        <v>8.0785840298553901E-2</v>
      </c>
      <c r="X91" s="2">
        <v>4.4914188848652596E-6</v>
      </c>
      <c r="Y91" s="2">
        <v>3.2408520346895592E-2</v>
      </c>
      <c r="Z91" s="2">
        <v>1.3418719363122254E-3</v>
      </c>
      <c r="AA91" s="2">
        <v>1.0839086511182231E-3</v>
      </c>
      <c r="AB91" s="4">
        <f t="shared" si="39"/>
        <v>2.3124926530352963E-2</v>
      </c>
      <c r="AC91">
        <v>0.157</v>
      </c>
      <c r="AD91" s="2">
        <f t="shared" si="40"/>
        <v>0.13387507346964703</v>
      </c>
      <c r="AE91" s="2" t="str">
        <f t="shared" si="41"/>
        <v>Different</v>
      </c>
      <c r="AF91">
        <v>42.33</v>
      </c>
      <c r="AG91" s="2" t="e">
        <f t="shared" si="42"/>
        <v>#N/A</v>
      </c>
      <c r="AH91" s="2">
        <f t="shared" si="43"/>
        <v>142.23000000000002</v>
      </c>
      <c r="AI91" s="2" t="e">
        <f t="shared" si="44"/>
        <v>#N/A</v>
      </c>
    </row>
    <row r="92" spans="1:35" x14ac:dyDescent="0.25">
      <c r="A92" t="s">
        <v>106</v>
      </c>
      <c r="B92">
        <v>25.739999999999995</v>
      </c>
      <c r="C92">
        <v>53.480000000000018</v>
      </c>
      <c r="D92">
        <v>104.2</v>
      </c>
      <c r="E92">
        <f t="shared" si="24"/>
        <v>274.08798877725161</v>
      </c>
      <c r="F92">
        <f t="shared" si="28"/>
        <v>0.88864387376002341</v>
      </c>
      <c r="G92">
        <v>-4</v>
      </c>
      <c r="H92">
        <f t="shared" si="25"/>
        <v>-4.067810681505188</v>
      </c>
      <c r="I92">
        <f t="shared" si="29"/>
        <v>-0.78383445111104255</v>
      </c>
      <c r="J92">
        <v>19.276183539498362</v>
      </c>
      <c r="K92">
        <f t="shared" si="30"/>
        <v>34.014397924386472</v>
      </c>
      <c r="L92">
        <f t="shared" si="31"/>
        <v>0.23477604693838602</v>
      </c>
      <c r="M92">
        <f t="shared" si="26"/>
        <v>2.8818796525870587</v>
      </c>
      <c r="N92">
        <f t="shared" si="32"/>
        <v>0.94694337975912646</v>
      </c>
      <c r="O92">
        <f t="shared" si="33"/>
        <v>22.108510940822772</v>
      </c>
      <c r="P92">
        <f t="shared" si="34"/>
        <v>0.99999999974973752</v>
      </c>
      <c r="Q92">
        <f t="shared" si="35"/>
        <v>-0.54811569006905447</v>
      </c>
      <c r="R92">
        <f t="shared" si="36"/>
        <v>0.3663016936910275</v>
      </c>
      <c r="S92">
        <f t="shared" si="27"/>
        <v>-1.5267998773616629</v>
      </c>
      <c r="T92" s="5">
        <f t="shared" si="37"/>
        <v>0.17846238449237878</v>
      </c>
      <c r="U92">
        <v>0</v>
      </c>
      <c r="V92" s="6">
        <f t="shared" si="38"/>
        <v>0.19657755374283875</v>
      </c>
      <c r="W92" s="2">
        <v>7.2242198277659167E-2</v>
      </c>
      <c r="X92" s="2">
        <v>1.3124724498696359E-6</v>
      </c>
      <c r="Y92" s="2">
        <v>0.25683123252804235</v>
      </c>
      <c r="Z92" s="2">
        <v>1.9124659636684835E-9</v>
      </c>
      <c r="AA92" s="2">
        <v>1.5633986899937759E-5</v>
      </c>
      <c r="AB92" s="4">
        <f t="shared" si="39"/>
        <v>6.5818075835503448E-2</v>
      </c>
      <c r="AC92">
        <v>0.377</v>
      </c>
      <c r="AD92" s="2">
        <f t="shared" si="40"/>
        <v>0.31118192416449653</v>
      </c>
      <c r="AE92" s="2" t="str">
        <f t="shared" si="41"/>
        <v>Very Different</v>
      </c>
      <c r="AF92">
        <v>25.739999999999995</v>
      </c>
      <c r="AG92" s="2" t="e">
        <f t="shared" si="42"/>
        <v>#N/A</v>
      </c>
      <c r="AH92" s="2" t="e">
        <f t="shared" si="43"/>
        <v>#N/A</v>
      </c>
      <c r="AI92" s="2">
        <f t="shared" si="44"/>
        <v>53.480000000000018</v>
      </c>
    </row>
    <row r="93" spans="1:35" x14ac:dyDescent="0.25">
      <c r="A93" t="s">
        <v>106</v>
      </c>
      <c r="B93">
        <v>86.42</v>
      </c>
      <c r="C93">
        <v>97.140000000000015</v>
      </c>
      <c r="D93">
        <v>92.5</v>
      </c>
      <c r="E93">
        <f t="shared" si="24"/>
        <v>236.2775179878183</v>
      </c>
      <c r="F93">
        <f t="shared" si="28"/>
        <v>-5.6850760765456393E-2</v>
      </c>
      <c r="G93">
        <v>23</v>
      </c>
      <c r="H93">
        <f t="shared" si="25"/>
        <v>22.134685278016565</v>
      </c>
      <c r="I93">
        <f t="shared" si="29"/>
        <v>0.27029580129340591</v>
      </c>
      <c r="J93">
        <v>31.243269632011405</v>
      </c>
      <c r="K93">
        <f t="shared" si="30"/>
        <v>61.51378397221383</v>
      </c>
      <c r="L93">
        <f t="shared" si="31"/>
        <v>1.0542930810946598</v>
      </c>
      <c r="M93">
        <f t="shared" si="26"/>
        <v>-3.5773964498334365</v>
      </c>
      <c r="N93">
        <f t="shared" si="32"/>
        <v>2.7188494526928533E-2</v>
      </c>
      <c r="O93">
        <f t="shared" si="33"/>
        <v>4.8115948526112575</v>
      </c>
      <c r="P93">
        <f t="shared" si="34"/>
        <v>0.9919307667877868</v>
      </c>
      <c r="Q93">
        <f t="shared" si="35"/>
        <v>7.5213693357432145</v>
      </c>
      <c r="R93">
        <f t="shared" si="36"/>
        <v>0.99945890223292078</v>
      </c>
      <c r="S93">
        <f t="shared" si="27"/>
        <v>1.1164961419228772</v>
      </c>
      <c r="T93" s="5">
        <f t="shared" si="37"/>
        <v>0.75333820850576427</v>
      </c>
      <c r="U93">
        <v>0</v>
      </c>
      <c r="V93" s="6">
        <f t="shared" si="38"/>
        <v>1.3997371458599037</v>
      </c>
      <c r="W93" s="2">
        <v>0.85770952590281524</v>
      </c>
      <c r="X93" s="2">
        <v>0.85402496355912882</v>
      </c>
      <c r="Y93" s="2">
        <v>0.99995385422326555</v>
      </c>
      <c r="Z93" s="2">
        <v>0.83267715083579086</v>
      </c>
      <c r="AA93" s="2">
        <v>0.84305974805681205</v>
      </c>
      <c r="AB93" s="4">
        <f t="shared" si="39"/>
        <v>0.87748504851556253</v>
      </c>
      <c r="AC93">
        <v>0.18</v>
      </c>
      <c r="AD93" s="2">
        <f t="shared" si="40"/>
        <v>0.69748504851556259</v>
      </c>
      <c r="AE93" s="2" t="str">
        <f t="shared" si="41"/>
        <v>Very Different</v>
      </c>
      <c r="AF93">
        <v>86.42</v>
      </c>
      <c r="AG93" s="2" t="e">
        <f t="shared" si="42"/>
        <v>#N/A</v>
      </c>
      <c r="AH93" s="2" t="e">
        <f t="shared" si="43"/>
        <v>#N/A</v>
      </c>
      <c r="AI93" s="2">
        <f t="shared" si="44"/>
        <v>97.140000000000015</v>
      </c>
    </row>
    <row r="94" spans="1:35" x14ac:dyDescent="0.25">
      <c r="A94" t="s">
        <v>116</v>
      </c>
      <c r="B94">
        <v>103.58</v>
      </c>
      <c r="C94">
        <v>138.22000000000003</v>
      </c>
      <c r="D94">
        <v>106</v>
      </c>
      <c r="E94">
        <f t="shared" si="24"/>
        <v>280.0039850126538</v>
      </c>
      <c r="F94">
        <f t="shared" si="28"/>
        <v>1.0365802147169021</v>
      </c>
      <c r="G94">
        <v>31</v>
      </c>
      <c r="H94">
        <f t="shared" si="25"/>
        <v>29.704906887425448</v>
      </c>
      <c r="I94">
        <f t="shared" si="29"/>
        <v>0.57484692604928767</v>
      </c>
      <c r="J94">
        <v>27.63550558191897</v>
      </c>
      <c r="K94">
        <f t="shared" si="30"/>
        <v>52.891712303406422</v>
      </c>
      <c r="L94">
        <f t="shared" si="31"/>
        <v>0.79734426812790127</v>
      </c>
      <c r="M94">
        <f t="shared" si="26"/>
        <v>-7.5188673536831905</v>
      </c>
      <c r="N94">
        <f t="shared" si="32"/>
        <v>5.4245254371040484E-4</v>
      </c>
      <c r="O94">
        <f t="shared" si="33"/>
        <v>12.366855484541666</v>
      </c>
      <c r="P94">
        <f t="shared" si="34"/>
        <v>0.99999574263333213</v>
      </c>
      <c r="Q94">
        <f t="shared" si="35"/>
        <v>18.993943472645249</v>
      </c>
      <c r="R94">
        <f t="shared" si="36"/>
        <v>0.999999994363167</v>
      </c>
      <c r="S94">
        <f t="shared" si="27"/>
        <v>1.2898917875836107</v>
      </c>
      <c r="T94" s="5">
        <f t="shared" si="37"/>
        <v>0.78412887254013375</v>
      </c>
      <c r="U94">
        <v>1</v>
      </c>
      <c r="V94" s="6">
        <f t="shared" si="38"/>
        <v>0.24318189390038525</v>
      </c>
      <c r="W94" s="2">
        <v>0.89897325609423262</v>
      </c>
      <c r="X94" s="2">
        <v>0.86319555562456363</v>
      </c>
      <c r="Y94" s="2">
        <v>0.9999981960740999</v>
      </c>
      <c r="Z94" s="2">
        <v>0.83669398318723109</v>
      </c>
      <c r="AA94" s="2">
        <v>0.8511020127637634</v>
      </c>
      <c r="AB94" s="4">
        <f t="shared" si="39"/>
        <v>0.88999260074877817</v>
      </c>
      <c r="AC94">
        <v>0.91700000000000004</v>
      </c>
      <c r="AD94" s="2">
        <f t="shared" si="40"/>
        <v>2.7007399251221864E-2</v>
      </c>
      <c r="AE94" s="2" t="str">
        <f t="shared" si="41"/>
        <v>Same</v>
      </c>
      <c r="AF94">
        <v>103.58</v>
      </c>
      <c r="AG94" s="2">
        <f t="shared" si="42"/>
        <v>138.22000000000003</v>
      </c>
      <c r="AH94" s="2" t="e">
        <f t="shared" si="43"/>
        <v>#N/A</v>
      </c>
      <c r="AI94" s="2" t="e">
        <f t="shared" si="44"/>
        <v>#N/A</v>
      </c>
    </row>
    <row r="95" spans="1:35" x14ac:dyDescent="0.25">
      <c r="A95" t="s">
        <v>106</v>
      </c>
      <c r="B95">
        <v>20.239999999999995</v>
      </c>
      <c r="C95">
        <v>30.240000000000009</v>
      </c>
      <c r="D95">
        <v>70.400000000000006</v>
      </c>
      <c r="E95">
        <f t="shared" si="24"/>
        <v>168.20671159791746</v>
      </c>
      <c r="F95">
        <f t="shared" si="28"/>
        <v>-1.7590401507865003</v>
      </c>
      <c r="G95">
        <v>-37</v>
      </c>
      <c r="H95">
        <f t="shared" si="25"/>
        <v>-38.721287511304446</v>
      </c>
      <c r="I95">
        <f t="shared" si="29"/>
        <v>-2.1779489024106176</v>
      </c>
      <c r="J95">
        <v>25.34615757138203</v>
      </c>
      <c r="K95">
        <f t="shared" si="30"/>
        <v>47.560546202927448</v>
      </c>
      <c r="L95">
        <f t="shared" si="31"/>
        <v>0.63846866909960309</v>
      </c>
      <c r="M95">
        <f t="shared" si="26"/>
        <v>17.376201979935278</v>
      </c>
      <c r="N95">
        <f t="shared" si="32"/>
        <v>0.99999997158083243</v>
      </c>
      <c r="O95">
        <f t="shared" si="33"/>
        <v>9.6003498832712086</v>
      </c>
      <c r="P95">
        <f t="shared" si="34"/>
        <v>0.99993229954017848</v>
      </c>
      <c r="Q95">
        <f t="shared" si="35"/>
        <v>-37.179846358257919</v>
      </c>
      <c r="R95">
        <f t="shared" si="36"/>
        <v>7.1284956446944096E-17</v>
      </c>
      <c r="S95">
        <f t="shared" si="27"/>
        <v>-0.37061732559300697</v>
      </c>
      <c r="T95" s="5">
        <f t="shared" si="37"/>
        <v>0.40839186236623332</v>
      </c>
      <c r="U95">
        <v>0</v>
      </c>
      <c r="V95" s="6">
        <f t="shared" si="38"/>
        <v>0.52491079294299148</v>
      </c>
      <c r="W95" s="2">
        <v>0.24340731686022221</v>
      </c>
      <c r="X95" s="2">
        <v>0.20524564029835596</v>
      </c>
      <c r="Y95" s="2">
        <v>0.25263414170511123</v>
      </c>
      <c r="Z95" s="2">
        <v>0.256354411782795</v>
      </c>
      <c r="AA95" s="2">
        <v>0.26411483272221359</v>
      </c>
      <c r="AB95" s="4">
        <f t="shared" si="39"/>
        <v>0.2443512686737396</v>
      </c>
      <c r="AC95">
        <v>5.7000000000000002E-2</v>
      </c>
      <c r="AD95" s="2">
        <f t="shared" si="40"/>
        <v>0.18735126867373961</v>
      </c>
      <c r="AE95" s="2" t="str">
        <f t="shared" si="41"/>
        <v>Different</v>
      </c>
      <c r="AF95">
        <v>20.239999999999995</v>
      </c>
      <c r="AG95" s="2" t="e">
        <f t="shared" si="42"/>
        <v>#N/A</v>
      </c>
      <c r="AH95" s="2">
        <f t="shared" si="43"/>
        <v>30.240000000000009</v>
      </c>
      <c r="AI95" s="2" t="e">
        <f t="shared" si="44"/>
        <v>#N/A</v>
      </c>
    </row>
    <row r="96" spans="1:35" x14ac:dyDescent="0.25">
      <c r="A96" t="s">
        <v>139</v>
      </c>
      <c r="B96">
        <v>64.42</v>
      </c>
      <c r="C96">
        <v>135.28</v>
      </c>
      <c r="D96">
        <v>100.7</v>
      </c>
      <c r="E96">
        <f t="shared" si="24"/>
        <v>262.65872499632587</v>
      </c>
      <c r="F96">
        <f t="shared" si="28"/>
        <v>0.60284188939378636</v>
      </c>
      <c r="G96">
        <v>21</v>
      </c>
      <c r="H96">
        <f t="shared" si="25"/>
        <v>20.236043559700605</v>
      </c>
      <c r="I96">
        <f t="shared" si="29"/>
        <v>0.19391316672126996</v>
      </c>
      <c r="J96">
        <v>19.097755400984575</v>
      </c>
      <c r="K96">
        <f t="shared" si="30"/>
        <v>33.630350915012457</v>
      </c>
      <c r="L96">
        <f t="shared" si="31"/>
        <v>0.22333095265332123</v>
      </c>
      <c r="M96">
        <f t="shared" si="26"/>
        <v>-4.2331011280182977</v>
      </c>
      <c r="N96">
        <f t="shared" si="32"/>
        <v>1.4299878544956891E-2</v>
      </c>
      <c r="O96">
        <f t="shared" si="33"/>
        <v>8.5261798140435374</v>
      </c>
      <c r="P96">
        <f t="shared" si="34"/>
        <v>0.99980182855243116</v>
      </c>
      <c r="Q96">
        <f t="shared" si="35"/>
        <v>10.08082221448533</v>
      </c>
      <c r="R96">
        <f t="shared" si="36"/>
        <v>0.99995812678051899</v>
      </c>
      <c r="S96">
        <f t="shared" si="27"/>
        <v>1.2119012695196969</v>
      </c>
      <c r="T96" s="5">
        <f t="shared" si="37"/>
        <v>0.7706351838858394</v>
      </c>
      <c r="U96">
        <v>1</v>
      </c>
      <c r="V96" s="6">
        <f t="shared" si="38"/>
        <v>0.2605401900516231</v>
      </c>
      <c r="W96" s="2">
        <v>0.87979409459558888</v>
      </c>
      <c r="X96" s="2">
        <v>0.8611460696758938</v>
      </c>
      <c r="Y96" s="2">
        <v>0.99918576956802174</v>
      </c>
      <c r="Z96" s="2">
        <v>0.83653693855191424</v>
      </c>
      <c r="AA96" s="2">
        <v>0.84973247176048472</v>
      </c>
      <c r="AB96" s="4">
        <f t="shared" si="39"/>
        <v>0.88527906883038054</v>
      </c>
      <c r="AC96">
        <v>0.45300000000000001</v>
      </c>
      <c r="AD96" s="2">
        <f t="shared" si="40"/>
        <v>0.43227906883038053</v>
      </c>
      <c r="AE96" s="2" t="str">
        <f t="shared" si="41"/>
        <v>Very Different</v>
      </c>
      <c r="AF96">
        <v>64.42</v>
      </c>
      <c r="AG96" s="2" t="e">
        <f t="shared" si="42"/>
        <v>#N/A</v>
      </c>
      <c r="AH96" s="2" t="e">
        <f t="shared" si="43"/>
        <v>#N/A</v>
      </c>
      <c r="AI96" s="2">
        <f t="shared" si="44"/>
        <v>135.28</v>
      </c>
    </row>
    <row r="97" spans="1:35" x14ac:dyDescent="0.25">
      <c r="A97" t="s">
        <v>111</v>
      </c>
      <c r="B97">
        <v>-57.17</v>
      </c>
      <c r="C97">
        <v>84.240000000000009</v>
      </c>
      <c r="D97">
        <v>103</v>
      </c>
      <c r="E97">
        <f t="shared" si="24"/>
        <v>270.15828588605541</v>
      </c>
      <c r="F97">
        <f t="shared" si="28"/>
        <v>0.79037709946892876</v>
      </c>
      <c r="G97">
        <v>7</v>
      </c>
      <c r="H97">
        <f t="shared" si="25"/>
        <v>6.8422476255383282</v>
      </c>
      <c r="I97">
        <f t="shared" si="29"/>
        <v>-0.3449212065591698</v>
      </c>
      <c r="J97">
        <v>-25.622265681866281</v>
      </c>
      <c r="K97">
        <f t="shared" si="30"/>
        <v>-14.130327949609896</v>
      </c>
      <c r="L97">
        <f t="shared" si="31"/>
        <v>-1.1999986382092327</v>
      </c>
      <c r="M97">
        <f t="shared" si="26"/>
        <v>-0.93223898582822451</v>
      </c>
      <c r="N97">
        <f t="shared" si="32"/>
        <v>0.28247069367946054</v>
      </c>
      <c r="O97">
        <f t="shared" si="33"/>
        <v>8.7383475966035462</v>
      </c>
      <c r="P97">
        <f t="shared" si="34"/>
        <v>0.99983970711780079</v>
      </c>
      <c r="Q97">
        <f t="shared" si="35"/>
        <v>2.3639181675433845</v>
      </c>
      <c r="R97">
        <f t="shared" si="36"/>
        <v>0.91403417812355525</v>
      </c>
      <c r="S97">
        <f t="shared" si="27"/>
        <v>4.1814079230886758E-2</v>
      </c>
      <c r="T97" s="5">
        <f t="shared" si="37"/>
        <v>0.5104519969811363</v>
      </c>
      <c r="U97">
        <v>1</v>
      </c>
      <c r="V97" s="6">
        <f t="shared" si="38"/>
        <v>0.67245867717741725</v>
      </c>
      <c r="W97" s="2">
        <v>0.69871879790618519</v>
      </c>
      <c r="X97" s="2">
        <v>0.47926415329076782</v>
      </c>
      <c r="Y97" s="2">
        <v>0.387101236748148</v>
      </c>
      <c r="Z97" s="2">
        <v>0.74398615777883315</v>
      </c>
      <c r="AA97" s="2">
        <v>0.58483239369128659</v>
      </c>
      <c r="AB97" s="4">
        <f t="shared" si="39"/>
        <v>0.57878054788304412</v>
      </c>
      <c r="AC97">
        <v>0.63700000000000001</v>
      </c>
      <c r="AD97" s="2">
        <f t="shared" si="40"/>
        <v>5.8219452116955894E-2</v>
      </c>
      <c r="AE97" s="2" t="str">
        <f t="shared" si="41"/>
        <v>Same</v>
      </c>
      <c r="AF97">
        <v>-57.17</v>
      </c>
      <c r="AG97" s="2">
        <f t="shared" si="42"/>
        <v>84.240000000000009</v>
      </c>
      <c r="AH97" s="2" t="e">
        <f t="shared" si="43"/>
        <v>#N/A</v>
      </c>
      <c r="AI97" s="2" t="e">
        <f t="shared" si="44"/>
        <v>#N/A</v>
      </c>
    </row>
    <row r="98" spans="1:35" x14ac:dyDescent="0.25">
      <c r="A98" t="s">
        <v>106</v>
      </c>
      <c r="B98">
        <v>27.61999999999999</v>
      </c>
      <c r="C98">
        <v>66.900000000000006</v>
      </c>
      <c r="D98">
        <v>106.4</v>
      </c>
      <c r="E98">
        <f t="shared" si="24"/>
        <v>281.32211731884996</v>
      </c>
      <c r="F98">
        <f t="shared" si="28"/>
        <v>1.0695416404035525</v>
      </c>
      <c r="G98">
        <v>-3</v>
      </c>
      <c r="H98">
        <f t="shared" si="25"/>
        <v>-3.0425806713484991</v>
      </c>
      <c r="I98">
        <f t="shared" si="29"/>
        <v>-0.74258929755587688</v>
      </c>
      <c r="J98">
        <v>16.825145973875308</v>
      </c>
      <c r="K98">
        <f t="shared" si="30"/>
        <v>28.816882635169296</v>
      </c>
      <c r="L98">
        <f t="shared" si="31"/>
        <v>7.9883413794029925E-2</v>
      </c>
      <c r="M98">
        <f t="shared" si="26"/>
        <v>2.254421201211529</v>
      </c>
      <c r="N98">
        <f t="shared" si="32"/>
        <v>0.90503121715329837</v>
      </c>
      <c r="O98">
        <f t="shared" si="33"/>
        <v>22.85723027740088</v>
      </c>
      <c r="P98">
        <f t="shared" si="34"/>
        <v>0.99999999988163291</v>
      </c>
      <c r="Q98">
        <f t="shared" si="35"/>
        <v>1.067936986546131</v>
      </c>
      <c r="R98">
        <f t="shared" si="36"/>
        <v>0.74420438978134718</v>
      </c>
      <c r="S98">
        <f t="shared" si="27"/>
        <v>-2.792109178642491</v>
      </c>
      <c r="T98" s="5">
        <f t="shared" si="37"/>
        <v>5.7752073467315986E-2</v>
      </c>
      <c r="U98">
        <v>0</v>
      </c>
      <c r="V98" s="6">
        <f t="shared" si="38"/>
        <v>5.9486847386335508E-2</v>
      </c>
      <c r="W98" s="2">
        <v>2.5936451556153737E-2</v>
      </c>
      <c r="X98" s="2">
        <v>3.128821462487016E-9</v>
      </c>
      <c r="Y98" s="2">
        <v>0.25851351520713017</v>
      </c>
      <c r="Z98" s="2">
        <v>2.4381510862738422E-10</v>
      </c>
      <c r="AA98" s="2">
        <v>3.7018699869177845E-8</v>
      </c>
      <c r="AB98" s="4">
        <f t="shared" si="39"/>
        <v>5.6890001430924077E-2</v>
      </c>
      <c r="AC98">
        <v>0.41</v>
      </c>
      <c r="AD98" s="2">
        <f t="shared" si="40"/>
        <v>0.35310999856907588</v>
      </c>
      <c r="AE98" s="2" t="str">
        <f t="shared" si="41"/>
        <v>Very Different</v>
      </c>
      <c r="AF98">
        <v>27.61999999999999</v>
      </c>
      <c r="AG98" s="2" t="e">
        <f t="shared" si="42"/>
        <v>#N/A</v>
      </c>
      <c r="AH98" s="2" t="e">
        <f t="shared" si="43"/>
        <v>#N/A</v>
      </c>
      <c r="AI98" s="2">
        <f t="shared" si="44"/>
        <v>66.900000000000006</v>
      </c>
    </row>
    <row r="99" spans="1:35" x14ac:dyDescent="0.25">
      <c r="A99" t="s">
        <v>106</v>
      </c>
      <c r="B99">
        <v>39.070000000000007</v>
      </c>
      <c r="C99">
        <v>59.41</v>
      </c>
      <c r="D99">
        <v>65.900000000000006</v>
      </c>
      <c r="E99">
        <f t="shared" si="24"/>
        <v>154.94725745791573</v>
      </c>
      <c r="F99">
        <f t="shared" si="28"/>
        <v>-2.090608165792859</v>
      </c>
      <c r="G99">
        <v>11</v>
      </c>
      <c r="H99">
        <f t="shared" si="25"/>
        <v>10.692779537546619</v>
      </c>
      <c r="I99">
        <f t="shared" si="29"/>
        <v>-0.19001374344698893</v>
      </c>
      <c r="J99">
        <v>24.997691673946363</v>
      </c>
      <c r="K99">
        <f t="shared" si="30"/>
        <v>46.759150488744694</v>
      </c>
      <c r="L99">
        <f t="shared" si="31"/>
        <v>0.6145860472210507</v>
      </c>
      <c r="M99">
        <f t="shared" si="26"/>
        <v>2.567519321738291</v>
      </c>
      <c r="N99">
        <f t="shared" si="32"/>
        <v>0.92874169775525106</v>
      </c>
      <c r="O99">
        <f t="shared" si="33"/>
        <v>-15.246688543486931</v>
      </c>
      <c r="P99">
        <f t="shared" si="34"/>
        <v>2.3902712863724915E-7</v>
      </c>
      <c r="Q99">
        <f t="shared" si="35"/>
        <v>-13.770277624314346</v>
      </c>
      <c r="R99">
        <f t="shared" si="36"/>
        <v>1.0462704486929926E-6</v>
      </c>
      <c r="S99">
        <f t="shared" si="27"/>
        <v>-3.1117255102492054</v>
      </c>
      <c r="T99" s="5">
        <f t="shared" si="37"/>
        <v>4.2626171958058102E-2</v>
      </c>
      <c r="U99">
        <v>0</v>
      </c>
      <c r="V99" s="6">
        <f t="shared" si="38"/>
        <v>4.3561338890021853E-2</v>
      </c>
      <c r="W99" s="2">
        <v>7.4336944784228242E-3</v>
      </c>
      <c r="X99" s="2">
        <v>2.0776219677653281E-7</v>
      </c>
      <c r="Y99" s="2">
        <v>1.2734084734159426E-7</v>
      </c>
      <c r="Z99" s="2">
        <v>1.3958275074009189E-6</v>
      </c>
      <c r="AA99" s="2">
        <v>2.0224060253373905E-7</v>
      </c>
      <c r="AB99" s="4">
        <f t="shared" si="39"/>
        <v>1.4871255299153754E-3</v>
      </c>
      <c r="AC99">
        <v>0.28299999999999997</v>
      </c>
      <c r="AD99" s="2">
        <f t="shared" si="40"/>
        <v>0.28151287447008461</v>
      </c>
      <c r="AE99" s="2" t="str">
        <f t="shared" si="41"/>
        <v>Different</v>
      </c>
      <c r="AF99">
        <v>39.070000000000007</v>
      </c>
      <c r="AG99" s="2" t="e">
        <f t="shared" si="42"/>
        <v>#N/A</v>
      </c>
      <c r="AH99" s="2">
        <f t="shared" si="43"/>
        <v>59.41</v>
      </c>
      <c r="AI99" s="2" t="e">
        <f t="shared" si="44"/>
        <v>#N/A</v>
      </c>
    </row>
    <row r="100" spans="1:35" x14ac:dyDescent="0.25">
      <c r="A100" t="s">
        <v>106</v>
      </c>
      <c r="B100">
        <v>27.040000000000006</v>
      </c>
      <c r="C100">
        <v>40.590000000000003</v>
      </c>
      <c r="D100">
        <v>92.4</v>
      </c>
      <c r="E100">
        <f t="shared" si="24"/>
        <v>235.95932452377977</v>
      </c>
      <c r="F100">
        <f t="shared" si="28"/>
        <v>-6.4807557036651794E-2</v>
      </c>
      <c r="G100">
        <v>-4</v>
      </c>
      <c r="H100">
        <f t="shared" si="25"/>
        <v>-4.067810681505188</v>
      </c>
      <c r="I100">
        <f t="shared" si="29"/>
        <v>-0.78383445111104255</v>
      </c>
      <c r="J100">
        <v>25.252888659963745</v>
      </c>
      <c r="K100">
        <f t="shared" si="30"/>
        <v>47.345781438893916</v>
      </c>
      <c r="L100">
        <f t="shared" si="31"/>
        <v>0.63206840321163293</v>
      </c>
      <c r="M100">
        <f t="shared" si="26"/>
        <v>4.3511838714659588</v>
      </c>
      <c r="N100">
        <f t="shared" si="32"/>
        <v>0.98727253502974854</v>
      </c>
      <c r="O100">
        <f t="shared" si="33"/>
        <v>13.631913528714152</v>
      </c>
      <c r="P100">
        <f t="shared" si="34"/>
        <v>0.99999879846990025</v>
      </c>
      <c r="Q100">
        <f t="shared" si="35"/>
        <v>-6.8490616655753014</v>
      </c>
      <c r="R100">
        <f t="shared" si="36"/>
        <v>1.059326919679904E-3</v>
      </c>
      <c r="S100">
        <f t="shared" si="27"/>
        <v>-0.30287585437270481</v>
      </c>
      <c r="T100" s="5">
        <f t="shared" si="37"/>
        <v>0.42485460764385052</v>
      </c>
      <c r="U100">
        <v>0</v>
      </c>
      <c r="V100" s="6">
        <f t="shared" si="38"/>
        <v>0.55313241387598144</v>
      </c>
      <c r="W100" s="2">
        <v>0.27674732835254895</v>
      </c>
      <c r="X100" s="2">
        <v>0.21544737215254905</v>
      </c>
      <c r="Y100" s="2">
        <v>0.25666430886554881</v>
      </c>
      <c r="Z100" s="2">
        <v>0.22121248017825654</v>
      </c>
      <c r="AA100" s="2">
        <v>0.26301438585525777</v>
      </c>
      <c r="AB100" s="4">
        <f t="shared" si="39"/>
        <v>0.24661717508083222</v>
      </c>
      <c r="AC100">
        <v>0.23699999999999999</v>
      </c>
      <c r="AD100" s="2">
        <f t="shared" si="40"/>
        <v>9.6171750808322354E-3</v>
      </c>
      <c r="AE100" s="2" t="str">
        <f t="shared" si="41"/>
        <v>Same</v>
      </c>
      <c r="AF100">
        <v>27.040000000000006</v>
      </c>
      <c r="AG100" s="2">
        <f t="shared" si="42"/>
        <v>40.590000000000003</v>
      </c>
      <c r="AH100" s="2" t="e">
        <f t="shared" si="43"/>
        <v>#N/A</v>
      </c>
      <c r="AI100" s="2" t="e">
        <f t="shared" si="44"/>
        <v>#N/A</v>
      </c>
    </row>
    <row r="101" spans="1:35" x14ac:dyDescent="0.25">
      <c r="A101" t="s">
        <v>111</v>
      </c>
      <c r="B101">
        <v>-43.17</v>
      </c>
      <c r="C101">
        <v>72.59</v>
      </c>
      <c r="D101">
        <v>64.5</v>
      </c>
      <c r="E101">
        <f t="shared" si="24"/>
        <v>150.86759608836792</v>
      </c>
      <c r="F101">
        <f t="shared" si="28"/>
        <v>-2.1926248255977483</v>
      </c>
      <c r="G101">
        <v>34</v>
      </c>
      <c r="H101">
        <f t="shared" si="25"/>
        <v>32.535159521086555</v>
      </c>
      <c r="I101">
        <f t="shared" si="29"/>
        <v>0.68870840427252455</v>
      </c>
      <c r="J101">
        <v>-23.055279925034249</v>
      </c>
      <c r="K101">
        <f t="shared" si="30"/>
        <v>-13.004739104240763</v>
      </c>
      <c r="L101">
        <f t="shared" si="31"/>
        <v>-1.1664546445130834</v>
      </c>
      <c r="M101">
        <f t="shared" si="26"/>
        <v>-4.7564690273844059</v>
      </c>
      <c r="N101">
        <f t="shared" si="32"/>
        <v>8.5226478942113711E-3</v>
      </c>
      <c r="O101">
        <f t="shared" si="33"/>
        <v>-35.155084723851886</v>
      </c>
      <c r="P101">
        <f t="shared" si="34"/>
        <v>5.3993402169162361E-16</v>
      </c>
      <c r="Q101">
        <f t="shared" si="35"/>
        <v>-5.6721556364954528</v>
      </c>
      <c r="R101">
        <f t="shared" si="36"/>
        <v>3.4286448866199799E-3</v>
      </c>
      <c r="S101">
        <f t="shared" si="27"/>
        <v>2.061714958566859</v>
      </c>
      <c r="T101" s="5">
        <f t="shared" si="37"/>
        <v>0.88712600869415703</v>
      </c>
      <c r="U101">
        <v>1</v>
      </c>
      <c r="V101" s="6">
        <f t="shared" si="38"/>
        <v>0.11976824510040157</v>
      </c>
      <c r="W101" s="2">
        <v>0.88090916779434258</v>
      </c>
      <c r="X101" s="2">
        <v>0.99991409437746126</v>
      </c>
      <c r="Y101" s="2">
        <v>0.98673322344869541</v>
      </c>
      <c r="Z101" s="2">
        <v>0.99996440216515392</v>
      </c>
      <c r="AA101" s="2">
        <v>0.99990310942818017</v>
      </c>
      <c r="AB101" s="4">
        <f t="shared" si="39"/>
        <v>0.97348479944276656</v>
      </c>
      <c r="AC101">
        <v>0.72699999999999998</v>
      </c>
      <c r="AD101" s="2">
        <f t="shared" si="40"/>
        <v>0.24648479944276658</v>
      </c>
      <c r="AE101" s="2" t="str">
        <f t="shared" si="41"/>
        <v>Different</v>
      </c>
      <c r="AF101">
        <v>-43.17</v>
      </c>
      <c r="AG101" s="2" t="e">
        <f t="shared" si="42"/>
        <v>#N/A</v>
      </c>
      <c r="AH101" s="2">
        <f t="shared" si="43"/>
        <v>72.59</v>
      </c>
      <c r="AI101" s="2" t="e">
        <f t="shared" si="44"/>
        <v>#N/A</v>
      </c>
    </row>
    <row r="102" spans="1:35" x14ac:dyDescent="0.25">
      <c r="A102" t="s">
        <v>139</v>
      </c>
      <c r="B102">
        <v>50.589999999999989</v>
      </c>
      <c r="C102">
        <v>138.93</v>
      </c>
      <c r="D102">
        <v>105.4</v>
      </c>
      <c r="E102">
        <f t="shared" si="24"/>
        <v>278.0291434456409</v>
      </c>
      <c r="F102">
        <f t="shared" si="28"/>
        <v>0.98719701300944263</v>
      </c>
      <c r="G102">
        <v>20</v>
      </c>
      <c r="H102">
        <f t="shared" si="25"/>
        <v>19.285663648937163</v>
      </c>
      <c r="I102">
        <f t="shared" si="29"/>
        <v>0.15567924363391117</v>
      </c>
      <c r="J102">
        <v>15.006449561875717</v>
      </c>
      <c r="K102">
        <f t="shared" si="30"/>
        <v>25.075297341297674</v>
      </c>
      <c r="L102">
        <f t="shared" si="31"/>
        <v>-3.1620634977948411E-2</v>
      </c>
      <c r="M102">
        <f t="shared" si="26"/>
        <v>-4.5704167526584039</v>
      </c>
      <c r="N102">
        <f t="shared" si="32"/>
        <v>1.0247544483212009E-2</v>
      </c>
      <c r="O102">
        <f t="shared" si="33"/>
        <v>11.843498520294924</v>
      </c>
      <c r="P102">
        <f t="shared" si="34"/>
        <v>0.99999281493294179</v>
      </c>
      <c r="Q102">
        <f t="shared" si="35"/>
        <v>11.986303278284613</v>
      </c>
      <c r="R102">
        <f t="shared" si="36"/>
        <v>0.99999377109191145</v>
      </c>
      <c r="S102">
        <f t="shared" si="27"/>
        <v>1.2352019707410031</v>
      </c>
      <c r="T102" s="5">
        <f t="shared" si="37"/>
        <v>0.77472774374705022</v>
      </c>
      <c r="U102">
        <v>1</v>
      </c>
      <c r="V102" s="6">
        <f t="shared" si="38"/>
        <v>0.25524360973942783</v>
      </c>
      <c r="W102" s="2">
        <v>0.88368217389729908</v>
      </c>
      <c r="X102" s="2">
        <v>0.86228301487130821</v>
      </c>
      <c r="Y102" s="2">
        <v>0.9956131156078728</v>
      </c>
      <c r="Z102" s="2">
        <v>0.83660944602277032</v>
      </c>
      <c r="AA102" s="2">
        <v>0.85040804719089846</v>
      </c>
      <c r="AB102" s="4">
        <f t="shared" si="39"/>
        <v>0.88571915951802982</v>
      </c>
      <c r="AC102">
        <v>0.72</v>
      </c>
      <c r="AD102" s="2">
        <f t="shared" si="40"/>
        <v>0.16571915951802985</v>
      </c>
      <c r="AE102" s="2" t="str">
        <f t="shared" si="41"/>
        <v>Different</v>
      </c>
      <c r="AF102">
        <v>50.589999999999989</v>
      </c>
      <c r="AG102" s="2" t="e">
        <f t="shared" si="42"/>
        <v>#N/A</v>
      </c>
      <c r="AH102" s="2">
        <f t="shared" si="43"/>
        <v>138.93</v>
      </c>
      <c r="AI102" s="2" t="e">
        <f t="shared" si="44"/>
        <v>#N/A</v>
      </c>
    </row>
    <row r="103" spans="1:35" x14ac:dyDescent="0.25">
      <c r="A103" t="s">
        <v>106</v>
      </c>
      <c r="B103">
        <v>-62.59</v>
      </c>
      <c r="C103">
        <v>100.64000000000001</v>
      </c>
      <c r="D103">
        <v>86.7</v>
      </c>
      <c r="E103">
        <f t="shared" si="24"/>
        <v>217.96813105996617</v>
      </c>
      <c r="F103">
        <f t="shared" si="28"/>
        <v>-0.51469819668188721</v>
      </c>
      <c r="G103">
        <v>21</v>
      </c>
      <c r="H103">
        <f t="shared" si="25"/>
        <v>20.236043559700605</v>
      </c>
      <c r="I103">
        <f t="shared" si="29"/>
        <v>0.19391316672126996</v>
      </c>
      <c r="J103">
        <v>-23.908721392646918</v>
      </c>
      <c r="K103">
        <f t="shared" si="30"/>
        <v>-13.382214300132931</v>
      </c>
      <c r="L103">
        <f t="shared" si="31"/>
        <v>-1.1777038903132293</v>
      </c>
      <c r="M103">
        <f t="shared" si="26"/>
        <v>-3.266909438326818</v>
      </c>
      <c r="N103">
        <f t="shared" si="32"/>
        <v>3.6724001573779932E-2</v>
      </c>
      <c r="O103">
        <f t="shared" si="33"/>
        <v>-11.341283099858083</v>
      </c>
      <c r="P103">
        <f t="shared" si="34"/>
        <v>1.1872390585966012E-5</v>
      </c>
      <c r="Q103">
        <f t="shared" si="35"/>
        <v>-1.51174808032426E-2</v>
      </c>
      <c r="R103">
        <f t="shared" si="36"/>
        <v>0.49622070177509114</v>
      </c>
      <c r="S103">
        <f t="shared" si="27"/>
        <v>-5.5271921900689858E-2</v>
      </c>
      <c r="T103" s="5">
        <f t="shared" si="37"/>
        <v>0.48618553626113414</v>
      </c>
      <c r="U103">
        <v>0</v>
      </c>
      <c r="V103" s="6">
        <f t="shared" si="38"/>
        <v>0.66589304417928341</v>
      </c>
      <c r="W103" s="2">
        <v>0.47270354117686619</v>
      </c>
      <c r="X103" s="2">
        <v>0.15028271666158738</v>
      </c>
      <c r="Y103" s="2">
        <v>0.14974230283446535</v>
      </c>
      <c r="Z103" s="2">
        <v>0.19441620954285979</v>
      </c>
      <c r="AA103" s="2">
        <v>0.15092590724074795</v>
      </c>
      <c r="AB103" s="4">
        <f t="shared" si="39"/>
        <v>0.22361413549130532</v>
      </c>
      <c r="AC103">
        <v>0.39</v>
      </c>
      <c r="AD103" s="2">
        <f t="shared" si="40"/>
        <v>0.16638586450869469</v>
      </c>
      <c r="AE103" s="2" t="str">
        <f t="shared" si="41"/>
        <v>Different</v>
      </c>
      <c r="AF103">
        <v>-62.59</v>
      </c>
      <c r="AG103" s="2" t="e">
        <f t="shared" si="42"/>
        <v>#N/A</v>
      </c>
      <c r="AH103" s="2">
        <f t="shared" si="43"/>
        <v>100.64000000000001</v>
      </c>
      <c r="AI103" s="2" t="e">
        <f t="shared" si="44"/>
        <v>#N/A</v>
      </c>
    </row>
    <row r="104" spans="1:35" x14ac:dyDescent="0.25">
      <c r="A104" t="s">
        <v>116</v>
      </c>
      <c r="B104">
        <v>66.790000000000006</v>
      </c>
      <c r="C104">
        <v>155.70000000000002</v>
      </c>
      <c r="D104">
        <v>103.1</v>
      </c>
      <c r="E104">
        <f t="shared" si="24"/>
        <v>270.48532134733711</v>
      </c>
      <c r="F104">
        <f t="shared" si="28"/>
        <v>0.79855500012674918</v>
      </c>
      <c r="G104">
        <v>30</v>
      </c>
      <c r="H104">
        <f t="shared" si="25"/>
        <v>28.760530121904054</v>
      </c>
      <c r="I104">
        <f t="shared" si="29"/>
        <v>0.53685451037477216</v>
      </c>
      <c r="J104">
        <v>17.413263832176618</v>
      </c>
      <c r="K104">
        <f t="shared" si="30"/>
        <v>30.048312803238559</v>
      </c>
      <c r="L104">
        <f t="shared" si="31"/>
        <v>0.11658161488664727</v>
      </c>
      <c r="M104">
        <f t="shared" si="26"/>
        <v>-7.1763977921072044</v>
      </c>
      <c r="N104">
        <f t="shared" si="32"/>
        <v>7.6383258945001071E-4</v>
      </c>
      <c r="O104">
        <f t="shared" si="33"/>
        <v>6.5029504895886436</v>
      </c>
      <c r="P104">
        <f t="shared" si="34"/>
        <v>0.99850323381837602</v>
      </c>
      <c r="Q104">
        <f t="shared" si="35"/>
        <v>15.794628377569399</v>
      </c>
      <c r="R104">
        <f t="shared" si="36"/>
        <v>0.99999986180892608</v>
      </c>
      <c r="S104">
        <f t="shared" si="27"/>
        <v>1.2839535154186903</v>
      </c>
      <c r="T104" s="5">
        <f t="shared" si="37"/>
        <v>0.78312200068620164</v>
      </c>
      <c r="U104">
        <v>1</v>
      </c>
      <c r="V104" s="6">
        <f t="shared" si="38"/>
        <v>0.24446678326896881</v>
      </c>
      <c r="W104" s="2">
        <v>0.89644704518951879</v>
      </c>
      <c r="X104" s="2">
        <v>0.86318284772414455</v>
      </c>
      <c r="Y104" s="2">
        <v>0.99999783124029795</v>
      </c>
      <c r="Z104" s="2">
        <v>0.8365124629050793</v>
      </c>
      <c r="AA104" s="2">
        <v>0.8509247434681888</v>
      </c>
      <c r="AB104" s="4">
        <f t="shared" si="39"/>
        <v>0.88941298610544595</v>
      </c>
      <c r="AC104">
        <v>0.77700000000000002</v>
      </c>
      <c r="AD104" s="2">
        <f t="shared" si="40"/>
        <v>0.11241298610544592</v>
      </c>
      <c r="AE104" s="2" t="str">
        <f t="shared" si="41"/>
        <v>Different</v>
      </c>
      <c r="AF104">
        <v>66.790000000000006</v>
      </c>
      <c r="AG104" s="2" t="e">
        <f t="shared" si="42"/>
        <v>#N/A</v>
      </c>
      <c r="AH104" s="2">
        <f t="shared" si="43"/>
        <v>155.70000000000002</v>
      </c>
      <c r="AI104" s="2" t="e">
        <f t="shared" si="44"/>
        <v>#N/A</v>
      </c>
    </row>
    <row r="105" spans="1:35" x14ac:dyDescent="0.25">
      <c r="A105" t="s">
        <v>106</v>
      </c>
      <c r="B105">
        <v>-29.489999999999995</v>
      </c>
      <c r="C105">
        <v>56.430000000000007</v>
      </c>
      <c r="D105">
        <v>95.9</v>
      </c>
      <c r="E105">
        <f t="shared" si="24"/>
        <v>247.14731113576462</v>
      </c>
      <c r="F105">
        <f t="shared" si="28"/>
        <v>0.21496101214315352</v>
      </c>
      <c r="G105">
        <v>-12</v>
      </c>
      <c r="H105">
        <f t="shared" si="25"/>
        <v>-12.360038656839349</v>
      </c>
      <c r="I105">
        <f t="shared" si="29"/>
        <v>-1.1174319977775005</v>
      </c>
      <c r="J105">
        <v>-20.693486025791042</v>
      </c>
      <c r="K105">
        <f t="shared" si="30"/>
        <v>-11.941731873742468</v>
      </c>
      <c r="L105">
        <f t="shared" si="31"/>
        <v>-1.1347756633420307</v>
      </c>
      <c r="M105">
        <f t="shared" si="26"/>
        <v>5.8115153492550364</v>
      </c>
      <c r="N105">
        <f t="shared" si="32"/>
        <v>0.99701603931152361</v>
      </c>
      <c r="O105">
        <f t="shared" si="33"/>
        <v>10.868951153668693</v>
      </c>
      <c r="P105">
        <f t="shared" si="34"/>
        <v>0.99998096003170578</v>
      </c>
      <c r="Q105">
        <f t="shared" si="35"/>
        <v>-11.73209367825881</v>
      </c>
      <c r="R105">
        <f t="shared" si="36"/>
        <v>8.0318014909493673E-6</v>
      </c>
      <c r="S105">
        <f t="shared" si="27"/>
        <v>-0.3536765688509913</v>
      </c>
      <c r="T105" s="5">
        <f t="shared" si="37"/>
        <v>0.4124911475485929</v>
      </c>
      <c r="U105">
        <v>0</v>
      </c>
      <c r="V105" s="6">
        <f t="shared" si="38"/>
        <v>0.53186396507494904</v>
      </c>
      <c r="W105" s="2">
        <v>0.25541293203942123</v>
      </c>
      <c r="X105" s="2">
        <v>0.20653640173066617</v>
      </c>
      <c r="Y105" s="2">
        <v>0.2528229643317082</v>
      </c>
      <c r="Z105" s="2">
        <v>0.25663285698708205</v>
      </c>
      <c r="AA105" s="2">
        <v>0.26499885064389989</v>
      </c>
      <c r="AB105" s="4">
        <f t="shared" si="39"/>
        <v>0.24728080114655554</v>
      </c>
      <c r="AC105">
        <v>0.21</v>
      </c>
      <c r="AD105" s="2">
        <f t="shared" si="40"/>
        <v>3.7280801146555548E-2</v>
      </c>
      <c r="AE105" s="2" t="str">
        <f t="shared" si="41"/>
        <v>Same</v>
      </c>
      <c r="AF105">
        <v>-29.489999999999995</v>
      </c>
      <c r="AG105" s="2">
        <f t="shared" si="42"/>
        <v>56.430000000000007</v>
      </c>
      <c r="AH105" s="2" t="e">
        <f t="shared" si="43"/>
        <v>#N/A</v>
      </c>
      <c r="AI105" s="2" t="e">
        <f t="shared" si="44"/>
        <v>#N/A</v>
      </c>
    </row>
    <row r="106" spans="1:35" x14ac:dyDescent="0.25">
      <c r="A106" t="s">
        <v>170</v>
      </c>
      <c r="B106">
        <v>33.910000000000011</v>
      </c>
      <c r="C106">
        <v>30.810000000000002</v>
      </c>
      <c r="D106">
        <v>96.5</v>
      </c>
      <c r="E106">
        <f t="shared" si="24"/>
        <v>249.07572937603302</v>
      </c>
      <c r="F106">
        <f t="shared" si="28"/>
        <v>0.26318334477288607</v>
      </c>
      <c r="G106">
        <v>-6</v>
      </c>
      <c r="H106">
        <f t="shared" si="25"/>
        <v>-6.1279919454532736</v>
      </c>
      <c r="I106">
        <f t="shared" si="29"/>
        <v>-0.86671584527743828</v>
      </c>
      <c r="J106">
        <v>35.806720513813417</v>
      </c>
      <c r="K106">
        <f t="shared" si="30"/>
        <v>72.775598640423539</v>
      </c>
      <c r="L106">
        <f t="shared" si="31"/>
        <v>1.3899096268625248</v>
      </c>
      <c r="M106">
        <f t="shared" si="26"/>
        <v>4.8439716718961439</v>
      </c>
      <c r="N106">
        <f t="shared" si="32"/>
        <v>0.99218583004454286</v>
      </c>
      <c r="O106">
        <f t="shared" si="33"/>
        <v>22.184350749237751</v>
      </c>
      <c r="P106">
        <f t="shared" si="34"/>
        <v>0.99999999976801557</v>
      </c>
      <c r="Q106">
        <f t="shared" si="35"/>
        <v>-4.4597707230012036</v>
      </c>
      <c r="R106">
        <f t="shared" si="36"/>
        <v>1.1432794144432788E-2</v>
      </c>
      <c r="S106">
        <f t="shared" si="27"/>
        <v>-0.37178510818955912</v>
      </c>
      <c r="T106" s="5">
        <f t="shared" si="37"/>
        <v>0.40810974702036878</v>
      </c>
      <c r="U106">
        <v>0</v>
      </c>
      <c r="V106" s="6">
        <f t="shared" si="38"/>
        <v>0.52443404476412536</v>
      </c>
      <c r="W106" s="2">
        <v>0.22039588219476219</v>
      </c>
      <c r="X106" s="2">
        <v>0.20851223938373128</v>
      </c>
      <c r="Y106" s="2">
        <v>0.25504908560128103</v>
      </c>
      <c r="Z106" s="2">
        <v>4.3779895858440795E-3</v>
      </c>
      <c r="AA106" s="2">
        <v>0.15118103947327577</v>
      </c>
      <c r="AB106" s="4">
        <f t="shared" si="39"/>
        <v>0.16790324724777889</v>
      </c>
      <c r="AC106">
        <v>0.22700000000000001</v>
      </c>
      <c r="AD106" s="2">
        <f t="shared" si="40"/>
        <v>5.9096752752221121E-2</v>
      </c>
      <c r="AE106" s="2" t="str">
        <f t="shared" si="41"/>
        <v>Same</v>
      </c>
      <c r="AF106">
        <v>33.910000000000011</v>
      </c>
      <c r="AG106" s="2">
        <f t="shared" si="42"/>
        <v>30.810000000000002</v>
      </c>
      <c r="AH106" s="2" t="e">
        <f t="shared" si="43"/>
        <v>#N/A</v>
      </c>
      <c r="AI106" s="2" t="e">
        <f t="shared" si="44"/>
        <v>#N/A</v>
      </c>
    </row>
    <row r="107" spans="1:35" x14ac:dyDescent="0.25">
      <c r="A107" t="s">
        <v>106</v>
      </c>
      <c r="B107">
        <v>-30.97</v>
      </c>
      <c r="C107">
        <v>29.850000000000023</v>
      </c>
      <c r="D107">
        <v>93.4</v>
      </c>
      <c r="E107">
        <f t="shared" si="24"/>
        <v>239.14515803739374</v>
      </c>
      <c r="F107">
        <f t="shared" si="28"/>
        <v>1.4857901518158564E-2</v>
      </c>
      <c r="G107">
        <v>-37</v>
      </c>
      <c r="H107">
        <f t="shared" si="25"/>
        <v>-38.721287511304446</v>
      </c>
      <c r="I107">
        <f t="shared" si="29"/>
        <v>-2.1779489024106176</v>
      </c>
      <c r="J107">
        <v>-34.541236691627148</v>
      </c>
      <c r="K107">
        <f t="shared" si="30"/>
        <v>-17.846191132022003</v>
      </c>
      <c r="L107">
        <f t="shared" si="31"/>
        <v>-1.3107361350131461</v>
      </c>
      <c r="M107">
        <f t="shared" si="26"/>
        <v>14.152514505691709</v>
      </c>
      <c r="N107">
        <f t="shared" si="32"/>
        <v>0.99999928609448807</v>
      </c>
      <c r="O107">
        <f t="shared" si="33"/>
        <v>18.932876917922613</v>
      </c>
      <c r="P107">
        <f t="shared" si="34"/>
        <v>0.9999999940082176</v>
      </c>
      <c r="Q107">
        <f t="shared" si="35"/>
        <v>-27.214005180949776</v>
      </c>
      <c r="R107">
        <f t="shared" si="36"/>
        <v>1.5174266929022673E-12</v>
      </c>
      <c r="S107">
        <f t="shared" si="27"/>
        <v>-0.37040069905229389</v>
      </c>
      <c r="T107" s="5">
        <f t="shared" si="37"/>
        <v>0.40844420209892429</v>
      </c>
      <c r="U107">
        <v>0</v>
      </c>
      <c r="V107" s="6">
        <f t="shared" si="38"/>
        <v>0.52499926712844158</v>
      </c>
      <c r="W107" s="2">
        <v>0.24391106188676603</v>
      </c>
      <c r="X107" s="2">
        <v>0.20524706967391743</v>
      </c>
      <c r="Y107" s="2">
        <v>0.25263413795263673</v>
      </c>
      <c r="Z107" s="2">
        <v>0.25664598034561109</v>
      </c>
      <c r="AA107" s="2">
        <v>0.2646649938417851</v>
      </c>
      <c r="AB107" s="4">
        <f t="shared" si="39"/>
        <v>0.24462064874014328</v>
      </c>
      <c r="AC107">
        <v>5.7000000000000002E-2</v>
      </c>
      <c r="AD107" s="2">
        <f t="shared" si="40"/>
        <v>0.18762064874014328</v>
      </c>
      <c r="AE107" s="2" t="str">
        <f t="shared" si="41"/>
        <v>Different</v>
      </c>
      <c r="AF107">
        <v>-30.97</v>
      </c>
      <c r="AG107" s="2" t="e">
        <f t="shared" si="42"/>
        <v>#N/A</v>
      </c>
      <c r="AH107" s="2">
        <f t="shared" si="43"/>
        <v>29.850000000000023</v>
      </c>
      <c r="AI107" s="2" t="e">
        <f t="shared" si="44"/>
        <v>#N/A</v>
      </c>
    </row>
    <row r="108" spans="1:35" x14ac:dyDescent="0.25">
      <c r="A108" t="s">
        <v>106</v>
      </c>
      <c r="B108">
        <v>41.910000000000011</v>
      </c>
      <c r="C108">
        <v>112.94000000000001</v>
      </c>
      <c r="D108">
        <v>81.5</v>
      </c>
      <c r="E108">
        <f t="shared" si="24"/>
        <v>201.81294058674041</v>
      </c>
      <c r="F108">
        <f t="shared" si="28"/>
        <v>-0.91867745410072965</v>
      </c>
      <c r="G108">
        <v>30</v>
      </c>
      <c r="H108">
        <f t="shared" si="25"/>
        <v>28.760530121904054</v>
      </c>
      <c r="I108">
        <f t="shared" si="29"/>
        <v>0.53685451037477216</v>
      </c>
      <c r="J108">
        <v>15.26923727171646</v>
      </c>
      <c r="K108">
        <f t="shared" si="30"/>
        <v>25.609521305478122</v>
      </c>
      <c r="L108">
        <f t="shared" si="31"/>
        <v>-1.570007449929154E-2</v>
      </c>
      <c r="M108">
        <f t="shared" si="26"/>
        <v>-4.8734351069127761</v>
      </c>
      <c r="N108">
        <f t="shared" si="32"/>
        <v>7.5890180653204768E-3</v>
      </c>
      <c r="O108">
        <f t="shared" si="33"/>
        <v>-13.27500643221742</v>
      </c>
      <c r="P108">
        <f t="shared" si="34"/>
        <v>1.7168692158729128E-6</v>
      </c>
      <c r="Q108">
        <f t="shared" si="35"/>
        <v>3.2150627397900275</v>
      </c>
      <c r="R108">
        <f t="shared" si="36"/>
        <v>0.96139719663959544</v>
      </c>
      <c r="S108">
        <f t="shared" si="27"/>
        <v>-1.7394087967634904</v>
      </c>
      <c r="T108" s="5">
        <f t="shared" si="37"/>
        <v>0.14938804389772226</v>
      </c>
      <c r="U108">
        <v>0</v>
      </c>
      <c r="V108" s="6">
        <f t="shared" si="38"/>
        <v>0.16179924018064926</v>
      </c>
      <c r="W108" s="2">
        <v>7.3145584076336867E-2</v>
      </c>
      <c r="X108" s="2">
        <v>4.3465532710742429E-6</v>
      </c>
      <c r="Y108" s="2">
        <v>2.1190777829105806E-2</v>
      </c>
      <c r="Z108" s="2">
        <v>8.7198304613404448E-6</v>
      </c>
      <c r="AA108" s="2">
        <v>4.3987294090420393E-6</v>
      </c>
      <c r="AB108" s="4">
        <f t="shared" si="39"/>
        <v>1.8870765403716825E-2</v>
      </c>
      <c r="AC108">
        <v>0.09</v>
      </c>
      <c r="AD108" s="2">
        <f t="shared" si="40"/>
        <v>7.1129234596283175E-2</v>
      </c>
      <c r="AE108" s="2" t="str">
        <f t="shared" si="41"/>
        <v>Same</v>
      </c>
      <c r="AF108">
        <v>41.910000000000011</v>
      </c>
      <c r="AG108" s="2">
        <f t="shared" si="42"/>
        <v>112.94000000000001</v>
      </c>
      <c r="AH108" s="2" t="e">
        <f t="shared" si="43"/>
        <v>#N/A</v>
      </c>
      <c r="AI108" s="2" t="e">
        <f t="shared" si="44"/>
        <v>#N/A</v>
      </c>
    </row>
    <row r="109" spans="1:35" x14ac:dyDescent="0.25">
      <c r="A109" t="s">
        <v>245</v>
      </c>
      <c r="B109">
        <v>56.39</v>
      </c>
      <c r="C109">
        <v>100.68</v>
      </c>
      <c r="D109">
        <v>101.1</v>
      </c>
      <c r="E109">
        <f t="shared" si="24"/>
        <v>263.95991759158233</v>
      </c>
      <c r="F109">
        <f t="shared" si="28"/>
        <v>0.63537971797969961</v>
      </c>
      <c r="G109">
        <v>13</v>
      </c>
      <c r="H109">
        <f t="shared" si="25"/>
        <v>12.609498180307844</v>
      </c>
      <c r="I109">
        <f t="shared" si="29"/>
        <v>-0.11290387155526248</v>
      </c>
      <c r="J109">
        <v>21.939608907564104</v>
      </c>
      <c r="K109">
        <f t="shared" si="30"/>
        <v>39.846773689875704</v>
      </c>
      <c r="L109">
        <f t="shared" si="31"/>
        <v>0.40858833791483473</v>
      </c>
      <c r="M109">
        <f t="shared" si="26"/>
        <v>-1.8484282884248358</v>
      </c>
      <c r="N109">
        <f t="shared" si="32"/>
        <v>0.13605753958207131</v>
      </c>
      <c r="O109">
        <f t="shared" si="33"/>
        <v>13.12013508211907</v>
      </c>
      <c r="P109">
        <f t="shared" si="34"/>
        <v>0.99999799554245827</v>
      </c>
      <c r="Q109">
        <f t="shared" si="35"/>
        <v>6.5970212585178771</v>
      </c>
      <c r="R109">
        <f t="shared" si="36"/>
        <v>0.99863743285893858</v>
      </c>
      <c r="S109">
        <f t="shared" si="27"/>
        <v>0.5314458893853331</v>
      </c>
      <c r="T109" s="5">
        <f t="shared" si="37"/>
        <v>0.62982027952850894</v>
      </c>
      <c r="U109">
        <v>0</v>
      </c>
      <c r="V109" s="6">
        <f t="shared" si="38"/>
        <v>0.99376666026895488</v>
      </c>
      <c r="W109" s="2">
        <v>0.68465257409872005</v>
      </c>
      <c r="X109" s="2">
        <v>0.7820902552152984</v>
      </c>
      <c r="Y109" s="2">
        <v>0.93541016458562065</v>
      </c>
      <c r="Z109" s="2">
        <v>0.81383078824226029</v>
      </c>
      <c r="AA109" s="2">
        <v>0.78761073251397529</v>
      </c>
      <c r="AB109" s="4">
        <f t="shared" si="39"/>
        <v>0.80071890293117498</v>
      </c>
      <c r="AC109">
        <v>0.86699999999999999</v>
      </c>
      <c r="AD109" s="2">
        <f t="shared" si="40"/>
        <v>6.6281097068825012E-2</v>
      </c>
      <c r="AE109" s="2" t="str">
        <f t="shared" si="41"/>
        <v>Same</v>
      </c>
      <c r="AF109">
        <v>56.39</v>
      </c>
      <c r="AG109" s="2">
        <f t="shared" si="42"/>
        <v>100.68</v>
      </c>
      <c r="AH109" s="2" t="e">
        <f t="shared" si="43"/>
        <v>#N/A</v>
      </c>
      <c r="AI109" s="2" t="e">
        <f t="shared" si="44"/>
        <v>#N/A</v>
      </c>
    </row>
    <row r="110" spans="1:35" x14ac:dyDescent="0.25">
      <c r="A110" t="s">
        <v>111</v>
      </c>
      <c r="B110">
        <v>-45.960000000000008</v>
      </c>
      <c r="C110">
        <v>39.640000000000015</v>
      </c>
      <c r="D110">
        <v>105.6</v>
      </c>
      <c r="E110">
        <f t="shared" si="24"/>
        <v>278.68710913111909</v>
      </c>
      <c r="F110">
        <f t="shared" si="28"/>
        <v>1.0036502073847786</v>
      </c>
      <c r="G110">
        <v>-3</v>
      </c>
      <c r="H110">
        <f t="shared" si="25"/>
        <v>-3.0425806713484991</v>
      </c>
      <c r="I110">
        <f t="shared" si="29"/>
        <v>-0.74258929755587688</v>
      </c>
      <c r="J110">
        <v>-36.916940727612051</v>
      </c>
      <c r="K110">
        <f t="shared" si="30"/>
        <v>-18.793704379922318</v>
      </c>
      <c r="L110">
        <f t="shared" si="31"/>
        <v>-1.338973247121487</v>
      </c>
      <c r="M110">
        <f t="shared" si="26"/>
        <v>1.7702325046815499</v>
      </c>
      <c r="N110">
        <f t="shared" si="32"/>
        <v>0.85448658290645352</v>
      </c>
      <c r="O110">
        <f t="shared" si="33"/>
        <v>14.576115404207563</v>
      </c>
      <c r="P110">
        <f t="shared" si="34"/>
        <v>0.99999953261657226</v>
      </c>
      <c r="Q110">
        <f t="shared" si="35"/>
        <v>-1.4676758174143432</v>
      </c>
      <c r="R110">
        <f t="shared" si="36"/>
        <v>0.18729613533383679</v>
      </c>
      <c r="S110">
        <f t="shared" si="27"/>
        <v>-0.2943833138278662</v>
      </c>
      <c r="T110" s="5">
        <f t="shared" si="37"/>
        <v>0.42693109953295388</v>
      </c>
      <c r="U110">
        <v>1</v>
      </c>
      <c r="V110" s="6">
        <f t="shared" si="38"/>
        <v>0.85113263818094442</v>
      </c>
      <c r="W110" s="2">
        <v>0.33996501037810523</v>
      </c>
      <c r="X110" s="2">
        <v>0.67926004680903662</v>
      </c>
      <c r="Y110" s="2">
        <v>0.25713071907666446</v>
      </c>
      <c r="Z110" s="2">
        <v>1.9537375218269467E-4</v>
      </c>
      <c r="AA110" s="2">
        <v>7.8018280093305012E-2</v>
      </c>
      <c r="AB110" s="4">
        <f t="shared" si="39"/>
        <v>0.27091388602185879</v>
      </c>
      <c r="AC110">
        <v>0.41</v>
      </c>
      <c r="AD110" s="2">
        <f t="shared" si="40"/>
        <v>0.13908611397814119</v>
      </c>
      <c r="AE110" s="2" t="str">
        <f t="shared" si="41"/>
        <v>Different</v>
      </c>
      <c r="AF110">
        <v>-45.960000000000008</v>
      </c>
      <c r="AG110" s="2" t="e">
        <f t="shared" si="42"/>
        <v>#N/A</v>
      </c>
      <c r="AH110" s="2">
        <f t="shared" si="43"/>
        <v>39.640000000000015</v>
      </c>
      <c r="AI110" s="2" t="e">
        <f t="shared" si="44"/>
        <v>#N/A</v>
      </c>
    </row>
    <row r="111" spans="1:35" x14ac:dyDescent="0.25">
      <c r="A111" t="s">
        <v>139</v>
      </c>
      <c r="B111">
        <v>-103.66</v>
      </c>
      <c r="C111">
        <v>96.850000000000009</v>
      </c>
      <c r="D111">
        <v>112.1</v>
      </c>
      <c r="E111">
        <f t="shared" si="24"/>
        <v>300.24001153301828</v>
      </c>
      <c r="F111">
        <f t="shared" si="28"/>
        <v>1.5426055061149384</v>
      </c>
      <c r="G111">
        <v>8</v>
      </c>
      <c r="H111">
        <f t="shared" si="25"/>
        <v>7.8073788864660196</v>
      </c>
      <c r="I111">
        <f t="shared" si="29"/>
        <v>-0.30609383449290573</v>
      </c>
      <c r="J111">
        <v>-35.208908538779198</v>
      </c>
      <c r="K111">
        <f t="shared" si="30"/>
        <v>-18.114071082405005</v>
      </c>
      <c r="L111">
        <f t="shared" si="31"/>
        <v>-1.3187193016942493</v>
      </c>
      <c r="M111">
        <f t="shared" si="26"/>
        <v>-2.3105252300498376</v>
      </c>
      <c r="N111">
        <f t="shared" si="32"/>
        <v>9.0255009284193402E-2</v>
      </c>
      <c r="O111">
        <f t="shared" si="33"/>
        <v>16.05115732819074</v>
      </c>
      <c r="P111">
        <f t="shared" si="34"/>
        <v>0.9999998930770585</v>
      </c>
      <c r="Q111">
        <f t="shared" si="35"/>
        <v>8.1224415710807989</v>
      </c>
      <c r="R111">
        <f t="shared" si="36"/>
        <v>0.99970328495677585</v>
      </c>
      <c r="S111">
        <f t="shared" si="27"/>
        <v>0.78539499164364779</v>
      </c>
      <c r="T111" s="5">
        <f t="shared" si="37"/>
        <v>0.6868416917379091</v>
      </c>
      <c r="U111">
        <v>1</v>
      </c>
      <c r="V111" s="6">
        <f t="shared" si="38"/>
        <v>0.3756514474653313</v>
      </c>
      <c r="W111" s="2">
        <v>0.73735739236494757</v>
      </c>
      <c r="X111" s="2">
        <v>0.84402243733836879</v>
      </c>
      <c r="Y111" s="2">
        <v>0.43239667903674783</v>
      </c>
      <c r="Z111" s="2">
        <v>0.82086070976981007</v>
      </c>
      <c r="AA111" s="2">
        <v>0.81314143049081444</v>
      </c>
      <c r="AB111" s="4">
        <f t="shared" si="39"/>
        <v>0.72955572980013783</v>
      </c>
      <c r="AC111">
        <v>0.76300000000000001</v>
      </c>
      <c r="AD111" s="2">
        <f t="shared" si="40"/>
        <v>3.3444270199862181E-2</v>
      </c>
      <c r="AE111" s="2" t="str">
        <f t="shared" si="41"/>
        <v>Same</v>
      </c>
      <c r="AF111">
        <v>-103.66</v>
      </c>
      <c r="AG111" s="2">
        <f t="shared" si="42"/>
        <v>96.850000000000009</v>
      </c>
      <c r="AH111" s="2" t="e">
        <f t="shared" si="43"/>
        <v>#N/A</v>
      </c>
      <c r="AI111" s="2" t="e">
        <f t="shared" si="44"/>
        <v>#N/A</v>
      </c>
    </row>
    <row r="112" spans="1:35" x14ac:dyDescent="0.25">
      <c r="A112" t="s">
        <v>106</v>
      </c>
      <c r="B112">
        <v>-79.23</v>
      </c>
      <c r="C112">
        <v>104.27000000000001</v>
      </c>
      <c r="D112">
        <v>99.5</v>
      </c>
      <c r="E112">
        <f t="shared" si="24"/>
        <v>258.76299187253926</v>
      </c>
      <c r="F112">
        <f t="shared" si="28"/>
        <v>0.50542456849883444</v>
      </c>
      <c r="G112">
        <v>18</v>
      </c>
      <c r="H112">
        <f t="shared" si="25"/>
        <v>17.382611618595085</v>
      </c>
      <c r="I112">
        <f t="shared" si="29"/>
        <v>7.9119181562637128E-2</v>
      </c>
      <c r="J112">
        <v>-27.922154469499887</v>
      </c>
      <c r="K112">
        <f t="shared" si="30"/>
        <v>-15.115436636676677</v>
      </c>
      <c r="L112">
        <f t="shared" si="31"/>
        <v>-1.2293561427056043</v>
      </c>
      <c r="M112">
        <f t="shared" si="26"/>
        <v>-3.8068796442799195</v>
      </c>
      <c r="N112">
        <f t="shared" si="32"/>
        <v>2.1734512789169134E-2</v>
      </c>
      <c r="O112">
        <f t="shared" si="33"/>
        <v>0.92968534195396435</v>
      </c>
      <c r="P112">
        <f t="shared" si="34"/>
        <v>0.71701144383693893</v>
      </c>
      <c r="Q112">
        <f t="shared" si="35"/>
        <v>5.7767568623051684</v>
      </c>
      <c r="R112">
        <f t="shared" si="36"/>
        <v>0.996910823782448</v>
      </c>
      <c r="S112">
        <f t="shared" si="27"/>
        <v>0.29329650781589844</v>
      </c>
      <c r="T112" s="5">
        <f t="shared" si="37"/>
        <v>0.5728029804001461</v>
      </c>
      <c r="U112">
        <v>0</v>
      </c>
      <c r="V112" s="6">
        <f t="shared" si="38"/>
        <v>0.85050996795259082</v>
      </c>
      <c r="W112" s="2">
        <v>0.71975596336425907</v>
      </c>
      <c r="X112" s="2">
        <v>0.16882806088014776</v>
      </c>
      <c r="Y112" s="2">
        <v>0.30171873673507382</v>
      </c>
      <c r="Z112" s="2">
        <v>0.7977818956052547</v>
      </c>
      <c r="AA112" s="2">
        <v>0.81464242276931997</v>
      </c>
      <c r="AB112" s="4">
        <f t="shared" si="39"/>
        <v>0.56054541587081108</v>
      </c>
      <c r="AC112">
        <v>0.437</v>
      </c>
      <c r="AD112" s="2">
        <f t="shared" si="40"/>
        <v>0.12354541587081108</v>
      </c>
      <c r="AE112" s="2" t="str">
        <f t="shared" si="41"/>
        <v>Different</v>
      </c>
      <c r="AF112">
        <v>-79.23</v>
      </c>
      <c r="AG112" s="2" t="e">
        <f t="shared" si="42"/>
        <v>#N/A</v>
      </c>
      <c r="AH112" s="2">
        <f t="shared" si="43"/>
        <v>104.27000000000001</v>
      </c>
      <c r="AI112" s="2" t="e">
        <f t="shared" si="44"/>
        <v>#N/A</v>
      </c>
    </row>
    <row r="113" spans="1:35" x14ac:dyDescent="0.25">
      <c r="A113" t="s">
        <v>106</v>
      </c>
      <c r="B113">
        <v>-97.05</v>
      </c>
      <c r="C113">
        <v>97.410000000000011</v>
      </c>
      <c r="D113">
        <v>92.2</v>
      </c>
      <c r="E113">
        <f t="shared" si="24"/>
        <v>235.32319834873226</v>
      </c>
      <c r="F113">
        <f t="shared" si="28"/>
        <v>-8.0714629147394204E-2</v>
      </c>
      <c r="G113">
        <v>27</v>
      </c>
      <c r="H113">
        <f t="shared" si="25"/>
        <v>25.924296593046542</v>
      </c>
      <c r="I113">
        <f t="shared" si="29"/>
        <v>0.42275241986128892</v>
      </c>
      <c r="J113">
        <v>-33.67044717270597</v>
      </c>
      <c r="K113">
        <f t="shared" si="30"/>
        <v>-17.494878927677526</v>
      </c>
      <c r="L113">
        <f t="shared" si="31"/>
        <v>-1.3002665799741153</v>
      </c>
      <c r="M113">
        <f t="shared" si="26"/>
        <v>-5.6680462384413799</v>
      </c>
      <c r="N113">
        <f t="shared" si="32"/>
        <v>3.4427149364568825E-3</v>
      </c>
      <c r="O113">
        <f t="shared" si="33"/>
        <v>-9.5945926628528664</v>
      </c>
      <c r="P113">
        <f t="shared" si="34"/>
        <v>6.8091323816905387E-5</v>
      </c>
      <c r="Q113">
        <f t="shared" si="35"/>
        <v>5.9116019306687742</v>
      </c>
      <c r="R113">
        <f t="shared" si="36"/>
        <v>0.99729946699633587</v>
      </c>
      <c r="S113">
        <f t="shared" si="27"/>
        <v>-1.8584825025906491</v>
      </c>
      <c r="T113" s="5">
        <f t="shared" si="37"/>
        <v>0.13488002669685087</v>
      </c>
      <c r="U113">
        <v>0</v>
      </c>
      <c r="V113" s="6">
        <f t="shared" si="38"/>
        <v>0.14488708420757315</v>
      </c>
      <c r="W113" s="2">
        <v>4.4911021696261842E-2</v>
      </c>
      <c r="X113" s="2">
        <v>4.2895139884762219E-6</v>
      </c>
      <c r="Y113" s="2">
        <v>6.9861403860813067E-3</v>
      </c>
      <c r="Z113" s="2">
        <v>6.3281007464168541E-6</v>
      </c>
      <c r="AA113" s="2">
        <v>2.9235875344615476E-6</v>
      </c>
      <c r="AB113" s="4">
        <f t="shared" si="39"/>
        <v>1.0382140656922501E-2</v>
      </c>
      <c r="AC113">
        <v>0.11</v>
      </c>
      <c r="AD113" s="2">
        <f t="shared" si="40"/>
        <v>9.96178593430775E-2</v>
      </c>
      <c r="AE113" s="2" t="str">
        <f t="shared" si="41"/>
        <v>Same</v>
      </c>
      <c r="AF113">
        <v>-97.05</v>
      </c>
      <c r="AG113" s="2">
        <f t="shared" si="42"/>
        <v>97.410000000000011</v>
      </c>
      <c r="AH113" s="2" t="e">
        <f t="shared" si="43"/>
        <v>#N/A</v>
      </c>
      <c r="AI113" s="2" t="e">
        <f t="shared" si="44"/>
        <v>#N/A</v>
      </c>
    </row>
    <row r="114" spans="1:35" x14ac:dyDescent="0.25">
      <c r="A114" t="s">
        <v>106</v>
      </c>
      <c r="B114">
        <v>53.739999999999995</v>
      </c>
      <c r="C114">
        <v>115.27000000000001</v>
      </c>
      <c r="D114">
        <v>97.8</v>
      </c>
      <c r="E114">
        <f t="shared" si="24"/>
        <v>253.26434400495739</v>
      </c>
      <c r="F114">
        <f t="shared" si="28"/>
        <v>0.36792450707678664</v>
      </c>
      <c r="G114">
        <v>43</v>
      </c>
      <c r="H114">
        <f t="shared" si="25"/>
        <v>41.003005601010649</v>
      </c>
      <c r="I114">
        <f t="shared" si="29"/>
        <v>1.0293710930233151</v>
      </c>
      <c r="J114">
        <v>18.746544674409613</v>
      </c>
      <c r="K114">
        <f t="shared" si="30"/>
        <v>32.8769519025169</v>
      </c>
      <c r="L114">
        <f t="shared" si="31"/>
        <v>0.20087869414897527</v>
      </c>
      <c r="M114">
        <f t="shared" si="26"/>
        <v>-10.330536781262506</v>
      </c>
      <c r="N114">
        <f t="shared" si="32"/>
        <v>3.2620507521217302E-5</v>
      </c>
      <c r="O114">
        <f t="shared" si="33"/>
        <v>-3.0437532621082606</v>
      </c>
      <c r="P114">
        <f t="shared" si="34"/>
        <v>4.5487930447282381E-2</v>
      </c>
      <c r="Q114">
        <f t="shared" si="35"/>
        <v>19.211581732043463</v>
      </c>
      <c r="R114">
        <f t="shared" si="36"/>
        <v>0.99999999546563934</v>
      </c>
      <c r="S114">
        <f t="shared" si="27"/>
        <v>-1.7072370522805018</v>
      </c>
      <c r="T114" s="5">
        <f t="shared" si="37"/>
        <v>0.15352242629229182</v>
      </c>
      <c r="U114">
        <v>0</v>
      </c>
      <c r="V114" s="6">
        <f t="shared" si="38"/>
        <v>0.16667157072184313</v>
      </c>
      <c r="W114" s="2">
        <v>7.0613987272613601E-2</v>
      </c>
      <c r="X114" s="2">
        <v>4.4596319849050729E-6</v>
      </c>
      <c r="Y114" s="2">
        <v>3.3535705491748106E-2</v>
      </c>
      <c r="Z114" s="2">
        <v>4.0518173558963945E-4</v>
      </c>
      <c r="AA114" s="2">
        <v>2.8463042922026205E-4</v>
      </c>
      <c r="AB114" s="4">
        <f t="shared" si="39"/>
        <v>2.0968792912231304E-2</v>
      </c>
      <c r="AC114">
        <v>0.05</v>
      </c>
      <c r="AD114" s="2">
        <f t="shared" si="40"/>
        <v>2.9031207087768698E-2</v>
      </c>
      <c r="AE114" s="2" t="str">
        <f t="shared" si="41"/>
        <v>Same</v>
      </c>
      <c r="AF114">
        <v>53.739999999999995</v>
      </c>
      <c r="AG114" s="2">
        <f t="shared" si="42"/>
        <v>115.27000000000001</v>
      </c>
      <c r="AH114" s="2" t="e">
        <f t="shared" si="43"/>
        <v>#N/A</v>
      </c>
      <c r="AI114" s="2" t="e">
        <f t="shared" si="44"/>
        <v>#N/A</v>
      </c>
    </row>
    <row r="115" spans="1:35" x14ac:dyDescent="0.25">
      <c r="A115" t="s">
        <v>111</v>
      </c>
      <c r="B115">
        <v>-53.260000000000005</v>
      </c>
      <c r="C115">
        <v>106.48</v>
      </c>
      <c r="D115">
        <v>104.8</v>
      </c>
      <c r="E115">
        <f t="shared" si="24"/>
        <v>276.05714070591068</v>
      </c>
      <c r="F115">
        <f t="shared" si="28"/>
        <v>0.93788479946764425</v>
      </c>
      <c r="G115">
        <v>10</v>
      </c>
      <c r="H115">
        <f t="shared" si="25"/>
        <v>9.7324800041915474</v>
      </c>
      <c r="I115">
        <f t="shared" si="29"/>
        <v>-0.22864673440492098</v>
      </c>
      <c r="J115">
        <v>-19.930244972743349</v>
      </c>
      <c r="K115">
        <f t="shared" si="30"/>
        <v>-11.591995991459198</v>
      </c>
      <c r="L115">
        <f t="shared" si="31"/>
        <v>-1.1243530847256089</v>
      </c>
      <c r="M115">
        <f t="shared" si="26"/>
        <v>-1.9962352702239003</v>
      </c>
      <c r="N115">
        <f t="shared" si="32"/>
        <v>0.11959876150659211</v>
      </c>
      <c r="O115">
        <f t="shared" si="33"/>
        <v>9.5488095821069994</v>
      </c>
      <c r="P115">
        <f t="shared" si="34"/>
        <v>0.99992871900854785</v>
      </c>
      <c r="Q115">
        <f t="shared" si="35"/>
        <v>5.048980773057365</v>
      </c>
      <c r="R115">
        <f t="shared" si="36"/>
        <v>0.99362503162236537</v>
      </c>
      <c r="S115">
        <f t="shared" si="27"/>
        <v>0.64391872543178597</v>
      </c>
      <c r="T115" s="5">
        <f t="shared" si="37"/>
        <v>0.65563875583674402</v>
      </c>
      <c r="U115">
        <v>1</v>
      </c>
      <c r="V115" s="6">
        <f t="shared" si="38"/>
        <v>0.42214531879449069</v>
      </c>
      <c r="W115" s="2">
        <v>0.75594047266357467</v>
      </c>
      <c r="X115" s="2">
        <v>0.8098458273542698</v>
      </c>
      <c r="Y115" s="2">
        <v>0.6250327919377251</v>
      </c>
      <c r="Z115" s="2">
        <v>0.82094910249432906</v>
      </c>
      <c r="AA115" s="2">
        <v>0.7796672932236367</v>
      </c>
      <c r="AB115" s="4">
        <f t="shared" si="39"/>
        <v>0.75828709753470713</v>
      </c>
      <c r="AC115">
        <v>0.84</v>
      </c>
      <c r="AD115" s="2">
        <f t="shared" si="40"/>
        <v>8.1712902465292836E-2</v>
      </c>
      <c r="AE115" s="2" t="str">
        <f t="shared" si="41"/>
        <v>Same</v>
      </c>
      <c r="AF115">
        <v>-53.260000000000005</v>
      </c>
      <c r="AG115" s="2">
        <f t="shared" si="42"/>
        <v>106.48</v>
      </c>
      <c r="AH115" s="2" t="e">
        <f t="shared" si="43"/>
        <v>#N/A</v>
      </c>
      <c r="AI115" s="2" t="e">
        <f t="shared" si="44"/>
        <v>#N/A</v>
      </c>
    </row>
    <row r="116" spans="1:35" x14ac:dyDescent="0.25">
      <c r="A116" t="s">
        <v>167</v>
      </c>
      <c r="B116">
        <v>31.940000000000012</v>
      </c>
      <c r="C116">
        <v>35.670000000000016</v>
      </c>
      <c r="D116">
        <v>95.5</v>
      </c>
      <c r="E116">
        <f t="shared" si="24"/>
        <v>245.86338902752539</v>
      </c>
      <c r="F116">
        <f t="shared" si="28"/>
        <v>0.18285505209707822</v>
      </c>
      <c r="G116">
        <v>-16</v>
      </c>
      <c r="H116">
        <f t="shared" si="25"/>
        <v>-16.543624688011462</v>
      </c>
      <c r="I116">
        <f t="shared" si="29"/>
        <v>-1.2857382769124319</v>
      </c>
      <c r="J116">
        <v>31.381672503760733</v>
      </c>
      <c r="K116">
        <f t="shared" si="30"/>
        <v>61.849662832790088</v>
      </c>
      <c r="L116">
        <f t="shared" si="31"/>
        <v>1.0643027026613563</v>
      </c>
      <c r="M116">
        <f t="shared" si="26"/>
        <v>8.037623873653164</v>
      </c>
      <c r="N116">
        <f t="shared" si="32"/>
        <v>0.99967702863669916</v>
      </c>
      <c r="O116">
        <f t="shared" si="33"/>
        <v>23.993921603673609</v>
      </c>
      <c r="P116">
        <f t="shared" si="34"/>
        <v>0.99999999996201838</v>
      </c>
      <c r="Q116">
        <f t="shared" si="35"/>
        <v>-10.957832562407923</v>
      </c>
      <c r="R116">
        <f t="shared" si="36"/>
        <v>1.7420724743786702E-5</v>
      </c>
      <c r="S116">
        <f t="shared" si="27"/>
        <v>-0.36865340960667403</v>
      </c>
      <c r="T116" s="5">
        <f t="shared" si="37"/>
        <v>0.40886644530993926</v>
      </c>
      <c r="U116">
        <v>0</v>
      </c>
      <c r="V116" s="6">
        <f t="shared" si="38"/>
        <v>0.5257133062428212</v>
      </c>
      <c r="W116" s="2">
        <v>0.24479763303296406</v>
      </c>
      <c r="X116" s="2">
        <v>0.2053000351705849</v>
      </c>
      <c r="Y116" s="2">
        <v>0.2527036710080009</v>
      </c>
      <c r="Z116" s="2">
        <v>0.25542656493801935</v>
      </c>
      <c r="AA116" s="2">
        <v>0.26450413979059489</v>
      </c>
      <c r="AB116" s="4">
        <f t="shared" si="39"/>
        <v>0.24454640878803283</v>
      </c>
      <c r="AC116">
        <v>0.14699999999999999</v>
      </c>
      <c r="AD116" s="2">
        <f t="shared" si="40"/>
        <v>9.7546408788032835E-2</v>
      </c>
      <c r="AE116" s="2" t="str">
        <f t="shared" si="41"/>
        <v>Same</v>
      </c>
      <c r="AF116">
        <v>31.940000000000012</v>
      </c>
      <c r="AG116" s="2">
        <f t="shared" si="42"/>
        <v>35.670000000000016</v>
      </c>
      <c r="AH116" s="2" t="e">
        <f t="shared" si="43"/>
        <v>#N/A</v>
      </c>
      <c r="AI116" s="2" t="e">
        <f t="shared" si="44"/>
        <v>#N/A</v>
      </c>
    </row>
    <row r="117" spans="1:35" x14ac:dyDescent="0.25">
      <c r="A117" t="s">
        <v>106</v>
      </c>
      <c r="B117">
        <v>-60.22</v>
      </c>
      <c r="C117">
        <v>113.50000000000001</v>
      </c>
      <c r="D117">
        <v>90.1</v>
      </c>
      <c r="E117">
        <f t="shared" si="24"/>
        <v>228.66499954223787</v>
      </c>
      <c r="F117">
        <f t="shared" si="28"/>
        <v>-0.24721060541288195</v>
      </c>
      <c r="G117">
        <v>37</v>
      </c>
      <c r="H117">
        <f t="shared" si="25"/>
        <v>35.361385735977336</v>
      </c>
      <c r="I117">
        <f t="shared" si="29"/>
        <v>0.80240789907856302</v>
      </c>
      <c r="J117">
        <v>-20.961900334576864</v>
      </c>
      <c r="K117">
        <f t="shared" si="30"/>
        <v>-12.063976009117027</v>
      </c>
      <c r="L117">
        <f t="shared" si="31"/>
        <v>-1.1384186956297668</v>
      </c>
      <c r="M117">
        <f t="shared" si="26"/>
        <v>-8.2872299676635457</v>
      </c>
      <c r="N117">
        <f t="shared" si="32"/>
        <v>2.5164740248395667E-4</v>
      </c>
      <c r="O117">
        <f t="shared" si="33"/>
        <v>-14.60046743964905</v>
      </c>
      <c r="P117">
        <f t="shared" si="34"/>
        <v>4.5613916125970404E-7</v>
      </c>
      <c r="Q117">
        <f t="shared" si="35"/>
        <v>9.8797431434471488</v>
      </c>
      <c r="R117">
        <f t="shared" si="36"/>
        <v>0.99994880119384955</v>
      </c>
      <c r="S117">
        <f t="shared" si="27"/>
        <v>-1.8512346377737314</v>
      </c>
      <c r="T117" s="5">
        <f t="shared" si="37"/>
        <v>0.13572800155265799</v>
      </c>
      <c r="U117">
        <v>0</v>
      </c>
      <c r="V117" s="6">
        <f t="shared" si="38"/>
        <v>0.14586774670354488</v>
      </c>
      <c r="W117" s="2">
        <v>4.0503668879442352E-2</v>
      </c>
      <c r="X117" s="2">
        <v>4.3053869473338382E-6</v>
      </c>
      <c r="Y117" s="2">
        <v>3.1248145408514127E-2</v>
      </c>
      <c r="Z117" s="2">
        <v>5.975222875737853E-6</v>
      </c>
      <c r="AA117" s="2">
        <v>2.7179929065854437E-6</v>
      </c>
      <c r="AB117" s="4">
        <f t="shared" si="39"/>
        <v>1.4352962578137226E-2</v>
      </c>
      <c r="AC117">
        <v>0.03</v>
      </c>
      <c r="AD117" s="2">
        <f t="shared" si="40"/>
        <v>1.5647037421862773E-2</v>
      </c>
      <c r="AE117" s="2" t="str">
        <f t="shared" si="41"/>
        <v>Same</v>
      </c>
      <c r="AF117">
        <v>-60.22</v>
      </c>
      <c r="AG117" s="2">
        <f t="shared" si="42"/>
        <v>113.50000000000001</v>
      </c>
      <c r="AH117" s="2" t="e">
        <f t="shared" si="43"/>
        <v>#N/A</v>
      </c>
      <c r="AI117" s="2" t="e">
        <f t="shared" si="44"/>
        <v>#N/A</v>
      </c>
    </row>
    <row r="118" spans="1:35" x14ac:dyDescent="0.25">
      <c r="A118" t="s">
        <v>139</v>
      </c>
      <c r="B118">
        <v>-78.66</v>
      </c>
      <c r="C118">
        <v>139.09</v>
      </c>
      <c r="D118">
        <v>106.8</v>
      </c>
      <c r="E118">
        <f t="shared" si="24"/>
        <v>282.64150256232534</v>
      </c>
      <c r="F118">
        <f t="shared" si="28"/>
        <v>1.1025343972386958</v>
      </c>
      <c r="G118">
        <v>36</v>
      </c>
      <c r="H118">
        <f t="shared" si="25"/>
        <v>34.419736636610239</v>
      </c>
      <c r="I118">
        <f t="shared" si="29"/>
        <v>0.76452521781317195</v>
      </c>
      <c r="J118">
        <v>-22.117197460724451</v>
      </c>
      <c r="K118">
        <f t="shared" si="30"/>
        <v>-12.585861244661869</v>
      </c>
      <c r="L118">
        <f t="shared" si="31"/>
        <v>-1.1539715461428586</v>
      </c>
      <c r="M118">
        <f t="shared" si="26"/>
        <v>-9.8550798926122489</v>
      </c>
      <c r="N118">
        <f t="shared" si="32"/>
        <v>5.2477168369521063E-5</v>
      </c>
      <c r="O118">
        <f t="shared" si="33"/>
        <v>0.70994250834072181</v>
      </c>
      <c r="P118">
        <f t="shared" si="34"/>
        <v>0.67038845612934095</v>
      </c>
      <c r="Q118">
        <f t="shared" si="35"/>
        <v>19.101382349343361</v>
      </c>
      <c r="R118">
        <f t="shared" si="36"/>
        <v>0.99999999493738323</v>
      </c>
      <c r="S118">
        <f t="shared" si="27"/>
        <v>0.25670328351519389</v>
      </c>
      <c r="T118" s="5">
        <f t="shared" si="37"/>
        <v>0.56382571387960223</v>
      </c>
      <c r="U118">
        <v>1</v>
      </c>
      <c r="V118" s="6">
        <f t="shared" si="38"/>
        <v>0.57301009318392926</v>
      </c>
      <c r="W118" s="2">
        <v>0.70788944558802414</v>
      </c>
      <c r="X118" s="2">
        <v>0.6436593207509026</v>
      </c>
      <c r="Y118" s="2">
        <v>0.7513368007140917</v>
      </c>
      <c r="Z118" s="2">
        <v>0.80959267925168066</v>
      </c>
      <c r="AA118" s="2">
        <v>0.82937890393155311</v>
      </c>
      <c r="AB118" s="4">
        <f t="shared" si="39"/>
        <v>0.74837143004725049</v>
      </c>
      <c r="AC118">
        <v>0.73299999999999998</v>
      </c>
      <c r="AD118" s="2">
        <f t="shared" si="40"/>
        <v>1.5371430047250501E-2</v>
      </c>
      <c r="AE118" s="2" t="str">
        <f t="shared" si="41"/>
        <v>Same</v>
      </c>
      <c r="AF118">
        <v>-78.66</v>
      </c>
      <c r="AG118" s="2">
        <f t="shared" si="42"/>
        <v>139.09</v>
      </c>
      <c r="AH118" s="2" t="e">
        <f t="shared" si="43"/>
        <v>#N/A</v>
      </c>
      <c r="AI118" s="2" t="e">
        <f t="shared" si="44"/>
        <v>#N/A</v>
      </c>
    </row>
    <row r="119" spans="1:35" x14ac:dyDescent="0.25">
      <c r="A119" t="s">
        <v>167</v>
      </c>
      <c r="B119">
        <v>-15.739999999999995</v>
      </c>
      <c r="C119">
        <v>55.47</v>
      </c>
      <c r="D119">
        <v>76.5</v>
      </c>
      <c r="E119">
        <f t="shared" si="24"/>
        <v>186.52209780369972</v>
      </c>
      <c r="F119">
        <f t="shared" si="28"/>
        <v>-1.3010426959738344</v>
      </c>
      <c r="G119">
        <v>6</v>
      </c>
      <c r="H119">
        <f t="shared" si="25"/>
        <v>5.8751077057264407</v>
      </c>
      <c r="I119">
        <f t="shared" si="29"/>
        <v>-0.38382938726671217</v>
      </c>
      <c r="J119">
        <v>-11.88124584739225</v>
      </c>
      <c r="K119">
        <f t="shared" si="30"/>
        <v>-7.6672464148870398</v>
      </c>
      <c r="L119">
        <f t="shared" si="31"/>
        <v>-1.007390505008211</v>
      </c>
      <c r="M119">
        <f t="shared" si="26"/>
        <v>2.3143441747619127</v>
      </c>
      <c r="N119">
        <f t="shared" si="32"/>
        <v>0.91005807032436303</v>
      </c>
      <c r="O119">
        <f t="shared" si="33"/>
        <v>-13.055526423848393</v>
      </c>
      <c r="P119">
        <f t="shared" si="34"/>
        <v>2.1382377230528818E-6</v>
      </c>
      <c r="Q119">
        <f t="shared" si="35"/>
        <v>-12.948797700788919</v>
      </c>
      <c r="R119">
        <f t="shared" si="36"/>
        <v>2.3790719581772619E-6</v>
      </c>
      <c r="S119">
        <f t="shared" si="27"/>
        <v>-3.0064095809347888</v>
      </c>
      <c r="T119" s="5">
        <f t="shared" si="37"/>
        <v>4.7137148245437965E-2</v>
      </c>
      <c r="U119">
        <v>0</v>
      </c>
      <c r="V119" s="6">
        <f t="shared" si="38"/>
        <v>4.8284297799112114E-2</v>
      </c>
      <c r="W119" s="2">
        <v>8.522181580673447E-3</v>
      </c>
      <c r="X119" s="2">
        <v>2.6499537525483278E-7</v>
      </c>
      <c r="Y119" s="2">
        <v>2.2507852151579647E-8</v>
      </c>
      <c r="Z119" s="2">
        <v>1.3695991931243412E-6</v>
      </c>
      <c r="AA119" s="2">
        <v>2.0614241198409574E-7</v>
      </c>
      <c r="AB119" s="4">
        <f t="shared" si="39"/>
        <v>1.7048089651011925E-3</v>
      </c>
      <c r="AC119">
        <v>0.253</v>
      </c>
      <c r="AD119" s="2">
        <f t="shared" si="40"/>
        <v>0.25129519103489883</v>
      </c>
      <c r="AE119" s="2" t="str">
        <f t="shared" si="41"/>
        <v>Different</v>
      </c>
      <c r="AF119">
        <v>-15.739999999999995</v>
      </c>
      <c r="AG119" s="2" t="e">
        <f t="shared" si="42"/>
        <v>#N/A</v>
      </c>
      <c r="AH119" s="2">
        <f t="shared" si="43"/>
        <v>55.47</v>
      </c>
      <c r="AI119" s="2" t="e">
        <f t="shared" si="44"/>
        <v>#N/A</v>
      </c>
    </row>
    <row r="120" spans="1:35" x14ac:dyDescent="0.25">
      <c r="A120" t="s">
        <v>106</v>
      </c>
      <c r="B120">
        <v>30.450000000000003</v>
      </c>
      <c r="C120">
        <v>64.94</v>
      </c>
      <c r="D120">
        <v>101.3</v>
      </c>
      <c r="E120">
        <f t="shared" si="24"/>
        <v>264.61100202823161</v>
      </c>
      <c r="F120">
        <f t="shared" si="28"/>
        <v>0.65166083875450309</v>
      </c>
      <c r="G120">
        <v>7</v>
      </c>
      <c r="H120">
        <f t="shared" si="25"/>
        <v>6.8422476255383282</v>
      </c>
      <c r="I120">
        <f t="shared" si="29"/>
        <v>-0.3449212065591698</v>
      </c>
      <c r="J120">
        <v>18.841211929859053</v>
      </c>
      <c r="K120">
        <f t="shared" si="30"/>
        <v>33.079693293495609</v>
      </c>
      <c r="L120">
        <f t="shared" si="31"/>
        <v>0.20692064807284172</v>
      </c>
      <c r="M120">
        <f t="shared" si="26"/>
        <v>-0.17210440010054096</v>
      </c>
      <c r="N120">
        <f t="shared" si="32"/>
        <v>0.45707978883024142</v>
      </c>
      <c r="O120">
        <f t="shared" si="33"/>
        <v>14.683271117525477</v>
      </c>
      <c r="P120">
        <f t="shared" si="34"/>
        <v>0.99999958010935863</v>
      </c>
      <c r="Q120">
        <f t="shared" si="35"/>
        <v>3.4062324615769688</v>
      </c>
      <c r="R120">
        <f t="shared" si="36"/>
        <v>0.9678987483553082</v>
      </c>
      <c r="S120">
        <f t="shared" si="27"/>
        <v>-1.1559396991910118</v>
      </c>
      <c r="T120" s="5">
        <f t="shared" si="37"/>
        <v>0.23940584564105524</v>
      </c>
      <c r="U120">
        <v>0</v>
      </c>
      <c r="V120" s="6">
        <f t="shared" si="38"/>
        <v>0.2736553690829277</v>
      </c>
      <c r="W120" s="2">
        <v>0.20634015533783401</v>
      </c>
      <c r="X120" s="2">
        <v>2.65809913845001E-2</v>
      </c>
      <c r="Y120" s="2">
        <v>0.42632677137449093</v>
      </c>
      <c r="Z120" s="2">
        <v>4.7239902638840238E-2</v>
      </c>
      <c r="AA120" s="2">
        <v>2.6792282708743429E-2</v>
      </c>
      <c r="AB120" s="4">
        <f t="shared" si="39"/>
        <v>0.14665602068888176</v>
      </c>
      <c r="AC120">
        <v>0.61699999999999999</v>
      </c>
      <c r="AD120" s="2">
        <f t="shared" si="40"/>
        <v>0.47034397931111827</v>
      </c>
      <c r="AE120" s="2" t="str">
        <f t="shared" si="41"/>
        <v>Very Different</v>
      </c>
      <c r="AF120">
        <v>30.450000000000003</v>
      </c>
      <c r="AG120" s="2" t="e">
        <f t="shared" si="42"/>
        <v>#N/A</v>
      </c>
      <c r="AH120" s="2" t="e">
        <f t="shared" si="43"/>
        <v>#N/A</v>
      </c>
      <c r="AI120" s="2">
        <f t="shared" si="44"/>
        <v>64.94</v>
      </c>
    </row>
    <row r="121" spans="1:35" x14ac:dyDescent="0.25">
      <c r="A121" t="s">
        <v>116</v>
      </c>
      <c r="B121">
        <v>-72.98</v>
      </c>
      <c r="C121">
        <v>156.97000000000003</v>
      </c>
      <c r="D121">
        <v>108.9</v>
      </c>
      <c r="E121">
        <f t="shared" si="24"/>
        <v>289.58869465505217</v>
      </c>
      <c r="F121">
        <f t="shared" si="28"/>
        <v>1.2762569854939767</v>
      </c>
      <c r="G121">
        <v>25</v>
      </c>
      <c r="H121">
        <f t="shared" si="25"/>
        <v>24.030701076896737</v>
      </c>
      <c r="I121">
        <f t="shared" si="29"/>
        <v>0.34657279474181391</v>
      </c>
      <c r="J121">
        <v>-18.701333446702382</v>
      </c>
      <c r="K121">
        <f t="shared" si="30"/>
        <v>-11.021942269939411</v>
      </c>
      <c r="L121">
        <f t="shared" si="31"/>
        <v>-1.1073647514458353</v>
      </c>
      <c r="M121">
        <f t="shared" si="26"/>
        <v>-6.8675290459387615</v>
      </c>
      <c r="N121">
        <f t="shared" si="32"/>
        <v>1.0399636163782419E-3</v>
      </c>
      <c r="O121">
        <f t="shared" si="33"/>
        <v>7.3104719866401915</v>
      </c>
      <c r="P121">
        <f t="shared" si="34"/>
        <v>0.99933194514180046</v>
      </c>
      <c r="Q121">
        <f t="shared" si="35"/>
        <v>14.990341047925785</v>
      </c>
      <c r="R121">
        <f t="shared" si="36"/>
        <v>0.9999996911287633</v>
      </c>
      <c r="S121">
        <f t="shared" si="27"/>
        <v>1.2850023336263079</v>
      </c>
      <c r="T121" s="5">
        <f t="shared" si="37"/>
        <v>0.78330008110151539</v>
      </c>
      <c r="U121">
        <v>1</v>
      </c>
      <c r="V121" s="6">
        <f t="shared" si="38"/>
        <v>0.24423941107069425</v>
      </c>
      <c r="W121" s="2">
        <v>0.89722619956370742</v>
      </c>
      <c r="X121" s="2">
        <v>0.86318019598104689</v>
      </c>
      <c r="Y121" s="2">
        <v>0.99998205041221044</v>
      </c>
      <c r="Z121" s="2">
        <v>0.83666411044545819</v>
      </c>
      <c r="AA121" s="2">
        <v>0.85105718554077692</v>
      </c>
      <c r="AB121" s="4">
        <f t="shared" si="39"/>
        <v>0.88962194838864017</v>
      </c>
      <c r="AC121">
        <v>0.97699999999999998</v>
      </c>
      <c r="AD121" s="2">
        <f t="shared" si="40"/>
        <v>8.7378051611359808E-2</v>
      </c>
      <c r="AE121" s="2" t="str">
        <f t="shared" si="41"/>
        <v>Same</v>
      </c>
      <c r="AF121">
        <v>-72.98</v>
      </c>
      <c r="AG121" s="2">
        <f t="shared" si="42"/>
        <v>156.97000000000003</v>
      </c>
      <c r="AH121" s="2" t="e">
        <f t="shared" si="43"/>
        <v>#N/A</v>
      </c>
      <c r="AI121" s="2" t="e">
        <f t="shared" si="44"/>
        <v>#N/A</v>
      </c>
    </row>
    <row r="122" spans="1:35" x14ac:dyDescent="0.25">
      <c r="A122" t="s">
        <v>111</v>
      </c>
      <c r="B122">
        <v>-50.650000000000006</v>
      </c>
      <c r="C122">
        <v>83.550000000000011</v>
      </c>
      <c r="D122">
        <v>111</v>
      </c>
      <c r="E122">
        <f t="shared" si="24"/>
        <v>296.56983522928351</v>
      </c>
      <c r="F122">
        <f t="shared" si="28"/>
        <v>1.4508284948666796</v>
      </c>
      <c r="G122">
        <v>4</v>
      </c>
      <c r="H122">
        <f t="shared" si="25"/>
        <v>3.9335259641739349</v>
      </c>
      <c r="I122">
        <f t="shared" si="29"/>
        <v>-0.46193950526647726</v>
      </c>
      <c r="J122">
        <v>-23.418931133242495</v>
      </c>
      <c r="K122">
        <f t="shared" si="30"/>
        <v>-13.165992093248661</v>
      </c>
      <c r="L122">
        <f t="shared" si="31"/>
        <v>-1.1712601907558524</v>
      </c>
      <c r="M122">
        <f t="shared" si="26"/>
        <v>-0.92901259370641265</v>
      </c>
      <c r="N122">
        <f t="shared" si="32"/>
        <v>0.28312508076797693</v>
      </c>
      <c r="O122">
        <f t="shared" si="33"/>
        <v>17.465540301064166</v>
      </c>
      <c r="P122">
        <f t="shared" si="34"/>
        <v>0.99999997400964502</v>
      </c>
      <c r="Q122">
        <f t="shared" si="35"/>
        <v>5.6490816225596667</v>
      </c>
      <c r="R122">
        <f t="shared" si="36"/>
        <v>0.99649160351546007</v>
      </c>
      <c r="S122">
        <f t="shared" si="27"/>
        <v>-0.28900712843956633</v>
      </c>
      <c r="T122" s="5">
        <f t="shared" si="37"/>
        <v>0.42824695582201655</v>
      </c>
      <c r="U122">
        <v>1</v>
      </c>
      <c r="V122" s="6">
        <f t="shared" si="38"/>
        <v>0.84805525021644401</v>
      </c>
      <c r="W122" s="2">
        <v>0.34436022131085853</v>
      </c>
      <c r="X122" s="2">
        <v>0.64988992199757989</v>
      </c>
      <c r="Y122" s="2">
        <v>0.30478163824634769</v>
      </c>
      <c r="Z122" s="2">
        <v>0.45063705625366707</v>
      </c>
      <c r="AA122" s="2">
        <v>0.37326966086665997</v>
      </c>
      <c r="AB122" s="4">
        <f t="shared" si="39"/>
        <v>0.42458769973502264</v>
      </c>
      <c r="AC122">
        <v>0.61699999999999999</v>
      </c>
      <c r="AD122" s="2">
        <f t="shared" si="40"/>
        <v>0.19241230026497735</v>
      </c>
      <c r="AE122" s="2" t="str">
        <f t="shared" si="41"/>
        <v>Different</v>
      </c>
      <c r="AF122">
        <v>-50.650000000000006</v>
      </c>
      <c r="AG122" s="2" t="e">
        <f t="shared" si="42"/>
        <v>#N/A</v>
      </c>
      <c r="AH122" s="2">
        <f t="shared" si="43"/>
        <v>83.550000000000011</v>
      </c>
      <c r="AI122" s="2" t="e">
        <f t="shared" si="44"/>
        <v>#N/A</v>
      </c>
    </row>
    <row r="123" spans="1:35" x14ac:dyDescent="0.25">
      <c r="A123" t="s">
        <v>106</v>
      </c>
      <c r="B123">
        <v>-6.269999999999996</v>
      </c>
      <c r="C123">
        <v>97.860000000000014</v>
      </c>
      <c r="D123">
        <v>85.8</v>
      </c>
      <c r="E123">
        <f t="shared" si="24"/>
        <v>215.15410615236473</v>
      </c>
      <c r="F123">
        <f t="shared" si="28"/>
        <v>-0.58506615021453068</v>
      </c>
      <c r="G123">
        <v>47</v>
      </c>
      <c r="H123">
        <f t="shared" si="25"/>
        <v>44.756876397901785</v>
      </c>
      <c r="I123">
        <f t="shared" si="29"/>
        <v>1.1803898653087308</v>
      </c>
      <c r="J123">
        <v>-2.749495443827338</v>
      </c>
      <c r="K123">
        <f t="shared" si="30"/>
        <v>-2.250517596889432</v>
      </c>
      <c r="L123">
        <f t="shared" si="31"/>
        <v>-0.84596502707086119</v>
      </c>
      <c r="M123">
        <f t="shared" si="26"/>
        <v>-10.60552505516328</v>
      </c>
      <c r="N123">
        <f t="shared" si="32"/>
        <v>2.4778113029749056E-5</v>
      </c>
      <c r="O123">
        <f t="shared" si="33"/>
        <v>-20.797099813046152</v>
      </c>
      <c r="P123">
        <f t="shared" si="34"/>
        <v>9.2882588747487275E-10</v>
      </c>
      <c r="Q123">
        <f t="shared" si="35"/>
        <v>12.779660233867599</v>
      </c>
      <c r="R123">
        <f t="shared" si="36"/>
        <v>0.99999718250693204</v>
      </c>
      <c r="S123">
        <f t="shared" si="27"/>
        <v>-1.8501494974393977</v>
      </c>
      <c r="T123" s="5">
        <f t="shared" si="37"/>
        <v>0.13585534525301593</v>
      </c>
      <c r="U123">
        <v>0</v>
      </c>
      <c r="V123" s="6">
        <f t="shared" si="38"/>
        <v>0.14601509971631876</v>
      </c>
      <c r="W123" s="2">
        <v>4.0307094726401121E-2</v>
      </c>
      <c r="X123" s="2">
        <v>4.305766733127873E-6</v>
      </c>
      <c r="Y123" s="2">
        <v>3.3645992701921409E-2</v>
      </c>
      <c r="Z123" s="2">
        <v>5.9694878995873221E-6</v>
      </c>
      <c r="AA123" s="2">
        <v>2.7149690481850807E-6</v>
      </c>
      <c r="AB123" s="4">
        <f t="shared" si="39"/>
        <v>1.4793215530400685E-2</v>
      </c>
      <c r="AC123">
        <v>1.2999999999999999E-2</v>
      </c>
      <c r="AD123" s="2">
        <f t="shared" si="40"/>
        <v>1.793215530400686E-3</v>
      </c>
      <c r="AE123" s="2" t="str">
        <f t="shared" si="41"/>
        <v>Same</v>
      </c>
      <c r="AF123">
        <v>-6.269999999999996</v>
      </c>
      <c r="AG123" s="2">
        <f t="shared" si="42"/>
        <v>97.860000000000014</v>
      </c>
      <c r="AH123" s="2" t="e">
        <f t="shared" si="43"/>
        <v>#N/A</v>
      </c>
      <c r="AI123" s="2" t="e">
        <f t="shared" si="44"/>
        <v>#N/A</v>
      </c>
    </row>
    <row r="124" spans="1:35" x14ac:dyDescent="0.25">
      <c r="A124" t="s">
        <v>106</v>
      </c>
      <c r="B124">
        <v>-70.7</v>
      </c>
      <c r="C124">
        <v>100.47000000000001</v>
      </c>
      <c r="D124">
        <v>112.1</v>
      </c>
      <c r="E124">
        <f t="shared" si="24"/>
        <v>300.24001153301828</v>
      </c>
      <c r="F124">
        <f t="shared" si="28"/>
        <v>1.5426055061149384</v>
      </c>
      <c r="G124">
        <v>14</v>
      </c>
      <c r="H124">
        <f t="shared" si="25"/>
        <v>13.566110290634422</v>
      </c>
      <c r="I124">
        <f t="shared" si="29"/>
        <v>-7.4419226166155317E-2</v>
      </c>
      <c r="J124">
        <v>-26.350326952889532</v>
      </c>
      <c r="K124">
        <f t="shared" si="30"/>
        <v>-14.444443945660579</v>
      </c>
      <c r="L124">
        <f t="shared" si="31"/>
        <v>-1.2093596984531518</v>
      </c>
      <c r="M124">
        <f t="shared" si="26"/>
        <v>-4.043944692119295</v>
      </c>
      <c r="N124">
        <f t="shared" si="32"/>
        <v>1.7226247554737825E-2</v>
      </c>
      <c r="O124">
        <f t="shared" si="33"/>
        <v>14.181352278504237</v>
      </c>
      <c r="P124">
        <f t="shared" si="34"/>
        <v>0.99999930638790391</v>
      </c>
      <c r="Q124">
        <f t="shared" si="35"/>
        <v>11.292183231093304</v>
      </c>
      <c r="R124">
        <f t="shared" si="36"/>
        <v>0.99998753013595676</v>
      </c>
      <c r="S124">
        <f t="shared" si="27"/>
        <v>1.1959098474151211</v>
      </c>
      <c r="T124" s="5">
        <f t="shared" si="37"/>
        <v>0.76779636908536664</v>
      </c>
      <c r="U124">
        <v>0</v>
      </c>
      <c r="V124" s="6">
        <f t="shared" si="38"/>
        <v>1.4601405728266779</v>
      </c>
      <c r="W124" s="2">
        <v>0.8708086841774868</v>
      </c>
      <c r="X124" s="2">
        <v>0.86182137638954548</v>
      </c>
      <c r="Y124" s="2">
        <v>1.6676462145583486E-2</v>
      </c>
      <c r="Z124" s="2">
        <v>0.83631167108750382</v>
      </c>
      <c r="AA124" s="2">
        <v>0.84905672095957374</v>
      </c>
      <c r="AB124" s="4">
        <f t="shared" si="39"/>
        <v>0.68693498295193867</v>
      </c>
      <c r="AC124">
        <v>0.78700000000000003</v>
      </c>
      <c r="AD124" s="2">
        <f t="shared" si="40"/>
        <v>0.10006501704806137</v>
      </c>
      <c r="AE124" s="2" t="str">
        <f t="shared" si="41"/>
        <v>Different</v>
      </c>
      <c r="AF124">
        <v>-70.7</v>
      </c>
      <c r="AG124" s="2" t="e">
        <f t="shared" si="42"/>
        <v>#N/A</v>
      </c>
      <c r="AH124" s="2">
        <f t="shared" si="43"/>
        <v>100.47000000000001</v>
      </c>
      <c r="AI124" s="2" t="e">
        <f t="shared" si="44"/>
        <v>#N/A</v>
      </c>
    </row>
    <row r="125" spans="1:35" x14ac:dyDescent="0.25">
      <c r="A125" t="s">
        <v>139</v>
      </c>
      <c r="B125">
        <v>69.429999999999993</v>
      </c>
      <c r="C125">
        <v>81.02000000000001</v>
      </c>
      <c r="D125">
        <v>100.7</v>
      </c>
      <c r="E125">
        <f t="shared" si="24"/>
        <v>262.65872499632587</v>
      </c>
      <c r="F125">
        <f t="shared" si="28"/>
        <v>0.60284188939378636</v>
      </c>
      <c r="G125">
        <v>-8</v>
      </c>
      <c r="H125">
        <f t="shared" si="25"/>
        <v>-8.1980977437924309</v>
      </c>
      <c r="I125">
        <f t="shared" si="29"/>
        <v>-0.94999650491681853</v>
      </c>
      <c r="J125">
        <v>30.446165854458297</v>
      </c>
      <c r="K125">
        <f t="shared" si="30"/>
        <v>59.586548112575635</v>
      </c>
      <c r="L125">
        <f t="shared" si="31"/>
        <v>0.99685897645452748</v>
      </c>
      <c r="M125">
        <f t="shared" si="26"/>
        <v>4.8577219749788032</v>
      </c>
      <c r="N125">
        <f t="shared" si="32"/>
        <v>0.99229171934320504</v>
      </c>
      <c r="O125">
        <f t="shared" si="33"/>
        <v>24.747128941978662</v>
      </c>
      <c r="P125">
        <f t="shared" si="34"/>
        <v>0.99999999998211631</v>
      </c>
      <c r="Q125">
        <f t="shared" si="35"/>
        <v>-3.6626921738834435</v>
      </c>
      <c r="R125">
        <f t="shared" si="36"/>
        <v>2.5021202141135301E-2</v>
      </c>
      <c r="S125">
        <f t="shared" si="27"/>
        <v>-0.42637415494645881</v>
      </c>
      <c r="T125" s="5">
        <f t="shared" si="37"/>
        <v>0.39499248143718291</v>
      </c>
      <c r="U125">
        <v>1</v>
      </c>
      <c r="V125" s="6">
        <f t="shared" si="38"/>
        <v>0.9288885485984163</v>
      </c>
      <c r="W125" s="2">
        <v>0.19453676092024796</v>
      </c>
      <c r="X125" s="2">
        <v>0.19750268557824416</v>
      </c>
      <c r="Y125" s="2">
        <v>0.25380531305640142</v>
      </c>
      <c r="Z125" s="2">
        <v>2.7864422671443166E-4</v>
      </c>
      <c r="AA125" s="2">
        <v>9.377106928958738E-2</v>
      </c>
      <c r="AB125" s="4">
        <f t="shared" si="39"/>
        <v>0.14797889461423905</v>
      </c>
      <c r="AC125">
        <v>0.25</v>
      </c>
      <c r="AD125" s="2">
        <f t="shared" si="40"/>
        <v>0.10202110538576095</v>
      </c>
      <c r="AE125" s="2" t="str">
        <f t="shared" si="41"/>
        <v>Different</v>
      </c>
      <c r="AF125">
        <v>69.429999999999993</v>
      </c>
      <c r="AG125" s="2" t="e">
        <f t="shared" si="42"/>
        <v>#N/A</v>
      </c>
      <c r="AH125" s="2">
        <f t="shared" si="43"/>
        <v>81.02000000000001</v>
      </c>
      <c r="AI125" s="2" t="e">
        <f t="shared" si="44"/>
        <v>#N/A</v>
      </c>
    </row>
    <row r="126" spans="1:35" x14ac:dyDescent="0.25">
      <c r="A126" t="s">
        <v>139</v>
      </c>
      <c r="B126">
        <v>-37.56</v>
      </c>
      <c r="C126">
        <v>125.04</v>
      </c>
      <c r="D126">
        <v>107.9</v>
      </c>
      <c r="E126">
        <f t="shared" si="24"/>
        <v>286.2762442326985</v>
      </c>
      <c r="F126">
        <f t="shared" si="28"/>
        <v>1.1934253244202855</v>
      </c>
      <c r="G126">
        <v>13</v>
      </c>
      <c r="H126">
        <f t="shared" si="25"/>
        <v>12.609498180307844</v>
      </c>
      <c r="I126">
        <f t="shared" si="29"/>
        <v>-0.11290387155526248</v>
      </c>
      <c r="J126">
        <v>-12.539565434623158</v>
      </c>
      <c r="K126">
        <f t="shared" si="30"/>
        <v>-8.008052594460759</v>
      </c>
      <c r="L126">
        <f t="shared" si="31"/>
        <v>-1.0175469670114217</v>
      </c>
      <c r="M126">
        <f t="shared" si="26"/>
        <v>-3.1917848581322605</v>
      </c>
      <c r="N126">
        <f t="shared" si="32"/>
        <v>3.9476046200415671E-2</v>
      </c>
      <c r="O126">
        <f t="shared" si="33"/>
        <v>11.730664402395895</v>
      </c>
      <c r="P126">
        <f t="shared" si="34"/>
        <v>0.99999195671073371</v>
      </c>
      <c r="Q126">
        <f t="shared" si="35"/>
        <v>8.5516910191748785</v>
      </c>
      <c r="R126">
        <f t="shared" si="36"/>
        <v>0.99980681923836423</v>
      </c>
      <c r="S126">
        <f t="shared" si="27"/>
        <v>1.0711878517422382</v>
      </c>
      <c r="T126" s="5">
        <f t="shared" si="37"/>
        <v>0.74482274674271687</v>
      </c>
      <c r="U126">
        <v>1</v>
      </c>
      <c r="V126" s="6">
        <f t="shared" si="38"/>
        <v>0.29460901274622286</v>
      </c>
      <c r="W126" s="2">
        <v>0.84164771906836655</v>
      </c>
      <c r="X126" s="2">
        <v>0.85665711630836616</v>
      </c>
      <c r="Y126" s="2">
        <v>0.68423865283347696</v>
      </c>
      <c r="Z126" s="2">
        <v>0.83488098477678618</v>
      </c>
      <c r="AA126" s="2">
        <v>0.84195926087459338</v>
      </c>
      <c r="AB126" s="4">
        <f t="shared" si="39"/>
        <v>0.8118767467723178</v>
      </c>
      <c r="AC126">
        <v>0.82</v>
      </c>
      <c r="AD126" s="2">
        <f t="shared" si="40"/>
        <v>8.1232532276821479E-3</v>
      </c>
      <c r="AE126" s="2" t="str">
        <f t="shared" si="41"/>
        <v>Same</v>
      </c>
      <c r="AF126">
        <v>-37.56</v>
      </c>
      <c r="AG126" s="2">
        <f t="shared" si="42"/>
        <v>125.04</v>
      </c>
      <c r="AH126" s="2" t="e">
        <f t="shared" si="43"/>
        <v>#N/A</v>
      </c>
      <c r="AI126" s="2" t="e">
        <f t="shared" si="44"/>
        <v>#N/A</v>
      </c>
    </row>
    <row r="127" spans="1:35" x14ac:dyDescent="0.25">
      <c r="A127" t="s">
        <v>139</v>
      </c>
      <c r="B127">
        <v>-80.550000000000011</v>
      </c>
      <c r="C127">
        <v>72.800000000000011</v>
      </c>
      <c r="D127">
        <v>92.4</v>
      </c>
      <c r="E127">
        <f t="shared" si="24"/>
        <v>235.95932452377977</v>
      </c>
      <c r="F127">
        <f t="shared" si="28"/>
        <v>-6.4807557036651794E-2</v>
      </c>
      <c r="G127">
        <v>14</v>
      </c>
      <c r="H127">
        <f t="shared" si="25"/>
        <v>13.566110290634422</v>
      </c>
      <c r="I127">
        <f t="shared" si="29"/>
        <v>-7.4419226166155317E-2</v>
      </c>
      <c r="J127">
        <v>-35.919863849770458</v>
      </c>
      <c r="K127">
        <f t="shared" si="30"/>
        <v>-18.397935605233144</v>
      </c>
      <c r="L127">
        <f t="shared" si="31"/>
        <v>-1.327178829170452</v>
      </c>
      <c r="M127">
        <f t="shared" si="26"/>
        <v>-1.8858285685954841</v>
      </c>
      <c r="N127">
        <f t="shared" si="32"/>
        <v>0.13172082543037497</v>
      </c>
      <c r="O127">
        <f t="shared" si="33"/>
        <v>-4.2998373340628575</v>
      </c>
      <c r="P127">
        <f t="shared" si="34"/>
        <v>1.338906644197582E-2</v>
      </c>
      <c r="Q127">
        <f t="shared" si="35"/>
        <v>-0.47418498863056113</v>
      </c>
      <c r="R127">
        <f t="shared" si="36"/>
        <v>0.3836261924464533</v>
      </c>
      <c r="S127">
        <f t="shared" si="27"/>
        <v>-0.10131961377356546</v>
      </c>
      <c r="T127" s="5">
        <f t="shared" si="37"/>
        <v>0.47469174335844438</v>
      </c>
      <c r="U127">
        <v>1</v>
      </c>
      <c r="V127" s="6">
        <f t="shared" si="38"/>
        <v>0.74508964696470448</v>
      </c>
      <c r="W127" s="2">
        <v>0.452318787358854</v>
      </c>
      <c r="X127" s="2">
        <v>0.72855000044959473</v>
      </c>
      <c r="Y127" s="2">
        <v>1.26525276732318E-6</v>
      </c>
      <c r="Z127" s="2">
        <v>0.8342160771783278</v>
      </c>
      <c r="AA127" s="2">
        <v>0.83389283853742213</v>
      </c>
      <c r="AB127" s="4">
        <f t="shared" si="39"/>
        <v>0.56979579375539324</v>
      </c>
      <c r="AC127">
        <v>0.93</v>
      </c>
      <c r="AD127" s="2">
        <f t="shared" si="40"/>
        <v>0.36020420624460681</v>
      </c>
      <c r="AE127" s="2" t="str">
        <f t="shared" si="41"/>
        <v>Very Different</v>
      </c>
      <c r="AF127">
        <v>-80.550000000000011</v>
      </c>
      <c r="AG127" s="2" t="e">
        <f t="shared" si="42"/>
        <v>#N/A</v>
      </c>
      <c r="AH127" s="2" t="e">
        <f t="shared" si="43"/>
        <v>#N/A</v>
      </c>
      <c r="AI127" s="2">
        <f t="shared" si="44"/>
        <v>72.800000000000011</v>
      </c>
    </row>
    <row r="128" spans="1:35" x14ac:dyDescent="0.25">
      <c r="A128" t="s">
        <v>106</v>
      </c>
      <c r="B128">
        <v>47.019999999999996</v>
      </c>
      <c r="C128">
        <v>69.100000000000023</v>
      </c>
      <c r="D128">
        <v>99.3</v>
      </c>
      <c r="E128">
        <f t="shared" si="24"/>
        <v>258.11485209735969</v>
      </c>
      <c r="F128">
        <f t="shared" si="28"/>
        <v>0.48921708239617273</v>
      </c>
      <c r="G128">
        <v>13</v>
      </c>
      <c r="H128">
        <f t="shared" si="25"/>
        <v>12.609498180307844</v>
      </c>
      <c r="I128">
        <f t="shared" si="29"/>
        <v>-0.11290387155526248</v>
      </c>
      <c r="J128">
        <v>25.675381523485974</v>
      </c>
      <c r="K128">
        <f t="shared" si="30"/>
        <v>48.320178440015845</v>
      </c>
      <c r="L128">
        <f t="shared" si="31"/>
        <v>0.66110668570497244</v>
      </c>
      <c r="M128">
        <f t="shared" si="26"/>
        <v>-1.5455860867884563</v>
      </c>
      <c r="N128">
        <f t="shared" si="32"/>
        <v>0.17572468890709234</v>
      </c>
      <c r="O128">
        <f t="shared" si="33"/>
        <v>12.840195262691665</v>
      </c>
      <c r="P128">
        <f t="shared" si="34"/>
        <v>0.99999734800378992</v>
      </c>
      <c r="Q128">
        <f t="shared" si="35"/>
        <v>5.9093352587818035</v>
      </c>
      <c r="R128">
        <f t="shared" si="36"/>
        <v>0.99729335541821518</v>
      </c>
      <c r="S128">
        <f t="shared" si="27"/>
        <v>0.31318992973326187</v>
      </c>
      <c r="T128" s="5">
        <f t="shared" si="37"/>
        <v>0.57766369521762428</v>
      </c>
      <c r="U128">
        <v>0</v>
      </c>
      <c r="V128" s="6">
        <f t="shared" si="38"/>
        <v>0.86195335156291386</v>
      </c>
      <c r="W128" s="2">
        <v>0.62000567633517745</v>
      </c>
      <c r="X128" s="2">
        <v>0.70620175761285864</v>
      </c>
      <c r="Y128" s="2">
        <v>0.95696764162554926</v>
      </c>
      <c r="Z128" s="2">
        <v>0.79604603359463366</v>
      </c>
      <c r="AA128" s="2">
        <v>0.74441395639797603</v>
      </c>
      <c r="AB128" s="4">
        <f t="shared" si="39"/>
        <v>0.7647270131132391</v>
      </c>
      <c r="AC128">
        <v>0.89</v>
      </c>
      <c r="AD128" s="2">
        <f t="shared" si="40"/>
        <v>0.12527298688676092</v>
      </c>
      <c r="AE128" s="2" t="str">
        <f t="shared" si="41"/>
        <v>Different</v>
      </c>
      <c r="AF128">
        <v>47.019999999999996</v>
      </c>
      <c r="AG128" s="2" t="e">
        <f t="shared" si="42"/>
        <v>#N/A</v>
      </c>
      <c r="AH128" s="2">
        <f t="shared" si="43"/>
        <v>69.100000000000023</v>
      </c>
      <c r="AI128" s="2" t="e">
        <f t="shared" si="44"/>
        <v>#N/A</v>
      </c>
    </row>
    <row r="129" spans="1:35" x14ac:dyDescent="0.25">
      <c r="A129" t="s">
        <v>116</v>
      </c>
      <c r="B129">
        <v>84.219999999999985</v>
      </c>
      <c r="C129">
        <v>121.10000000000001</v>
      </c>
      <c r="D129">
        <v>95.8</v>
      </c>
      <c r="E129">
        <f t="shared" si="24"/>
        <v>246.82620362743478</v>
      </c>
      <c r="F129">
        <f t="shared" si="28"/>
        <v>0.2069313468178394</v>
      </c>
      <c r="G129">
        <v>28</v>
      </c>
      <c r="H129">
        <f t="shared" si="25"/>
        <v>26.870242714416431</v>
      </c>
      <c r="I129">
        <f t="shared" si="29"/>
        <v>0.46080797095157716</v>
      </c>
      <c r="J129">
        <v>26.112752108165818</v>
      </c>
      <c r="K129">
        <f t="shared" si="30"/>
        <v>49.333043230420039</v>
      </c>
      <c r="L129">
        <f t="shared" si="31"/>
        <v>0.6912913577405484</v>
      </c>
      <c r="M129">
        <f t="shared" si="26"/>
        <v>-5.5482463935418149</v>
      </c>
      <c r="N129">
        <f t="shared" si="32"/>
        <v>3.8791737046125927E-3</v>
      </c>
      <c r="O129">
        <f t="shared" si="33"/>
        <v>3.7940770640788539</v>
      </c>
      <c r="P129">
        <f t="shared" si="34"/>
        <v>0.97799160391100415</v>
      </c>
      <c r="Q129">
        <f t="shared" si="35"/>
        <v>11.373065752565473</v>
      </c>
      <c r="R129">
        <f t="shared" si="36"/>
        <v>0.99998849900786391</v>
      </c>
      <c r="S129">
        <f t="shared" si="27"/>
        <v>1.201970490584054</v>
      </c>
      <c r="T129" s="5">
        <f t="shared" si="37"/>
        <v>0.76887513732474055</v>
      </c>
      <c r="U129">
        <v>1</v>
      </c>
      <c r="V129" s="6">
        <f t="shared" si="38"/>
        <v>0.26282669284885324</v>
      </c>
      <c r="W129" s="2">
        <v>0.87147626893505037</v>
      </c>
      <c r="X129" s="2">
        <v>0.86211080715113797</v>
      </c>
      <c r="Y129" s="2">
        <v>0.99999674716869114</v>
      </c>
      <c r="Z129" s="2">
        <v>0.82994070557244992</v>
      </c>
      <c r="AA129" s="2">
        <v>0.84380890457155533</v>
      </c>
      <c r="AB129" s="4">
        <f t="shared" si="39"/>
        <v>0.88146668667977701</v>
      </c>
      <c r="AC129">
        <v>0.28999999999999998</v>
      </c>
      <c r="AD129" s="2">
        <f t="shared" si="40"/>
        <v>0.59146668667977709</v>
      </c>
      <c r="AE129" s="2" t="str">
        <f t="shared" si="41"/>
        <v>Very Different</v>
      </c>
      <c r="AF129">
        <v>84.219999999999985</v>
      </c>
      <c r="AG129" s="2" t="e">
        <f t="shared" si="42"/>
        <v>#N/A</v>
      </c>
      <c r="AH129" s="2" t="e">
        <f t="shared" si="43"/>
        <v>#N/A</v>
      </c>
      <c r="AI129" s="2">
        <f t="shared" si="44"/>
        <v>121.10000000000001</v>
      </c>
    </row>
    <row r="130" spans="1:35" x14ac:dyDescent="0.25">
      <c r="A130" t="s">
        <v>106</v>
      </c>
      <c r="B130">
        <v>47.790000000000006</v>
      </c>
      <c r="C130">
        <v>15.689999999999998</v>
      </c>
      <c r="D130">
        <v>97.1</v>
      </c>
      <c r="E130">
        <f t="shared" ref="E130:E187" si="45">IF(AND(D130&gt;=0,$AQ$2&lt;&gt;0),(((D130+1)^$AQ$2)-1)/$AQ$2,IF(AND(D130&gt;=0,$AQ$2=0),LOG(D130+1),IF(AND(D130&lt;0,$AQ$2&lt;&gt;2),-(((-D130+1)^(2-$AQ$2))-1)/(2-$AQ$2),-LOG(-D130+1))))</f>
        <v>251.00717730916764</v>
      </c>
      <c r="F130">
        <f t="shared" si="28"/>
        <v>0.31148143838335923</v>
      </c>
      <c r="G130">
        <v>70</v>
      </c>
      <c r="H130">
        <f t="shared" ref="H130:H187" si="46">IF(AND(G130&gt;=0,$AQ$3&lt;&gt;0),(((G130+1)^$AQ$3)-1)/$AQ$3,IF(AND(G130&gt;=0,$AQ$3=0),LOG(G130+1),IF(AND(G130&lt;0,$AQ$3&lt;&gt;2),-(((-G130+1)^(2-$AQ$3))-1)/(2-$AQ$3),-LOG(-G130+1))))</f>
        <v>66.251856254857685</v>
      </c>
      <c r="I130">
        <f t="shared" si="29"/>
        <v>2.0451360550245834</v>
      </c>
      <c r="J130">
        <v>53.868303091854415</v>
      </c>
      <c r="K130">
        <f t="shared" si="30"/>
        <v>120.6376215545522</v>
      </c>
      <c r="L130">
        <f t="shared" si="31"/>
        <v>2.8162594006024837</v>
      </c>
      <c r="M130">
        <f t="shared" ref="M130:M187" si="47">$AL$2*$F130+$AL$3*I130+$AL$4*L130+$AL$5</f>
        <v>-16.988166331690039</v>
      </c>
      <c r="N130">
        <f t="shared" si="32"/>
        <v>4.1892192094249241E-8</v>
      </c>
      <c r="O130">
        <f t="shared" si="33"/>
        <v>-0.50440081192050146</v>
      </c>
      <c r="P130">
        <f t="shared" si="34"/>
        <v>0.37650702038266587</v>
      </c>
      <c r="Q130">
        <f t="shared" si="35"/>
        <v>35.803486609012815</v>
      </c>
      <c r="R130">
        <f t="shared" si="36"/>
        <v>0.99999999999999978</v>
      </c>
      <c r="S130">
        <f t="shared" ref="S130:S187" si="48">$AL$14*$N130+$AL$15*P130+$AL$16*R130+$AL$17</f>
        <v>-0.66666577799631277</v>
      </c>
      <c r="T130" s="5">
        <f t="shared" si="37"/>
        <v>0.33924383043623829</v>
      </c>
      <c r="U130">
        <v>0</v>
      </c>
      <c r="V130" s="6">
        <f t="shared" si="38"/>
        <v>0.41437038832791839</v>
      </c>
      <c r="W130" s="2">
        <v>0.20848346583760516</v>
      </c>
      <c r="X130" s="2">
        <v>0.18566153531808743</v>
      </c>
      <c r="Y130" s="2">
        <v>7.4372055047314006E-2</v>
      </c>
      <c r="Z130" s="2">
        <v>5.6996364970771998E-2</v>
      </c>
      <c r="AA130" s="2">
        <v>4.1418039943209431E-2</v>
      </c>
      <c r="AB130" s="4">
        <f t="shared" si="39"/>
        <v>0.11338629222339762</v>
      </c>
      <c r="AC130">
        <v>3.0000000000000001E-3</v>
      </c>
      <c r="AD130" s="2">
        <f t="shared" si="40"/>
        <v>0.11038629222339762</v>
      </c>
      <c r="AE130" s="2" t="str">
        <f t="shared" si="41"/>
        <v>Different</v>
      </c>
      <c r="AF130">
        <v>47.790000000000006</v>
      </c>
      <c r="AG130" s="2" t="e">
        <f t="shared" si="42"/>
        <v>#N/A</v>
      </c>
      <c r="AH130" s="2">
        <f t="shared" si="43"/>
        <v>15.689999999999998</v>
      </c>
      <c r="AI130" s="2" t="e">
        <f t="shared" si="44"/>
        <v>#N/A</v>
      </c>
    </row>
    <row r="131" spans="1:35" x14ac:dyDescent="0.25">
      <c r="A131" t="s">
        <v>106</v>
      </c>
      <c r="B131">
        <v>34.540000000000006</v>
      </c>
      <c r="C131">
        <v>67.87</v>
      </c>
      <c r="D131">
        <v>92.9</v>
      </c>
      <c r="E131">
        <f t="shared" si="45"/>
        <v>237.55115940670416</v>
      </c>
      <c r="F131">
        <f t="shared" ref="F131:F187" si="49">STANDARDIZE(E131,AVERAGE($E$2:$E$187),_xlfn.STDEV.S($E$2:$E$187))</f>
        <v>-2.5001881269289528E-2</v>
      </c>
      <c r="G131">
        <v>55</v>
      </c>
      <c r="H131">
        <f t="shared" si="46"/>
        <v>52.249449172336021</v>
      </c>
      <c r="I131">
        <f t="shared" ref="I131:I187" si="50">STANDARDIZE(H131,AVERAGE($H$2:$H$187),_xlfn.STDEV.S($H$2:$H$187))</f>
        <v>1.4818171660542137</v>
      </c>
      <c r="J131">
        <v>20.229138657453529</v>
      </c>
      <c r="K131">
        <f t="shared" ref="K131:K187" si="51">IF(AND(J131&gt;=0,$AQ$2&lt;&gt;0),(((J131+1)^$AQ$2)-1)/$AQ$2,IF(AND(J131&gt;=0,$AQ$2=0),LOG(J131+1),IF(AND(J131&lt;0,$AQ$2&lt;&gt;2),-(((-J131+1)^(2-$AQ$2))-1)/(2-$AQ$2),-LOG(-J131+1))))</f>
        <v>36.080008106945719</v>
      </c>
      <c r="L131">
        <f t="shared" ref="L131:L187" si="52">STANDARDIZE(K131,AVERAGE($K$2:$K$187),_xlfn.STDEV.S($K$2:$K$187))</f>
        <v>0.29633388417845402</v>
      </c>
      <c r="M131">
        <f t="shared" si="47"/>
        <v>-13.224424843360886</v>
      </c>
      <c r="N131">
        <f t="shared" ref="N131:N187" si="53">1/(1+EXP(-M131))</f>
        <v>1.8059448341563673E-6</v>
      </c>
      <c r="O131">
        <f t="shared" ref="O131:O187" si="54">$AL$6*$F131+$AL$7*I131+$AL$8*L131+$AL$9</f>
        <v>-11.688249669094823</v>
      </c>
      <c r="P131">
        <f t="shared" ref="P131:P187" si="55">1/(1+EXP(-O131))</f>
        <v>8.3917786719881809E-6</v>
      </c>
      <c r="Q131">
        <f t="shared" ref="Q131:Q187" si="56">$AL$10*$F131+$AL$11*I131+$AL$12*L131+$AL$13</f>
        <v>22.395947564996654</v>
      </c>
      <c r="R131">
        <f t="shared" ref="R131:R187" si="57">1/(1+EXP(-Q131))</f>
        <v>0.99999999981225707</v>
      </c>
      <c r="S131">
        <f t="shared" si="48"/>
        <v>-1.8500048306522738</v>
      </c>
      <c r="T131" s="5">
        <f t="shared" ref="T131:T187" si="58">1/(1+EXP(-S131))</f>
        <v>0.13587232983619013</v>
      </c>
      <c r="U131">
        <v>0</v>
      </c>
      <c r="V131" s="6">
        <f t="shared" ref="V131:V187" si="59">-(U131*LOG(T131,EXP(1)) + (1-U131)*LOG((1-T131),EXP(1)))</f>
        <v>0.14603475470116109</v>
      </c>
      <c r="W131" s="2">
        <v>4.0303707450258977E-2</v>
      </c>
      <c r="X131" s="2">
        <v>4.3057829091799412E-6</v>
      </c>
      <c r="Y131" s="2">
        <v>3.3750954501905232E-2</v>
      </c>
      <c r="Z131" s="2">
        <v>5.9732200461437575E-6</v>
      </c>
      <c r="AA131" s="2">
        <v>2.7168838108832869E-6</v>
      </c>
      <c r="AB131" s="4">
        <f t="shared" ref="AB131:AB187" si="60">AVERAGE(W131,X131,Y131,Z131,AA131)</f>
        <v>1.4813531567786083E-2</v>
      </c>
      <c r="AC131">
        <v>7.0000000000000001E-3</v>
      </c>
      <c r="AD131" s="2">
        <f t="shared" ref="AD131:AD187" si="61">ABS(AB131-AC131)</f>
        <v>7.8135315677860841E-3</v>
      </c>
      <c r="AE131" s="2" t="str">
        <f t="shared" ref="AE131:AE187" si="62">IF(AD131&lt;0.1,"Same",IF(AD131&lt;0.3,"Different","Very Different"))</f>
        <v>Same</v>
      </c>
      <c r="AF131">
        <v>34.540000000000006</v>
      </c>
      <c r="AG131" s="2">
        <f t="shared" ref="AG131:AG187" si="63">IF(AE131=$AG$1,C131,NA())</f>
        <v>67.87</v>
      </c>
      <c r="AH131" s="2" t="e">
        <f t="shared" ref="AH131:AH187" si="64">IF(AE131=$AH$1,C131,NA())</f>
        <v>#N/A</v>
      </c>
      <c r="AI131" s="2" t="e">
        <f t="shared" ref="AI131:AI187" si="65">IF(AE131=$AI$1,C131,NA())</f>
        <v>#N/A</v>
      </c>
    </row>
    <row r="132" spans="1:35" x14ac:dyDescent="0.25">
      <c r="A132" t="s">
        <v>106</v>
      </c>
      <c r="B132">
        <v>18.920000000000002</v>
      </c>
      <c r="C132">
        <v>38.44</v>
      </c>
      <c r="D132">
        <v>100.7</v>
      </c>
      <c r="E132">
        <f t="shared" si="45"/>
        <v>262.65872499632587</v>
      </c>
      <c r="F132">
        <f t="shared" si="49"/>
        <v>0.60284188939378636</v>
      </c>
      <c r="G132">
        <v>-1</v>
      </c>
      <c r="H132">
        <f t="shared" si="46"/>
        <v>-1.0064341067314988</v>
      </c>
      <c r="I132">
        <f t="shared" si="50"/>
        <v>-0.6606748228658349</v>
      </c>
      <c r="J132">
        <v>19.654657238046941</v>
      </c>
      <c r="K132">
        <f t="shared" si="51"/>
        <v>34.831871188563944</v>
      </c>
      <c r="L132">
        <f t="shared" si="52"/>
        <v>0.25913780046246876</v>
      </c>
      <c r="M132">
        <f t="shared" si="47"/>
        <v>2.3389074126223468</v>
      </c>
      <c r="N132">
        <f t="shared" si="53"/>
        <v>0.9120484815760237</v>
      </c>
      <c r="O132">
        <f t="shared" si="54"/>
        <v>17.760268143940397</v>
      </c>
      <c r="P132">
        <f t="shared" si="55"/>
        <v>0.99999998064409235</v>
      </c>
      <c r="Q132">
        <f t="shared" si="56"/>
        <v>-0.97377522863290134</v>
      </c>
      <c r="R132">
        <f t="shared" si="57"/>
        <v>0.2741286589322684</v>
      </c>
      <c r="S132">
        <f t="shared" si="48"/>
        <v>-0.9638652302230204</v>
      </c>
      <c r="T132" s="5">
        <f t="shared" si="58"/>
        <v>0.27610497918704419</v>
      </c>
      <c r="U132">
        <v>0</v>
      </c>
      <c r="V132" s="6">
        <f t="shared" si="59"/>
        <v>0.32310889598690712</v>
      </c>
      <c r="W132" s="2">
        <v>0.14177855337587933</v>
      </c>
      <c r="X132" s="2">
        <v>5.4859398024879305E-4</v>
      </c>
      <c r="Y132" s="2">
        <v>0.26404074791910476</v>
      </c>
      <c r="Z132" s="2">
        <v>1.9719657676593981E-8</v>
      </c>
      <c r="AA132" s="2">
        <v>2.4296925891184547E-4</v>
      </c>
      <c r="AB132" s="4">
        <f t="shared" si="60"/>
        <v>8.1322176850760472E-2</v>
      </c>
      <c r="AC132">
        <v>0.41299999999999998</v>
      </c>
      <c r="AD132" s="2">
        <f t="shared" si="61"/>
        <v>0.33167782314923949</v>
      </c>
      <c r="AE132" s="2" t="str">
        <f t="shared" si="62"/>
        <v>Very Different</v>
      </c>
      <c r="AF132">
        <v>18.920000000000002</v>
      </c>
      <c r="AG132" s="2" t="e">
        <f t="shared" si="63"/>
        <v>#N/A</v>
      </c>
      <c r="AH132" s="2" t="e">
        <f t="shared" si="64"/>
        <v>#N/A</v>
      </c>
      <c r="AI132" s="2">
        <f t="shared" si="65"/>
        <v>38.44</v>
      </c>
    </row>
    <row r="133" spans="1:35" x14ac:dyDescent="0.25">
      <c r="A133" t="s">
        <v>170</v>
      </c>
      <c r="B133">
        <v>23.049999999999997</v>
      </c>
      <c r="C133">
        <v>27.930000000000007</v>
      </c>
      <c r="D133">
        <v>79.3</v>
      </c>
      <c r="E133">
        <f t="shared" si="45"/>
        <v>195.05495844982036</v>
      </c>
      <c r="F133">
        <f t="shared" si="49"/>
        <v>-1.0876686281662644</v>
      </c>
      <c r="G133">
        <v>-4</v>
      </c>
      <c r="H133">
        <f t="shared" si="46"/>
        <v>-4.067810681505188</v>
      </c>
      <c r="I133">
        <f t="shared" si="50"/>
        <v>-0.78383445111104255</v>
      </c>
      <c r="J133">
        <v>29.649067347254725</v>
      </c>
      <c r="K133">
        <f t="shared" si="51"/>
        <v>57.671747872948636</v>
      </c>
      <c r="L133">
        <f t="shared" si="52"/>
        <v>0.93979546926743451</v>
      </c>
      <c r="M133">
        <f t="shared" si="47"/>
        <v>5.8794656992479197</v>
      </c>
      <c r="N133">
        <f t="shared" si="53"/>
        <v>0.99721151844232014</v>
      </c>
      <c r="O133">
        <f t="shared" si="54"/>
        <v>3.907804838670756</v>
      </c>
      <c r="P133">
        <f t="shared" si="55"/>
        <v>0.98031090493237816</v>
      </c>
      <c r="Q133">
        <f t="shared" si="56"/>
        <v>-13.780759345635936</v>
      </c>
      <c r="R133">
        <f t="shared" si="57"/>
        <v>1.0353610194573351E-6</v>
      </c>
      <c r="S133">
        <f t="shared" si="48"/>
        <v>-0.41657330506233681</v>
      </c>
      <c r="T133" s="5">
        <f t="shared" si="58"/>
        <v>0.39733701820613038</v>
      </c>
      <c r="U133">
        <v>0</v>
      </c>
      <c r="V133" s="6">
        <f t="shared" si="59"/>
        <v>0.50639714099690092</v>
      </c>
      <c r="W133" s="2">
        <v>0.21740092543102307</v>
      </c>
      <c r="X133" s="2">
        <v>0.18803438655267604</v>
      </c>
      <c r="Y133" s="2">
        <v>0.25585527446186229</v>
      </c>
      <c r="Z133" s="2">
        <v>0.21744794083286181</v>
      </c>
      <c r="AA133" s="2">
        <v>0.20609071031452164</v>
      </c>
      <c r="AB133" s="4">
        <f t="shared" si="60"/>
        <v>0.21696584751858899</v>
      </c>
      <c r="AC133">
        <v>0.11</v>
      </c>
      <c r="AD133" s="2">
        <f t="shared" si="61"/>
        <v>0.10696584751858899</v>
      </c>
      <c r="AE133" s="2" t="str">
        <f t="shared" si="62"/>
        <v>Different</v>
      </c>
      <c r="AF133">
        <v>23.049999999999997</v>
      </c>
      <c r="AG133" s="2" t="e">
        <f t="shared" si="63"/>
        <v>#N/A</v>
      </c>
      <c r="AH133" s="2">
        <f t="shared" si="64"/>
        <v>27.930000000000007</v>
      </c>
      <c r="AI133" s="2" t="e">
        <f t="shared" si="65"/>
        <v>#N/A</v>
      </c>
    </row>
    <row r="134" spans="1:35" x14ac:dyDescent="0.25">
      <c r="A134" t="s">
        <v>116</v>
      </c>
      <c r="B134">
        <v>85.29</v>
      </c>
      <c r="C134">
        <v>131.54000000000002</v>
      </c>
      <c r="D134">
        <v>104.5</v>
      </c>
      <c r="E134">
        <f t="shared" si="45"/>
        <v>275.0722076365771</v>
      </c>
      <c r="F134">
        <f t="shared" si="49"/>
        <v>0.91325540678941663</v>
      </c>
      <c r="G134">
        <v>25</v>
      </c>
      <c r="H134">
        <f t="shared" si="46"/>
        <v>24.030701076896737</v>
      </c>
      <c r="I134">
        <f t="shared" si="50"/>
        <v>0.34657279474181391</v>
      </c>
      <c r="J134">
        <v>24.719408175683334</v>
      </c>
      <c r="K134">
        <f t="shared" si="51"/>
        <v>46.121122318665307</v>
      </c>
      <c r="L134">
        <f t="shared" si="52"/>
        <v>0.59557198804379419</v>
      </c>
      <c r="M134">
        <f t="shared" si="47"/>
        <v>-5.6797292536789747</v>
      </c>
      <c r="N134">
        <f t="shared" si="53"/>
        <v>3.4028637572186922E-3</v>
      </c>
      <c r="O134">
        <f t="shared" si="54"/>
        <v>12.339152292172381</v>
      </c>
      <c r="P134">
        <f t="shared" si="55"/>
        <v>0.9999956230423227</v>
      </c>
      <c r="Q134">
        <f t="shared" si="56"/>
        <v>14.84458538621902</v>
      </c>
      <c r="R134">
        <f t="shared" si="57"/>
        <v>0.99999964266272157</v>
      </c>
      <c r="S134">
        <f t="shared" si="48"/>
        <v>1.2737693374180603</v>
      </c>
      <c r="T134" s="5">
        <f t="shared" si="58"/>
        <v>0.78138731346827284</v>
      </c>
      <c r="U134">
        <v>1</v>
      </c>
      <c r="V134" s="6">
        <f t="shared" si="59"/>
        <v>0.24668433213633356</v>
      </c>
      <c r="W134" s="2">
        <v>0.89399278126235693</v>
      </c>
      <c r="X134" s="2">
        <v>0.86302538399001072</v>
      </c>
      <c r="Y134" s="2">
        <v>0.99998978125288562</v>
      </c>
      <c r="Z134" s="2">
        <v>0.83668664154598227</v>
      </c>
      <c r="AA134" s="2">
        <v>0.85101698855991548</v>
      </c>
      <c r="AB134" s="4">
        <f t="shared" si="60"/>
        <v>0.88894231532223034</v>
      </c>
      <c r="AC134">
        <v>0.89300000000000002</v>
      </c>
      <c r="AD134" s="2">
        <f t="shared" si="61"/>
        <v>4.0576846777696796E-3</v>
      </c>
      <c r="AE134" s="2" t="str">
        <f t="shared" si="62"/>
        <v>Same</v>
      </c>
      <c r="AF134">
        <v>85.29</v>
      </c>
      <c r="AG134" s="2">
        <f t="shared" si="63"/>
        <v>131.54000000000002</v>
      </c>
      <c r="AH134" s="2" t="e">
        <f t="shared" si="64"/>
        <v>#N/A</v>
      </c>
      <c r="AI134" s="2" t="e">
        <f t="shared" si="65"/>
        <v>#N/A</v>
      </c>
    </row>
    <row r="135" spans="1:35" x14ac:dyDescent="0.25">
      <c r="A135" t="s">
        <v>139</v>
      </c>
      <c r="B135">
        <v>78.13000000000001</v>
      </c>
      <c r="C135">
        <v>91.850000000000009</v>
      </c>
      <c r="D135">
        <v>100.6</v>
      </c>
      <c r="E135">
        <f t="shared" si="45"/>
        <v>262.33363058588463</v>
      </c>
      <c r="F135">
        <f t="shared" si="49"/>
        <v>0.5947125269614012</v>
      </c>
      <c r="G135">
        <v>17</v>
      </c>
      <c r="H135">
        <f t="shared" si="46"/>
        <v>16.429858960901164</v>
      </c>
      <c r="I135">
        <f t="shared" si="50"/>
        <v>4.0789802518541168E-2</v>
      </c>
      <c r="J135">
        <v>30.289015171996706</v>
      </c>
      <c r="K135">
        <f t="shared" si="51"/>
        <v>59.208048138530948</v>
      </c>
      <c r="L135">
        <f t="shared" si="52"/>
        <v>0.98557919094884949</v>
      </c>
      <c r="M135">
        <f t="shared" si="47"/>
        <v>-2.7382878893102163</v>
      </c>
      <c r="N135">
        <f t="shared" si="53"/>
        <v>6.0751524242256848E-2</v>
      </c>
      <c r="O135">
        <f t="shared" si="54"/>
        <v>14.111941480056585</v>
      </c>
      <c r="P135">
        <f t="shared" si="55"/>
        <v>0.99999925653357014</v>
      </c>
      <c r="Q135">
        <f t="shared" si="56"/>
        <v>9.1389700880316056</v>
      </c>
      <c r="R135">
        <f t="shared" si="57"/>
        <v>0.99989261365012971</v>
      </c>
      <c r="S135">
        <f t="shared" si="48"/>
        <v>0.95094498543383965</v>
      </c>
      <c r="T135" s="5">
        <f t="shared" si="58"/>
        <v>0.72130518251155018</v>
      </c>
      <c r="U135">
        <v>1</v>
      </c>
      <c r="V135" s="6">
        <f t="shared" si="59"/>
        <v>0.32669295453845743</v>
      </c>
      <c r="W135" s="2">
        <v>0.80784783385223791</v>
      </c>
      <c r="X135" s="2">
        <v>0.84421801489726656</v>
      </c>
      <c r="Y135" s="2">
        <v>0.81846814862179118</v>
      </c>
      <c r="Z135" s="2">
        <v>0.83356178432900108</v>
      </c>
      <c r="AA135" s="2">
        <v>0.84054362595395105</v>
      </c>
      <c r="AB135" s="4">
        <f t="shared" si="60"/>
        <v>0.82892788153084962</v>
      </c>
      <c r="AC135">
        <v>0.49299999999999999</v>
      </c>
      <c r="AD135" s="2">
        <f t="shared" si="61"/>
        <v>0.33592788153084963</v>
      </c>
      <c r="AE135" s="2" t="str">
        <f t="shared" si="62"/>
        <v>Very Different</v>
      </c>
      <c r="AF135">
        <v>78.13000000000001</v>
      </c>
      <c r="AG135" s="2" t="e">
        <f t="shared" si="63"/>
        <v>#N/A</v>
      </c>
      <c r="AH135" s="2" t="e">
        <f t="shared" si="64"/>
        <v>#N/A</v>
      </c>
      <c r="AI135" s="2">
        <f t="shared" si="65"/>
        <v>91.850000000000009</v>
      </c>
    </row>
    <row r="136" spans="1:35" x14ac:dyDescent="0.25">
      <c r="A136" t="s">
        <v>106</v>
      </c>
      <c r="B136">
        <v>-19.47</v>
      </c>
      <c r="C136">
        <v>29.390000000000015</v>
      </c>
      <c r="D136">
        <v>97.8</v>
      </c>
      <c r="E136">
        <f t="shared" si="45"/>
        <v>253.26434400495739</v>
      </c>
      <c r="F136">
        <f t="shared" si="49"/>
        <v>0.36792450707678664</v>
      </c>
      <c r="G136">
        <v>-7</v>
      </c>
      <c r="H136">
        <f t="shared" si="46"/>
        <v>-7.1619689202879533</v>
      </c>
      <c r="I136">
        <f t="shared" si="50"/>
        <v>-0.90831289050345965</v>
      </c>
      <c r="J136">
        <v>-25.142465805300699</v>
      </c>
      <c r="K136">
        <f t="shared" si="51"/>
        <v>-13.922124723561646</v>
      </c>
      <c r="L136">
        <f t="shared" si="52"/>
        <v>-1.1937939145831826</v>
      </c>
      <c r="M136">
        <f t="shared" si="47"/>
        <v>3.9730713555511317</v>
      </c>
      <c r="N136">
        <f t="shared" si="53"/>
        <v>0.98153193191244115</v>
      </c>
      <c r="O136">
        <f t="shared" si="54"/>
        <v>10.040998548799029</v>
      </c>
      <c r="P136">
        <f t="shared" si="55"/>
        <v>0.99995642566048426</v>
      </c>
      <c r="Q136">
        <f t="shared" si="56"/>
        <v>-7.9965691885019465</v>
      </c>
      <c r="R136">
        <f t="shared" si="57"/>
        <v>3.3650224160435536E-4</v>
      </c>
      <c r="S136">
        <f t="shared" si="48"/>
        <v>-0.26777851756090687</v>
      </c>
      <c r="T136" s="5">
        <f t="shared" si="58"/>
        <v>0.43345254680758166</v>
      </c>
      <c r="U136">
        <v>0</v>
      </c>
      <c r="V136" s="6">
        <f t="shared" si="59"/>
        <v>0.56819443645748713</v>
      </c>
      <c r="W136" s="2">
        <v>0.29935522119059033</v>
      </c>
      <c r="X136" s="2">
        <v>0.228341236170442</v>
      </c>
      <c r="Y136" s="2">
        <v>0.25371325493493418</v>
      </c>
      <c r="Z136" s="2">
        <v>0.2565302796521805</v>
      </c>
      <c r="AA136" s="2">
        <v>0.27117983695061854</v>
      </c>
      <c r="AB136" s="4">
        <f t="shared" si="60"/>
        <v>0.26182396577975309</v>
      </c>
      <c r="AC136">
        <v>0.21299999999999999</v>
      </c>
      <c r="AD136" s="2">
        <f t="shared" si="61"/>
        <v>4.8823965779753092E-2</v>
      </c>
      <c r="AE136" s="2" t="str">
        <f t="shared" si="62"/>
        <v>Same</v>
      </c>
      <c r="AF136">
        <v>-19.47</v>
      </c>
      <c r="AG136" s="2">
        <f t="shared" si="63"/>
        <v>29.390000000000015</v>
      </c>
      <c r="AH136" s="2" t="e">
        <f t="shared" si="64"/>
        <v>#N/A</v>
      </c>
      <c r="AI136" s="2" t="e">
        <f t="shared" si="65"/>
        <v>#N/A</v>
      </c>
    </row>
    <row r="137" spans="1:35" x14ac:dyDescent="0.25">
      <c r="A137" t="s">
        <v>106</v>
      </c>
      <c r="B137">
        <v>-8.3700000000000045</v>
      </c>
      <c r="C137">
        <v>18.670000000000016</v>
      </c>
      <c r="D137">
        <v>65.900000000000006</v>
      </c>
      <c r="E137">
        <f t="shared" si="45"/>
        <v>154.94725745791573</v>
      </c>
      <c r="F137">
        <f t="shared" si="49"/>
        <v>-2.090608165792859</v>
      </c>
      <c r="G137">
        <v>75</v>
      </c>
      <c r="H137">
        <f t="shared" si="46"/>
        <v>70.907847436505378</v>
      </c>
      <c r="I137">
        <f t="shared" si="50"/>
        <v>2.2324472625937095</v>
      </c>
      <c r="J137">
        <v>-18.110478192591742</v>
      </c>
      <c r="K137">
        <f t="shared" si="51"/>
        <v>-10.744650594086487</v>
      </c>
      <c r="L137">
        <f t="shared" si="52"/>
        <v>-1.0991011032539819</v>
      </c>
      <c r="M137">
        <f t="shared" si="47"/>
        <v>-16.714754849448532</v>
      </c>
      <c r="N137">
        <f t="shared" si="53"/>
        <v>5.5064814255944906E-8</v>
      </c>
      <c r="O137">
        <f t="shared" si="54"/>
        <v>-50.000000000023867</v>
      </c>
      <c r="P137">
        <f t="shared" si="55"/>
        <v>1.9287498479178841E-22</v>
      </c>
      <c r="Q137">
        <f t="shared" si="56"/>
        <v>15.22464989559116</v>
      </c>
      <c r="R137">
        <f t="shared" si="57"/>
        <v>0.99999975564656118</v>
      </c>
      <c r="S137">
        <f t="shared" si="48"/>
        <v>-1.8500203664064188</v>
      </c>
      <c r="T137" s="5">
        <f t="shared" si="58"/>
        <v>0.13587050577746032</v>
      </c>
      <c r="U137">
        <v>0</v>
      </c>
      <c r="V137" s="6">
        <f t="shared" si="59"/>
        <v>0.14603264383621875</v>
      </c>
      <c r="W137" s="2">
        <v>4.0287086846153314E-2</v>
      </c>
      <c r="X137" s="2">
        <v>4.3057830969073858E-6</v>
      </c>
      <c r="Y137" s="2">
        <v>3.3757922867302337E-2</v>
      </c>
      <c r="Z137" s="2">
        <v>5.969267810647597E-6</v>
      </c>
      <c r="AA137" s="2">
        <v>2.7148382019793774E-6</v>
      </c>
      <c r="AB137" s="4">
        <f t="shared" si="60"/>
        <v>1.4811599920513036E-2</v>
      </c>
      <c r="AC137">
        <v>3.0000000000000001E-3</v>
      </c>
      <c r="AD137" s="2">
        <f t="shared" si="61"/>
        <v>1.1811599920513036E-2</v>
      </c>
      <c r="AE137" s="2" t="str">
        <f t="shared" si="62"/>
        <v>Same</v>
      </c>
      <c r="AF137">
        <v>-8.3700000000000045</v>
      </c>
      <c r="AG137" s="2">
        <f t="shared" si="63"/>
        <v>18.670000000000016</v>
      </c>
      <c r="AH137" s="2" t="e">
        <f t="shared" si="64"/>
        <v>#N/A</v>
      </c>
      <c r="AI137" s="2" t="e">
        <f t="shared" si="65"/>
        <v>#N/A</v>
      </c>
    </row>
    <row r="138" spans="1:35" x14ac:dyDescent="0.25">
      <c r="A138" t="s">
        <v>106</v>
      </c>
      <c r="B138">
        <v>-17.909999999999997</v>
      </c>
      <c r="C138">
        <v>30.680000000000007</v>
      </c>
      <c r="D138">
        <v>70.099999999999994</v>
      </c>
      <c r="E138">
        <f t="shared" si="45"/>
        <v>167.31594627462775</v>
      </c>
      <c r="F138">
        <f t="shared" si="49"/>
        <v>-1.7813147698591396</v>
      </c>
      <c r="G138">
        <v>66</v>
      </c>
      <c r="H138">
        <f t="shared" si="46"/>
        <v>62.523160795461116</v>
      </c>
      <c r="I138">
        <f t="shared" si="50"/>
        <v>1.8951300902559978</v>
      </c>
      <c r="J138">
        <v>-22.706259129714784</v>
      </c>
      <c r="K138">
        <f t="shared" si="51"/>
        <v>-12.849387808884257</v>
      </c>
      <c r="L138">
        <f t="shared" si="52"/>
        <v>-1.1618249763233475</v>
      </c>
      <c r="M138">
        <f t="shared" si="47"/>
        <v>-14.576261059710333</v>
      </c>
      <c r="N138">
        <f t="shared" si="53"/>
        <v>4.673153558304074E-7</v>
      </c>
      <c r="O138">
        <f t="shared" si="54"/>
        <v>-43.328641730210421</v>
      </c>
      <c r="P138">
        <f t="shared" si="55"/>
        <v>1.522684714927693E-19</v>
      </c>
      <c r="Q138">
        <f t="shared" si="56"/>
        <v>12.980779605395384</v>
      </c>
      <c r="R138">
        <f t="shared" si="57"/>
        <v>0.99999769581128195</v>
      </c>
      <c r="S138">
        <f t="shared" si="48"/>
        <v>-1.8500145056181405</v>
      </c>
      <c r="T138" s="5">
        <f t="shared" si="58"/>
        <v>0.13587119389238936</v>
      </c>
      <c r="U138">
        <v>0</v>
      </c>
      <c r="V138" s="6">
        <f t="shared" si="59"/>
        <v>0.1460334401465028</v>
      </c>
      <c r="W138" s="2">
        <v>4.0328146875784739E-2</v>
      </c>
      <c r="X138" s="2">
        <v>4.305782984110573E-6</v>
      </c>
      <c r="Y138" s="2">
        <v>3.3757581282805385E-2</v>
      </c>
      <c r="Z138" s="2">
        <v>5.9699552932508327E-6</v>
      </c>
      <c r="AA138" s="2">
        <v>2.7149486563774048E-6</v>
      </c>
      <c r="AB138" s="4">
        <f t="shared" si="60"/>
        <v>1.4819743769104773E-2</v>
      </c>
      <c r="AC138">
        <v>7.0000000000000001E-3</v>
      </c>
      <c r="AD138" s="2">
        <f t="shared" si="61"/>
        <v>7.8197437691047735E-3</v>
      </c>
      <c r="AE138" s="2" t="str">
        <f t="shared" si="62"/>
        <v>Same</v>
      </c>
      <c r="AF138">
        <v>-17.909999999999997</v>
      </c>
      <c r="AG138" s="2">
        <f t="shared" si="63"/>
        <v>30.680000000000007</v>
      </c>
      <c r="AH138" s="2" t="e">
        <f t="shared" si="64"/>
        <v>#N/A</v>
      </c>
      <c r="AI138" s="2" t="e">
        <f t="shared" si="65"/>
        <v>#N/A</v>
      </c>
    </row>
    <row r="139" spans="1:35" x14ac:dyDescent="0.25">
      <c r="A139" t="s">
        <v>116</v>
      </c>
      <c r="B139">
        <v>106.86999999999999</v>
      </c>
      <c r="C139">
        <v>126.34</v>
      </c>
      <c r="D139">
        <v>108.5</v>
      </c>
      <c r="E139">
        <f t="shared" si="45"/>
        <v>288.26278781962958</v>
      </c>
      <c r="F139">
        <f t="shared" si="49"/>
        <v>1.243101148695376</v>
      </c>
      <c r="G139">
        <v>24</v>
      </c>
      <c r="H139">
        <f t="shared" si="46"/>
        <v>23.083007786310731</v>
      </c>
      <c r="I139">
        <f t="shared" si="50"/>
        <v>0.30844695477791517</v>
      </c>
      <c r="J139">
        <v>30.170711615446947</v>
      </c>
      <c r="K139">
        <f t="shared" si="51"/>
        <v>58.923431746661599</v>
      </c>
      <c r="L139">
        <f t="shared" si="52"/>
        <v>0.9770972568092523</v>
      </c>
      <c r="M139">
        <f t="shared" si="47"/>
        <v>-5.6853104561322914</v>
      </c>
      <c r="N139">
        <f t="shared" si="53"/>
        <v>3.3839886764434899E-3</v>
      </c>
      <c r="O139">
        <f t="shared" si="54"/>
        <v>18.436329879337787</v>
      </c>
      <c r="P139">
        <f t="shared" si="55"/>
        <v>0.9999999901552733</v>
      </c>
      <c r="Q139">
        <f t="shared" si="56"/>
        <v>17.282477186708178</v>
      </c>
      <c r="R139">
        <f t="shared" si="57"/>
        <v>0.99999996878843744</v>
      </c>
      <c r="S139">
        <f t="shared" si="48"/>
        <v>1.2738881617895577</v>
      </c>
      <c r="T139" s="5">
        <f t="shared" si="58"/>
        <v>0.78140761050893426</v>
      </c>
      <c r="U139">
        <v>1</v>
      </c>
      <c r="V139" s="6">
        <f t="shared" si="59"/>
        <v>0.24665835682716003</v>
      </c>
      <c r="W139" s="2">
        <v>0.89311623907128923</v>
      </c>
      <c r="X139" s="2">
        <v>0.86307273296810627</v>
      </c>
      <c r="Y139" s="2">
        <v>0.99998435158471199</v>
      </c>
      <c r="Z139" s="2">
        <v>0.83668621600667825</v>
      </c>
      <c r="AA139" s="2">
        <v>0.85104974883422035</v>
      </c>
      <c r="AB139" s="4">
        <f t="shared" si="60"/>
        <v>0.88878185769300122</v>
      </c>
      <c r="AC139">
        <v>0.95299999999999996</v>
      </c>
      <c r="AD139" s="2">
        <f t="shared" si="61"/>
        <v>6.4218142306998738E-2</v>
      </c>
      <c r="AE139" s="2" t="str">
        <f t="shared" si="62"/>
        <v>Same</v>
      </c>
      <c r="AF139">
        <v>106.86999999999999</v>
      </c>
      <c r="AG139" s="2">
        <f t="shared" si="63"/>
        <v>126.34</v>
      </c>
      <c r="AH139" s="2" t="e">
        <f t="shared" si="64"/>
        <v>#N/A</v>
      </c>
      <c r="AI139" s="2" t="e">
        <f t="shared" si="65"/>
        <v>#N/A</v>
      </c>
    </row>
    <row r="140" spans="1:35" x14ac:dyDescent="0.25">
      <c r="A140" t="s">
        <v>111</v>
      </c>
      <c r="B140">
        <v>-17.78</v>
      </c>
      <c r="C140">
        <v>23.210000000000008</v>
      </c>
      <c r="D140">
        <v>72.2</v>
      </c>
      <c r="E140">
        <f t="shared" si="45"/>
        <v>173.57126076724126</v>
      </c>
      <c r="F140">
        <f t="shared" si="49"/>
        <v>-1.6248933826996759</v>
      </c>
      <c r="G140">
        <v>-49</v>
      </c>
      <c r="H140">
        <f t="shared" si="46"/>
        <v>-51.498081680499638</v>
      </c>
      <c r="I140">
        <f t="shared" si="50"/>
        <v>-2.6919612042653616</v>
      </c>
      <c r="J140">
        <v>-28.090416231622633</v>
      </c>
      <c r="K140">
        <f t="shared" si="51"/>
        <v>-15.186706594749463</v>
      </c>
      <c r="L140">
        <f t="shared" si="52"/>
        <v>-1.2314800790204978</v>
      </c>
      <c r="M140">
        <f t="shared" si="47"/>
        <v>20.378988751801796</v>
      </c>
      <c r="N140">
        <f t="shared" si="53"/>
        <v>0.99999999858903044</v>
      </c>
      <c r="O140">
        <f t="shared" si="54"/>
        <v>6.5805296623988028</v>
      </c>
      <c r="P140">
        <f t="shared" si="55"/>
        <v>0.99861480702323191</v>
      </c>
      <c r="Q140">
        <f t="shared" si="56"/>
        <v>-45.607804323311953</v>
      </c>
      <c r="R140">
        <f t="shared" si="57"/>
        <v>1.5587707604387415E-20</v>
      </c>
      <c r="S140">
        <f t="shared" si="48"/>
        <v>-0.37475833553728188</v>
      </c>
      <c r="T140" s="5">
        <f t="shared" si="58"/>
        <v>0.40739174227124975</v>
      </c>
      <c r="U140">
        <v>1</v>
      </c>
      <c r="V140" s="6">
        <f t="shared" si="59"/>
        <v>0.89798004473395965</v>
      </c>
      <c r="W140" s="2">
        <v>0.24042223493634521</v>
      </c>
      <c r="X140" s="2">
        <v>0.20310458481875066</v>
      </c>
      <c r="Y140" s="2">
        <v>0.25263344329104187</v>
      </c>
      <c r="Z140" s="2">
        <v>0.25406072145627839</v>
      </c>
      <c r="AA140" s="2">
        <v>0.26027170568127717</v>
      </c>
      <c r="AB140" s="4">
        <f t="shared" si="60"/>
        <v>0.24209853803673864</v>
      </c>
      <c r="AC140">
        <v>0.19</v>
      </c>
      <c r="AD140" s="2">
        <f t="shared" si="61"/>
        <v>5.209853803673864E-2</v>
      </c>
      <c r="AE140" s="2" t="str">
        <f t="shared" si="62"/>
        <v>Same</v>
      </c>
      <c r="AF140">
        <v>-17.78</v>
      </c>
      <c r="AG140" s="2">
        <f t="shared" si="63"/>
        <v>23.210000000000008</v>
      </c>
      <c r="AH140" s="2" t="e">
        <f t="shared" si="64"/>
        <v>#N/A</v>
      </c>
      <c r="AI140" s="2" t="e">
        <f t="shared" si="65"/>
        <v>#N/A</v>
      </c>
    </row>
    <row r="141" spans="1:35" x14ac:dyDescent="0.25">
      <c r="A141" t="s">
        <v>106</v>
      </c>
      <c r="B141">
        <v>-4.210000000000008</v>
      </c>
      <c r="C141">
        <v>-8.1799999999999784</v>
      </c>
      <c r="D141">
        <v>77</v>
      </c>
      <c r="E141">
        <f t="shared" si="45"/>
        <v>188.04014108510003</v>
      </c>
      <c r="F141">
        <f t="shared" si="49"/>
        <v>-1.2630822647077269</v>
      </c>
      <c r="G141">
        <v>81</v>
      </c>
      <c r="H141">
        <f t="shared" si="46"/>
        <v>76.48835701570377</v>
      </c>
      <c r="I141">
        <f t="shared" si="50"/>
        <v>2.4569519807836637</v>
      </c>
      <c r="J141">
        <v>20.425138522334439</v>
      </c>
      <c r="K141">
        <f t="shared" si="51"/>
        <v>36.50783079304955</v>
      </c>
      <c r="L141">
        <f t="shared" si="52"/>
        <v>0.30908354987101888</v>
      </c>
      <c r="M141">
        <f t="shared" si="47"/>
        <v>-19.002759923676273</v>
      </c>
      <c r="N141">
        <f t="shared" si="53"/>
        <v>5.5873544349107114E-9</v>
      </c>
      <c r="O141">
        <f t="shared" si="54"/>
        <v>-35.691617435436591</v>
      </c>
      <c r="P141">
        <f t="shared" si="55"/>
        <v>3.157384681445819E-16</v>
      </c>
      <c r="Q141">
        <f t="shared" si="56"/>
        <v>26.156675877399579</v>
      </c>
      <c r="R141">
        <f t="shared" si="57"/>
        <v>0.99999999999563172</v>
      </c>
      <c r="S141">
        <f t="shared" si="48"/>
        <v>-1.850021058409987</v>
      </c>
      <c r="T141" s="5">
        <f t="shared" si="58"/>
        <v>0.13587042452954151</v>
      </c>
      <c r="U141">
        <v>0</v>
      </c>
      <c r="V141" s="6">
        <f t="shared" si="59"/>
        <v>0.14603254981337199</v>
      </c>
      <c r="W141" s="2">
        <v>4.027567837171446E-2</v>
      </c>
      <c r="X141" s="2">
        <v>4.3057831032892344E-6</v>
      </c>
      <c r="Y141" s="2">
        <v>3.3757943153789202E-2</v>
      </c>
      <c r="Z141" s="2">
        <v>5.9691667907573893E-6</v>
      </c>
      <c r="AA141" s="2">
        <v>2.7148260003435313E-6</v>
      </c>
      <c r="AB141" s="4">
        <f t="shared" si="60"/>
        <v>1.4809322260279608E-2</v>
      </c>
      <c r="AC141">
        <v>3.0000000000000001E-3</v>
      </c>
      <c r="AD141" s="2">
        <f t="shared" si="61"/>
        <v>1.1809322260279607E-2</v>
      </c>
      <c r="AE141" s="2" t="str">
        <f t="shared" si="62"/>
        <v>Same</v>
      </c>
      <c r="AF141">
        <v>-4.210000000000008</v>
      </c>
      <c r="AG141" s="2">
        <f t="shared" si="63"/>
        <v>-8.1799999999999784</v>
      </c>
      <c r="AH141" s="2" t="e">
        <f t="shared" si="64"/>
        <v>#N/A</v>
      </c>
      <c r="AI141" s="2" t="e">
        <f t="shared" si="65"/>
        <v>#N/A</v>
      </c>
    </row>
    <row r="142" spans="1:35" x14ac:dyDescent="0.25">
      <c r="A142" t="s">
        <v>106</v>
      </c>
      <c r="B142">
        <v>30.709999999999994</v>
      </c>
      <c r="C142">
        <v>86.190000000000012</v>
      </c>
      <c r="D142">
        <v>89.2</v>
      </c>
      <c r="E142">
        <f t="shared" si="45"/>
        <v>225.82339786972622</v>
      </c>
      <c r="F142">
        <f t="shared" si="49"/>
        <v>-0.31826814790635527</v>
      </c>
      <c r="G142">
        <v>54</v>
      </c>
      <c r="H142">
        <f t="shared" si="46"/>
        <v>51.313904439371115</v>
      </c>
      <c r="I142">
        <f t="shared" si="50"/>
        <v>1.4441800643437721</v>
      </c>
      <c r="J142">
        <v>14.708460069767828</v>
      </c>
      <c r="K142">
        <f t="shared" si="51"/>
        <v>24.47221425076318</v>
      </c>
      <c r="L142">
        <f t="shared" si="52"/>
        <v>-4.9593285888955778E-2</v>
      </c>
      <c r="M142">
        <f t="shared" si="47"/>
        <v>-12.673273028426213</v>
      </c>
      <c r="N142">
        <f t="shared" si="53"/>
        <v>3.1337626142471241E-6</v>
      </c>
      <c r="O142">
        <f t="shared" si="54"/>
        <v>-16.387964516860126</v>
      </c>
      <c r="P142">
        <f t="shared" si="55"/>
        <v>7.6347954769219758E-8</v>
      </c>
      <c r="Q142">
        <f t="shared" si="56"/>
        <v>19.288970298446678</v>
      </c>
      <c r="R142">
        <f t="shared" si="57"/>
        <v>0.99999999580331234</v>
      </c>
      <c r="S142">
        <f t="shared" si="48"/>
        <v>-1.8500384345871375</v>
      </c>
      <c r="T142" s="5">
        <f t="shared" si="58"/>
        <v>0.13586838441153279</v>
      </c>
      <c r="U142">
        <v>0</v>
      </c>
      <c r="V142" s="6">
        <f t="shared" si="59"/>
        <v>0.14603018892253072</v>
      </c>
      <c r="W142" s="2">
        <v>4.0273321791839227E-2</v>
      </c>
      <c r="X142" s="2">
        <v>4.3057825254974577E-6</v>
      </c>
      <c r="Y142" s="2">
        <v>3.3747411398623847E-2</v>
      </c>
      <c r="Z142" s="2">
        <v>5.9691970725952752E-6</v>
      </c>
      <c r="AA142" s="2">
        <v>2.714841176594862E-6</v>
      </c>
      <c r="AB142" s="4">
        <f t="shared" si="60"/>
        <v>1.4806744602247551E-2</v>
      </c>
      <c r="AC142">
        <v>1.7000000000000001E-2</v>
      </c>
      <c r="AD142" s="2">
        <f t="shared" si="61"/>
        <v>2.1932553977524506E-3</v>
      </c>
      <c r="AE142" s="2" t="str">
        <f t="shared" si="62"/>
        <v>Same</v>
      </c>
      <c r="AF142">
        <v>30.709999999999994</v>
      </c>
      <c r="AG142" s="2">
        <f t="shared" si="63"/>
        <v>86.190000000000012</v>
      </c>
      <c r="AH142" s="2" t="e">
        <f t="shared" si="64"/>
        <v>#N/A</v>
      </c>
      <c r="AI142" s="2" t="e">
        <f t="shared" si="65"/>
        <v>#N/A</v>
      </c>
    </row>
    <row r="143" spans="1:35" x14ac:dyDescent="0.25">
      <c r="A143" t="s">
        <v>111</v>
      </c>
      <c r="B143">
        <v>-38.590000000000003</v>
      </c>
      <c r="C143">
        <v>73.300000000000011</v>
      </c>
      <c r="D143">
        <v>88</v>
      </c>
      <c r="E143">
        <f t="shared" si="45"/>
        <v>222.0458418553356</v>
      </c>
      <c r="F143">
        <f t="shared" si="49"/>
        <v>-0.41273031324453308</v>
      </c>
      <c r="G143">
        <v>18</v>
      </c>
      <c r="H143">
        <f t="shared" si="46"/>
        <v>17.382611618595085</v>
      </c>
      <c r="I143">
        <f t="shared" si="50"/>
        <v>7.9119181562637128E-2</v>
      </c>
      <c r="J143">
        <v>-20.823979152150788</v>
      </c>
      <c r="K143">
        <f t="shared" si="51"/>
        <v>-12.001210359770115</v>
      </c>
      <c r="L143">
        <f t="shared" si="52"/>
        <v>-1.1365481986408443</v>
      </c>
      <c r="M143">
        <f t="shared" si="47"/>
        <v>-2.5093229230259988</v>
      </c>
      <c r="N143">
        <f t="shared" si="53"/>
        <v>7.5207187365440187E-2</v>
      </c>
      <c r="O143">
        <f t="shared" si="54"/>
        <v>-8.7749084003623583</v>
      </c>
      <c r="P143">
        <f t="shared" si="55"/>
        <v>1.5453917228316192E-4</v>
      </c>
      <c r="Q143">
        <f t="shared" si="56"/>
        <v>-0.71170917443107307</v>
      </c>
      <c r="R143">
        <f t="shared" si="57"/>
        <v>0.32922128517422528</v>
      </c>
      <c r="S143">
        <f t="shared" si="48"/>
        <v>0.39181112853812516</v>
      </c>
      <c r="T143" s="5">
        <f t="shared" si="58"/>
        <v>0.59671861548668115</v>
      </c>
      <c r="U143">
        <v>1</v>
      </c>
      <c r="V143" s="6">
        <f t="shared" si="59"/>
        <v>0.51630960754391175</v>
      </c>
      <c r="W143" s="2">
        <v>0.53222241280227311</v>
      </c>
      <c r="X143" s="2">
        <v>0.98243967559695144</v>
      </c>
      <c r="Y143" s="2">
        <v>7.3290002963769809E-4</v>
      </c>
      <c r="Z143" s="2">
        <v>0.85110130074217849</v>
      </c>
      <c r="AA143" s="2">
        <v>0.80756931071692761</v>
      </c>
      <c r="AB143" s="4">
        <f t="shared" si="60"/>
        <v>0.63481311997759371</v>
      </c>
      <c r="AC143">
        <v>0.76700000000000002</v>
      </c>
      <c r="AD143" s="2">
        <f t="shared" si="61"/>
        <v>0.13218688002240631</v>
      </c>
      <c r="AE143" s="2" t="str">
        <f t="shared" si="62"/>
        <v>Different</v>
      </c>
      <c r="AF143">
        <v>-38.590000000000003</v>
      </c>
      <c r="AG143" s="2" t="e">
        <f t="shared" si="63"/>
        <v>#N/A</v>
      </c>
      <c r="AH143" s="2">
        <f t="shared" si="64"/>
        <v>73.300000000000011</v>
      </c>
      <c r="AI143" s="2" t="e">
        <f t="shared" si="65"/>
        <v>#N/A</v>
      </c>
    </row>
    <row r="144" spans="1:35" x14ac:dyDescent="0.25">
      <c r="A144" t="s">
        <v>139</v>
      </c>
      <c r="B144">
        <v>71.309999999999988</v>
      </c>
      <c r="C144">
        <v>73.38000000000001</v>
      </c>
      <c r="D144">
        <v>101.4</v>
      </c>
      <c r="E144">
        <f t="shared" si="45"/>
        <v>264.93666607375422</v>
      </c>
      <c r="F144">
        <f t="shared" si="49"/>
        <v>0.6598044455721559</v>
      </c>
      <c r="G144">
        <v>13</v>
      </c>
      <c r="H144">
        <f t="shared" si="46"/>
        <v>12.609498180307844</v>
      </c>
      <c r="I144">
        <f t="shared" si="50"/>
        <v>-0.11290387155526248</v>
      </c>
      <c r="J144">
        <v>33.135267608503739</v>
      </c>
      <c r="K144">
        <f t="shared" si="51"/>
        <v>66.13667100394575</v>
      </c>
      <c r="L144">
        <f t="shared" si="52"/>
        <v>1.1920610539103207</v>
      </c>
      <c r="M144">
        <f t="shared" si="47"/>
        <v>-1.5646541040563358</v>
      </c>
      <c r="N144">
        <f t="shared" si="53"/>
        <v>0.17297982741405293</v>
      </c>
      <c r="O144">
        <f t="shared" si="54"/>
        <v>17.560009348810866</v>
      </c>
      <c r="P144">
        <f t="shared" si="55"/>
        <v>0.99999997635252214</v>
      </c>
      <c r="Q144">
        <f t="shared" si="56"/>
        <v>7.9108789119607099</v>
      </c>
      <c r="R144">
        <f t="shared" si="57"/>
        <v>0.99963340232947395</v>
      </c>
      <c r="S144">
        <f t="shared" si="48"/>
        <v>0.31937239414404095</v>
      </c>
      <c r="T144" s="5">
        <f t="shared" si="58"/>
        <v>0.57917129218230123</v>
      </c>
      <c r="U144">
        <v>1</v>
      </c>
      <c r="V144" s="6">
        <f t="shared" si="59"/>
        <v>0.54615700374137643</v>
      </c>
      <c r="W144" s="2">
        <v>0.57450680917895569</v>
      </c>
      <c r="X144" s="2">
        <v>0.7405314622171979</v>
      </c>
      <c r="Y144" s="2">
        <v>0.77203142053796814</v>
      </c>
      <c r="Z144" s="2">
        <v>0.79561332334890744</v>
      </c>
      <c r="AA144" s="2">
        <v>0.78412975906040672</v>
      </c>
      <c r="AB144" s="4">
        <f t="shared" si="60"/>
        <v>0.73336255486868718</v>
      </c>
      <c r="AC144">
        <v>0.86699999999999999</v>
      </c>
      <c r="AD144" s="2">
        <f t="shared" si="61"/>
        <v>0.13363744513131282</v>
      </c>
      <c r="AE144" s="2" t="str">
        <f t="shared" si="62"/>
        <v>Different</v>
      </c>
      <c r="AF144">
        <v>71.309999999999988</v>
      </c>
      <c r="AG144" s="2" t="e">
        <f t="shared" si="63"/>
        <v>#N/A</v>
      </c>
      <c r="AH144" s="2">
        <f t="shared" si="64"/>
        <v>73.38000000000001</v>
      </c>
      <c r="AI144" s="2" t="e">
        <f t="shared" si="65"/>
        <v>#N/A</v>
      </c>
    </row>
    <row r="145" spans="1:35" x14ac:dyDescent="0.25">
      <c r="A145" t="s">
        <v>116</v>
      </c>
      <c r="B145">
        <v>105.61</v>
      </c>
      <c r="C145">
        <v>118.49000000000001</v>
      </c>
      <c r="D145">
        <v>103.3</v>
      </c>
      <c r="E145">
        <f t="shared" si="45"/>
        <v>271.13963266330325</v>
      </c>
      <c r="F145">
        <f t="shared" si="49"/>
        <v>0.81491681275797889</v>
      </c>
      <c r="G145">
        <v>38</v>
      </c>
      <c r="H145">
        <f t="shared" si="46"/>
        <v>36.302623805437335</v>
      </c>
      <c r="I145">
        <f t="shared" si="50"/>
        <v>0.84027404455055543</v>
      </c>
      <c r="J145">
        <v>31.282936183099984</v>
      </c>
      <c r="K145">
        <f t="shared" si="51"/>
        <v>61.61001002558308</v>
      </c>
      <c r="L145">
        <f t="shared" si="52"/>
        <v>1.0571607411118171</v>
      </c>
      <c r="M145">
        <f t="shared" si="47"/>
        <v>-9.146161995405965</v>
      </c>
      <c r="N145">
        <f t="shared" si="53"/>
        <v>1.0661688978962209E-4</v>
      </c>
      <c r="O145">
        <f t="shared" si="54"/>
        <v>8.478272705285967</v>
      </c>
      <c r="P145">
        <f t="shared" si="55"/>
        <v>0.99979210566688836</v>
      </c>
      <c r="Q145">
        <f t="shared" si="56"/>
        <v>21.221824894686542</v>
      </c>
      <c r="R145">
        <f t="shared" si="57"/>
        <v>0.99999999939259476</v>
      </c>
      <c r="S145">
        <f t="shared" si="48"/>
        <v>1.2917084439651831</v>
      </c>
      <c r="T145" s="5">
        <f t="shared" si="58"/>
        <v>0.78443622066299179</v>
      </c>
      <c r="U145">
        <v>1</v>
      </c>
      <c r="V145" s="6">
        <f t="shared" si="59"/>
        <v>0.24279000946011151</v>
      </c>
      <c r="W145" s="2">
        <v>0.89940920187300222</v>
      </c>
      <c r="X145" s="2">
        <v>0.86320491813641098</v>
      </c>
      <c r="Y145" s="2">
        <v>0.99999863759432206</v>
      </c>
      <c r="Z145" s="2">
        <v>0.83665983354158124</v>
      </c>
      <c r="AA145" s="2">
        <v>0.8510721182883686</v>
      </c>
      <c r="AB145" s="4">
        <f t="shared" si="60"/>
        <v>0.89006894188673691</v>
      </c>
      <c r="AC145">
        <v>0.38300000000000001</v>
      </c>
      <c r="AD145" s="2">
        <f t="shared" si="61"/>
        <v>0.5070689418867369</v>
      </c>
      <c r="AE145" s="2" t="str">
        <f t="shared" si="62"/>
        <v>Very Different</v>
      </c>
      <c r="AF145">
        <v>105.61</v>
      </c>
      <c r="AG145" s="2" t="e">
        <f t="shared" si="63"/>
        <v>#N/A</v>
      </c>
      <c r="AH145" s="2" t="e">
        <f t="shared" si="64"/>
        <v>#N/A</v>
      </c>
      <c r="AI145" s="2">
        <f t="shared" si="65"/>
        <v>118.49000000000001</v>
      </c>
    </row>
    <row r="146" spans="1:35" x14ac:dyDescent="0.25">
      <c r="A146" t="s">
        <v>106</v>
      </c>
      <c r="B146">
        <v>26.230000000000004</v>
      </c>
      <c r="C146">
        <v>30.950000000000017</v>
      </c>
      <c r="D146">
        <v>69.599999999999994</v>
      </c>
      <c r="E146">
        <f t="shared" si="45"/>
        <v>165.83346839259923</v>
      </c>
      <c r="F146">
        <f t="shared" si="49"/>
        <v>-1.8183858471029697</v>
      </c>
      <c r="G146">
        <v>5</v>
      </c>
      <c r="H146">
        <f t="shared" si="46"/>
        <v>4.9056651824423971</v>
      </c>
      <c r="I146">
        <f t="shared" si="50"/>
        <v>-0.42283020204938399</v>
      </c>
      <c r="J146">
        <v>30.210856020597959</v>
      </c>
      <c r="K146">
        <f t="shared" si="51"/>
        <v>59.019980897190649</v>
      </c>
      <c r="L146">
        <f t="shared" si="52"/>
        <v>0.97997454553687191</v>
      </c>
      <c r="M146">
        <f t="shared" si="47"/>
        <v>4.1283977868650021</v>
      </c>
      <c r="N146">
        <f t="shared" si="53"/>
        <v>0.98414670774019986</v>
      </c>
      <c r="O146">
        <f t="shared" si="54"/>
        <v>-7.8151305439468128</v>
      </c>
      <c r="P146">
        <f t="shared" si="55"/>
        <v>4.0341931839441394E-4</v>
      </c>
      <c r="Q146">
        <f t="shared" si="56"/>
        <v>-14.301774622673317</v>
      </c>
      <c r="R146">
        <f t="shared" si="57"/>
        <v>6.1491902923238976E-7</v>
      </c>
      <c r="S146">
        <f t="shared" si="48"/>
        <v>-3.4227617430536936</v>
      </c>
      <c r="T146" s="5">
        <f t="shared" si="58"/>
        <v>3.1591627338526773E-2</v>
      </c>
      <c r="U146">
        <v>0</v>
      </c>
      <c r="V146" s="6">
        <f t="shared" si="59"/>
        <v>3.2101408084612287E-2</v>
      </c>
      <c r="W146" s="2">
        <v>2.319503655172027E-3</v>
      </c>
      <c r="X146" s="2">
        <v>1.7993113408568096E-7</v>
      </c>
      <c r="Y146" s="2">
        <v>2.232864311517505E-8</v>
      </c>
      <c r="Z146" s="2">
        <v>4.2138322513488907E-7</v>
      </c>
      <c r="AA146" s="2">
        <v>1.7481893140305053E-7</v>
      </c>
      <c r="AB146" s="4">
        <f t="shared" si="60"/>
        <v>4.6406042342115309E-4</v>
      </c>
      <c r="AC146">
        <v>0.193</v>
      </c>
      <c r="AD146" s="2">
        <f t="shared" si="61"/>
        <v>0.19253593957657886</v>
      </c>
      <c r="AE146" s="2" t="str">
        <f t="shared" si="62"/>
        <v>Different</v>
      </c>
      <c r="AF146">
        <v>26.230000000000004</v>
      </c>
      <c r="AG146" s="2" t="e">
        <f t="shared" si="63"/>
        <v>#N/A</v>
      </c>
      <c r="AH146" s="2">
        <f t="shared" si="64"/>
        <v>30.950000000000017</v>
      </c>
      <c r="AI146" s="2" t="e">
        <f t="shared" si="65"/>
        <v>#N/A</v>
      </c>
    </row>
    <row r="147" spans="1:35" x14ac:dyDescent="0.25">
      <c r="A147" t="s">
        <v>106</v>
      </c>
      <c r="B147">
        <v>-14.420000000000002</v>
      </c>
      <c r="C147">
        <v>51.27000000000001</v>
      </c>
      <c r="D147">
        <v>106.3</v>
      </c>
      <c r="E147">
        <f t="shared" si="45"/>
        <v>280.99246664359305</v>
      </c>
      <c r="F147">
        <f t="shared" si="49"/>
        <v>1.0612983432899334</v>
      </c>
      <c r="G147">
        <v>9</v>
      </c>
      <c r="H147">
        <f t="shared" si="46"/>
        <v>8.7707291650269763</v>
      </c>
      <c r="I147">
        <f t="shared" si="50"/>
        <v>-0.26733811160825682</v>
      </c>
      <c r="J147">
        <v>-11.781721092893711</v>
      </c>
      <c r="K147">
        <f t="shared" si="51"/>
        <v>-7.6153410778635626</v>
      </c>
      <c r="L147">
        <f t="shared" si="52"/>
        <v>-1.0058436592793507</v>
      </c>
      <c r="M147">
        <f t="shared" si="47"/>
        <v>-1.8207094231691721</v>
      </c>
      <c r="N147">
        <f t="shared" si="53"/>
        <v>0.13934876958097128</v>
      </c>
      <c r="O147">
        <f t="shared" si="54"/>
        <v>11.959616522553686</v>
      </c>
      <c r="P147">
        <f t="shared" si="55"/>
        <v>0.99999360262571624</v>
      </c>
      <c r="Q147">
        <f t="shared" si="56"/>
        <v>5.6084762578688787</v>
      </c>
      <c r="R147">
        <f t="shared" si="57"/>
        <v>0.99634674308663018</v>
      </c>
      <c r="S147">
        <f t="shared" si="48"/>
        <v>0.52198201132971445</v>
      </c>
      <c r="T147" s="5">
        <f t="shared" si="58"/>
        <v>0.62761110993335922</v>
      </c>
      <c r="U147">
        <v>0</v>
      </c>
      <c r="V147" s="6">
        <f t="shared" si="59"/>
        <v>0.98781656735765067</v>
      </c>
      <c r="W147" s="2">
        <v>0.69265866343844118</v>
      </c>
      <c r="X147" s="2">
        <v>0.79983554960384673</v>
      </c>
      <c r="Y147" s="2">
        <v>0.53251935864589173</v>
      </c>
      <c r="Z147" s="2">
        <v>0.80438311135545992</v>
      </c>
      <c r="AA147" s="2">
        <v>0.75087755836524828</v>
      </c>
      <c r="AB147" s="4">
        <f t="shared" si="60"/>
        <v>0.71605484828177768</v>
      </c>
      <c r="AC147">
        <v>0.71699999999999997</v>
      </c>
      <c r="AD147" s="2">
        <f t="shared" si="61"/>
        <v>9.4515171822229238E-4</v>
      </c>
      <c r="AE147" s="2" t="str">
        <f t="shared" si="62"/>
        <v>Same</v>
      </c>
      <c r="AF147">
        <v>-14.420000000000002</v>
      </c>
      <c r="AG147" s="2">
        <f t="shared" si="63"/>
        <v>51.27000000000001</v>
      </c>
      <c r="AH147" s="2" t="e">
        <f t="shared" si="64"/>
        <v>#N/A</v>
      </c>
      <c r="AI147" s="2" t="e">
        <f t="shared" si="65"/>
        <v>#N/A</v>
      </c>
    </row>
    <row r="148" spans="1:35" x14ac:dyDescent="0.25">
      <c r="A148" t="s">
        <v>116</v>
      </c>
      <c r="B148">
        <v>86.98</v>
      </c>
      <c r="C148">
        <v>114.66000000000001</v>
      </c>
      <c r="D148">
        <v>96.2</v>
      </c>
      <c r="E148">
        <f t="shared" si="45"/>
        <v>248.11114067510999</v>
      </c>
      <c r="F148">
        <f t="shared" si="49"/>
        <v>0.23906268660056032</v>
      </c>
      <c r="G148">
        <v>33</v>
      </c>
      <c r="H148">
        <f t="shared" si="46"/>
        <v>31.592206953570859</v>
      </c>
      <c r="I148">
        <f t="shared" si="50"/>
        <v>0.65077328429249315</v>
      </c>
      <c r="J148">
        <v>27.887709563241131</v>
      </c>
      <c r="K148">
        <f t="shared" si="51"/>
        <v>53.485857105945222</v>
      </c>
      <c r="L148">
        <f t="shared" si="52"/>
        <v>0.81505054657314069</v>
      </c>
      <c r="M148">
        <f t="shared" si="47"/>
        <v>-6.9998798765301418</v>
      </c>
      <c r="N148">
        <f t="shared" si="53"/>
        <v>9.1116053988252123E-4</v>
      </c>
      <c r="O148">
        <f t="shared" si="54"/>
        <v>2.7991689262675412</v>
      </c>
      <c r="P148">
        <f t="shared" si="55"/>
        <v>0.94263089791781718</v>
      </c>
      <c r="Q148">
        <f t="shared" si="56"/>
        <v>14.253428549778004</v>
      </c>
      <c r="R148">
        <f t="shared" si="57"/>
        <v>0.99999935462170964</v>
      </c>
      <c r="S148">
        <f t="shared" si="48"/>
        <v>1.1075192278503683</v>
      </c>
      <c r="T148" s="5">
        <f t="shared" si="58"/>
        <v>0.75166632960625046</v>
      </c>
      <c r="U148">
        <v>1</v>
      </c>
      <c r="V148" s="6">
        <f t="shared" si="59"/>
        <v>0.28546276413097371</v>
      </c>
      <c r="W148" s="2">
        <v>0.84606170154089655</v>
      </c>
      <c r="X148" s="2">
        <v>0.85879346304329074</v>
      </c>
      <c r="Y148" s="2">
        <v>0.99999817732959306</v>
      </c>
      <c r="Z148" s="2">
        <v>0.8180303313558881</v>
      </c>
      <c r="AA148" s="2">
        <v>0.83157077484636865</v>
      </c>
      <c r="AB148" s="4">
        <f t="shared" si="60"/>
        <v>0.87089088962320749</v>
      </c>
      <c r="AC148">
        <v>0.17299999999999999</v>
      </c>
      <c r="AD148" s="2">
        <f t="shared" si="61"/>
        <v>0.69789088962320744</v>
      </c>
      <c r="AE148" s="2" t="str">
        <f t="shared" si="62"/>
        <v>Very Different</v>
      </c>
      <c r="AF148">
        <v>86.98</v>
      </c>
      <c r="AG148" s="2" t="e">
        <f t="shared" si="63"/>
        <v>#N/A</v>
      </c>
      <c r="AH148" s="2" t="e">
        <f t="shared" si="64"/>
        <v>#N/A</v>
      </c>
      <c r="AI148" s="2">
        <f t="shared" si="65"/>
        <v>114.66000000000001</v>
      </c>
    </row>
    <row r="149" spans="1:35" x14ac:dyDescent="0.25">
      <c r="A149" t="s">
        <v>106</v>
      </c>
      <c r="B149">
        <v>40.209999999999994</v>
      </c>
      <c r="C149">
        <v>44.29000000000002</v>
      </c>
      <c r="D149">
        <v>98.8</v>
      </c>
      <c r="E149">
        <f t="shared" si="45"/>
        <v>256.49594575842974</v>
      </c>
      <c r="F149">
        <f t="shared" si="49"/>
        <v>0.44873445350266211</v>
      </c>
      <c r="G149">
        <v>-11</v>
      </c>
      <c r="H149">
        <f t="shared" si="46"/>
        <v>-11.317254526095805</v>
      </c>
      <c r="I149">
        <f t="shared" si="50"/>
        <v>-1.0754806393785843</v>
      </c>
      <c r="J149">
        <v>31.67675706851216</v>
      </c>
      <c r="K149">
        <f t="shared" si="51"/>
        <v>62.567001922383312</v>
      </c>
      <c r="L149">
        <f t="shared" si="52"/>
        <v>1.0856803291351025</v>
      </c>
      <c r="M149">
        <f t="shared" si="47"/>
        <v>6.0680495020303207</v>
      </c>
      <c r="N149">
        <f t="shared" si="53"/>
        <v>0.9976896644621378</v>
      </c>
      <c r="O149">
        <f t="shared" si="54"/>
        <v>24.835889962464414</v>
      </c>
      <c r="P149">
        <f t="shared" si="55"/>
        <v>0.99999999998363531</v>
      </c>
      <c r="Q149">
        <f t="shared" si="56"/>
        <v>-6.2762361171848253</v>
      </c>
      <c r="R149">
        <f t="shared" si="57"/>
        <v>1.8769356292252294E-3</v>
      </c>
      <c r="S149">
        <f t="shared" si="48"/>
        <v>-0.3648396962712388</v>
      </c>
      <c r="T149" s="5">
        <f t="shared" si="58"/>
        <v>0.40978851887165924</v>
      </c>
      <c r="U149">
        <v>0</v>
      </c>
      <c r="V149" s="6">
        <f t="shared" si="59"/>
        <v>0.5272743637171623</v>
      </c>
      <c r="W149" s="2">
        <v>0.23815829536920621</v>
      </c>
      <c r="X149" s="2">
        <v>0.20637953569294831</v>
      </c>
      <c r="Y149" s="2">
        <v>0.25304652542901163</v>
      </c>
      <c r="Z149" s="2">
        <v>0.13958108194003993</v>
      </c>
      <c r="AA149" s="2">
        <v>0.24562106191773631</v>
      </c>
      <c r="AB149" s="4">
        <f t="shared" si="60"/>
        <v>0.21655730006978846</v>
      </c>
      <c r="AC149">
        <v>0.28000000000000003</v>
      </c>
      <c r="AD149" s="2">
        <f t="shared" si="61"/>
        <v>6.3442699930211566E-2</v>
      </c>
      <c r="AE149" s="2" t="str">
        <f t="shared" si="62"/>
        <v>Same</v>
      </c>
      <c r="AF149">
        <v>40.209999999999994</v>
      </c>
      <c r="AG149" s="2">
        <f t="shared" si="63"/>
        <v>44.29000000000002</v>
      </c>
      <c r="AH149" s="2" t="e">
        <f t="shared" si="64"/>
        <v>#N/A</v>
      </c>
      <c r="AI149" s="2" t="e">
        <f t="shared" si="65"/>
        <v>#N/A</v>
      </c>
    </row>
    <row r="150" spans="1:35" x14ac:dyDescent="0.25">
      <c r="A150" t="s">
        <v>116</v>
      </c>
      <c r="B150">
        <v>98.42</v>
      </c>
      <c r="C150">
        <v>135.08000000000001</v>
      </c>
      <c r="D150">
        <v>108.6</v>
      </c>
      <c r="E150">
        <f t="shared" si="45"/>
        <v>288.59414887902886</v>
      </c>
      <c r="F150">
        <f t="shared" si="49"/>
        <v>1.2513872159463624</v>
      </c>
      <c r="G150">
        <v>22</v>
      </c>
      <c r="H150">
        <f t="shared" si="46"/>
        <v>21.185706875342113</v>
      </c>
      <c r="I150">
        <f t="shared" si="50"/>
        <v>0.23211826108185699</v>
      </c>
      <c r="J150">
        <v>27.057958647800206</v>
      </c>
      <c r="K150">
        <f t="shared" si="51"/>
        <v>51.536158455267952</v>
      </c>
      <c r="L150">
        <f t="shared" si="52"/>
        <v>0.75694702190089569</v>
      </c>
      <c r="M150">
        <f t="shared" si="47"/>
        <v>-5.2001453339187904</v>
      </c>
      <c r="N150">
        <f t="shared" si="53"/>
        <v>5.4855059855942459E-3</v>
      </c>
      <c r="O150">
        <f t="shared" si="54"/>
        <v>18.1647659751108</v>
      </c>
      <c r="P150">
        <f t="shared" si="55"/>
        <v>0.99999998708357385</v>
      </c>
      <c r="Q150">
        <f t="shared" si="56"/>
        <v>16.030573184628455</v>
      </c>
      <c r="R150">
        <f t="shared" si="57"/>
        <v>0.9999998908533333</v>
      </c>
      <c r="S150">
        <f t="shared" si="48"/>
        <v>1.2620426982340991</v>
      </c>
      <c r="T150" s="5">
        <f t="shared" si="58"/>
        <v>0.77937754647503066</v>
      </c>
      <c r="U150">
        <v>1</v>
      </c>
      <c r="V150" s="6">
        <f t="shared" si="59"/>
        <v>0.24925969522354352</v>
      </c>
      <c r="W150" s="2">
        <v>0.88934310167496311</v>
      </c>
      <c r="X150" s="2">
        <v>0.86292969357299643</v>
      </c>
      <c r="Y150" s="2">
        <v>0.99988970198651905</v>
      </c>
      <c r="Z150" s="2">
        <v>0.83667047849590304</v>
      </c>
      <c r="AA150" s="2">
        <v>0.85096803012303623</v>
      </c>
      <c r="AB150" s="4">
        <f t="shared" si="60"/>
        <v>0.88796020117068364</v>
      </c>
      <c r="AC150">
        <v>0.93300000000000005</v>
      </c>
      <c r="AD150" s="2">
        <f t="shared" si="61"/>
        <v>4.5039798829316413E-2</v>
      </c>
      <c r="AE150" s="2" t="str">
        <f t="shared" si="62"/>
        <v>Same</v>
      </c>
      <c r="AF150">
        <v>98.42</v>
      </c>
      <c r="AG150" s="2">
        <f t="shared" si="63"/>
        <v>135.08000000000001</v>
      </c>
      <c r="AH150" s="2" t="e">
        <f t="shared" si="64"/>
        <v>#N/A</v>
      </c>
      <c r="AI150" s="2" t="e">
        <f t="shared" si="65"/>
        <v>#N/A</v>
      </c>
    </row>
    <row r="151" spans="1:35" x14ac:dyDescent="0.25">
      <c r="A151" t="s">
        <v>106</v>
      </c>
      <c r="B151">
        <v>32.600000000000009</v>
      </c>
      <c r="C151">
        <v>36.830000000000013</v>
      </c>
      <c r="D151">
        <v>72.2</v>
      </c>
      <c r="E151">
        <f t="shared" si="45"/>
        <v>173.57126076724126</v>
      </c>
      <c r="F151">
        <f t="shared" si="49"/>
        <v>-1.6248933826996759</v>
      </c>
      <c r="G151">
        <v>13</v>
      </c>
      <c r="H151">
        <f t="shared" si="46"/>
        <v>12.609498180307844</v>
      </c>
      <c r="I151">
        <f t="shared" si="50"/>
        <v>-0.11290387155526248</v>
      </c>
      <c r="J151">
        <v>31.13518709382673</v>
      </c>
      <c r="K151">
        <f t="shared" si="51"/>
        <v>61.251742659349873</v>
      </c>
      <c r="L151">
        <f t="shared" si="52"/>
        <v>1.0464839133128339</v>
      </c>
      <c r="M151">
        <f t="shared" si="47"/>
        <v>1.5116490435424121</v>
      </c>
      <c r="N151">
        <f t="shared" si="53"/>
        <v>0.81930546644074809</v>
      </c>
      <c r="O151">
        <f t="shared" si="54"/>
        <v>-8.5918009680213405</v>
      </c>
      <c r="P151">
        <f t="shared" si="55"/>
        <v>1.8558703913749476E-4</v>
      </c>
      <c r="Q151">
        <f t="shared" si="56"/>
        <v>-8.7814787921446644</v>
      </c>
      <c r="R151">
        <f t="shared" si="57"/>
        <v>1.535272731915637E-4</v>
      </c>
      <c r="S151">
        <f t="shared" si="48"/>
        <v>-2.494882287281551</v>
      </c>
      <c r="T151" s="5">
        <f t="shared" si="58"/>
        <v>7.6217730371197806E-2</v>
      </c>
      <c r="U151">
        <v>0</v>
      </c>
      <c r="V151" s="6">
        <f t="shared" si="59"/>
        <v>7.9278874037535418E-2</v>
      </c>
      <c r="W151" s="2">
        <v>2.4234909231933648E-2</v>
      </c>
      <c r="X151" s="2">
        <v>5.5368730117768388E-7</v>
      </c>
      <c r="Y151" s="2">
        <v>9.8696951607158974E-7</v>
      </c>
      <c r="Z151" s="2">
        <v>5.4281042216207354E-4</v>
      </c>
      <c r="AA151" s="2">
        <v>7.9397096104161732E-7</v>
      </c>
      <c r="AB151" s="4">
        <f t="shared" si="60"/>
        <v>4.9560108563748029E-3</v>
      </c>
      <c r="AC151">
        <v>0.44</v>
      </c>
      <c r="AD151" s="2">
        <f t="shared" si="61"/>
        <v>0.43504398914362519</v>
      </c>
      <c r="AE151" s="2" t="str">
        <f t="shared" si="62"/>
        <v>Very Different</v>
      </c>
      <c r="AF151">
        <v>32.600000000000009</v>
      </c>
      <c r="AG151" s="2" t="e">
        <f t="shared" si="63"/>
        <v>#N/A</v>
      </c>
      <c r="AH151" s="2" t="e">
        <f t="shared" si="64"/>
        <v>#N/A</v>
      </c>
      <c r="AI151" s="2">
        <f t="shared" si="65"/>
        <v>36.830000000000013</v>
      </c>
    </row>
    <row r="152" spans="1:35" x14ac:dyDescent="0.25">
      <c r="A152" t="s">
        <v>106</v>
      </c>
      <c r="B152">
        <v>37.709999999999994</v>
      </c>
      <c r="C152">
        <v>59.450000000000017</v>
      </c>
      <c r="D152">
        <v>110.3</v>
      </c>
      <c r="E152">
        <f t="shared" si="45"/>
        <v>294.23904598264045</v>
      </c>
      <c r="F152">
        <f t="shared" si="49"/>
        <v>1.3925444089799053</v>
      </c>
      <c r="G152">
        <v>6</v>
      </c>
      <c r="H152">
        <f t="shared" si="46"/>
        <v>5.8751077057264407</v>
      </c>
      <c r="I152">
        <f t="shared" si="50"/>
        <v>-0.38382938726671217</v>
      </c>
      <c r="J152">
        <v>24.290663024234327</v>
      </c>
      <c r="K152">
        <f t="shared" si="51"/>
        <v>45.141573666081712</v>
      </c>
      <c r="L152">
        <f t="shared" si="52"/>
        <v>0.56638017971829502</v>
      </c>
      <c r="M152">
        <f t="shared" si="47"/>
        <v>-0.74468020223698161</v>
      </c>
      <c r="N152">
        <f t="shared" si="53"/>
        <v>0.32198156134256845</v>
      </c>
      <c r="O152">
        <f t="shared" si="54"/>
        <v>25.23692033813084</v>
      </c>
      <c r="P152">
        <f t="shared" si="55"/>
        <v>0.99999999998904165</v>
      </c>
      <c r="Q152">
        <f t="shared" si="56"/>
        <v>8.7669907065115655</v>
      </c>
      <c r="R152">
        <f t="shared" si="57"/>
        <v>0.99984423256838473</v>
      </c>
      <c r="S152">
        <f t="shared" si="48"/>
        <v>-0.52135331175018562</v>
      </c>
      <c r="T152" s="5">
        <f t="shared" si="58"/>
        <v>0.37253583862795914</v>
      </c>
      <c r="U152">
        <v>0</v>
      </c>
      <c r="V152" s="6">
        <f t="shared" si="59"/>
        <v>0.46606872295855695</v>
      </c>
      <c r="W152" s="2">
        <v>0.20505202027164121</v>
      </c>
      <c r="X152" s="2">
        <v>0.58733243871285845</v>
      </c>
      <c r="Y152" s="2">
        <v>0.36912582726893689</v>
      </c>
      <c r="Z152" s="2">
        <v>0.36214861012089206</v>
      </c>
      <c r="AA152" s="2">
        <v>0.59669946767452575</v>
      </c>
      <c r="AB152" s="4">
        <f t="shared" si="60"/>
        <v>0.42407167280977093</v>
      </c>
      <c r="AC152">
        <v>0.69299999999999995</v>
      </c>
      <c r="AD152" s="2">
        <f t="shared" si="61"/>
        <v>0.26892832719022902</v>
      </c>
      <c r="AE152" s="2" t="str">
        <f t="shared" si="62"/>
        <v>Different</v>
      </c>
      <c r="AF152">
        <v>37.709999999999994</v>
      </c>
      <c r="AG152" s="2" t="e">
        <f t="shared" si="63"/>
        <v>#N/A</v>
      </c>
      <c r="AH152" s="2">
        <f t="shared" si="64"/>
        <v>59.450000000000017</v>
      </c>
      <c r="AI152" s="2" t="e">
        <f t="shared" si="65"/>
        <v>#N/A</v>
      </c>
    </row>
    <row r="153" spans="1:35" x14ac:dyDescent="0.25">
      <c r="A153" t="s">
        <v>106</v>
      </c>
      <c r="B153">
        <v>45.86999999999999</v>
      </c>
      <c r="C153">
        <v>116.73</v>
      </c>
      <c r="D153">
        <v>89.5</v>
      </c>
      <c r="E153">
        <f t="shared" si="45"/>
        <v>226.76979844040443</v>
      </c>
      <c r="F153">
        <f t="shared" si="49"/>
        <v>-0.29460230500608203</v>
      </c>
      <c r="G153">
        <v>21</v>
      </c>
      <c r="H153">
        <f t="shared" si="46"/>
        <v>20.236043559700605</v>
      </c>
      <c r="I153">
        <f t="shared" si="50"/>
        <v>0.19391316672126996</v>
      </c>
      <c r="J153">
        <v>16.089560704859551</v>
      </c>
      <c r="K153">
        <f t="shared" si="51"/>
        <v>27.291237993464694</v>
      </c>
      <c r="L153">
        <f t="shared" si="52"/>
        <v>3.4417243394020282E-2</v>
      </c>
      <c r="M153">
        <f t="shared" si="47"/>
        <v>-3.0780574337729592</v>
      </c>
      <c r="N153">
        <f t="shared" si="53"/>
        <v>4.4021493205508404E-2</v>
      </c>
      <c r="O153">
        <f t="shared" si="54"/>
        <v>-2.4473100313480258</v>
      </c>
      <c r="P153">
        <f t="shared" si="55"/>
        <v>7.9635484062443335E-2</v>
      </c>
      <c r="Q153">
        <f t="shared" si="56"/>
        <v>3.3326724818229829</v>
      </c>
      <c r="R153">
        <f t="shared" si="57"/>
        <v>0.96553281849227335</v>
      </c>
      <c r="S153">
        <f t="shared" si="48"/>
        <v>-1.7109150066158532</v>
      </c>
      <c r="T153" s="5">
        <f t="shared" si="58"/>
        <v>0.1530450728658472</v>
      </c>
      <c r="U153">
        <v>0</v>
      </c>
      <c r="V153" s="6">
        <f t="shared" si="59"/>
        <v>0.16610780046368323</v>
      </c>
      <c r="W153" s="2">
        <v>0.11208773600529558</v>
      </c>
      <c r="X153" s="2">
        <v>3.644887367192648E-6</v>
      </c>
      <c r="Y153" s="2">
        <v>2.1929295881809755E-2</v>
      </c>
      <c r="Z153" s="2">
        <v>3.3969471134483181E-4</v>
      </c>
      <c r="AA153" s="2">
        <v>1.6685199970988771E-4</v>
      </c>
      <c r="AB153" s="4">
        <f t="shared" si="60"/>
        <v>2.690544469710545E-2</v>
      </c>
      <c r="AC153">
        <v>0.28299999999999997</v>
      </c>
      <c r="AD153" s="2">
        <f t="shared" si="61"/>
        <v>0.25609455530289454</v>
      </c>
      <c r="AE153" s="2" t="str">
        <f t="shared" si="62"/>
        <v>Different</v>
      </c>
      <c r="AF153">
        <v>45.86999999999999</v>
      </c>
      <c r="AG153" s="2" t="e">
        <f t="shared" si="63"/>
        <v>#N/A</v>
      </c>
      <c r="AH153" s="2">
        <f t="shared" si="64"/>
        <v>116.73</v>
      </c>
      <c r="AI153" s="2" t="e">
        <f t="shared" si="65"/>
        <v>#N/A</v>
      </c>
    </row>
    <row r="154" spans="1:35" x14ac:dyDescent="0.25">
      <c r="A154" t="s">
        <v>116</v>
      </c>
      <c r="B154">
        <v>106.51</v>
      </c>
      <c r="C154">
        <v>114.99000000000001</v>
      </c>
      <c r="D154">
        <v>101.2</v>
      </c>
      <c r="E154">
        <f t="shared" si="45"/>
        <v>264.2854191811158</v>
      </c>
      <c r="F154">
        <f t="shared" si="49"/>
        <v>0.6435192623971</v>
      </c>
      <c r="G154">
        <v>25</v>
      </c>
      <c r="H154">
        <f t="shared" si="46"/>
        <v>24.030701076896737</v>
      </c>
      <c r="I154">
        <f t="shared" si="50"/>
        <v>0.34657279474181391</v>
      </c>
      <c r="J154">
        <v>32.105651105223558</v>
      </c>
      <c r="K154">
        <f t="shared" si="51"/>
        <v>63.612573481744249</v>
      </c>
      <c r="L154">
        <f t="shared" si="52"/>
        <v>1.1168397049057235</v>
      </c>
      <c r="M154">
        <f t="shared" si="47"/>
        <v>-5.0984703340272937</v>
      </c>
      <c r="N154">
        <f t="shared" si="53"/>
        <v>6.0690217572645089E-3</v>
      </c>
      <c r="O154">
        <f t="shared" si="54"/>
        <v>12.11654047349433</v>
      </c>
      <c r="P154">
        <f t="shared" si="55"/>
        <v>0.99999453171731179</v>
      </c>
      <c r="Q154">
        <f t="shared" si="56"/>
        <v>13.655731793333825</v>
      </c>
      <c r="R154">
        <f t="shared" si="57"/>
        <v>0.99999882675009888</v>
      </c>
      <c r="S154">
        <f t="shared" si="48"/>
        <v>1.2587406377258703</v>
      </c>
      <c r="T154" s="5">
        <f t="shared" si="58"/>
        <v>0.77880923939969426</v>
      </c>
      <c r="U154">
        <v>1</v>
      </c>
      <c r="V154" s="6">
        <f t="shared" si="59"/>
        <v>0.24998914191849375</v>
      </c>
      <c r="W154" s="2">
        <v>0.89014140595549585</v>
      </c>
      <c r="X154" s="2">
        <v>0.86268895601370921</v>
      </c>
      <c r="Y154" s="2">
        <v>0.99999089987301848</v>
      </c>
      <c r="Z154" s="2">
        <v>0.83667227230515462</v>
      </c>
      <c r="AA154" s="2">
        <v>0.85089709203392472</v>
      </c>
      <c r="AB154" s="4">
        <f t="shared" si="60"/>
        <v>0.88807812523626062</v>
      </c>
      <c r="AC154">
        <v>0.62</v>
      </c>
      <c r="AD154" s="2">
        <f t="shared" si="61"/>
        <v>0.26807812523626062</v>
      </c>
      <c r="AE154" s="2" t="str">
        <f t="shared" si="62"/>
        <v>Different</v>
      </c>
      <c r="AF154">
        <v>106.51</v>
      </c>
      <c r="AG154" s="2" t="e">
        <f t="shared" si="63"/>
        <v>#N/A</v>
      </c>
      <c r="AH154" s="2">
        <f t="shared" si="64"/>
        <v>114.99000000000001</v>
      </c>
      <c r="AI154" s="2" t="e">
        <f t="shared" si="65"/>
        <v>#N/A</v>
      </c>
    </row>
    <row r="155" spans="1:35" x14ac:dyDescent="0.25">
      <c r="A155" t="s">
        <v>111</v>
      </c>
      <c r="B155">
        <v>39.540000000000006</v>
      </c>
      <c r="C155">
        <v>85.500000000000014</v>
      </c>
      <c r="D155">
        <v>92.6</v>
      </c>
      <c r="E155">
        <f t="shared" si="45"/>
        <v>236.59579827717366</v>
      </c>
      <c r="F155">
        <f t="shared" si="49"/>
        <v>-4.8891793326605905E-2</v>
      </c>
      <c r="G155">
        <v>17</v>
      </c>
      <c r="H155">
        <f t="shared" si="46"/>
        <v>16.429858960901164</v>
      </c>
      <c r="I155">
        <f t="shared" si="50"/>
        <v>4.0789802518541168E-2</v>
      </c>
      <c r="J155">
        <v>18.613853360229641</v>
      </c>
      <c r="K155">
        <f t="shared" si="51"/>
        <v>32.593194664709962</v>
      </c>
      <c r="L155">
        <f t="shared" si="52"/>
        <v>0.19242236390423911</v>
      </c>
      <c r="M155">
        <f t="shared" si="47"/>
        <v>-2.1762923795794098</v>
      </c>
      <c r="N155">
        <f t="shared" si="53"/>
        <v>0.10189973468228604</v>
      </c>
      <c r="O155">
        <f t="shared" si="54"/>
        <v>2.7430135597036838</v>
      </c>
      <c r="P155">
        <f t="shared" si="55"/>
        <v>0.93951756711467005</v>
      </c>
      <c r="Q155">
        <f t="shared" si="56"/>
        <v>3.3445170245401323</v>
      </c>
      <c r="R155">
        <f t="shared" si="57"/>
        <v>0.96592482919872125</v>
      </c>
      <c r="S155">
        <f t="shared" si="48"/>
        <v>0.66387671381295332</v>
      </c>
      <c r="T155" s="5">
        <f t="shared" si="58"/>
        <v>0.6601307000079023</v>
      </c>
      <c r="U155">
        <v>1</v>
      </c>
      <c r="V155" s="6">
        <f t="shared" si="59"/>
        <v>0.41531743325207687</v>
      </c>
      <c r="W155" s="2">
        <v>0.80063527717842675</v>
      </c>
      <c r="X155" s="2">
        <v>0.74938631759284613</v>
      </c>
      <c r="Y155" s="2">
        <v>0.99984463462067763</v>
      </c>
      <c r="Z155" s="2">
        <v>0.8282731728424948</v>
      </c>
      <c r="AA155" s="2">
        <v>0.81844670867178859</v>
      </c>
      <c r="AB155" s="4">
        <f t="shared" si="60"/>
        <v>0.83931722218124671</v>
      </c>
      <c r="AC155">
        <v>0.64700000000000002</v>
      </c>
      <c r="AD155" s="2">
        <f t="shared" si="61"/>
        <v>0.19231722218124669</v>
      </c>
      <c r="AE155" s="2" t="str">
        <f t="shared" si="62"/>
        <v>Different</v>
      </c>
      <c r="AF155">
        <v>39.540000000000006</v>
      </c>
      <c r="AG155" s="2" t="e">
        <f t="shared" si="63"/>
        <v>#N/A</v>
      </c>
      <c r="AH155" s="2">
        <f t="shared" si="64"/>
        <v>85.500000000000014</v>
      </c>
      <c r="AI155" s="2" t="e">
        <f t="shared" si="65"/>
        <v>#N/A</v>
      </c>
    </row>
    <row r="156" spans="1:35" x14ac:dyDescent="0.25">
      <c r="A156" t="s">
        <v>106</v>
      </c>
      <c r="B156">
        <v>44.42</v>
      </c>
      <c r="C156">
        <v>71.77000000000001</v>
      </c>
      <c r="D156">
        <v>103.4</v>
      </c>
      <c r="E156">
        <f t="shared" si="45"/>
        <v>271.46690840347463</v>
      </c>
      <c r="F156">
        <f t="shared" si="49"/>
        <v>0.82310072186785643</v>
      </c>
      <c r="G156">
        <v>6</v>
      </c>
      <c r="H156">
        <f t="shared" si="46"/>
        <v>5.8751077057264407</v>
      </c>
      <c r="I156">
        <f t="shared" si="50"/>
        <v>-0.38382938726671217</v>
      </c>
      <c r="J156">
        <v>23.815693469989622</v>
      </c>
      <c r="K156">
        <f t="shared" si="51"/>
        <v>44.061354339286254</v>
      </c>
      <c r="L156">
        <f t="shared" si="52"/>
        <v>0.53418825596428654</v>
      </c>
      <c r="M156">
        <f t="shared" si="47"/>
        <v>2.3722351345089709E-2</v>
      </c>
      <c r="N156">
        <f t="shared" si="53"/>
        <v>0.50593030973208708</v>
      </c>
      <c r="O156">
        <f t="shared" si="54"/>
        <v>18.740551515974445</v>
      </c>
      <c r="P156">
        <f t="shared" si="55"/>
        <v>0.99999999273757112</v>
      </c>
      <c r="Q156">
        <f t="shared" si="56"/>
        <v>4.6124885903860982</v>
      </c>
      <c r="R156">
        <f t="shared" si="57"/>
        <v>0.99017049521170664</v>
      </c>
      <c r="S156">
        <f t="shared" si="48"/>
        <v>-1.5197919587243249</v>
      </c>
      <c r="T156" s="5">
        <f t="shared" si="58"/>
        <v>0.17949215658546819</v>
      </c>
      <c r="U156">
        <v>0</v>
      </c>
      <c r="V156" s="6">
        <f t="shared" si="59"/>
        <v>0.19783180918685644</v>
      </c>
      <c r="W156" s="2">
        <v>0.10031813683092347</v>
      </c>
      <c r="X156" s="2">
        <v>1.5104401971304648E-2</v>
      </c>
      <c r="Y156" s="2">
        <v>0.38586646532112151</v>
      </c>
      <c r="Z156" s="2">
        <v>5.9214674073013495E-3</v>
      </c>
      <c r="AA156" s="2">
        <v>1.8434516644601141E-2</v>
      </c>
      <c r="AB156" s="4">
        <f t="shared" si="60"/>
        <v>0.10512899763505043</v>
      </c>
      <c r="AC156">
        <v>0.56000000000000005</v>
      </c>
      <c r="AD156" s="2">
        <f t="shared" si="61"/>
        <v>0.45487100236494959</v>
      </c>
      <c r="AE156" s="2" t="str">
        <f t="shared" si="62"/>
        <v>Very Different</v>
      </c>
      <c r="AF156">
        <v>44.42</v>
      </c>
      <c r="AG156" s="2" t="e">
        <f t="shared" si="63"/>
        <v>#N/A</v>
      </c>
      <c r="AH156" s="2" t="e">
        <f t="shared" si="64"/>
        <v>#N/A</v>
      </c>
      <c r="AI156" s="2">
        <f t="shared" si="65"/>
        <v>71.77000000000001</v>
      </c>
    </row>
    <row r="157" spans="1:35" x14ac:dyDescent="0.25">
      <c r="A157" t="s">
        <v>119</v>
      </c>
      <c r="B157">
        <v>56.910000000000011</v>
      </c>
      <c r="C157">
        <v>141.73000000000002</v>
      </c>
      <c r="D157">
        <v>102.5</v>
      </c>
      <c r="E157">
        <f t="shared" si="45"/>
        <v>268.52431284558833</v>
      </c>
      <c r="F157">
        <f t="shared" si="49"/>
        <v>0.74951771024511982</v>
      </c>
      <c r="G157">
        <v>37</v>
      </c>
      <c r="H157">
        <f t="shared" si="46"/>
        <v>35.361385735977336</v>
      </c>
      <c r="I157">
        <f t="shared" si="50"/>
        <v>0.80240789907856302</v>
      </c>
      <c r="J157">
        <v>16.408006635512084</v>
      </c>
      <c r="K157">
        <f t="shared" si="51"/>
        <v>27.949698008974636</v>
      </c>
      <c r="L157">
        <f t="shared" si="52"/>
        <v>5.4040197814991253E-2</v>
      </c>
      <c r="M157">
        <f t="shared" si="47"/>
        <v>-9.172102724089882</v>
      </c>
      <c r="N157">
        <f t="shared" si="53"/>
        <v>1.0388701781568204E-4</v>
      </c>
      <c r="O157">
        <f t="shared" si="54"/>
        <v>2.8153228315880017</v>
      </c>
      <c r="P157">
        <f t="shared" si="55"/>
        <v>0.94349824641234492</v>
      </c>
      <c r="Q157">
        <f t="shared" si="56"/>
        <v>18.801321876916514</v>
      </c>
      <c r="R157">
        <f t="shared" si="57"/>
        <v>0.99999999316576904</v>
      </c>
      <c r="S157">
        <f t="shared" si="48"/>
        <v>1.1147931657785977</v>
      </c>
      <c r="T157" s="5">
        <f t="shared" si="58"/>
        <v>0.75302162539418238</v>
      </c>
      <c r="U157">
        <v>1</v>
      </c>
      <c r="V157" s="6">
        <f t="shared" si="59"/>
        <v>0.28366133261164767</v>
      </c>
      <c r="W157" s="2">
        <v>0.85717255644722135</v>
      </c>
      <c r="X157" s="2">
        <v>0.86109260732883497</v>
      </c>
      <c r="Y157" s="2">
        <v>0.99999825301496093</v>
      </c>
      <c r="Z157" s="2">
        <v>0.82918678806814861</v>
      </c>
      <c r="AA157" s="2">
        <v>0.84425115417700303</v>
      </c>
      <c r="AB157" s="4">
        <f t="shared" si="60"/>
        <v>0.87834027180723384</v>
      </c>
      <c r="AC157">
        <v>0.41299999999999998</v>
      </c>
      <c r="AD157" s="2">
        <f t="shared" si="61"/>
        <v>0.46534027180723386</v>
      </c>
      <c r="AE157" s="2" t="str">
        <f t="shared" si="62"/>
        <v>Very Different</v>
      </c>
      <c r="AF157">
        <v>56.910000000000011</v>
      </c>
      <c r="AG157" s="2" t="e">
        <f t="shared" si="63"/>
        <v>#N/A</v>
      </c>
      <c r="AH157" s="2" t="e">
        <f t="shared" si="64"/>
        <v>#N/A</v>
      </c>
      <c r="AI157" s="2">
        <f t="shared" si="65"/>
        <v>141.73000000000002</v>
      </c>
    </row>
    <row r="158" spans="1:35" x14ac:dyDescent="0.25">
      <c r="A158" t="s">
        <v>106</v>
      </c>
      <c r="B158">
        <v>45.010000000000005</v>
      </c>
      <c r="C158">
        <v>69.97</v>
      </c>
      <c r="D158">
        <v>108.4</v>
      </c>
      <c r="E158">
        <f t="shared" si="45"/>
        <v>287.93150394724285</v>
      </c>
      <c r="F158">
        <f t="shared" si="49"/>
        <v>1.2348170115950778</v>
      </c>
      <c r="G158">
        <v>10</v>
      </c>
      <c r="H158">
        <f t="shared" si="46"/>
        <v>9.7324800041915474</v>
      </c>
      <c r="I158">
        <f t="shared" si="50"/>
        <v>-0.22864673440492098</v>
      </c>
      <c r="J158">
        <v>24.564143639520459</v>
      </c>
      <c r="K158">
        <f t="shared" si="51"/>
        <v>45.765906509516533</v>
      </c>
      <c r="L158">
        <f t="shared" si="52"/>
        <v>0.58498610056642542</v>
      </c>
      <c r="M158">
        <f t="shared" si="47"/>
        <v>-1.7114606071873826</v>
      </c>
      <c r="N158">
        <f t="shared" si="53"/>
        <v>0.15297436426340241</v>
      </c>
      <c r="O158">
        <f t="shared" si="54"/>
        <v>21.941759619400798</v>
      </c>
      <c r="P158">
        <f t="shared" si="55"/>
        <v>0.99999999970432474</v>
      </c>
      <c r="Q158">
        <f t="shared" si="56"/>
        <v>9.6730410331898398</v>
      </c>
      <c r="R158">
        <f t="shared" si="57"/>
        <v>0.99993704585724019</v>
      </c>
      <c r="S158">
        <f t="shared" si="48"/>
        <v>0.4309321064222793</v>
      </c>
      <c r="T158" s="5">
        <f t="shared" si="58"/>
        <v>0.60609622485942871</v>
      </c>
      <c r="U158">
        <v>0</v>
      </c>
      <c r="V158" s="6">
        <f t="shared" si="59"/>
        <v>0.93164862504365986</v>
      </c>
      <c r="W158" s="2">
        <v>0.5693886122604257</v>
      </c>
      <c r="X158" s="2">
        <v>0.80557373009827626</v>
      </c>
      <c r="Y158" s="2">
        <v>0.30226061836873758</v>
      </c>
      <c r="Z158" s="2">
        <v>0.79403172456788473</v>
      </c>
      <c r="AA158" s="2">
        <v>0.80434202787943732</v>
      </c>
      <c r="AB158" s="4">
        <f t="shared" si="60"/>
        <v>0.6551193426349522</v>
      </c>
      <c r="AC158">
        <v>0.82299999999999995</v>
      </c>
      <c r="AD158" s="2">
        <f t="shared" si="61"/>
        <v>0.16788065736504776</v>
      </c>
      <c r="AE158" s="2" t="str">
        <f t="shared" si="62"/>
        <v>Different</v>
      </c>
      <c r="AF158">
        <v>45.010000000000005</v>
      </c>
      <c r="AG158" s="2" t="e">
        <f t="shared" si="63"/>
        <v>#N/A</v>
      </c>
      <c r="AH158" s="2">
        <f t="shared" si="64"/>
        <v>69.97</v>
      </c>
      <c r="AI158" s="2" t="e">
        <f t="shared" si="65"/>
        <v>#N/A</v>
      </c>
    </row>
    <row r="159" spans="1:35" x14ac:dyDescent="0.25">
      <c r="A159" t="s">
        <v>106</v>
      </c>
      <c r="B159">
        <v>34.33</v>
      </c>
      <c r="C159">
        <v>56.29000000000002</v>
      </c>
      <c r="D159">
        <v>98.7</v>
      </c>
      <c r="E159">
        <f t="shared" si="45"/>
        <v>256.17241237055089</v>
      </c>
      <c r="F159">
        <f t="shared" si="49"/>
        <v>0.44064412624826582</v>
      </c>
      <c r="G159">
        <v>1</v>
      </c>
      <c r="H159">
        <f t="shared" si="46"/>
        <v>0.9936177156786129</v>
      </c>
      <c r="I159">
        <f t="shared" si="50"/>
        <v>-0.58021244494442914</v>
      </c>
      <c r="J159">
        <v>23.533554101964416</v>
      </c>
      <c r="K159">
        <f t="shared" si="51"/>
        <v>43.422173329181703</v>
      </c>
      <c r="L159">
        <f t="shared" si="52"/>
        <v>0.51513984067316487</v>
      </c>
      <c r="M159">
        <f t="shared" si="47"/>
        <v>2.0477535076405609</v>
      </c>
      <c r="N159">
        <f t="shared" si="53"/>
        <v>0.88572042628091685</v>
      </c>
      <c r="O159">
        <f t="shared" si="54"/>
        <v>16.469270583459053</v>
      </c>
      <c r="P159">
        <f t="shared" si="55"/>
        <v>0.99999992961394357</v>
      </c>
      <c r="Q159">
        <f t="shared" si="56"/>
        <v>-0.7263505567028905</v>
      </c>
      <c r="R159">
        <f t="shared" si="57"/>
        <v>0.32599608295784183</v>
      </c>
      <c r="S159">
        <f t="shared" si="48"/>
        <v>-1.0215502743609002</v>
      </c>
      <c r="T159" s="5">
        <f t="shared" si="58"/>
        <v>0.26472553590246783</v>
      </c>
      <c r="U159">
        <v>0</v>
      </c>
      <c r="V159" s="6">
        <f t="shared" si="59"/>
        <v>0.30751142893253836</v>
      </c>
      <c r="W159" s="2">
        <v>0.14475191677145449</v>
      </c>
      <c r="X159" s="2">
        <v>7.7244474251077653E-5</v>
      </c>
      <c r="Y159" s="2">
        <v>0.27575775966236993</v>
      </c>
      <c r="Z159" s="2">
        <v>9.2376138419550299E-9</v>
      </c>
      <c r="AA159" s="2">
        <v>6.5398639066922238E-5</v>
      </c>
      <c r="AB159" s="4">
        <f t="shared" si="60"/>
        <v>8.4130465756951239E-2</v>
      </c>
      <c r="AC159">
        <v>0.42299999999999999</v>
      </c>
      <c r="AD159" s="2">
        <f t="shared" si="61"/>
        <v>0.33886953424304878</v>
      </c>
      <c r="AE159" s="2" t="str">
        <f t="shared" si="62"/>
        <v>Very Different</v>
      </c>
      <c r="AF159">
        <v>34.33</v>
      </c>
      <c r="AG159" s="2" t="e">
        <f t="shared" si="63"/>
        <v>#N/A</v>
      </c>
      <c r="AH159" s="2" t="e">
        <f t="shared" si="64"/>
        <v>#N/A</v>
      </c>
      <c r="AI159" s="2">
        <f t="shared" si="65"/>
        <v>56.29000000000002</v>
      </c>
    </row>
    <row r="160" spans="1:35" x14ac:dyDescent="0.25">
      <c r="A160" t="s">
        <v>167</v>
      </c>
      <c r="B160">
        <v>23.719999999999985</v>
      </c>
      <c r="C160">
        <v>35.090000000000003</v>
      </c>
      <c r="D160">
        <v>105.4</v>
      </c>
      <c r="E160">
        <f t="shared" si="45"/>
        <v>278.0291434456409</v>
      </c>
      <c r="F160">
        <f t="shared" si="49"/>
        <v>0.98719701300944263</v>
      </c>
      <c r="G160">
        <v>-5</v>
      </c>
      <c r="H160">
        <f t="shared" si="46"/>
        <v>-5.0964707152030364</v>
      </c>
      <c r="I160">
        <f t="shared" si="50"/>
        <v>-0.82521759501593617</v>
      </c>
      <c r="J160">
        <v>25.543313985801571</v>
      </c>
      <c r="K160">
        <f t="shared" si="51"/>
        <v>48.015164505290016</v>
      </c>
      <c r="L160">
        <f t="shared" si="52"/>
        <v>0.65201687858243873</v>
      </c>
      <c r="M160">
        <f t="shared" si="47"/>
        <v>3.2331564854261252</v>
      </c>
      <c r="N160">
        <f t="shared" si="53"/>
        <v>0.96206312546094852</v>
      </c>
      <c r="O160">
        <f t="shared" si="54"/>
        <v>25.861109141781746</v>
      </c>
      <c r="P160">
        <f t="shared" si="55"/>
        <v>0.99999999999412958</v>
      </c>
      <c r="Q160">
        <f t="shared" si="56"/>
        <v>0.23084516339878824</v>
      </c>
      <c r="R160">
        <f t="shared" si="57"/>
        <v>0.55745636547904098</v>
      </c>
      <c r="S160">
        <f t="shared" si="48"/>
        <v>-2.3715602467315193</v>
      </c>
      <c r="T160" s="5">
        <f t="shared" si="58"/>
        <v>8.5367237044439451E-2</v>
      </c>
      <c r="U160">
        <v>0</v>
      </c>
      <c r="V160" s="6">
        <f t="shared" si="59"/>
        <v>8.9232646231007018E-2</v>
      </c>
      <c r="W160" s="2">
        <v>2.8107667446162624E-2</v>
      </c>
      <c r="X160" s="2">
        <v>1.6725271841091416E-9</v>
      </c>
      <c r="Y160" s="2">
        <v>0.25588165996348355</v>
      </c>
      <c r="Z160" s="2">
        <v>2.1545222407052442E-10</v>
      </c>
      <c r="AA160" s="2">
        <v>8.5456267593592706E-8</v>
      </c>
      <c r="AB160" s="4">
        <f t="shared" si="60"/>
        <v>5.679788295077863E-2</v>
      </c>
      <c r="AC160">
        <v>0.38300000000000001</v>
      </c>
      <c r="AD160" s="2">
        <f t="shared" si="61"/>
        <v>0.32620211704922136</v>
      </c>
      <c r="AE160" s="2" t="str">
        <f t="shared" si="62"/>
        <v>Very Different</v>
      </c>
      <c r="AF160">
        <v>23.719999999999985</v>
      </c>
      <c r="AG160" s="2" t="e">
        <f t="shared" si="63"/>
        <v>#N/A</v>
      </c>
      <c r="AH160" s="2" t="e">
        <f t="shared" si="64"/>
        <v>#N/A</v>
      </c>
      <c r="AI160" s="2">
        <f t="shared" si="65"/>
        <v>35.090000000000003</v>
      </c>
    </row>
    <row r="161" spans="1:35" x14ac:dyDescent="0.25">
      <c r="A161" t="s">
        <v>139</v>
      </c>
      <c r="B161">
        <v>68.260000000000005</v>
      </c>
      <c r="C161">
        <v>75.690000000000012</v>
      </c>
      <c r="D161">
        <v>71.900000000000006</v>
      </c>
      <c r="E161">
        <f t="shared" si="45"/>
        <v>172.67480805860919</v>
      </c>
      <c r="F161">
        <f t="shared" si="49"/>
        <v>-1.6473102214329911</v>
      </c>
      <c r="G161">
        <v>27</v>
      </c>
      <c r="H161">
        <f t="shared" si="46"/>
        <v>25.924296593046542</v>
      </c>
      <c r="I161">
        <f t="shared" si="50"/>
        <v>0.42275241986128892</v>
      </c>
      <c r="J161">
        <v>31.53396909130154</v>
      </c>
      <c r="K161">
        <f t="shared" si="51"/>
        <v>62.219682632301506</v>
      </c>
      <c r="L161">
        <f t="shared" si="52"/>
        <v>1.0753297680710094</v>
      </c>
      <c r="M161">
        <f t="shared" si="47"/>
        <v>-2.5561564022951986</v>
      </c>
      <c r="N161">
        <f t="shared" si="53"/>
        <v>7.2013979925656696E-2</v>
      </c>
      <c r="O161">
        <f t="shared" si="54"/>
        <v>-14.355834466638603</v>
      </c>
      <c r="P161">
        <f t="shared" si="55"/>
        <v>5.825591863514415E-7</v>
      </c>
      <c r="Q161">
        <f t="shared" si="56"/>
        <v>-1.9396802230337098</v>
      </c>
      <c r="R161">
        <f t="shared" si="57"/>
        <v>0.12568299156970039</v>
      </c>
      <c r="S161">
        <f t="shared" si="48"/>
        <v>1.2180655746351987</v>
      </c>
      <c r="T161" s="5">
        <f t="shared" si="58"/>
        <v>0.77172294734627778</v>
      </c>
      <c r="U161">
        <v>1</v>
      </c>
      <c r="V161" s="6">
        <f t="shared" si="59"/>
        <v>0.25912966986339986</v>
      </c>
      <c r="W161" s="2">
        <v>0.66295691713641169</v>
      </c>
      <c r="X161" s="2">
        <v>0.99947125409144288</v>
      </c>
      <c r="Y161" s="2">
        <v>0.95255917108514254</v>
      </c>
      <c r="Z161" s="2">
        <v>0.87144397930778361</v>
      </c>
      <c r="AA161" s="2">
        <v>0.87299506023912876</v>
      </c>
      <c r="AB161" s="4">
        <f t="shared" si="60"/>
        <v>0.87188527637198199</v>
      </c>
      <c r="AC161">
        <v>0.84</v>
      </c>
      <c r="AD161" s="2">
        <f t="shared" si="61"/>
        <v>3.1885276371982019E-2</v>
      </c>
      <c r="AE161" s="2" t="str">
        <f t="shared" si="62"/>
        <v>Same</v>
      </c>
      <c r="AF161">
        <v>68.260000000000005</v>
      </c>
      <c r="AG161" s="2">
        <f t="shared" si="63"/>
        <v>75.690000000000012</v>
      </c>
      <c r="AH161" s="2" t="e">
        <f t="shared" si="64"/>
        <v>#N/A</v>
      </c>
      <c r="AI161" s="2" t="e">
        <f t="shared" si="65"/>
        <v>#N/A</v>
      </c>
    </row>
    <row r="162" spans="1:35" x14ac:dyDescent="0.25">
      <c r="A162" t="s">
        <v>106</v>
      </c>
      <c r="B162">
        <v>-41.84</v>
      </c>
      <c r="C162">
        <v>44.360000000000014</v>
      </c>
      <c r="D162">
        <v>96.6</v>
      </c>
      <c r="E162">
        <f t="shared" si="45"/>
        <v>249.39742734445093</v>
      </c>
      <c r="F162">
        <f t="shared" si="49"/>
        <v>0.27122777523689084</v>
      </c>
      <c r="G162">
        <v>11</v>
      </c>
      <c r="H162">
        <f t="shared" si="46"/>
        <v>10.692779537546619</v>
      </c>
      <c r="I162">
        <f t="shared" si="50"/>
        <v>-0.19001374344698893</v>
      </c>
      <c r="J162">
        <v>-32.494104530445831</v>
      </c>
      <c r="K162">
        <f t="shared" si="51"/>
        <v>-17.016694488138068</v>
      </c>
      <c r="L162">
        <f t="shared" si="52"/>
        <v>-1.2860160693267324</v>
      </c>
      <c r="M162">
        <f t="shared" si="47"/>
        <v>-1.4433039882387302</v>
      </c>
      <c r="N162">
        <f t="shared" si="53"/>
        <v>0.19103422842054466</v>
      </c>
      <c r="O162">
        <f t="shared" si="54"/>
        <v>0.87494715954890312</v>
      </c>
      <c r="P162">
        <f t="shared" si="55"/>
        <v>0.70577405526474979</v>
      </c>
      <c r="Q162">
        <f t="shared" si="56"/>
        <v>0.50730579631734596</v>
      </c>
      <c r="R162">
        <f t="shared" si="57"/>
        <v>0.6241746781700086</v>
      </c>
      <c r="S162">
        <f t="shared" si="48"/>
        <v>0.78470414517282028</v>
      </c>
      <c r="T162" s="5">
        <f t="shared" si="58"/>
        <v>0.6866930782676508</v>
      </c>
      <c r="U162">
        <v>0</v>
      </c>
      <c r="V162" s="6">
        <f t="shared" si="59"/>
        <v>1.1605719882825627</v>
      </c>
      <c r="W162" s="2">
        <v>0.90419868614864551</v>
      </c>
      <c r="X162" s="2">
        <v>0.22443452051083854</v>
      </c>
      <c r="Y162" s="2">
        <v>1.1830186283806941E-3</v>
      </c>
      <c r="Z162" s="2">
        <v>0.99872789963561925</v>
      </c>
      <c r="AA162" s="2">
        <v>0.99965399910538855</v>
      </c>
      <c r="AB162" s="4">
        <f t="shared" si="60"/>
        <v>0.62563962480577451</v>
      </c>
      <c r="AC162">
        <v>0.86</v>
      </c>
      <c r="AD162" s="2">
        <f t="shared" si="61"/>
        <v>0.23436037519422548</v>
      </c>
      <c r="AE162" s="2" t="str">
        <f t="shared" si="62"/>
        <v>Different</v>
      </c>
      <c r="AF162">
        <v>-41.84</v>
      </c>
      <c r="AG162" s="2" t="e">
        <f t="shared" si="63"/>
        <v>#N/A</v>
      </c>
      <c r="AH162" s="2">
        <f t="shared" si="64"/>
        <v>44.360000000000014</v>
      </c>
      <c r="AI162" s="2" t="e">
        <f t="shared" si="65"/>
        <v>#N/A</v>
      </c>
    </row>
    <row r="163" spans="1:35" x14ac:dyDescent="0.25">
      <c r="A163" t="s">
        <v>106</v>
      </c>
      <c r="B163">
        <v>35.910000000000011</v>
      </c>
      <c r="C163">
        <v>41.460000000000008</v>
      </c>
      <c r="D163">
        <v>95.3</v>
      </c>
      <c r="E163">
        <f t="shared" si="45"/>
        <v>245.22193655164901</v>
      </c>
      <c r="F163">
        <f t="shared" si="49"/>
        <v>0.16681478966232188</v>
      </c>
      <c r="G163">
        <v>8</v>
      </c>
      <c r="H163">
        <f t="shared" si="46"/>
        <v>7.8073788864660196</v>
      </c>
      <c r="I163">
        <f t="shared" si="50"/>
        <v>-0.30609383449290573</v>
      </c>
      <c r="J163">
        <v>30.672762418008375</v>
      </c>
      <c r="K163">
        <f t="shared" si="51"/>
        <v>60.133159189845799</v>
      </c>
      <c r="L163">
        <f t="shared" si="52"/>
        <v>1.0131486888176442</v>
      </c>
      <c r="M163">
        <f t="shared" si="47"/>
        <v>0.52181654499566532</v>
      </c>
      <c r="N163">
        <f t="shared" si="53"/>
        <v>0.62757243708564348</v>
      </c>
      <c r="O163">
        <f t="shared" si="54"/>
        <v>13.176614914187832</v>
      </c>
      <c r="P163">
        <f t="shared" si="55"/>
        <v>0.99999810561594371</v>
      </c>
      <c r="Q163">
        <f t="shared" si="56"/>
        <v>1.5840582772149543</v>
      </c>
      <c r="R163">
        <f t="shared" si="57"/>
        <v>0.82977850136233633</v>
      </c>
      <c r="S163">
        <f t="shared" si="48"/>
        <v>-1.5681647529065561</v>
      </c>
      <c r="T163" s="5">
        <f t="shared" si="58"/>
        <v>0.1724781781245591</v>
      </c>
      <c r="U163">
        <v>0</v>
      </c>
      <c r="V163" s="6">
        <f t="shared" si="59"/>
        <v>0.18931980123216952</v>
      </c>
      <c r="W163" s="2">
        <v>0.16314726288207901</v>
      </c>
      <c r="X163" s="2">
        <v>1.6323015329621263E-5</v>
      </c>
      <c r="Y163" s="2">
        <v>0.52196630508867958</v>
      </c>
      <c r="Z163" s="2">
        <v>1.8272845551842152E-4</v>
      </c>
      <c r="AA163" s="2">
        <v>3.1849169491156992E-4</v>
      </c>
      <c r="AB163" s="4">
        <f t="shared" si="60"/>
        <v>0.13712622222730364</v>
      </c>
      <c r="AC163">
        <v>0.58699999999999997</v>
      </c>
      <c r="AD163" s="2">
        <f t="shared" si="61"/>
        <v>0.44987377777269633</v>
      </c>
      <c r="AE163" s="2" t="str">
        <f t="shared" si="62"/>
        <v>Very Different</v>
      </c>
      <c r="AF163">
        <v>35.910000000000011</v>
      </c>
      <c r="AG163" s="2" t="e">
        <f t="shared" si="63"/>
        <v>#N/A</v>
      </c>
      <c r="AH163" s="2" t="e">
        <f t="shared" si="64"/>
        <v>#N/A</v>
      </c>
      <c r="AI163" s="2">
        <f t="shared" si="65"/>
        <v>41.460000000000008</v>
      </c>
    </row>
    <row r="164" spans="1:35" x14ac:dyDescent="0.25">
      <c r="A164" t="s">
        <v>116</v>
      </c>
      <c r="B164">
        <v>-82.32</v>
      </c>
      <c r="C164">
        <v>148.17000000000002</v>
      </c>
      <c r="D164">
        <v>106.4</v>
      </c>
      <c r="E164">
        <f t="shared" si="45"/>
        <v>281.32211731884996</v>
      </c>
      <c r="F164">
        <f t="shared" si="49"/>
        <v>1.0695416404035525</v>
      </c>
      <c r="G164">
        <v>29</v>
      </c>
      <c r="H164">
        <f t="shared" si="46"/>
        <v>27.815647778615364</v>
      </c>
      <c r="I164">
        <f t="shared" si="50"/>
        <v>0.49884175523258634</v>
      </c>
      <c r="J164">
        <v>-21.79169179007053</v>
      </c>
      <c r="K164">
        <f t="shared" si="51"/>
        <v>-12.439507095803439</v>
      </c>
      <c r="L164">
        <f t="shared" si="52"/>
        <v>-1.1496100044778799</v>
      </c>
      <c r="M164">
        <f t="shared" si="47"/>
        <v>-7.7693699372319731</v>
      </c>
      <c r="N164">
        <f t="shared" si="53"/>
        <v>4.2230095804784046E-4</v>
      </c>
      <c r="O164">
        <f t="shared" si="54"/>
        <v>3.1782449275530813</v>
      </c>
      <c r="P164">
        <f t="shared" si="55"/>
        <v>0.9600073374876551</v>
      </c>
      <c r="Q164">
        <f t="shared" si="56"/>
        <v>15.416781888884451</v>
      </c>
      <c r="R164">
        <f t="shared" si="57"/>
        <v>0.99999979836003683</v>
      </c>
      <c r="S164">
        <f t="shared" si="48"/>
        <v>1.1648869212603161</v>
      </c>
      <c r="T164" s="5">
        <f t="shared" si="58"/>
        <v>0.76221955954196019</v>
      </c>
      <c r="U164">
        <v>1</v>
      </c>
      <c r="V164" s="6">
        <f t="shared" si="59"/>
        <v>0.27152062891682427</v>
      </c>
      <c r="W164" s="2">
        <v>0.87502982208170788</v>
      </c>
      <c r="X164" s="2">
        <v>0.8619792304295818</v>
      </c>
      <c r="Y164" s="2">
        <v>0.99999655820791145</v>
      </c>
      <c r="Z164" s="2">
        <v>0.83437802861860066</v>
      </c>
      <c r="AA164" s="2">
        <v>0.84917768586213194</v>
      </c>
      <c r="AB164" s="4">
        <f t="shared" si="60"/>
        <v>0.88411226503998663</v>
      </c>
      <c r="AC164">
        <v>0.92700000000000005</v>
      </c>
      <c r="AD164" s="2">
        <f t="shared" si="61"/>
        <v>4.2887734960013413E-2</v>
      </c>
      <c r="AE164" s="2" t="str">
        <f t="shared" si="62"/>
        <v>Same</v>
      </c>
      <c r="AF164">
        <v>-82.32</v>
      </c>
      <c r="AG164" s="2">
        <f t="shared" si="63"/>
        <v>148.17000000000002</v>
      </c>
      <c r="AH164" s="2" t="e">
        <f t="shared" si="64"/>
        <v>#N/A</v>
      </c>
      <c r="AI164" s="2" t="e">
        <f t="shared" si="65"/>
        <v>#N/A</v>
      </c>
    </row>
    <row r="165" spans="1:35" x14ac:dyDescent="0.25">
      <c r="A165" t="s">
        <v>106</v>
      </c>
      <c r="B165">
        <v>-35.299999999999997</v>
      </c>
      <c r="C165">
        <v>121.73</v>
      </c>
      <c r="D165">
        <v>98.6</v>
      </c>
      <c r="E165">
        <f t="shared" si="45"/>
        <v>255.84896175322689</v>
      </c>
      <c r="F165">
        <f t="shared" si="49"/>
        <v>0.43255586876750307</v>
      </c>
      <c r="G165">
        <v>44</v>
      </c>
      <c r="H165">
        <f t="shared" si="46"/>
        <v>41.941984895577754</v>
      </c>
      <c r="I165">
        <f t="shared" si="50"/>
        <v>1.0671463676503448</v>
      </c>
      <c r="J165">
        <v>-12.128565698303039</v>
      </c>
      <c r="K165">
        <f t="shared" si="51"/>
        <v>-7.7957911559120747</v>
      </c>
      <c r="L165">
        <f t="shared" si="52"/>
        <v>-1.0112213034390563</v>
      </c>
      <c r="M165">
        <f t="shared" si="47"/>
        <v>-11.199968392702534</v>
      </c>
      <c r="N165">
        <f t="shared" si="53"/>
        <v>1.3674441283992639E-5</v>
      </c>
      <c r="O165">
        <f t="shared" si="54"/>
        <v>-9.1747624322806729</v>
      </c>
      <c r="P165">
        <f t="shared" si="55"/>
        <v>1.0361110437944245E-4</v>
      </c>
      <c r="Q165">
        <f t="shared" si="56"/>
        <v>18.408683551299781</v>
      </c>
      <c r="R165">
        <f t="shared" si="57"/>
        <v>0.99999998987930561</v>
      </c>
      <c r="S165">
        <f t="shared" si="48"/>
        <v>-1.8497724183316082</v>
      </c>
      <c r="T165" s="5">
        <f t="shared" si="58"/>
        <v>0.13589961991780228</v>
      </c>
      <c r="U165">
        <v>0</v>
      </c>
      <c r="V165" s="6">
        <f t="shared" si="59"/>
        <v>0.14606633627583876</v>
      </c>
      <c r="W165" s="2">
        <v>4.0546001263568096E-2</v>
      </c>
      <c r="X165" s="2">
        <v>4.3057804094724537E-6</v>
      </c>
      <c r="Y165" s="2">
        <v>3.3496883852111921E-2</v>
      </c>
      <c r="Z165" s="2">
        <v>6.1055322379936418E-6</v>
      </c>
      <c r="AA165" s="2">
        <v>2.7920091842543813E-6</v>
      </c>
      <c r="AB165" s="4">
        <f t="shared" si="60"/>
        <v>1.4811217687502348E-2</v>
      </c>
      <c r="AC165">
        <v>3.6999999999999998E-2</v>
      </c>
      <c r="AD165" s="2">
        <f t="shared" si="61"/>
        <v>2.218878231249765E-2</v>
      </c>
      <c r="AE165" s="2" t="str">
        <f t="shared" si="62"/>
        <v>Same</v>
      </c>
      <c r="AF165">
        <v>-35.299999999999997</v>
      </c>
      <c r="AG165" s="2">
        <f t="shared" si="63"/>
        <v>121.73</v>
      </c>
      <c r="AH165" s="2" t="e">
        <f t="shared" si="64"/>
        <v>#N/A</v>
      </c>
      <c r="AI165" s="2" t="e">
        <f t="shared" si="65"/>
        <v>#N/A</v>
      </c>
    </row>
    <row r="166" spans="1:35" x14ac:dyDescent="0.25">
      <c r="A166" t="s">
        <v>111</v>
      </c>
      <c r="B166">
        <v>67.779999999999987</v>
      </c>
      <c r="C166">
        <v>89.63000000000001</v>
      </c>
      <c r="D166">
        <v>88.5</v>
      </c>
      <c r="E166">
        <f t="shared" si="45"/>
        <v>223.618254646135</v>
      </c>
      <c r="F166">
        <f t="shared" si="49"/>
        <v>-0.37341030939587549</v>
      </c>
      <c r="G166">
        <v>12</v>
      </c>
      <c r="H166">
        <f t="shared" si="46"/>
        <v>11.651750927111065</v>
      </c>
      <c r="I166">
        <f t="shared" si="50"/>
        <v>-0.151434183908392</v>
      </c>
      <c r="J166">
        <v>27.822975841906473</v>
      </c>
      <c r="K166">
        <f t="shared" si="51"/>
        <v>53.333230003471996</v>
      </c>
      <c r="L166">
        <f t="shared" si="52"/>
        <v>0.81050206283124249</v>
      </c>
      <c r="M166">
        <f t="shared" si="47"/>
        <v>-5.6575823575295558E-3</v>
      </c>
      <c r="N166">
        <f t="shared" si="53"/>
        <v>0.49858560818329811</v>
      </c>
      <c r="O166">
        <f t="shared" si="54"/>
        <v>4.4611960083698632</v>
      </c>
      <c r="P166">
        <f t="shared" si="55"/>
        <v>0.9885833033402982</v>
      </c>
      <c r="Q166">
        <f t="shared" si="56"/>
        <v>-0.59716280204776062</v>
      </c>
      <c r="R166">
        <f t="shared" si="57"/>
        <v>0.35499306787472412</v>
      </c>
      <c r="S166">
        <f t="shared" si="48"/>
        <v>1.0095396419117295</v>
      </c>
      <c r="T166" s="5">
        <f t="shared" si="58"/>
        <v>0.73293004675583784</v>
      </c>
      <c r="U166">
        <v>1</v>
      </c>
      <c r="V166" s="6">
        <f t="shared" si="59"/>
        <v>0.31070501581627591</v>
      </c>
      <c r="W166" s="2">
        <v>0.82763890470255386</v>
      </c>
      <c r="X166" s="2">
        <v>0.92537406071107398</v>
      </c>
      <c r="Y166" s="2">
        <v>0.91468533043200517</v>
      </c>
      <c r="Z166" s="2">
        <v>0.8734904854261627</v>
      </c>
      <c r="AA166" s="2">
        <v>0.85834489305058148</v>
      </c>
      <c r="AB166" s="4">
        <f t="shared" si="60"/>
        <v>0.87990673486447546</v>
      </c>
      <c r="AC166">
        <v>0.8</v>
      </c>
      <c r="AD166" s="2">
        <f t="shared" si="61"/>
        <v>7.9906734864475415E-2</v>
      </c>
      <c r="AE166" s="2" t="str">
        <f t="shared" si="62"/>
        <v>Same</v>
      </c>
      <c r="AF166">
        <v>67.779999999999987</v>
      </c>
      <c r="AG166" s="2">
        <f t="shared" si="63"/>
        <v>89.63000000000001</v>
      </c>
      <c r="AH166" s="2" t="e">
        <f t="shared" si="64"/>
        <v>#N/A</v>
      </c>
      <c r="AI166" s="2" t="e">
        <f t="shared" si="65"/>
        <v>#N/A</v>
      </c>
    </row>
    <row r="167" spans="1:35" x14ac:dyDescent="0.25">
      <c r="A167" t="s">
        <v>111</v>
      </c>
      <c r="B167">
        <v>61.910000000000011</v>
      </c>
      <c r="C167">
        <v>80.660000000000011</v>
      </c>
      <c r="D167">
        <v>72.2</v>
      </c>
      <c r="E167">
        <f t="shared" si="45"/>
        <v>173.57126076724126</v>
      </c>
      <c r="F167">
        <f t="shared" si="49"/>
        <v>-1.6248933826996759</v>
      </c>
      <c r="G167">
        <v>22</v>
      </c>
      <c r="H167">
        <f t="shared" si="46"/>
        <v>21.185706875342113</v>
      </c>
      <c r="I167">
        <f t="shared" si="50"/>
        <v>0.23211826108185699</v>
      </c>
      <c r="J167">
        <v>28.130835680245951</v>
      </c>
      <c r="K167">
        <f t="shared" si="51"/>
        <v>54.05987034086759</v>
      </c>
      <c r="L167">
        <f t="shared" si="52"/>
        <v>0.83215687843930952</v>
      </c>
      <c r="M167">
        <f t="shared" si="47"/>
        <v>-1.222606710635546</v>
      </c>
      <c r="N167">
        <f t="shared" si="53"/>
        <v>0.22747804327869367</v>
      </c>
      <c r="O167">
        <f t="shared" si="54"/>
        <v>-13.383312704557676</v>
      </c>
      <c r="P167">
        <f t="shared" si="55"/>
        <v>1.5406375322942462E-6</v>
      </c>
      <c r="Q167">
        <f t="shared" si="56"/>
        <v>-4.6086436672517657</v>
      </c>
      <c r="R167">
        <f t="shared" si="57"/>
        <v>9.8669976007022889E-3</v>
      </c>
      <c r="S167">
        <f t="shared" si="48"/>
        <v>0.80193709020064374</v>
      </c>
      <c r="T167" s="5">
        <f t="shared" si="58"/>
        <v>0.69038869094678079</v>
      </c>
      <c r="U167">
        <v>1</v>
      </c>
      <c r="V167" s="6">
        <f t="shared" si="59"/>
        <v>0.37050051978337634</v>
      </c>
      <c r="W167" s="2">
        <v>0.64489861752369881</v>
      </c>
      <c r="X167" s="2">
        <v>0.94172170858119275</v>
      </c>
      <c r="Y167" s="2">
        <v>0.77726050458357354</v>
      </c>
      <c r="Z167" s="2">
        <v>0.99991064957641818</v>
      </c>
      <c r="AA167" s="2">
        <v>0.98899446148023173</v>
      </c>
      <c r="AB167" s="4">
        <f t="shared" si="60"/>
        <v>0.87055718834902296</v>
      </c>
      <c r="AC167">
        <v>0.95299999999999996</v>
      </c>
      <c r="AD167" s="2">
        <f t="shared" si="61"/>
        <v>8.2442811650976999E-2</v>
      </c>
      <c r="AE167" s="2" t="str">
        <f t="shared" si="62"/>
        <v>Same</v>
      </c>
      <c r="AF167">
        <v>61.910000000000011</v>
      </c>
      <c r="AG167" s="2">
        <f t="shared" si="63"/>
        <v>80.660000000000011</v>
      </c>
      <c r="AH167" s="2" t="e">
        <f t="shared" si="64"/>
        <v>#N/A</v>
      </c>
      <c r="AI167" s="2" t="e">
        <f t="shared" si="65"/>
        <v>#N/A</v>
      </c>
    </row>
    <row r="168" spans="1:35" x14ac:dyDescent="0.25">
      <c r="A168" t="s">
        <v>106</v>
      </c>
      <c r="B168">
        <v>-25.230000000000004</v>
      </c>
      <c r="C168">
        <v>39.69</v>
      </c>
      <c r="D168">
        <v>81.7</v>
      </c>
      <c r="E168">
        <f t="shared" si="45"/>
        <v>202.42960396681829</v>
      </c>
      <c r="F168">
        <f t="shared" si="49"/>
        <v>-0.90325707173048619</v>
      </c>
      <c r="G168">
        <v>-14</v>
      </c>
      <c r="H168">
        <f t="shared" si="46"/>
        <v>-14.449511486597967</v>
      </c>
      <c r="I168">
        <f t="shared" si="50"/>
        <v>-1.2014917959291072</v>
      </c>
      <c r="J168">
        <v>-24.33237081735049</v>
      </c>
      <c r="K168">
        <f t="shared" si="51"/>
        <v>-13.568364434462246</v>
      </c>
      <c r="L168">
        <f t="shared" si="52"/>
        <v>-1.1832514034732695</v>
      </c>
      <c r="M168">
        <f t="shared" si="47"/>
        <v>7.9714145581685321</v>
      </c>
      <c r="N168">
        <f t="shared" si="53"/>
        <v>0.99965492876671391</v>
      </c>
      <c r="O168">
        <f t="shared" si="54"/>
        <v>-0.92000879343474606</v>
      </c>
      <c r="P168">
        <f t="shared" si="55"/>
        <v>0.28495610257945764</v>
      </c>
      <c r="Q168">
        <f t="shared" si="56"/>
        <v>-20.961374571635616</v>
      </c>
      <c r="R168">
        <f t="shared" si="57"/>
        <v>7.8811699015737824E-10</v>
      </c>
      <c r="S168">
        <f t="shared" si="48"/>
        <v>-2.615831044070319</v>
      </c>
      <c r="T168" s="5">
        <f t="shared" si="58"/>
        <v>6.8126484807961935E-2</v>
      </c>
      <c r="U168">
        <v>0</v>
      </c>
      <c r="V168" s="6">
        <f t="shared" si="59"/>
        <v>7.0558186819694696E-2</v>
      </c>
      <c r="W168" s="2">
        <v>1.7306964811539597E-2</v>
      </c>
      <c r="X168" s="2">
        <v>1.8132139867356841E-7</v>
      </c>
      <c r="Y168" s="2">
        <v>3.8959490669960732E-8</v>
      </c>
      <c r="Z168" s="2">
        <v>9.8448937912329359E-4</v>
      </c>
      <c r="AA168" s="2">
        <v>3.1814614089189255E-4</v>
      </c>
      <c r="AB168" s="4">
        <f t="shared" si="60"/>
        <v>3.721964122488825E-3</v>
      </c>
      <c r="AC168">
        <v>0.10299999999999999</v>
      </c>
      <c r="AD168" s="2">
        <f t="shared" si="61"/>
        <v>9.9278035877511175E-2</v>
      </c>
      <c r="AE168" s="2" t="str">
        <f t="shared" si="62"/>
        <v>Same</v>
      </c>
      <c r="AF168">
        <v>-25.230000000000004</v>
      </c>
      <c r="AG168" s="2">
        <f t="shared" si="63"/>
        <v>39.69</v>
      </c>
      <c r="AH168" s="2" t="e">
        <f t="shared" si="64"/>
        <v>#N/A</v>
      </c>
      <c r="AI168" s="2" t="e">
        <f t="shared" si="65"/>
        <v>#N/A</v>
      </c>
    </row>
    <row r="169" spans="1:35" x14ac:dyDescent="0.25">
      <c r="A169" t="s">
        <v>116</v>
      </c>
      <c r="B169">
        <v>77.339999999999989</v>
      </c>
      <c r="C169">
        <v>138.45000000000002</v>
      </c>
      <c r="D169">
        <v>104.5</v>
      </c>
      <c r="E169">
        <f t="shared" si="45"/>
        <v>275.0722076365771</v>
      </c>
      <c r="F169">
        <f t="shared" si="49"/>
        <v>0.91325540678941663</v>
      </c>
      <c r="G169">
        <v>33</v>
      </c>
      <c r="H169">
        <f t="shared" si="46"/>
        <v>31.592206953570859</v>
      </c>
      <c r="I169">
        <f t="shared" si="50"/>
        <v>0.65077328429249315</v>
      </c>
      <c r="J169">
        <v>21.891227086124879</v>
      </c>
      <c r="K169">
        <f t="shared" si="51"/>
        <v>39.739214291248025</v>
      </c>
      <c r="L169">
        <f t="shared" si="52"/>
        <v>0.40538292964842176</v>
      </c>
      <c r="M169">
        <f t="shared" si="47"/>
        <v>-8.0909729853992154</v>
      </c>
      <c r="N169">
        <f t="shared" si="53"/>
        <v>3.0619780903792836E-4</v>
      </c>
      <c r="O169">
        <f t="shared" si="54"/>
        <v>8.1080601091309106</v>
      </c>
      <c r="P169">
        <f t="shared" si="55"/>
        <v>0.99969898822254433</v>
      </c>
      <c r="Q169">
        <f t="shared" si="56"/>
        <v>18.521935257511331</v>
      </c>
      <c r="R169">
        <f t="shared" si="57"/>
        <v>0.9999999909629701</v>
      </c>
      <c r="S169">
        <f t="shared" si="48"/>
        <v>1.2902908196818514</v>
      </c>
      <c r="T169" s="5">
        <f t="shared" si="58"/>
        <v>0.78419640935817303</v>
      </c>
      <c r="U169">
        <v>1</v>
      </c>
      <c r="V169" s="6">
        <f t="shared" si="59"/>
        <v>0.24309576786663378</v>
      </c>
      <c r="W169" s="2">
        <v>0.8988726884919106</v>
      </c>
      <c r="X169" s="2">
        <v>0.86320092283796024</v>
      </c>
      <c r="Y169" s="2">
        <v>0.99999841793890765</v>
      </c>
      <c r="Z169" s="2">
        <v>0.83665903351825266</v>
      </c>
      <c r="AA169" s="2">
        <v>0.85107100912040812</v>
      </c>
      <c r="AB169" s="4">
        <f t="shared" si="60"/>
        <v>0.88996041438148787</v>
      </c>
      <c r="AC169">
        <v>0.84</v>
      </c>
      <c r="AD169" s="2">
        <f t="shared" si="61"/>
        <v>4.9960414381487905E-2</v>
      </c>
      <c r="AE169" s="2" t="str">
        <f t="shared" si="62"/>
        <v>Same</v>
      </c>
      <c r="AF169">
        <v>77.339999999999989</v>
      </c>
      <c r="AG169" s="2">
        <f t="shared" si="63"/>
        <v>138.45000000000002</v>
      </c>
      <c r="AH169" s="2" t="e">
        <f t="shared" si="64"/>
        <v>#N/A</v>
      </c>
      <c r="AI169" s="2" t="e">
        <f t="shared" si="65"/>
        <v>#N/A</v>
      </c>
    </row>
    <row r="170" spans="1:35" x14ac:dyDescent="0.25">
      <c r="A170" t="s">
        <v>106</v>
      </c>
      <c r="B170">
        <v>-67.02000000000001</v>
      </c>
      <c r="C170">
        <v>106.64000000000001</v>
      </c>
      <c r="D170">
        <v>110.6</v>
      </c>
      <c r="E170">
        <f t="shared" si="45"/>
        <v>295.23749914608891</v>
      </c>
      <c r="F170">
        <f t="shared" si="49"/>
        <v>1.4175118872777248</v>
      </c>
      <c r="G170">
        <v>17</v>
      </c>
      <c r="H170">
        <f t="shared" si="46"/>
        <v>16.429858960901164</v>
      </c>
      <c r="I170">
        <f t="shared" si="50"/>
        <v>4.0789802518541168E-2</v>
      </c>
      <c r="J170">
        <v>-24.111085231722825</v>
      </c>
      <c r="K170">
        <f t="shared" si="51"/>
        <v>-13.471232214291888</v>
      </c>
      <c r="L170">
        <f t="shared" si="52"/>
        <v>-1.1803567385212383</v>
      </c>
      <c r="M170">
        <f t="shared" si="47"/>
        <v>-4.7445678823092123</v>
      </c>
      <c r="N170">
        <f t="shared" si="53"/>
        <v>8.6238031951831919E-3</v>
      </c>
      <c r="O170">
        <f t="shared" si="54"/>
        <v>11.727005665808099</v>
      </c>
      <c r="P170">
        <f t="shared" si="55"/>
        <v>0.99999192722879415</v>
      </c>
      <c r="Q170">
        <f t="shared" si="56"/>
        <v>11.929224599010997</v>
      </c>
      <c r="R170">
        <f t="shared" si="57"/>
        <v>0.99999340521381985</v>
      </c>
      <c r="S170">
        <f t="shared" si="48"/>
        <v>1.2443532859060826</v>
      </c>
      <c r="T170" s="5">
        <f t="shared" si="58"/>
        <v>0.77632085757940961</v>
      </c>
      <c r="U170">
        <v>0</v>
      </c>
      <c r="V170" s="6">
        <f t="shared" si="59"/>
        <v>1.4975426539006294</v>
      </c>
      <c r="W170" s="2">
        <v>0.88552600584112906</v>
      </c>
      <c r="X170" s="2">
        <v>0.86266666005275972</v>
      </c>
      <c r="Y170" s="2">
        <v>0.26040787098667351</v>
      </c>
      <c r="Z170" s="2">
        <v>0.83661662521054669</v>
      </c>
      <c r="AA170" s="2">
        <v>0.85040092259412936</v>
      </c>
      <c r="AB170" s="4">
        <f t="shared" si="60"/>
        <v>0.73912361693704776</v>
      </c>
      <c r="AC170">
        <v>0.75</v>
      </c>
      <c r="AD170" s="2">
        <f t="shared" si="61"/>
        <v>1.0876383062952244E-2</v>
      </c>
      <c r="AE170" s="2" t="str">
        <f t="shared" si="62"/>
        <v>Same</v>
      </c>
      <c r="AF170">
        <v>-67.02000000000001</v>
      </c>
      <c r="AG170" s="2">
        <f t="shared" si="63"/>
        <v>106.64000000000001</v>
      </c>
      <c r="AH170" s="2" t="e">
        <f t="shared" si="64"/>
        <v>#N/A</v>
      </c>
      <c r="AI170" s="2" t="e">
        <f t="shared" si="65"/>
        <v>#N/A</v>
      </c>
    </row>
    <row r="171" spans="1:35" x14ac:dyDescent="0.25">
      <c r="A171" t="s">
        <v>106</v>
      </c>
      <c r="B171">
        <v>-63.440000000000005</v>
      </c>
      <c r="C171">
        <v>109.72000000000001</v>
      </c>
      <c r="D171">
        <v>85.6</v>
      </c>
      <c r="E171">
        <f t="shared" si="45"/>
        <v>214.52977474200199</v>
      </c>
      <c r="F171">
        <f t="shared" si="49"/>
        <v>-0.60067828056728656</v>
      </c>
      <c r="G171">
        <v>29</v>
      </c>
      <c r="H171">
        <f t="shared" si="46"/>
        <v>27.815647778615364</v>
      </c>
      <c r="I171">
        <f t="shared" si="50"/>
        <v>0.49884175523258634</v>
      </c>
      <c r="J171">
        <v>-22.527345266201074</v>
      </c>
      <c r="K171">
        <f t="shared" si="51"/>
        <v>-12.769526195338541</v>
      </c>
      <c r="L171">
        <f t="shared" si="52"/>
        <v>-1.1594449976372019</v>
      </c>
      <c r="M171">
        <f t="shared" si="47"/>
        <v>-5.4813332623283824</v>
      </c>
      <c r="N171">
        <f t="shared" si="53"/>
        <v>4.1465094609751839E-3</v>
      </c>
      <c r="O171">
        <f t="shared" si="54"/>
        <v>-15.426026091439743</v>
      </c>
      <c r="P171">
        <f t="shared" si="55"/>
        <v>1.997845519628597E-7</v>
      </c>
      <c r="Q171">
        <f t="shared" si="56"/>
        <v>3.3541499828919124</v>
      </c>
      <c r="R171">
        <f t="shared" si="57"/>
        <v>0.96624046979582423</v>
      </c>
      <c r="S171">
        <f t="shared" si="48"/>
        <v>-1.7392532051350069</v>
      </c>
      <c r="T171" s="5">
        <f t="shared" si="58"/>
        <v>0.14940781619999818</v>
      </c>
      <c r="U171">
        <v>0</v>
      </c>
      <c r="V171" s="6">
        <f t="shared" si="59"/>
        <v>0.16182248524784976</v>
      </c>
      <c r="W171" s="2">
        <v>8.0864675922658058E-2</v>
      </c>
      <c r="X171" s="2">
        <v>4.4208203991546107E-6</v>
      </c>
      <c r="Y171" s="2">
        <v>1.8131840037735537E-2</v>
      </c>
      <c r="Z171" s="2">
        <v>1.2535170691601586E-5</v>
      </c>
      <c r="AA171" s="2">
        <v>5.7323016580000415E-6</v>
      </c>
      <c r="AB171" s="4">
        <f t="shared" si="60"/>
        <v>1.980384085062847E-2</v>
      </c>
      <c r="AC171">
        <v>7.0000000000000007E-2</v>
      </c>
      <c r="AD171" s="2">
        <f t="shared" si="61"/>
        <v>5.0196159149371533E-2</v>
      </c>
      <c r="AE171" s="2" t="str">
        <f t="shared" si="62"/>
        <v>Same</v>
      </c>
      <c r="AF171">
        <v>-63.440000000000005</v>
      </c>
      <c r="AG171" s="2">
        <f t="shared" si="63"/>
        <v>109.72000000000001</v>
      </c>
      <c r="AH171" s="2" t="e">
        <f t="shared" si="64"/>
        <v>#N/A</v>
      </c>
      <c r="AI171" s="2" t="e">
        <f t="shared" si="65"/>
        <v>#N/A</v>
      </c>
    </row>
    <row r="172" spans="1:35" x14ac:dyDescent="0.25">
      <c r="A172" t="s">
        <v>106</v>
      </c>
      <c r="B172">
        <v>-4.1099999999999994</v>
      </c>
      <c r="C172">
        <v>-19.489999999999981</v>
      </c>
      <c r="D172">
        <v>72.8</v>
      </c>
      <c r="E172">
        <f t="shared" si="45"/>
        <v>175.36697649129377</v>
      </c>
      <c r="F172">
        <f t="shared" si="49"/>
        <v>-1.5799894302553921</v>
      </c>
      <c r="G172">
        <v>86</v>
      </c>
      <c r="H172">
        <f t="shared" si="46"/>
        <v>81.133585050872583</v>
      </c>
      <c r="I172">
        <f t="shared" si="50"/>
        <v>2.6438301853926145</v>
      </c>
      <c r="J172">
        <v>8.9309378433399473</v>
      </c>
      <c r="K172">
        <f t="shared" si="51"/>
        <v>13.414849978275777</v>
      </c>
      <c r="L172">
        <f t="shared" si="52"/>
        <v>-0.37911694719594546</v>
      </c>
      <c r="M172">
        <f t="shared" si="47"/>
        <v>-20.280552991528641</v>
      </c>
      <c r="N172">
        <f t="shared" si="53"/>
        <v>1.5569251895182868E-9</v>
      </c>
      <c r="O172">
        <f t="shared" si="54"/>
        <v>-44.850942460790343</v>
      </c>
      <c r="P172">
        <f t="shared" si="55"/>
        <v>3.3226391740847406E-20</v>
      </c>
      <c r="Q172">
        <f t="shared" si="56"/>
        <v>25.300050109189304</v>
      </c>
      <c r="R172">
        <f t="shared" si="57"/>
        <v>0.99999999998971201</v>
      </c>
      <c r="S172">
        <f t="shared" si="48"/>
        <v>-1.8500210356678757</v>
      </c>
      <c r="T172" s="5">
        <f t="shared" si="58"/>
        <v>0.13587042719968492</v>
      </c>
      <c r="U172">
        <v>0</v>
      </c>
      <c r="V172" s="6">
        <f t="shared" si="59"/>
        <v>0.14603255290335238</v>
      </c>
      <c r="W172" s="2">
        <v>4.0275691110703886E-2</v>
      </c>
      <c r="X172" s="2">
        <v>4.3057831033694831E-6</v>
      </c>
      <c r="Y172" s="2">
        <v>3.3757945013936613E-2</v>
      </c>
      <c r="Z172" s="2">
        <v>5.9691667922589449E-6</v>
      </c>
      <c r="AA172" s="2">
        <v>2.7148260006104847E-6</v>
      </c>
      <c r="AB172" s="4">
        <f t="shared" si="60"/>
        <v>1.4809325180107349E-2</v>
      </c>
      <c r="AC172">
        <v>3.0000000000000001E-3</v>
      </c>
      <c r="AD172" s="2">
        <f t="shared" si="61"/>
        <v>1.1809325180107348E-2</v>
      </c>
      <c r="AE172" s="2" t="str">
        <f t="shared" si="62"/>
        <v>Same</v>
      </c>
      <c r="AF172">
        <v>-4.1099999999999994</v>
      </c>
      <c r="AG172" s="2">
        <f t="shared" si="63"/>
        <v>-19.489999999999981</v>
      </c>
      <c r="AH172" s="2" t="e">
        <f t="shared" si="64"/>
        <v>#N/A</v>
      </c>
      <c r="AI172" s="2" t="e">
        <f t="shared" si="65"/>
        <v>#N/A</v>
      </c>
    </row>
    <row r="173" spans="1:35" x14ac:dyDescent="0.25">
      <c r="A173" t="s">
        <v>106</v>
      </c>
      <c r="B173">
        <v>13.299999999999997</v>
      </c>
      <c r="C173">
        <v>10.340000000000003</v>
      </c>
      <c r="D173">
        <v>105.3</v>
      </c>
      <c r="E173">
        <f t="shared" si="45"/>
        <v>277.7002788593947</v>
      </c>
      <c r="F173">
        <f t="shared" si="49"/>
        <v>0.97897337296240794</v>
      </c>
      <c r="G173">
        <v>1</v>
      </c>
      <c r="H173">
        <f t="shared" si="46"/>
        <v>0.9936177156786129</v>
      </c>
      <c r="I173">
        <f t="shared" si="50"/>
        <v>-0.58021244494442914</v>
      </c>
      <c r="J173">
        <v>39.102710998455514</v>
      </c>
      <c r="K173">
        <f t="shared" si="51"/>
        <v>81.136988774282486</v>
      </c>
      <c r="L173">
        <f t="shared" si="52"/>
        <v>1.6390897951763186</v>
      </c>
      <c r="M173">
        <f t="shared" si="47"/>
        <v>1.7641905965952449</v>
      </c>
      <c r="N173">
        <f t="shared" si="53"/>
        <v>0.85373372635128797</v>
      </c>
      <c r="O173">
        <f t="shared" si="54"/>
        <v>28.428888655855594</v>
      </c>
      <c r="P173">
        <f t="shared" si="55"/>
        <v>0.99999999999954969</v>
      </c>
      <c r="Q173">
        <f t="shared" si="56"/>
        <v>4.7890257070609987</v>
      </c>
      <c r="R173">
        <f t="shared" si="57"/>
        <v>0.99174810033009386</v>
      </c>
      <c r="S173">
        <f t="shared" si="48"/>
        <v>-3.486547237519213</v>
      </c>
      <c r="T173" s="5">
        <f t="shared" si="58"/>
        <v>2.9697435852308413E-2</v>
      </c>
      <c r="U173">
        <v>0</v>
      </c>
      <c r="V173" s="6">
        <f t="shared" si="59"/>
        <v>3.0147334320456073E-2</v>
      </c>
      <c r="W173" s="2">
        <v>6.426891402734598E-3</v>
      </c>
      <c r="X173" s="2">
        <v>2.4190154929755568E-8</v>
      </c>
      <c r="Y173" s="2">
        <v>0.28300994812179647</v>
      </c>
      <c r="Z173" s="2">
        <v>3.661669889555673E-10</v>
      </c>
      <c r="AA173" s="2">
        <v>1.1394750446817015E-7</v>
      </c>
      <c r="AB173" s="4">
        <f t="shared" si="60"/>
        <v>5.78873956056715E-2</v>
      </c>
      <c r="AC173">
        <v>0.42299999999999999</v>
      </c>
      <c r="AD173" s="2">
        <f t="shared" si="61"/>
        <v>0.36511260439432847</v>
      </c>
      <c r="AE173" s="2" t="str">
        <f t="shared" si="62"/>
        <v>Very Different</v>
      </c>
      <c r="AF173">
        <v>13.299999999999997</v>
      </c>
      <c r="AG173" s="2" t="e">
        <f t="shared" si="63"/>
        <v>#N/A</v>
      </c>
      <c r="AH173" s="2" t="e">
        <f t="shared" si="64"/>
        <v>#N/A</v>
      </c>
      <c r="AI173" s="2">
        <f t="shared" si="65"/>
        <v>10.340000000000003</v>
      </c>
    </row>
    <row r="174" spans="1:35" x14ac:dyDescent="0.25">
      <c r="A174" t="s">
        <v>106</v>
      </c>
      <c r="B174">
        <v>-14.89</v>
      </c>
      <c r="C174">
        <v>12.730000000000018</v>
      </c>
      <c r="D174">
        <v>71.599999999999994</v>
      </c>
      <c r="E174">
        <f t="shared" si="45"/>
        <v>171.77929594279067</v>
      </c>
      <c r="F174">
        <f t="shared" si="49"/>
        <v>-1.6697035395531028</v>
      </c>
      <c r="G174">
        <v>-56</v>
      </c>
      <c r="H174">
        <f t="shared" si="46"/>
        <v>-58.975714061767498</v>
      </c>
      <c r="I174">
        <f t="shared" si="50"/>
        <v>-2.99278745080426</v>
      </c>
      <c r="J174">
        <v>-37.103751991847588</v>
      </c>
      <c r="K174">
        <f t="shared" si="51"/>
        <v>-18.867558217574867</v>
      </c>
      <c r="L174">
        <f t="shared" si="52"/>
        <v>-1.3411741863675055</v>
      </c>
      <c r="M174">
        <f t="shared" si="47"/>
        <v>22.704386159594094</v>
      </c>
      <c r="N174">
        <f t="shared" si="53"/>
        <v>0.99999999986208543</v>
      </c>
      <c r="O174">
        <f t="shared" si="54"/>
        <v>8.6826155548224264</v>
      </c>
      <c r="P174">
        <f t="shared" si="55"/>
        <v>0.99983052159571184</v>
      </c>
      <c r="Q174">
        <f t="shared" si="56"/>
        <v>-50.000000000023725</v>
      </c>
      <c r="R174">
        <f t="shared" si="57"/>
        <v>1.9287498479181582E-22</v>
      </c>
      <c r="S174">
        <f t="shared" si="48"/>
        <v>-0.37093737144374916</v>
      </c>
      <c r="T174" s="5">
        <f t="shared" si="58"/>
        <v>0.40831453901229969</v>
      </c>
      <c r="U174">
        <v>0</v>
      </c>
      <c r="V174" s="6">
        <f t="shared" si="59"/>
        <v>0.52478010119559482</v>
      </c>
      <c r="W174" s="2">
        <v>0.24323264069833567</v>
      </c>
      <c r="X174" s="2">
        <v>0.20520868884266139</v>
      </c>
      <c r="Y174" s="2">
        <v>0.25263410627067995</v>
      </c>
      <c r="Z174" s="2">
        <v>0.25632100848132061</v>
      </c>
      <c r="AA174" s="2">
        <v>0.26409581936435722</v>
      </c>
      <c r="AB174" s="4">
        <f t="shared" si="60"/>
        <v>0.24429845273147097</v>
      </c>
      <c r="AC174">
        <v>0.25700000000000001</v>
      </c>
      <c r="AD174" s="2">
        <f t="shared" si="61"/>
        <v>1.270154726852904E-2</v>
      </c>
      <c r="AE174" s="2" t="str">
        <f t="shared" si="62"/>
        <v>Same</v>
      </c>
      <c r="AF174">
        <v>-14.89</v>
      </c>
      <c r="AG174" s="2">
        <f t="shared" si="63"/>
        <v>12.730000000000018</v>
      </c>
      <c r="AH174" s="2" t="e">
        <f t="shared" si="64"/>
        <v>#N/A</v>
      </c>
      <c r="AI174" s="2" t="e">
        <f t="shared" si="65"/>
        <v>#N/A</v>
      </c>
    </row>
    <row r="175" spans="1:35" x14ac:dyDescent="0.25">
      <c r="A175" t="s">
        <v>106</v>
      </c>
      <c r="B175">
        <v>-68.48</v>
      </c>
      <c r="C175">
        <v>114.73</v>
      </c>
      <c r="D175">
        <v>89.6</v>
      </c>
      <c r="E175">
        <f t="shared" si="45"/>
        <v>227.08544331575513</v>
      </c>
      <c r="F175">
        <f t="shared" si="49"/>
        <v>-0.28670923914817281</v>
      </c>
      <c r="G175">
        <v>35</v>
      </c>
      <c r="H175">
        <f t="shared" si="46"/>
        <v>33.477665208889228</v>
      </c>
      <c r="I175">
        <f t="shared" si="50"/>
        <v>0.72662554621621112</v>
      </c>
      <c r="J175">
        <v>-23.124087536458507</v>
      </c>
      <c r="K175">
        <f t="shared" si="51"/>
        <v>-13.035297734665264</v>
      </c>
      <c r="L175">
        <f t="shared" si="52"/>
        <v>-1.1673653309600394</v>
      </c>
      <c r="M175">
        <f t="shared" si="47"/>
        <v>-7.6632488906831799</v>
      </c>
      <c r="N175">
        <f t="shared" si="53"/>
        <v>4.695580808713423E-4</v>
      </c>
      <c r="O175">
        <f t="shared" si="54"/>
        <v>-14.391255082227245</v>
      </c>
      <c r="P175">
        <f t="shared" si="55"/>
        <v>5.6228576113334704E-7</v>
      </c>
      <c r="Q175">
        <f t="shared" si="56"/>
        <v>8.5678817231570079</v>
      </c>
      <c r="R175">
        <f t="shared" si="57"/>
        <v>0.99980992119716505</v>
      </c>
      <c r="S175">
        <f t="shared" si="48"/>
        <v>-1.8519107901778566</v>
      </c>
      <c r="T175" s="5">
        <f t="shared" si="58"/>
        <v>0.13564870441299295</v>
      </c>
      <c r="U175">
        <v>0</v>
      </c>
      <c r="V175" s="6">
        <f t="shared" si="59"/>
        <v>0.14577600069966501</v>
      </c>
      <c r="W175" s="2">
        <v>4.096666476190456E-2</v>
      </c>
      <c r="X175" s="2">
        <v>4.3047512377331882E-6</v>
      </c>
      <c r="Y175" s="2">
        <v>2.9175301460350331E-2</v>
      </c>
      <c r="Z175" s="2">
        <v>5.991650167827253E-6</v>
      </c>
      <c r="AA175" s="2">
        <v>2.7264935522057824E-6</v>
      </c>
      <c r="AB175" s="4">
        <f t="shared" si="60"/>
        <v>1.4030997823442535E-2</v>
      </c>
      <c r="AC175">
        <v>0.04</v>
      </c>
      <c r="AD175" s="2">
        <f t="shared" si="61"/>
        <v>2.5969002176557468E-2</v>
      </c>
      <c r="AE175" s="2" t="str">
        <f t="shared" si="62"/>
        <v>Same</v>
      </c>
      <c r="AF175">
        <v>-68.48</v>
      </c>
      <c r="AG175" s="2">
        <f t="shared" si="63"/>
        <v>114.73</v>
      </c>
      <c r="AH175" s="2" t="e">
        <f t="shared" si="64"/>
        <v>#N/A</v>
      </c>
      <c r="AI175" s="2" t="e">
        <f t="shared" si="65"/>
        <v>#N/A</v>
      </c>
    </row>
    <row r="176" spans="1:35" x14ac:dyDescent="0.25">
      <c r="A176" t="s">
        <v>106</v>
      </c>
      <c r="B176">
        <v>-26.810000000000002</v>
      </c>
      <c r="C176">
        <v>53.260000000000019</v>
      </c>
      <c r="D176">
        <v>91.6</v>
      </c>
      <c r="E176">
        <f t="shared" si="45"/>
        <v>233.41691085863175</v>
      </c>
      <c r="F176">
        <f t="shared" si="49"/>
        <v>-0.12838355672543375</v>
      </c>
      <c r="G176">
        <v>-7</v>
      </c>
      <c r="H176">
        <f t="shared" si="46"/>
        <v>-7.1619689202879533</v>
      </c>
      <c r="I176">
        <f t="shared" si="50"/>
        <v>-0.90831289050345965</v>
      </c>
      <c r="J176">
        <v>-20.039814955035716</v>
      </c>
      <c r="K176">
        <f t="shared" si="51"/>
        <v>-11.642401148821371</v>
      </c>
      <c r="L176">
        <f t="shared" si="52"/>
        <v>-1.1258552231732013</v>
      </c>
      <c r="M176">
        <f t="shared" si="47"/>
        <v>4.6816619457869217</v>
      </c>
      <c r="N176">
        <f t="shared" si="53"/>
        <v>0.99082142125577544</v>
      </c>
      <c r="O176">
        <f t="shared" si="54"/>
        <v>4.889741604223607</v>
      </c>
      <c r="P176">
        <f t="shared" si="55"/>
        <v>0.99253281215892453</v>
      </c>
      <c r="Q176">
        <f t="shared" si="56"/>
        <v>-11.478100013875903</v>
      </c>
      <c r="R176">
        <f t="shared" si="57"/>
        <v>1.0354282370607669E-5</v>
      </c>
      <c r="S176">
        <f t="shared" si="48"/>
        <v>-0.34217758640653706</v>
      </c>
      <c r="T176" s="5">
        <f t="shared" si="58"/>
        <v>0.41528061245841663</v>
      </c>
      <c r="U176">
        <v>0</v>
      </c>
      <c r="V176" s="6">
        <f t="shared" si="59"/>
        <v>0.53662322624935188</v>
      </c>
      <c r="W176" s="2">
        <v>0.26605107520666266</v>
      </c>
      <c r="X176" s="2">
        <v>0.20928481992748899</v>
      </c>
      <c r="Y176" s="2">
        <v>0.25351512209249155</v>
      </c>
      <c r="Z176" s="2">
        <v>0.25502569778475243</v>
      </c>
      <c r="AA176" s="2">
        <v>0.26345123929811065</v>
      </c>
      <c r="AB176" s="4">
        <f t="shared" si="60"/>
        <v>0.24946559086190129</v>
      </c>
      <c r="AC176">
        <v>0.17699999999999999</v>
      </c>
      <c r="AD176" s="2">
        <f t="shared" si="61"/>
        <v>7.2465590861901297E-2</v>
      </c>
      <c r="AE176" s="2" t="str">
        <f t="shared" si="62"/>
        <v>Same</v>
      </c>
      <c r="AF176">
        <v>-26.810000000000002</v>
      </c>
      <c r="AG176" s="2">
        <f t="shared" si="63"/>
        <v>53.260000000000019</v>
      </c>
      <c r="AH176" s="2" t="e">
        <f t="shared" si="64"/>
        <v>#N/A</v>
      </c>
      <c r="AI176" s="2" t="e">
        <f t="shared" si="65"/>
        <v>#N/A</v>
      </c>
    </row>
    <row r="177" spans="1:35" x14ac:dyDescent="0.25">
      <c r="A177" t="s">
        <v>106</v>
      </c>
      <c r="B177">
        <v>37.33</v>
      </c>
      <c r="C177">
        <v>47.380000000000024</v>
      </c>
      <c r="D177">
        <v>84.8</v>
      </c>
      <c r="E177">
        <f t="shared" si="45"/>
        <v>212.03613256620855</v>
      </c>
      <c r="F177">
        <f t="shared" si="49"/>
        <v>-0.66303469265137094</v>
      </c>
      <c r="G177">
        <v>-24</v>
      </c>
      <c r="H177">
        <f t="shared" si="46"/>
        <v>-24.957199597694757</v>
      </c>
      <c r="I177">
        <f t="shared" si="50"/>
        <v>-1.6242176285310428</v>
      </c>
      <c r="J177">
        <v>28.675538456091346</v>
      </c>
      <c r="K177">
        <f t="shared" si="51"/>
        <v>55.350326328041625</v>
      </c>
      <c r="L177">
        <f t="shared" si="52"/>
        <v>0.87061412477487354</v>
      </c>
      <c r="M177">
        <f t="shared" si="47"/>
        <v>11.717238961213685</v>
      </c>
      <c r="N177">
        <f t="shared" si="53"/>
        <v>0.99999184799878693</v>
      </c>
      <c r="O177">
        <f t="shared" si="54"/>
        <v>17.149583037199921</v>
      </c>
      <c r="P177">
        <f t="shared" si="55"/>
        <v>0.99999996435236638</v>
      </c>
      <c r="Q177">
        <f t="shared" si="56"/>
        <v>-21.74004378428798</v>
      </c>
      <c r="R177">
        <f t="shared" si="57"/>
        <v>3.6175866972017821E-10</v>
      </c>
      <c r="S177">
        <f t="shared" si="48"/>
        <v>-0.37035886687861375</v>
      </c>
      <c r="T177" s="5">
        <f t="shared" si="58"/>
        <v>0.40845430952435874</v>
      </c>
      <c r="U177">
        <v>0</v>
      </c>
      <c r="V177" s="6">
        <f t="shared" si="59"/>
        <v>0.52501635344864983</v>
      </c>
      <c r="W177" s="2">
        <v>0.24397499688359425</v>
      </c>
      <c r="X177" s="2">
        <v>0.20524717548686</v>
      </c>
      <c r="Y177" s="2">
        <v>0.25263777636682955</v>
      </c>
      <c r="Z177" s="2">
        <v>0.25664592115733859</v>
      </c>
      <c r="AA177" s="2">
        <v>0.26466495863880957</v>
      </c>
      <c r="AB177" s="4">
        <f t="shared" si="60"/>
        <v>0.24463416570668645</v>
      </c>
      <c r="AC177">
        <v>8.6999999999999994E-2</v>
      </c>
      <c r="AD177" s="2">
        <f t="shared" si="61"/>
        <v>0.15763416570668645</v>
      </c>
      <c r="AE177" s="2" t="str">
        <f t="shared" si="62"/>
        <v>Different</v>
      </c>
      <c r="AF177">
        <v>37.33</v>
      </c>
      <c r="AG177" s="2" t="e">
        <f t="shared" si="63"/>
        <v>#N/A</v>
      </c>
      <c r="AH177" s="2">
        <f t="shared" si="64"/>
        <v>47.380000000000024</v>
      </c>
      <c r="AI177" s="2" t="e">
        <f t="shared" si="65"/>
        <v>#N/A</v>
      </c>
    </row>
    <row r="178" spans="1:35" x14ac:dyDescent="0.25">
      <c r="A178" t="s">
        <v>111</v>
      </c>
      <c r="B178">
        <v>30.469999999999985</v>
      </c>
      <c r="C178">
        <v>35.54000000000002</v>
      </c>
      <c r="D178">
        <v>84.3</v>
      </c>
      <c r="E178">
        <f t="shared" si="45"/>
        <v>210.48061199575784</v>
      </c>
      <c r="F178">
        <f t="shared" si="49"/>
        <v>-0.70193228695654897</v>
      </c>
      <c r="G178">
        <v>9</v>
      </c>
      <c r="H178">
        <f t="shared" si="46"/>
        <v>8.7707291650269763</v>
      </c>
      <c r="I178">
        <f t="shared" si="50"/>
        <v>-0.26733811160825682</v>
      </c>
      <c r="J178">
        <v>30.455949185148434</v>
      </c>
      <c r="K178">
        <f t="shared" si="51"/>
        <v>59.610127407212637</v>
      </c>
      <c r="L178">
        <f t="shared" si="52"/>
        <v>0.9975616697282903</v>
      </c>
      <c r="M178">
        <f t="shared" si="47"/>
        <v>1.4102895015311496</v>
      </c>
      <c r="N178">
        <f t="shared" si="53"/>
        <v>0.80381160161001564</v>
      </c>
      <c r="O178">
        <f t="shared" si="54"/>
        <v>3.0339592466876231</v>
      </c>
      <c r="P178">
        <f t="shared" si="55"/>
        <v>0.95408492735691974</v>
      </c>
      <c r="Q178">
        <f t="shared" si="56"/>
        <v>-4.2017104601037589</v>
      </c>
      <c r="R178">
        <f t="shared" si="57"/>
        <v>1.4749155299527462E-2</v>
      </c>
      <c r="S178">
        <f t="shared" si="48"/>
        <v>0.53254898074517198</v>
      </c>
      <c r="T178" s="5">
        <f t="shared" si="58"/>
        <v>0.63007742478315565</v>
      </c>
      <c r="U178">
        <v>1</v>
      </c>
      <c r="V178" s="6">
        <f t="shared" si="59"/>
        <v>0.46191257066651309</v>
      </c>
      <c r="W178" s="2">
        <v>0.65440886345007987</v>
      </c>
      <c r="X178" s="2">
        <v>0.74175964428395069</v>
      </c>
      <c r="Y178" s="2">
        <v>0.58010093971387533</v>
      </c>
      <c r="Z178" s="2">
        <v>0.91252547268446171</v>
      </c>
      <c r="AA178" s="2">
        <v>0.70435364929667599</v>
      </c>
      <c r="AB178" s="4">
        <f t="shared" si="60"/>
        <v>0.71862971388580876</v>
      </c>
      <c r="AC178">
        <v>0.45700000000000002</v>
      </c>
      <c r="AD178" s="2">
        <f t="shared" si="61"/>
        <v>0.26162971388580875</v>
      </c>
      <c r="AE178" s="2" t="str">
        <f t="shared" si="62"/>
        <v>Different</v>
      </c>
      <c r="AF178">
        <v>30.469999999999985</v>
      </c>
      <c r="AG178" s="2" t="e">
        <f t="shared" si="63"/>
        <v>#N/A</v>
      </c>
      <c r="AH178" s="2">
        <f t="shared" si="64"/>
        <v>35.54000000000002</v>
      </c>
      <c r="AI178" s="2" t="e">
        <f t="shared" si="65"/>
        <v>#N/A</v>
      </c>
    </row>
    <row r="179" spans="1:35" x14ac:dyDescent="0.25">
      <c r="A179" t="s">
        <v>116</v>
      </c>
      <c r="B179">
        <v>93.399999999999991</v>
      </c>
      <c r="C179">
        <v>109.16000000000001</v>
      </c>
      <c r="D179">
        <v>107.9</v>
      </c>
      <c r="E179">
        <f t="shared" si="45"/>
        <v>286.2762442326985</v>
      </c>
      <c r="F179">
        <f t="shared" si="49"/>
        <v>1.1934253244202855</v>
      </c>
      <c r="G179">
        <v>39</v>
      </c>
      <c r="H179">
        <f t="shared" si="46"/>
        <v>37.243461559151278</v>
      </c>
      <c r="I179">
        <f t="shared" si="50"/>
        <v>0.87812408526141816</v>
      </c>
      <c r="J179">
        <v>30.413336734793738</v>
      </c>
      <c r="K179">
        <f t="shared" si="51"/>
        <v>59.507438686877727</v>
      </c>
      <c r="L179">
        <f t="shared" si="52"/>
        <v>0.99450141393262248</v>
      </c>
      <c r="M179">
        <f t="shared" si="47"/>
        <v>-9.9813944500852365</v>
      </c>
      <c r="N179">
        <f t="shared" si="53"/>
        <v>4.6250388153036432E-5</v>
      </c>
      <c r="O179">
        <f t="shared" si="54"/>
        <v>11.948619074703357</v>
      </c>
      <c r="P179">
        <f t="shared" si="55"/>
        <v>0.99999353188310014</v>
      </c>
      <c r="Q179">
        <f t="shared" si="56"/>
        <v>24.353174612065821</v>
      </c>
      <c r="R179">
        <f t="shared" si="57"/>
        <v>0.99999999997348143</v>
      </c>
      <c r="S179">
        <f t="shared" si="48"/>
        <v>1.2926817929105772</v>
      </c>
      <c r="T179" s="5">
        <f t="shared" si="58"/>
        <v>0.78460076454376626</v>
      </c>
      <c r="U179">
        <v>1</v>
      </c>
      <c r="V179" s="6">
        <f t="shared" si="59"/>
        <v>0.24258027076952737</v>
      </c>
      <c r="W179" s="2">
        <v>0.90010467367722047</v>
      </c>
      <c r="X179" s="2">
        <v>0.86320579211044601</v>
      </c>
      <c r="Y179" s="2">
        <v>0.99999865131598775</v>
      </c>
      <c r="Z179" s="2">
        <v>0.83669396328665047</v>
      </c>
      <c r="AA179" s="2">
        <v>0.85110557690406519</v>
      </c>
      <c r="AB179" s="4">
        <f t="shared" si="60"/>
        <v>0.89022173145887395</v>
      </c>
      <c r="AC179">
        <v>0.56999999999999995</v>
      </c>
      <c r="AD179" s="2">
        <f t="shared" si="61"/>
        <v>0.320221731458874</v>
      </c>
      <c r="AE179" s="2" t="str">
        <f t="shared" si="62"/>
        <v>Very Different</v>
      </c>
      <c r="AF179">
        <v>93.399999999999991</v>
      </c>
      <c r="AG179" s="2" t="e">
        <f t="shared" si="63"/>
        <v>#N/A</v>
      </c>
      <c r="AH179" s="2" t="e">
        <f t="shared" si="64"/>
        <v>#N/A</v>
      </c>
      <c r="AI179" s="2">
        <f t="shared" si="65"/>
        <v>109.16000000000001</v>
      </c>
    </row>
    <row r="180" spans="1:35" x14ac:dyDescent="0.25">
      <c r="A180" t="s">
        <v>116</v>
      </c>
      <c r="B180">
        <v>84.61999999999999</v>
      </c>
      <c r="C180">
        <v>135.68</v>
      </c>
      <c r="D180">
        <v>108.2</v>
      </c>
      <c r="E180">
        <f t="shared" si="45"/>
        <v>287.26916797379221</v>
      </c>
      <c r="F180">
        <f t="shared" si="49"/>
        <v>1.2182545331049714</v>
      </c>
      <c r="G180">
        <v>20</v>
      </c>
      <c r="H180">
        <f t="shared" si="46"/>
        <v>19.285663648937163</v>
      </c>
      <c r="I180">
        <f t="shared" si="50"/>
        <v>0.15567924363391117</v>
      </c>
      <c r="J180">
        <v>23.963017994526041</v>
      </c>
      <c r="K180">
        <f t="shared" si="51"/>
        <v>44.395853872259138</v>
      </c>
      <c r="L180">
        <f t="shared" si="52"/>
        <v>0.54415677179630662</v>
      </c>
      <c r="M180">
        <f t="shared" si="47"/>
        <v>-4.6543146305449259</v>
      </c>
      <c r="N180">
        <f t="shared" si="53"/>
        <v>9.4306521025074655E-3</v>
      </c>
      <c r="O180">
        <f t="shared" si="54"/>
        <v>17.47347125341075</v>
      </c>
      <c r="P180">
        <f t="shared" si="55"/>
        <v>0.9999999742149579</v>
      </c>
      <c r="Q180">
        <f t="shared" si="56"/>
        <v>14.489143077848144</v>
      </c>
      <c r="R180">
        <f t="shared" si="57"/>
        <v>0.99999949014710177</v>
      </c>
      <c r="S180">
        <f t="shared" si="48"/>
        <v>1.2398063802300281</v>
      </c>
      <c r="T180" s="5">
        <f t="shared" si="58"/>
        <v>0.77553031014748364</v>
      </c>
      <c r="U180">
        <v>1</v>
      </c>
      <c r="V180" s="6">
        <f t="shared" si="59"/>
        <v>0.25420821247751224</v>
      </c>
      <c r="W180" s="2">
        <v>0.88277294188941791</v>
      </c>
      <c r="X180" s="2">
        <v>0.86255735962265734</v>
      </c>
      <c r="Y180" s="2">
        <v>0.99777372055095281</v>
      </c>
      <c r="Z180" s="2">
        <v>0.83661755730414922</v>
      </c>
      <c r="AA180" s="2">
        <v>0.85072357109117858</v>
      </c>
      <c r="AB180" s="4">
        <f t="shared" si="60"/>
        <v>0.88608903009167117</v>
      </c>
      <c r="AC180">
        <v>0.81</v>
      </c>
      <c r="AD180" s="2">
        <f t="shared" si="61"/>
        <v>7.6089030091671117E-2</v>
      </c>
      <c r="AE180" s="2" t="str">
        <f t="shared" si="62"/>
        <v>Same</v>
      </c>
      <c r="AF180">
        <v>84.61999999999999</v>
      </c>
      <c r="AG180" s="2">
        <f t="shared" si="63"/>
        <v>135.68</v>
      </c>
      <c r="AH180" s="2" t="e">
        <f t="shared" si="64"/>
        <v>#N/A</v>
      </c>
      <c r="AI180" s="2" t="e">
        <f t="shared" si="65"/>
        <v>#N/A</v>
      </c>
    </row>
    <row r="181" spans="1:35" x14ac:dyDescent="0.25">
      <c r="A181" t="s">
        <v>111</v>
      </c>
      <c r="B181">
        <v>33.11999999999999</v>
      </c>
      <c r="C181">
        <v>83.560000000000016</v>
      </c>
      <c r="D181">
        <v>105.7</v>
      </c>
      <c r="E181">
        <f t="shared" si="45"/>
        <v>279.01621012011873</v>
      </c>
      <c r="F181">
        <f t="shared" si="49"/>
        <v>1.011879758956592</v>
      </c>
      <c r="G181">
        <v>9</v>
      </c>
      <c r="H181">
        <f t="shared" si="46"/>
        <v>8.7707291650269763</v>
      </c>
      <c r="I181">
        <f t="shared" si="50"/>
        <v>-0.26733811160825682</v>
      </c>
      <c r="J181">
        <v>16.216115841425392</v>
      </c>
      <c r="K181">
        <f t="shared" si="51"/>
        <v>27.552548273336352</v>
      </c>
      <c r="L181">
        <f t="shared" si="52"/>
        <v>4.2204625453478528E-2</v>
      </c>
      <c r="M181">
        <f t="shared" si="47"/>
        <v>-1.3284528928111365</v>
      </c>
      <c r="N181">
        <f t="shared" si="53"/>
        <v>0.2094153900324553</v>
      </c>
      <c r="O181">
        <f t="shared" si="54"/>
        <v>16.986988908204058</v>
      </c>
      <c r="P181">
        <f t="shared" si="55"/>
        <v>0.99999995805845399</v>
      </c>
      <c r="Q181">
        <f t="shared" si="56"/>
        <v>6.7738409220468192</v>
      </c>
      <c r="R181">
        <f t="shared" si="57"/>
        <v>0.99885801073033542</v>
      </c>
      <c r="S181">
        <f t="shared" si="48"/>
        <v>0.11707449767143707</v>
      </c>
      <c r="T181" s="5">
        <f t="shared" si="58"/>
        <v>0.52923523946049134</v>
      </c>
      <c r="U181">
        <v>1</v>
      </c>
      <c r="V181" s="6">
        <f t="shared" si="59"/>
        <v>0.63632225889695904</v>
      </c>
      <c r="W181" s="2">
        <v>0.49403775670405059</v>
      </c>
      <c r="X181" s="2">
        <v>0.71823507736765047</v>
      </c>
      <c r="Y181" s="2">
        <v>0.57156148181360711</v>
      </c>
      <c r="Z181" s="2">
        <v>0.73866980214206368</v>
      </c>
      <c r="AA181" s="2">
        <v>0.69385701654675636</v>
      </c>
      <c r="AB181" s="4">
        <f t="shared" si="60"/>
        <v>0.64327222691482566</v>
      </c>
      <c r="AC181">
        <v>0.71699999999999997</v>
      </c>
      <c r="AD181" s="2">
        <f t="shared" si="61"/>
        <v>7.3727773085174308E-2</v>
      </c>
      <c r="AE181" s="2" t="str">
        <f t="shared" si="62"/>
        <v>Same</v>
      </c>
      <c r="AF181">
        <v>33.11999999999999</v>
      </c>
      <c r="AG181" s="2">
        <f t="shared" si="63"/>
        <v>83.560000000000016</v>
      </c>
      <c r="AH181" s="2" t="e">
        <f t="shared" si="64"/>
        <v>#N/A</v>
      </c>
      <c r="AI181" s="2" t="e">
        <f t="shared" si="65"/>
        <v>#N/A</v>
      </c>
    </row>
    <row r="182" spans="1:35" x14ac:dyDescent="0.25">
      <c r="A182" t="s">
        <v>139</v>
      </c>
      <c r="B182">
        <v>-75.78</v>
      </c>
      <c r="C182">
        <v>73.820000000000007</v>
      </c>
      <c r="D182">
        <v>94.1</v>
      </c>
      <c r="E182">
        <f t="shared" si="45"/>
        <v>241.38037496606785</v>
      </c>
      <c r="F182">
        <f t="shared" si="49"/>
        <v>7.075209085082633E-2</v>
      </c>
      <c r="G182">
        <v>2</v>
      </c>
      <c r="H182">
        <f t="shared" si="46"/>
        <v>1.9786446913893183</v>
      </c>
      <c r="I182">
        <f t="shared" si="50"/>
        <v>-0.54058466535674488</v>
      </c>
      <c r="J182">
        <v>-34.312967762441865</v>
      </c>
      <c r="K182">
        <f t="shared" si="51"/>
        <v>-17.754312548292852</v>
      </c>
      <c r="L182">
        <f t="shared" si="52"/>
        <v>-1.3079980351766904</v>
      </c>
      <c r="M182">
        <f t="shared" si="47"/>
        <v>1.5129385221999732</v>
      </c>
      <c r="N182">
        <f t="shared" si="53"/>
        <v>0.81949628744913683</v>
      </c>
      <c r="O182">
        <f t="shared" si="54"/>
        <v>2.2410823098256167</v>
      </c>
      <c r="P182">
        <f t="shared" si="55"/>
        <v>0.90387853278591457</v>
      </c>
      <c r="Q182">
        <f t="shared" si="56"/>
        <v>-5.5269415037085503</v>
      </c>
      <c r="R182">
        <f t="shared" si="57"/>
        <v>3.9623747486065841E-3</v>
      </c>
      <c r="S182">
        <f t="shared" si="48"/>
        <v>0.32920036160322286</v>
      </c>
      <c r="T182" s="5">
        <f t="shared" si="58"/>
        <v>0.58156479979135378</v>
      </c>
      <c r="U182">
        <v>1</v>
      </c>
      <c r="V182" s="6">
        <f t="shared" si="59"/>
        <v>0.54203287764917762</v>
      </c>
      <c r="W182" s="2">
        <v>0.62611806311303753</v>
      </c>
      <c r="X182" s="2">
        <v>0.76845518467678031</v>
      </c>
      <c r="Y182" s="2">
        <v>0.19336490427751377</v>
      </c>
      <c r="Z182" s="2">
        <v>0.84628529031264144</v>
      </c>
      <c r="AA182" s="2">
        <v>0.56256403178907599</v>
      </c>
      <c r="AB182" s="4">
        <f t="shared" si="60"/>
        <v>0.59935749483380973</v>
      </c>
      <c r="AC182">
        <v>0.4</v>
      </c>
      <c r="AD182" s="2">
        <f t="shared" si="61"/>
        <v>0.19935749483380971</v>
      </c>
      <c r="AE182" s="2" t="str">
        <f t="shared" si="62"/>
        <v>Different</v>
      </c>
      <c r="AF182">
        <v>-75.78</v>
      </c>
      <c r="AG182" s="2" t="e">
        <f t="shared" si="63"/>
        <v>#N/A</v>
      </c>
      <c r="AH182" s="2">
        <f t="shared" si="64"/>
        <v>73.820000000000007</v>
      </c>
      <c r="AI182" s="2" t="e">
        <f t="shared" si="65"/>
        <v>#N/A</v>
      </c>
    </row>
    <row r="183" spans="1:35" x14ac:dyDescent="0.25">
      <c r="A183" t="s">
        <v>106</v>
      </c>
      <c r="B183">
        <v>-19.150000000000006</v>
      </c>
      <c r="C183">
        <v>47.91</v>
      </c>
      <c r="D183">
        <v>88.2</v>
      </c>
      <c r="E183">
        <f t="shared" si="45"/>
        <v>222.67453727354183</v>
      </c>
      <c r="F183">
        <f t="shared" si="49"/>
        <v>-0.39700905581890833</v>
      </c>
      <c r="G183">
        <v>-5</v>
      </c>
      <c r="H183">
        <f t="shared" si="46"/>
        <v>-5.0964707152030364</v>
      </c>
      <c r="I183">
        <f t="shared" si="50"/>
        <v>-0.82521759501593617</v>
      </c>
      <c r="J183">
        <v>-16.3402310274477</v>
      </c>
      <c r="K183">
        <f t="shared" si="51"/>
        <v>-9.9003590859754969</v>
      </c>
      <c r="L183">
        <f t="shared" si="52"/>
        <v>-1.073940131605849</v>
      </c>
      <c r="M183">
        <f t="shared" si="47"/>
        <v>4.433702766393405</v>
      </c>
      <c r="N183">
        <f t="shared" si="53"/>
        <v>0.98826880000109341</v>
      </c>
      <c r="O183">
        <f t="shared" si="54"/>
        <v>1.3028636800654838</v>
      </c>
      <c r="P183">
        <f t="shared" si="55"/>
        <v>0.78631654120453309</v>
      </c>
      <c r="Q183">
        <f t="shared" si="56"/>
        <v>-12.260538259377729</v>
      </c>
      <c r="R183">
        <f t="shared" si="57"/>
        <v>4.7349329386905182E-6</v>
      </c>
      <c r="S183">
        <f t="shared" si="48"/>
        <v>-0.97590113659634259</v>
      </c>
      <c r="T183" s="5">
        <f t="shared" si="58"/>
        <v>0.27370584440906437</v>
      </c>
      <c r="U183">
        <v>0</v>
      </c>
      <c r="V183" s="6">
        <f t="shared" si="59"/>
        <v>0.31980017322748244</v>
      </c>
      <c r="W183" s="2">
        <v>0.13807324161114315</v>
      </c>
      <c r="X183" s="2">
        <v>7.2649874986264299E-5</v>
      </c>
      <c r="Y183" s="2">
        <v>3.3292122459994883E-2</v>
      </c>
      <c r="Z183" s="2">
        <v>0.15903311937345868</v>
      </c>
      <c r="AA183" s="2">
        <v>0.14828116729166252</v>
      </c>
      <c r="AB183" s="4">
        <f t="shared" si="60"/>
        <v>9.5750460122249109E-2</v>
      </c>
      <c r="AC183">
        <v>0.2</v>
      </c>
      <c r="AD183" s="2">
        <f t="shared" si="61"/>
        <v>0.1042495398777509</v>
      </c>
      <c r="AE183" s="2" t="str">
        <f t="shared" si="62"/>
        <v>Different</v>
      </c>
      <c r="AF183">
        <v>-19.150000000000006</v>
      </c>
      <c r="AG183" s="2" t="e">
        <f t="shared" si="63"/>
        <v>#N/A</v>
      </c>
      <c r="AH183" s="2">
        <f t="shared" si="64"/>
        <v>47.91</v>
      </c>
      <c r="AI183" s="2" t="e">
        <f t="shared" si="65"/>
        <v>#N/A</v>
      </c>
    </row>
    <row r="184" spans="1:35" x14ac:dyDescent="0.25">
      <c r="A184" t="s">
        <v>111</v>
      </c>
      <c r="B184">
        <v>-61.05</v>
      </c>
      <c r="C184">
        <v>94.570000000000007</v>
      </c>
      <c r="D184">
        <v>110.4</v>
      </c>
      <c r="E184">
        <f t="shared" si="45"/>
        <v>294.571787516543</v>
      </c>
      <c r="F184">
        <f t="shared" si="49"/>
        <v>1.4008649965954545</v>
      </c>
      <c r="G184">
        <v>10</v>
      </c>
      <c r="H184">
        <f t="shared" si="46"/>
        <v>9.7324800041915474</v>
      </c>
      <c r="I184">
        <f t="shared" si="50"/>
        <v>-0.22864673440492098</v>
      </c>
      <c r="J184">
        <v>-24.63330654477133</v>
      </c>
      <c r="K184">
        <f t="shared" si="51"/>
        <v>-13.700112199710775</v>
      </c>
      <c r="L184">
        <f t="shared" si="52"/>
        <v>-1.1871776561410712</v>
      </c>
      <c r="M184">
        <f t="shared" si="47"/>
        <v>-2.6570193670025581</v>
      </c>
      <c r="N184">
        <f t="shared" si="53"/>
        <v>6.5557690372740479E-2</v>
      </c>
      <c r="O184">
        <f t="shared" si="54"/>
        <v>14.357088146831771</v>
      </c>
      <c r="P184">
        <f t="shared" si="55"/>
        <v>0.99999941817069848</v>
      </c>
      <c r="Q184">
        <f t="shared" si="56"/>
        <v>8.297522778332997</v>
      </c>
      <c r="R184">
        <f t="shared" si="57"/>
        <v>0.99975092883036865</v>
      </c>
      <c r="S184">
        <f t="shared" si="48"/>
        <v>0.92441722487015188</v>
      </c>
      <c r="T184" s="5">
        <f t="shared" si="58"/>
        <v>0.71594129012746022</v>
      </c>
      <c r="U184">
        <v>1</v>
      </c>
      <c r="V184" s="6">
        <f t="shared" si="59"/>
        <v>0.33415711241211843</v>
      </c>
      <c r="W184" s="2">
        <v>0.79199754657123289</v>
      </c>
      <c r="X184" s="2">
        <v>0.85064692152090804</v>
      </c>
      <c r="Y184" s="2">
        <v>0.55961057751189947</v>
      </c>
      <c r="Z184" s="2">
        <v>0.82992452732541444</v>
      </c>
      <c r="AA184" s="2">
        <v>0.82962798013273198</v>
      </c>
      <c r="AB184" s="4">
        <f t="shared" si="60"/>
        <v>0.77236151061243741</v>
      </c>
      <c r="AC184">
        <v>0.87</v>
      </c>
      <c r="AD184" s="2">
        <f t="shared" si="61"/>
        <v>9.7638489387562588E-2</v>
      </c>
      <c r="AE184" s="2" t="str">
        <f t="shared" si="62"/>
        <v>Same</v>
      </c>
      <c r="AF184">
        <v>-61.05</v>
      </c>
      <c r="AG184" s="2">
        <f t="shared" si="63"/>
        <v>94.570000000000007</v>
      </c>
      <c r="AH184" s="2" t="e">
        <f t="shared" si="64"/>
        <v>#N/A</v>
      </c>
      <c r="AI184" s="2" t="e">
        <f t="shared" si="65"/>
        <v>#N/A</v>
      </c>
    </row>
    <row r="185" spans="1:35" x14ac:dyDescent="0.25">
      <c r="A185" t="s">
        <v>106</v>
      </c>
      <c r="B185">
        <v>35.290000000000006</v>
      </c>
      <c r="C185">
        <v>54.78</v>
      </c>
      <c r="D185">
        <v>82.2</v>
      </c>
      <c r="E185">
        <f t="shared" si="45"/>
        <v>203.97292583781939</v>
      </c>
      <c r="F185">
        <f t="shared" si="49"/>
        <v>-0.86466452004014449</v>
      </c>
      <c r="G185">
        <v>8</v>
      </c>
      <c r="H185">
        <f t="shared" si="46"/>
        <v>7.8073788864660196</v>
      </c>
      <c r="I185">
        <f t="shared" si="50"/>
        <v>-0.30609383449290573</v>
      </c>
      <c r="J185">
        <v>24.592627134323756</v>
      </c>
      <c r="K185">
        <f t="shared" si="51"/>
        <v>45.831030227678838</v>
      </c>
      <c r="L185">
        <f t="shared" si="52"/>
        <v>0.5869268710355835</v>
      </c>
      <c r="M185">
        <f t="shared" si="47"/>
        <v>1.7646893947467639</v>
      </c>
      <c r="N185">
        <f t="shared" si="53"/>
        <v>0.85379600150971557</v>
      </c>
      <c r="O185">
        <f t="shared" si="54"/>
        <v>-0.54829917772370651</v>
      </c>
      <c r="P185">
        <f t="shared" si="55"/>
        <v>0.36625910270765921</v>
      </c>
      <c r="Q185">
        <f t="shared" si="56"/>
        <v>-6.4755622043173338</v>
      </c>
      <c r="R185">
        <f t="shared" si="57"/>
        <v>1.5382626460661208E-3</v>
      </c>
      <c r="S185">
        <f t="shared" si="48"/>
        <v>-1.5442363582938423</v>
      </c>
      <c r="T185" s="5">
        <f t="shared" si="58"/>
        <v>0.1759202766121272</v>
      </c>
      <c r="U185">
        <v>0</v>
      </c>
      <c r="V185" s="6">
        <f t="shared" si="59"/>
        <v>0.19348800206849601</v>
      </c>
      <c r="W185" s="2">
        <v>0.10589285503055129</v>
      </c>
      <c r="X185" s="2">
        <v>9.6374598342591169E-7</v>
      </c>
      <c r="Y185" s="2">
        <v>3.1981811882544209E-7</v>
      </c>
      <c r="Z185" s="2">
        <v>1.1868191136150622E-2</v>
      </c>
      <c r="AA185" s="2">
        <v>4.9174475073289015E-4</v>
      </c>
      <c r="AB185" s="4">
        <f t="shared" si="60"/>
        <v>2.3650814896307409E-2</v>
      </c>
      <c r="AC185">
        <v>0.4</v>
      </c>
      <c r="AD185" s="2">
        <f t="shared" si="61"/>
        <v>0.37634918510369264</v>
      </c>
      <c r="AE185" s="2" t="str">
        <f t="shared" si="62"/>
        <v>Very Different</v>
      </c>
      <c r="AF185">
        <v>35.290000000000006</v>
      </c>
      <c r="AG185" s="2" t="e">
        <f t="shared" si="63"/>
        <v>#N/A</v>
      </c>
      <c r="AH185" s="2" t="e">
        <f t="shared" si="64"/>
        <v>#N/A</v>
      </c>
      <c r="AI185" s="2">
        <f t="shared" si="65"/>
        <v>54.78</v>
      </c>
    </row>
    <row r="186" spans="1:35" x14ac:dyDescent="0.25">
      <c r="A186" t="s">
        <v>111</v>
      </c>
      <c r="B186">
        <v>-34.680000000000007</v>
      </c>
      <c r="C186">
        <v>33.360000000000014</v>
      </c>
      <c r="D186">
        <v>86.8</v>
      </c>
      <c r="E186">
        <f t="shared" si="45"/>
        <v>218.28125686782872</v>
      </c>
      <c r="F186">
        <f t="shared" si="49"/>
        <v>-0.50686812302545892</v>
      </c>
      <c r="G186">
        <v>-12</v>
      </c>
      <c r="H186">
        <f t="shared" si="46"/>
        <v>-12.360038656839349</v>
      </c>
      <c r="I186">
        <f t="shared" si="50"/>
        <v>-1.1174319977775005</v>
      </c>
      <c r="J186">
        <v>-34.583564182814875</v>
      </c>
      <c r="K186">
        <f t="shared" si="51"/>
        <v>-17.863211442854151</v>
      </c>
      <c r="L186">
        <f t="shared" si="52"/>
        <v>-1.3112433621428472</v>
      </c>
      <c r="M186">
        <f t="shared" si="47"/>
        <v>6.7306053331357214</v>
      </c>
      <c r="N186">
        <f t="shared" si="53"/>
        <v>0.9988076133965833</v>
      </c>
      <c r="O186">
        <f t="shared" si="54"/>
        <v>1.9123236791735141</v>
      </c>
      <c r="P186">
        <f t="shared" si="55"/>
        <v>0.87127997612191799</v>
      </c>
      <c r="Q186">
        <f t="shared" si="56"/>
        <v>-17.195348495561632</v>
      </c>
      <c r="R186">
        <f t="shared" si="57"/>
        <v>3.405297183445167E-8</v>
      </c>
      <c r="S186">
        <f t="shared" si="48"/>
        <v>-0.76824859052174244</v>
      </c>
      <c r="T186" s="5">
        <f t="shared" si="58"/>
        <v>0.31685809302200552</v>
      </c>
      <c r="U186">
        <v>1</v>
      </c>
      <c r="V186" s="6">
        <f t="shared" si="59"/>
        <v>1.1493012614147546</v>
      </c>
      <c r="W186" s="2">
        <v>0.15402096726313252</v>
      </c>
      <c r="X186" s="2">
        <v>9.3979798780955554E-4</v>
      </c>
      <c r="Y186" s="2">
        <v>0.16215494042782791</v>
      </c>
      <c r="Z186" s="2">
        <v>0.19477295952597218</v>
      </c>
      <c r="AA186" s="2">
        <v>0.18802704191916192</v>
      </c>
      <c r="AB186" s="4">
        <f t="shared" si="60"/>
        <v>0.13998314142478083</v>
      </c>
      <c r="AC186">
        <v>0.107</v>
      </c>
      <c r="AD186" s="2">
        <f t="shared" si="61"/>
        <v>3.2983141424780829E-2</v>
      </c>
      <c r="AE186" s="2" t="str">
        <f t="shared" si="62"/>
        <v>Same</v>
      </c>
      <c r="AF186">
        <v>-34.680000000000007</v>
      </c>
      <c r="AG186" s="2">
        <f t="shared" si="63"/>
        <v>33.360000000000014</v>
      </c>
      <c r="AH186" s="2" t="e">
        <f t="shared" si="64"/>
        <v>#N/A</v>
      </c>
      <c r="AI186" s="2" t="e">
        <f t="shared" si="65"/>
        <v>#N/A</v>
      </c>
    </row>
    <row r="187" spans="1:35" x14ac:dyDescent="0.25">
      <c r="A187" t="s">
        <v>106</v>
      </c>
      <c r="B187">
        <v>-19.269999999999996</v>
      </c>
      <c r="C187">
        <v>67.710000000000008</v>
      </c>
      <c r="D187">
        <v>65.400000000000006</v>
      </c>
      <c r="E187">
        <f t="shared" si="45"/>
        <v>153.4877108427952</v>
      </c>
      <c r="F187">
        <f t="shared" si="49"/>
        <v>-2.1271058201363204</v>
      </c>
      <c r="G187">
        <v>48</v>
      </c>
      <c r="H187">
        <f t="shared" si="46"/>
        <v>45.694515860664559</v>
      </c>
      <c r="I187">
        <f t="shared" si="50"/>
        <v>1.2181112383059212</v>
      </c>
      <c r="J187">
        <v>-11.914608643048339</v>
      </c>
      <c r="K187">
        <f t="shared" si="51"/>
        <v>-7.6846232558721193</v>
      </c>
      <c r="L187">
        <f t="shared" si="52"/>
        <v>-1.0079083571945227</v>
      </c>
      <c r="M187">
        <f t="shared" si="47"/>
        <v>-8.8444367122111416</v>
      </c>
      <c r="N187">
        <f t="shared" si="53"/>
        <v>1.4416084775745416E-4</v>
      </c>
      <c r="O187">
        <f t="shared" si="54"/>
        <v>-39.18610628670519</v>
      </c>
      <c r="P187">
        <f t="shared" si="55"/>
        <v>9.5871665572872171E-18</v>
      </c>
      <c r="Q187">
        <f t="shared" si="56"/>
        <v>1.9110427478308483</v>
      </c>
      <c r="R187">
        <f t="shared" si="57"/>
        <v>0.87113624982689908</v>
      </c>
      <c r="S187">
        <f t="shared" si="48"/>
        <v>-1.3388064620651114</v>
      </c>
      <c r="T187" s="5">
        <f t="shared" si="58"/>
        <v>0.20770640395682541</v>
      </c>
      <c r="U187">
        <v>0</v>
      </c>
      <c r="V187" s="6">
        <f t="shared" si="59"/>
        <v>0.23282325378603397</v>
      </c>
      <c r="W187" s="2">
        <v>0.20379959010700299</v>
      </c>
      <c r="X187" s="2">
        <v>1.4647278233840278E-5</v>
      </c>
      <c r="Y187" s="2">
        <v>3.365773878561884E-2</v>
      </c>
      <c r="Z187" s="2">
        <v>1.897207525912138E-3</v>
      </c>
      <c r="AA187" s="2">
        <v>2.8122384437495529E-5</v>
      </c>
      <c r="AB187" s="4">
        <f t="shared" si="60"/>
        <v>4.7879461216241058E-2</v>
      </c>
      <c r="AC187">
        <v>0.24</v>
      </c>
      <c r="AD187" s="2">
        <f t="shared" si="61"/>
        <v>0.19212053878375893</v>
      </c>
      <c r="AE187" s="2" t="str">
        <f t="shared" si="62"/>
        <v>Different</v>
      </c>
      <c r="AF187">
        <v>-19.269999999999996</v>
      </c>
      <c r="AG187" s="2" t="e">
        <f t="shared" si="63"/>
        <v>#N/A</v>
      </c>
      <c r="AH187" s="2">
        <f t="shared" si="64"/>
        <v>67.710000000000008</v>
      </c>
      <c r="AI187" s="2" t="e">
        <f t="shared" si="65"/>
        <v>#N/A</v>
      </c>
    </row>
  </sheetData>
  <conditionalFormatting sqref="W2:W18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18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18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E187">
    <cfRule type="colorScale" priority="3">
      <colorScale>
        <cfvo type="min"/>
        <cfvo type="max"/>
        <color theme="0"/>
        <color rgb="FFFF0000"/>
      </colorScale>
    </cfRule>
  </conditionalFormatting>
  <conditionalFormatting sqref="Y2:Y18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Z18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8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608070_data</vt:lpstr>
      <vt:lpstr>JoseRamirez Batted Ball Data</vt:lpstr>
      <vt:lpstr>Sheet2</vt:lpstr>
      <vt:lpstr>Hit Prob Model (SqE)</vt:lpstr>
      <vt:lpstr>SqE Models</vt:lpstr>
      <vt:lpstr>Hit Prob Model (CE)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Loeber</dc:creator>
  <cp:lastModifiedBy>Andrew Loeber</cp:lastModifiedBy>
  <dcterms:created xsi:type="dcterms:W3CDTF">2021-08-19T08:42:03Z</dcterms:created>
  <dcterms:modified xsi:type="dcterms:W3CDTF">2022-02-12T09:26:08Z</dcterms:modified>
</cp:coreProperties>
</file>