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andrew_martin_fda_gov1/Documents/Documents/GitHub/PPECalculatorBetaTest/SEM Photos for Beta Testers/"/>
    </mc:Choice>
  </mc:AlternateContent>
  <xr:revisionPtr revIDLastSave="0" documentId="8_{5A91FDFE-F450-44C9-82AA-33C4382F7DD6}" xr6:coauthVersionLast="47" xr6:coauthVersionMax="47" xr10:uidLastSave="{00000000-0000-0000-0000-000000000000}"/>
  <bookViews>
    <workbookView xWindow="1038" yWindow="1038" windowWidth="17280" windowHeight="8994" activeTab="1" xr2:uid="{3EC19E18-9197-4F32-AB79-0C89B667D00C}"/>
  </bookViews>
  <sheets>
    <sheet name="Segmented Data" sheetId="1" r:id="rId1"/>
    <sheet name="Sample Mean Fiber Diameter" sheetId="2" r:id="rId2"/>
  </sheets>
  <definedNames>
    <definedName name="_xlnm._FilterDatabase" localSheetId="0" hidden="1">'Segmented Data'!$J$2:$J$17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T3" i="1"/>
  <c r="T2" i="1"/>
  <c r="X3" i="1"/>
  <c r="X2" i="1"/>
  <c r="P3" i="1"/>
  <c r="P2" i="1"/>
  <c r="H3" i="1"/>
  <c r="H4" i="1" s="1"/>
  <c r="H2" i="1"/>
  <c r="D3" i="1"/>
  <c r="D2" i="1"/>
  <c r="L3" i="1"/>
  <c r="T4" i="1" l="1"/>
  <c r="T5" i="1" s="1"/>
  <c r="X4" i="1"/>
  <c r="X6" i="1" s="1"/>
  <c r="P4" i="1"/>
  <c r="P6" i="1" s="1"/>
  <c r="H5" i="1"/>
  <c r="H6" i="1"/>
  <c r="D4" i="1"/>
  <c r="D6" i="1" s="1"/>
  <c r="L4" i="1"/>
  <c r="L5" i="1" s="1"/>
  <c r="D2" i="2"/>
  <c r="D6" i="2"/>
  <c r="C6" i="2"/>
  <c r="T6" i="1" l="1"/>
  <c r="X5" i="1"/>
  <c r="P5" i="1"/>
  <c r="D5" i="1"/>
  <c r="L6" i="1"/>
  <c r="C2" i="2"/>
</calcChain>
</file>

<file path=xl/sharedStrings.xml><?xml version="1.0" encoding="utf-8"?>
<sst xmlns="http://schemas.openxmlformats.org/spreadsheetml/2006/main" count="53" uniqueCount="19">
  <si>
    <t>Sample</t>
  </si>
  <si>
    <t>Super Pixel Diameter</t>
  </si>
  <si>
    <t>Mean Fiber Diameter</t>
  </si>
  <si>
    <t>R2.1</t>
  </si>
  <si>
    <t>R2.2</t>
  </si>
  <si>
    <t>R2.3</t>
  </si>
  <si>
    <t>Mask1</t>
  </si>
  <si>
    <t>Mask2</t>
  </si>
  <si>
    <t>Mask3</t>
  </si>
  <si>
    <t>Q1:</t>
  </si>
  <si>
    <t>IQR:</t>
  </si>
  <si>
    <t>Q3:</t>
  </si>
  <si>
    <t>Lower Bound:</t>
  </si>
  <si>
    <t>Upper Bound:</t>
  </si>
  <si>
    <t>StDev</t>
  </si>
  <si>
    <t>Mask 1</t>
  </si>
  <si>
    <t>Mask 2</t>
  </si>
  <si>
    <t>Mask 3</t>
  </si>
  <si>
    <t>Super Pixel Fiber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</si>
</sst>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ECE-91BA-41DE-A972-F296FDB7638C}">
  <sheetPr filterMode="1"/>
  <dimension ref="A1:X17"/>
  <sheetViews>
    <sheetView workbookViewId="0">
      <selection activeCell="J3" sqref="J3:J16"/>
    </sheetView>
  </sheetViews>
  <sheetFormatPr defaultRowHeight="14.4" x14ac:dyDescent="0.55000000000000004"/>
  <cols>
    <col min="2" max="2" width="17.68359375" customWidth="1"/>
    <col min="3" max="3" width="18.05078125" customWidth="1"/>
    <col min="10" max="10" width="18.3125" customWidth="1"/>
    <col min="11" max="11" width="13.15625" customWidth="1"/>
  </cols>
  <sheetData>
    <row r="1" spans="1:24" x14ac:dyDescent="0.55000000000000004">
      <c r="A1" s="4" t="s">
        <v>0</v>
      </c>
      <c r="B1" t="s">
        <v>3</v>
      </c>
      <c r="F1" t="s">
        <v>4</v>
      </c>
      <c r="J1" t="s">
        <v>5</v>
      </c>
      <c r="N1" t="s">
        <v>15</v>
      </c>
      <c r="R1" t="s">
        <v>16</v>
      </c>
      <c r="V1" t="s">
        <v>17</v>
      </c>
    </row>
    <row r="2" spans="1:24" x14ac:dyDescent="0.55000000000000004">
      <c r="A2" s="3"/>
      <c r="B2" s="2" t="s">
        <v>1</v>
      </c>
      <c r="C2" s="1" t="s">
        <v>9</v>
      </c>
      <c r="D2" s="3" t="e">
        <f>QUARTILE(B3:B17,1)</f>
        <v>#NUM!</v>
      </c>
      <c r="F2" s="2" t="s">
        <v>1</v>
      </c>
      <c r="G2" s="1" t="s">
        <v>9</v>
      </c>
      <c r="H2" s="3" t="e">
        <f>QUARTILE(F3:F17,1)</f>
        <v>#NUM!</v>
      </c>
      <c r="J2" s="2" t="s">
        <v>1</v>
      </c>
      <c r="K2" s="1" t="s">
        <v>9</v>
      </c>
      <c r="L2" s="3">
        <f>QUARTILE(J3:J17,1)</f>
        <v>3.6505000000000001</v>
      </c>
      <c r="N2" s="2" t="s">
        <v>1</v>
      </c>
      <c r="O2" s="1" t="s">
        <v>9</v>
      </c>
      <c r="P2" s="3" t="e">
        <f>QUARTILE(N3:N17,1)</f>
        <v>#NUM!</v>
      </c>
      <c r="R2" s="2" t="s">
        <v>1</v>
      </c>
      <c r="S2" s="1" t="s">
        <v>9</v>
      </c>
      <c r="T2" s="3" t="e">
        <f>QUARTILE(R3:R17,1)</f>
        <v>#NUM!</v>
      </c>
      <c r="V2" s="2" t="s">
        <v>1</v>
      </c>
      <c r="W2" s="1" t="s">
        <v>9</v>
      </c>
      <c r="X2" s="3" t="e">
        <f>QUARTILE(V3:V17,1)</f>
        <v>#NUM!</v>
      </c>
    </row>
    <row r="3" spans="1:24" x14ac:dyDescent="0.55000000000000004">
      <c r="C3" s="1" t="s">
        <v>11</v>
      </c>
      <c r="D3" t="e">
        <f>QUARTILE(B3:B17,3)</f>
        <v>#NUM!</v>
      </c>
      <c r="G3" s="1" t="s">
        <v>11</v>
      </c>
      <c r="H3" t="e">
        <f>QUARTILE(F3:F17,3)</f>
        <v>#NUM!</v>
      </c>
      <c r="J3">
        <v>4.2260999999999997</v>
      </c>
      <c r="K3" s="1" t="s">
        <v>11</v>
      </c>
      <c r="L3">
        <f>QUARTILE(J3:J17,3)</f>
        <v>4.8305499999999997</v>
      </c>
      <c r="O3" s="1" t="s">
        <v>11</v>
      </c>
      <c r="P3" t="e">
        <f>QUARTILE(N3:N17,3)</f>
        <v>#NUM!</v>
      </c>
      <c r="S3" s="1" t="s">
        <v>11</v>
      </c>
      <c r="T3" t="e">
        <f>QUARTILE(R3:R17,3)</f>
        <v>#NUM!</v>
      </c>
      <c r="W3" s="1" t="s">
        <v>11</v>
      </c>
      <c r="X3" t="e">
        <f>QUARTILE(V3:V17,3)</f>
        <v>#NUM!</v>
      </c>
    </row>
    <row r="4" spans="1:24" x14ac:dyDescent="0.55000000000000004">
      <c r="C4" s="1" t="s">
        <v>10</v>
      </c>
      <c r="D4" t="e">
        <f>D3-D2</f>
        <v>#NUM!</v>
      </c>
      <c r="G4" s="1" t="s">
        <v>10</v>
      </c>
      <c r="H4" t="e">
        <f>H3-H2</f>
        <v>#NUM!</v>
      </c>
      <c r="J4">
        <v>4.9474999999999998</v>
      </c>
      <c r="K4" s="1" t="s">
        <v>10</v>
      </c>
      <c r="L4">
        <f>L3-L2</f>
        <v>1.1800499999999996</v>
      </c>
      <c r="O4" s="1" t="s">
        <v>10</v>
      </c>
      <c r="P4" t="e">
        <f>P3-P2</f>
        <v>#NUM!</v>
      </c>
      <c r="S4" s="1" t="s">
        <v>10</v>
      </c>
      <c r="T4" t="e">
        <f>T3-T2</f>
        <v>#NUM!</v>
      </c>
      <c r="W4" s="1" t="s">
        <v>10</v>
      </c>
      <c r="X4" t="e">
        <f>X3-X2</f>
        <v>#NUM!</v>
      </c>
    </row>
    <row r="5" spans="1:24" x14ac:dyDescent="0.55000000000000004">
      <c r="C5" s="1" t="s">
        <v>12</v>
      </c>
      <c r="D5" t="e">
        <f>D2-(1.5*D4)</f>
        <v>#NUM!</v>
      </c>
      <c r="G5" s="1" t="s">
        <v>12</v>
      </c>
      <c r="H5" t="e">
        <f>H2-(1.5*H4)</f>
        <v>#NUM!</v>
      </c>
      <c r="J5">
        <v>5.1081000000000003</v>
      </c>
      <c r="K5" s="1" t="s">
        <v>12</v>
      </c>
      <c r="L5">
        <f>L2-(1.5*L4)</f>
        <v>1.8804250000000007</v>
      </c>
      <c r="O5" s="1" t="s">
        <v>12</v>
      </c>
      <c r="P5" t="e">
        <f>P2-(1.5*P4)</f>
        <v>#NUM!</v>
      </c>
      <c r="S5" s="1" t="s">
        <v>12</v>
      </c>
      <c r="T5" t="e">
        <f>T2-(1.5*T4)</f>
        <v>#NUM!</v>
      </c>
      <c r="W5" s="1" t="s">
        <v>12</v>
      </c>
      <c r="X5" t="e">
        <f>X2-(1.5*X4)</f>
        <v>#NUM!</v>
      </c>
    </row>
    <row r="6" spans="1:24" x14ac:dyDescent="0.55000000000000004">
      <c r="C6" s="1" t="s">
        <v>13</v>
      </c>
      <c r="D6" t="e">
        <f>D3+(1.5*D4)</f>
        <v>#NUM!</v>
      </c>
      <c r="G6" s="1" t="s">
        <v>13</v>
      </c>
      <c r="H6" t="e">
        <f>H3+(1.5*H4)</f>
        <v>#NUM!</v>
      </c>
      <c r="J6">
        <v>3.2574999999999998</v>
      </c>
      <c r="K6" s="1" t="s">
        <v>13</v>
      </c>
      <c r="L6">
        <f>L3+(1.5*L4)</f>
        <v>6.6006249999999991</v>
      </c>
      <c r="O6" s="1" t="s">
        <v>13</v>
      </c>
      <c r="P6" t="e">
        <f>P3+(1.5*P4)</f>
        <v>#NUM!</v>
      </c>
      <c r="S6" s="1" t="s">
        <v>13</v>
      </c>
      <c r="T6" t="e">
        <f>T3+(1.5*T4)</f>
        <v>#NUM!</v>
      </c>
      <c r="W6" s="1" t="s">
        <v>13</v>
      </c>
      <c r="X6" t="e">
        <f>X3+(1.5*X4)</f>
        <v>#NUM!</v>
      </c>
    </row>
    <row r="7" spans="1:24" x14ac:dyDescent="0.55000000000000004">
      <c r="J7">
        <v>3.21</v>
      </c>
      <c r="K7" s="3"/>
    </row>
    <row r="8" spans="1:24" x14ac:dyDescent="0.55000000000000004">
      <c r="J8">
        <v>4.3308</v>
      </c>
    </row>
    <row r="9" spans="1:24" x14ac:dyDescent="0.55000000000000004">
      <c r="J9">
        <v>4.21</v>
      </c>
    </row>
    <row r="10" spans="1:24" x14ac:dyDescent="0.55000000000000004">
      <c r="J10">
        <v>3.2355</v>
      </c>
    </row>
    <row r="11" spans="1:24" x14ac:dyDescent="0.55000000000000004">
      <c r="J11">
        <v>4.5552999999999999</v>
      </c>
    </row>
    <row r="12" spans="1:24" x14ac:dyDescent="0.55000000000000004">
      <c r="J12">
        <v>4.7135999999999996</v>
      </c>
    </row>
    <row r="13" spans="1:24" x14ac:dyDescent="0.55000000000000004">
      <c r="J13">
        <v>3.0726</v>
      </c>
    </row>
    <row r="14" spans="1:24" x14ac:dyDescent="0.55000000000000004">
      <c r="J14">
        <v>4.0434999999999999</v>
      </c>
    </row>
    <row r="15" spans="1:24" x14ac:dyDescent="0.55000000000000004">
      <c r="J15">
        <v>4.7069000000000001</v>
      </c>
    </row>
    <row r="16" spans="1:24" x14ac:dyDescent="0.55000000000000004">
      <c r="J16">
        <v>5.2163000000000004</v>
      </c>
    </row>
    <row r="17" spans="10:10" hidden="1" x14ac:dyDescent="0.55000000000000004">
      <c r="J17">
        <v>7.1066000000000003</v>
      </c>
    </row>
  </sheetData>
  <autoFilter ref="J2:J17" xr:uid="{1858CECE-91BA-41DE-A972-F296FDB7638C}">
    <filterColumn colId="0">
      <customFilters and="1">
        <customFilter operator="greaterThanOrEqual" val="1.880425"/>
        <customFilter operator="lessThanOrEqual" val="6.60062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0AD9-042B-4C8C-ABF6-1C44A7D74F9F}">
  <dimension ref="A1:D8"/>
  <sheetViews>
    <sheetView tabSelected="1" workbookViewId="0">
      <selection activeCell="E3" sqref="E3"/>
    </sheetView>
  </sheetViews>
  <sheetFormatPr defaultRowHeight="14.4" x14ac:dyDescent="0.55000000000000004"/>
  <cols>
    <col min="2" max="2" width="26.89453125" customWidth="1"/>
    <col min="4" max="4" width="17.62890625" customWidth="1"/>
  </cols>
  <sheetData>
    <row r="1" spans="1:4" x14ac:dyDescent="0.55000000000000004">
      <c r="A1" s="5" t="s">
        <v>0</v>
      </c>
      <c r="B1" s="6" t="s">
        <v>18</v>
      </c>
      <c r="C1" s="8" t="s">
        <v>14</v>
      </c>
      <c r="D1" s="1" t="s">
        <v>2</v>
      </c>
    </row>
    <row r="2" spans="1:4" x14ac:dyDescent="0.55000000000000004">
      <c r="A2" s="7" t="s">
        <v>3</v>
      </c>
      <c r="B2">
        <v>3.5</v>
      </c>
      <c r="C2">
        <f>STDEV(B2:B4)</f>
        <v>1.2583057392117925</v>
      </c>
      <c r="D2">
        <f>AVERAGE(B2:B4)</f>
        <v>4.833333333333333</v>
      </c>
    </row>
    <row r="3" spans="1:4" x14ac:dyDescent="0.55000000000000004">
      <c r="A3" s="7" t="s">
        <v>4</v>
      </c>
      <c r="B3">
        <v>5</v>
      </c>
      <c r="C3" s="9"/>
      <c r="D3" s="9"/>
    </row>
    <row r="4" spans="1:4" x14ac:dyDescent="0.55000000000000004">
      <c r="A4" s="7" t="s">
        <v>5</v>
      </c>
      <c r="B4">
        <v>6</v>
      </c>
      <c r="C4" s="9"/>
      <c r="D4" s="9"/>
    </row>
    <row r="5" spans="1:4" x14ac:dyDescent="0.55000000000000004">
      <c r="A5" s="10"/>
      <c r="B5" s="10"/>
      <c r="C5" s="10"/>
      <c r="D5" s="10"/>
    </row>
    <row r="6" spans="1:4" x14ac:dyDescent="0.55000000000000004">
      <c r="A6" s="7" t="s">
        <v>6</v>
      </c>
      <c r="C6" t="e">
        <f>STDEV(B6:B8)</f>
        <v>#DIV/0!</v>
      </c>
      <c r="D6" t="e">
        <f>AVERAGE(B6:B8)</f>
        <v>#DIV/0!</v>
      </c>
    </row>
    <row r="7" spans="1:4" x14ac:dyDescent="0.55000000000000004">
      <c r="A7" s="7" t="s">
        <v>7</v>
      </c>
      <c r="C7" s="9"/>
      <c r="D7" s="9"/>
    </row>
    <row r="8" spans="1:4" x14ac:dyDescent="0.55000000000000004">
      <c r="A8" s="7" t="s">
        <v>8</v>
      </c>
      <c r="C8" s="9"/>
      <c r="D8" s="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d2fdb41-339c-4257-87f2-a665730b31fc}" enabled="0" method="" siteId="{7d2fdb41-339c-4257-87f2-a665730b31f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Segmented Data</vt:lpstr>
      <vt:lpstr>Sample Mean Fiber Diameter</vt:lpstr>
    </vt:vector>
  </TitlesOfParts>
  <Company>FDA Scientific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Andrew *</dc:creator>
  <cp:lastModifiedBy>Martin, Andrew *</cp:lastModifiedBy>
  <dcterms:created xsi:type="dcterms:W3CDTF">2024-09-13T03:43:07Z</dcterms:created>
  <dcterms:modified xsi:type="dcterms:W3CDTF">2024-09-24T16:06:07Z</dcterms:modified>
</cp:coreProperties>
</file>