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E4D8A7E2-8576-418D-8987-0E05F6C0B11C}" xr6:coauthVersionLast="47" xr6:coauthVersionMax="47" xr10:uidLastSave="{00000000-0000-0000-0000-000000000000}"/>
  <bookViews>
    <workbookView xWindow="38290" yWindow="-110" windowWidth="38620" windowHeight="21100" xr2:uid="{345F5AF5-A497-41CF-B618-7B19125FC4F9}"/>
  </bookViews>
  <sheets>
    <sheet name="Assumptions" sheetId="1" r:id="rId1"/>
    <sheet name="Ddajki Flip Sim" sheetId="2" r:id="rId2"/>
    <sheet name="Game 1" sheetId="3" r:id="rId3"/>
    <sheet name="Game 2" sheetId="4" r:id="rId4"/>
    <sheet name="Game 3" sheetId="5" r:id="rId5"/>
    <sheet name="Game 4" sheetId="7" r:id="rId6"/>
    <sheet name="Game 5" sheetId="8" r:id="rId7"/>
  </sheets>
  <definedNames>
    <definedName name="_xlchart.v1.0" hidden="1">Assumptions!$E$61:$E$1061</definedName>
    <definedName name="_xlchart.v1.1" hidden="1">Assumptions!$E$61:$E$1061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62" i="1" a="1"/>
  <c r="B62" i="1" s="1"/>
  <c r="H7" i="1"/>
  <c r="G7" i="1"/>
  <c r="F7" i="1"/>
  <c r="E7" i="1"/>
  <c r="D7" i="1"/>
  <c r="C7" i="1"/>
  <c r="B6" i="8" a="1"/>
  <c r="B6" i="8" s="1"/>
  <c r="B5" i="7" a="1"/>
  <c r="B5" i="7" s="1"/>
  <c r="B5" i="5" a="1"/>
  <c r="B5" i="5" s="1"/>
  <c r="B5" i="4" a="1"/>
  <c r="B5" i="4" s="1"/>
  <c r="B5" i="3" a="1"/>
  <c r="B5" i="3" s="1"/>
  <c r="H4" i="7"/>
  <c r="C43" i="1"/>
  <c r="D5" i="5" a="1"/>
  <c r="D5" i="5" s="1"/>
  <c r="G5" i="5" s="1" a="1"/>
  <c r="G5" i="5" s="1"/>
  <c r="D5" i="4" a="1"/>
  <c r="D5" i="4" s="1"/>
  <c r="G5" i="4" s="1" a="1"/>
  <c r="G5" i="4" s="1"/>
  <c r="D5" i="3" a="1"/>
  <c r="D5" i="3" s="1"/>
  <c r="G5" i="3" s="1" a="1"/>
  <c r="G5" i="3" s="1"/>
  <c r="I5" i="3" s="1" a="1"/>
  <c r="I5" i="3" s="1"/>
  <c r="F7" i="8" l="1" a="1"/>
  <c r="F7" i="8" s="1"/>
  <c r="H5" i="4" a="1"/>
  <c r="H5" i="4" s="1"/>
  <c r="I5" i="4" s="1" a="1"/>
  <c r="I5" i="4" s="1"/>
  <c r="J5" i="4" s="1" a="1"/>
  <c r="J5" i="4" s="1"/>
  <c r="K5" i="4" s="1" a="1"/>
  <c r="K5" i="4" s="1"/>
  <c r="H5" i="3" a="1"/>
  <c r="H5" i="3" s="1"/>
  <c r="N5" i="3" s="1" a="1"/>
  <c r="N5" i="3" s="1"/>
  <c r="O5" i="3" s="1" a="1"/>
  <c r="O5" i="3" s="1"/>
  <c r="J5" i="3" s="1" a="1"/>
  <c r="J5" i="3" s="1"/>
  <c r="K5" i="3" s="1" a="1"/>
  <c r="K5" i="3" s="1"/>
  <c r="C5" i="2" a="1"/>
  <c r="C5" i="2" s="1"/>
  <c r="H5" i="2" s="1" a="1"/>
  <c r="H5" i="2" s="1"/>
  <c r="D5" i="2" a="1"/>
  <c r="D5" i="2" s="1"/>
  <c r="H5" i="5" a="1"/>
  <c r="H5" i="5" s="1"/>
  <c r="K5" i="5" a="1"/>
  <c r="K5" i="5" s="1"/>
  <c r="J5" i="5" a="1"/>
  <c r="G7" i="8" l="1" a="1"/>
  <c r="G7" i="8" s="1"/>
  <c r="J7" i="8" a="1"/>
  <c r="J7" i="8" s="1"/>
  <c r="I7" i="8" a="1"/>
  <c r="I7" i="8" s="1"/>
  <c r="F5" i="2" a="1"/>
  <c r="F5" i="2" s="1"/>
  <c r="E5" i="2" a="1"/>
  <c r="E5" i="2" s="1"/>
  <c r="G7" i="7" a="1"/>
  <c r="G7" i="7" s="1"/>
  <c r="P5" i="5" a="1"/>
  <c r="P5" i="5" s="1"/>
  <c r="I5" i="5" a="1"/>
  <c r="I5" i="5" s="1"/>
  <c r="J5" i="5"/>
  <c r="L5" i="5" s="1" a="1"/>
  <c r="L5" i="5" s="1"/>
  <c r="Q5" i="5" l="1" a="1"/>
  <c r="Q5" i="5" s="1"/>
  <c r="I5" i="2" a="1"/>
  <c r="I5" i="2" s="1"/>
  <c r="J5" i="2" s="1" a="1"/>
  <c r="J5" i="2" s="1"/>
  <c r="C5" i="3" l="1" a="1"/>
  <c r="C5" i="3" s="1"/>
  <c r="E5" i="3" s="1" a="1"/>
  <c r="E5" i="3" s="1"/>
  <c r="C5" i="4" s="1" a="1"/>
  <c r="C5" i="4" s="1"/>
  <c r="E5" i="4" s="1" a="1"/>
  <c r="E5" i="4" s="1"/>
  <c r="C5" i="5" s="1" a="1"/>
  <c r="C5" i="5" s="1"/>
  <c r="E5" i="5" s="1" a="1"/>
  <c r="E5" i="5" s="1"/>
  <c r="E3" i="5" s="1"/>
  <c r="C61" i="1"/>
  <c r="F61" i="1" l="1"/>
  <c r="C5" i="7" a="1"/>
  <c r="C5" i="7" s="1"/>
  <c r="F5" i="1" l="1"/>
  <c r="F6" i="1"/>
  <c r="C5" i="1"/>
  <c r="C6" i="1"/>
  <c r="H7" i="7" a="1"/>
  <c r="H7" i="7" s="1"/>
  <c r="I7" i="7" s="1" a="1"/>
  <c r="I7" i="7" s="1"/>
  <c r="J7" i="7" l="1" a="1"/>
  <c r="J7" i="7" s="1"/>
  <c r="D5" i="7" s="1" a="1"/>
  <c r="D5" i="7" s="1"/>
  <c r="D61" i="1" l="1"/>
  <c r="G61" i="1"/>
  <c r="G5" i="1" s="1"/>
  <c r="C6" i="8" a="1"/>
  <c r="C6" i="8" s="1"/>
  <c r="L7" i="8" s="1" a="1"/>
  <c r="L7" i="8" s="1"/>
  <c r="H7" i="8" l="1" a="1"/>
  <c r="H7" i="8" s="1"/>
  <c r="G6" i="1"/>
  <c r="D6" i="1"/>
  <c r="D5" i="1"/>
  <c r="M7" i="8" a="1"/>
  <c r="M7" i="8" s="1"/>
  <c r="N7" i="8" a="1"/>
  <c r="N7" i="8" l="1"/>
  <c r="O7" i="8" l="1" a="1"/>
  <c r="O7" i="8" s="1"/>
  <c r="P7" i="8" s="1"/>
  <c r="O8" i="8" l="1" a="1"/>
  <c r="O8" i="8" s="1"/>
  <c r="P8" i="8" s="1"/>
  <c r="O9" i="8" l="1" a="1"/>
  <c r="O9" i="8" s="1"/>
  <c r="P9" i="8" s="1"/>
  <c r="O10" i="8" l="1" a="1"/>
  <c r="O10" i="8" s="1"/>
  <c r="P10" i="8" s="1"/>
  <c r="O11" i="8" l="1" a="1"/>
  <c r="O11" i="8" s="1"/>
  <c r="P11" i="8" s="1"/>
  <c r="O12" i="8" l="1" a="1"/>
  <c r="O12" i="8" s="1"/>
  <c r="P12" i="8" s="1"/>
  <c r="O13" i="8" l="1" a="1"/>
  <c r="O13" i="8" s="1"/>
  <c r="P13" i="8" s="1"/>
  <c r="O14" i="8" l="1" a="1"/>
  <c r="O14" i="8" s="1"/>
  <c r="P14" i="8" s="1"/>
  <c r="O15" i="8" l="1" a="1"/>
  <c r="O15" i="8" s="1"/>
  <c r="P15" i="8" s="1"/>
  <c r="O16" i="8" l="1" a="1"/>
  <c r="O16" i="8" s="1"/>
  <c r="P16" i="8" s="1"/>
  <c r="O17" i="8" l="1" a="1"/>
  <c r="O17" i="8" s="1"/>
  <c r="P17" i="8" s="1"/>
  <c r="O18" i="8" l="1" a="1"/>
  <c r="O18" i="8" s="1"/>
  <c r="P18" i="8" s="1"/>
  <c r="O19" i="8" l="1" a="1"/>
  <c r="O19" i="8" s="1"/>
  <c r="P19" i="8" s="1"/>
  <c r="O20" i="8" l="1" a="1"/>
  <c r="O20" i="8" s="1"/>
  <c r="P20" i="8" s="1"/>
  <c r="O21" i="8" l="1" a="1"/>
  <c r="O21" i="8" s="1"/>
  <c r="P21" i="8" s="1"/>
  <c r="O22" i="8" l="1" a="1"/>
  <c r="O22" i="8" s="1"/>
  <c r="P22" i="8" s="1"/>
  <c r="O23" i="8" l="1" a="1"/>
  <c r="O23" i="8" s="1"/>
  <c r="P23" i="8" s="1"/>
  <c r="O24" i="8" l="1" a="1"/>
  <c r="O24" i="8" s="1"/>
  <c r="O25" i="8" l="1" a="1"/>
  <c r="O25" i="8" s="1"/>
  <c r="P24" i="8"/>
  <c r="O26" i="8" l="1" a="1"/>
  <c r="O26" i="8" s="1"/>
  <c r="P25" i="8"/>
  <c r="O27" i="8" l="1" a="1"/>
  <c r="O27" i="8" s="1"/>
  <c r="P26" i="8"/>
  <c r="O28" i="8" l="1" a="1"/>
  <c r="O28" i="8" s="1"/>
  <c r="P27" i="8"/>
  <c r="O29" i="8" l="1" a="1"/>
  <c r="O29" i="8" s="1"/>
  <c r="P28" i="8"/>
  <c r="O30" i="8" l="1" a="1"/>
  <c r="O30" i="8" s="1"/>
  <c r="P29" i="8"/>
  <c r="O31" i="8" l="1" a="1"/>
  <c r="O31" i="8" s="1"/>
  <c r="P30" i="8"/>
  <c r="O32" i="8" l="1" a="1"/>
  <c r="O32" i="8" s="1"/>
  <c r="P31" i="8"/>
  <c r="D6" i="8" s="1" a="1"/>
  <c r="D6" i="8" s="1"/>
  <c r="D3" i="8" l="1" a="1"/>
  <c r="D3" i="8" s="1"/>
  <c r="E61" i="1" s="1"/>
  <c r="H61" i="1"/>
  <c r="O33" i="8" a="1"/>
  <c r="O33" i="8" s="1"/>
  <c r="P32" i="8"/>
  <c r="H5" i="1" l="1"/>
  <c r="H6" i="1"/>
  <c r="E6" i="1"/>
  <c r="E5" i="1"/>
  <c r="O34" i="8" a="1"/>
  <c r="O34" i="8" s="1"/>
  <c r="P33" i="8"/>
  <c r="O35" i="8" l="1" a="1"/>
  <c r="O35" i="8" s="1"/>
  <c r="P34" i="8"/>
  <c r="O36" i="8" l="1" a="1"/>
  <c r="O36" i="8" s="1"/>
  <c r="P35" i="8"/>
  <c r="O37" i="8" l="1" a="1"/>
  <c r="O37" i="8" s="1"/>
  <c r="P36" i="8"/>
  <c r="O38" i="8" l="1" a="1"/>
  <c r="O38" i="8" s="1"/>
  <c r="P37" i="8"/>
  <c r="O39" i="8" l="1" a="1"/>
  <c r="O39" i="8" s="1"/>
  <c r="P38" i="8"/>
  <c r="O40" i="8" l="1" a="1"/>
  <c r="O40" i="8" s="1"/>
  <c r="P39" i="8"/>
  <c r="O41" i="8" l="1" a="1"/>
  <c r="O41" i="8" s="1"/>
  <c r="P40" i="8"/>
  <c r="O42" i="8" l="1" a="1"/>
  <c r="O42" i="8" s="1"/>
  <c r="P41" i="8"/>
  <c r="O43" i="8" l="1" a="1"/>
  <c r="O43" i="8" s="1"/>
  <c r="P42" i="8"/>
  <c r="O44" i="8" l="1" a="1"/>
  <c r="O44" i="8" s="1"/>
  <c r="P43" i="8"/>
  <c r="O45" i="8" l="1" a="1"/>
  <c r="O45" i="8" s="1"/>
  <c r="P44" i="8"/>
  <c r="O46" i="8" l="1" a="1"/>
  <c r="O46" i="8" s="1"/>
  <c r="P45" i="8"/>
  <c r="O47" i="8" l="1" a="1"/>
  <c r="O47" i="8" s="1"/>
  <c r="P46" i="8"/>
  <c r="O48" i="8" l="1" a="1"/>
  <c r="O48" i="8" s="1"/>
  <c r="P47" i="8"/>
  <c r="O49" i="8" l="1" a="1"/>
  <c r="O49" i="8" s="1"/>
  <c r="P48" i="8"/>
  <c r="O50" i="8" l="1" a="1"/>
  <c r="O50" i="8" s="1"/>
  <c r="P49" i="8"/>
  <c r="O51" i="8" l="1" a="1"/>
  <c r="O51" i="8" s="1"/>
  <c r="P50" i="8"/>
  <c r="O52" i="8" l="1" a="1"/>
  <c r="O52" i="8" s="1"/>
  <c r="P51" i="8"/>
  <c r="O53" i="8" l="1" a="1"/>
  <c r="O53" i="8" s="1"/>
  <c r="P52" i="8"/>
  <c r="O54" i="8" l="1" a="1"/>
  <c r="O54" i="8" s="1"/>
  <c r="P53" i="8"/>
  <c r="O55" i="8" l="1" a="1"/>
  <c r="O55" i="8" s="1"/>
  <c r="P54" i="8"/>
  <c r="O56" i="8" l="1" a="1"/>
  <c r="O56" i="8" s="1"/>
  <c r="P55" i="8"/>
  <c r="O57" i="8" l="1" a="1"/>
  <c r="O57" i="8" s="1"/>
  <c r="P56" i="8"/>
  <c r="O58" i="8" l="1" a="1"/>
  <c r="O58" i="8" s="1"/>
  <c r="P57" i="8"/>
  <c r="O59" i="8" l="1" a="1"/>
  <c r="O59" i="8" s="1"/>
  <c r="P58" i="8"/>
  <c r="O60" i="8" l="1" a="1"/>
  <c r="O60" i="8" s="1"/>
  <c r="P59" i="8"/>
  <c r="O61" i="8" l="1" a="1"/>
  <c r="O61" i="8" s="1"/>
  <c r="P60" i="8"/>
  <c r="O62" i="8" l="1" a="1"/>
  <c r="O62" i="8" s="1"/>
  <c r="P61" i="8"/>
  <c r="O63" i="8" l="1" a="1"/>
  <c r="O63" i="8" s="1"/>
  <c r="P62" i="8"/>
  <c r="O64" i="8" l="1" a="1"/>
  <c r="O64" i="8" s="1"/>
  <c r="P63" i="8"/>
  <c r="O65" i="8" l="1" a="1"/>
  <c r="O65" i="8" s="1"/>
  <c r="P64" i="8"/>
  <c r="O66" i="8" l="1" a="1"/>
  <c r="O66" i="8" s="1"/>
  <c r="P65" i="8"/>
  <c r="O67" i="8" l="1" a="1"/>
  <c r="O67" i="8" s="1"/>
  <c r="P66" i="8"/>
  <c r="O68" i="8" l="1" a="1"/>
  <c r="O68" i="8" s="1"/>
  <c r="P67" i="8"/>
  <c r="O69" i="8" l="1" a="1"/>
  <c r="O69" i="8" s="1"/>
  <c r="P68" i="8"/>
  <c r="O70" i="8" l="1" a="1"/>
  <c r="O70" i="8" s="1"/>
  <c r="P70" i="8" s="1"/>
  <c r="P69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<sst xmlns="http://schemas.openxmlformats.org/spreadsheetml/2006/main" count="132" uniqueCount="85">
  <si>
    <t>General Assumptions</t>
  </si>
  <si>
    <t>Number of players</t>
  </si>
  <si>
    <t>Player win chance</t>
  </si>
  <si>
    <t>Rounds</t>
  </si>
  <si>
    <t>[#]</t>
  </si>
  <si>
    <t>[per throw]</t>
  </si>
  <si>
    <t>Andy win chance</t>
  </si>
  <si>
    <t>[each]</t>
  </si>
  <si>
    <t>Prize</t>
  </si>
  <si>
    <t>Starting coins</t>
  </si>
  <si>
    <t>[per player]</t>
  </si>
  <si>
    <t>Game 1 Simulation - Ddakji flip</t>
  </si>
  <si>
    <t>Player</t>
  </si>
  <si>
    <t>[coins]</t>
  </si>
  <si>
    <t>Player survival chance</t>
  </si>
  <si>
    <t>Groups</t>
  </si>
  <si>
    <t>Punishment</t>
  </si>
  <si>
    <t>[coin loss per elimination]</t>
  </si>
  <si>
    <t>Start Coins</t>
  </si>
  <si>
    <t>Group</t>
  </si>
  <si>
    <t>Survive?</t>
  </si>
  <si>
    <t>Win?</t>
  </si>
  <si>
    <t>Coins</t>
  </si>
  <si>
    <t>End Coins</t>
  </si>
  <si>
    <t>Intro Game Assumptions - Ddakji flip</t>
  </si>
  <si>
    <t>Game 1 Assumptions - Red Light Green Light</t>
  </si>
  <si>
    <t>Game 2 Assumptions - Sugar Shapes</t>
  </si>
  <si>
    <t>Circle survival chance</t>
  </si>
  <si>
    <t>Triange survival chance</t>
  </si>
  <si>
    <t>Star survival chance</t>
  </si>
  <si>
    <t>Umbrella survival chance</t>
  </si>
  <si>
    <t>Game 3 Assumptions - Prisoners Dilemma</t>
  </si>
  <si>
    <t>Coin Wager</t>
  </si>
  <si>
    <t>[coins each]</t>
  </si>
  <si>
    <t>Split chance</t>
  </si>
  <si>
    <t>Steal Chance</t>
  </si>
  <si>
    <t>Game</t>
  </si>
  <si>
    <t>P1</t>
  </si>
  <si>
    <t>P2</t>
  </si>
  <si>
    <t>P1 Choice</t>
  </si>
  <si>
    <t>P2 Choice</t>
  </si>
  <si>
    <t>P1 Coins</t>
  </si>
  <si>
    <t>P2 Coins</t>
  </si>
  <si>
    <t>Game 4 Assumptions - Rock Paper Scissors</t>
  </si>
  <si>
    <t>Win chance</t>
  </si>
  <si>
    <t>[per team]</t>
  </si>
  <si>
    <t>Win</t>
  </si>
  <si>
    <t>[coin loss per player]</t>
  </si>
  <si>
    <t>[coin per player]</t>
  </si>
  <si>
    <t>Remaining Players</t>
  </si>
  <si>
    <t>Winning Team</t>
  </si>
  <si>
    <t>Game 5 Assumptions - Glass Bridge</t>
  </si>
  <si>
    <t>Steps</t>
  </si>
  <si>
    <t>Coin Gain</t>
  </si>
  <si>
    <t>Winner Coins</t>
  </si>
  <si>
    <t>Monte Carlo Sim</t>
  </si>
  <si>
    <t>Players at game</t>
  </si>
  <si>
    <t>coins3</t>
  </si>
  <si>
    <t>coins4</t>
  </si>
  <si>
    <t>coins5</t>
  </si>
  <si>
    <t>Player Win</t>
  </si>
  <si>
    <t>Host Win</t>
  </si>
  <si>
    <t>Player &amp; Round</t>
  </si>
  <si>
    <t>Round</t>
  </si>
  <si>
    <t>Result</t>
  </si>
  <si>
    <t>Win Group</t>
  </si>
  <si>
    <t>Group Winner</t>
  </si>
  <si>
    <t>[coins per winner per round]</t>
  </si>
  <si>
    <t>[coin loss per fail]</t>
  </si>
  <si>
    <t>% chance</t>
  </si>
  <si>
    <t>pass/fail</t>
  </si>
  <si>
    <t>Fails</t>
  </si>
  <si>
    <t>Steps Revealed Base</t>
  </si>
  <si>
    <t>[#] (max of 64)</t>
  </si>
  <si>
    <t>Results</t>
  </si>
  <si>
    <t>Average</t>
  </si>
  <si>
    <t>Min</t>
  </si>
  <si>
    <t>Max</t>
  </si>
  <si>
    <t>Players Remaining after game</t>
  </si>
  <si>
    <t>Average Coins per player after game</t>
  </si>
  <si>
    <t>Game 1 - Red light green light</t>
  </si>
  <si>
    <t>Game 2 - sugar shapes</t>
  </si>
  <si>
    <t>Game 3 - prisoners dilemma</t>
  </si>
  <si>
    <t>Game 3 - rock paper scissors</t>
  </si>
  <si>
    <t>Game 5 - Glass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</si>
</sst>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12993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1" applyFont="1"/>
    <xf numFmtId="9" fontId="0" fillId="0" borderId="1" xfId="1" applyFont="1" applyFill="1" applyBorder="1" applyAlignment="1">
      <alignment vertical="center"/>
    </xf>
    <xf numFmtId="164" fontId="2" fillId="0" borderId="0" xfId="2" applyNumberFormat="1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/>
    <xf numFmtId="43" fontId="0" fillId="0" borderId="0" xfId="2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43" fontId="0" fillId="0" borderId="5" xfId="2" applyFont="1" applyBorder="1" applyAlignment="1">
      <alignment horizontal="center" vertical="center"/>
    </xf>
    <xf numFmtId="43" fontId="0" fillId="0" borderId="0" xfId="2" applyFont="1" applyBorder="1" applyAlignment="1">
      <alignment horizontal="center" vertical="center"/>
    </xf>
    <xf numFmtId="43" fontId="0" fillId="0" borderId="6" xfId="2" applyFont="1" applyBorder="1" applyAlignment="1">
      <alignment horizontal="center" vertical="center"/>
    </xf>
    <xf numFmtId="43" fontId="0" fillId="0" borderId="7" xfId="2" applyFont="1" applyBorder="1" applyAlignment="1">
      <alignment horizontal="center" vertical="center"/>
    </xf>
    <xf numFmtId="43" fontId="0" fillId="0" borderId="8" xfId="2" applyFont="1" applyBorder="1" applyAlignment="1">
      <alignment horizontal="center" vertical="center"/>
    </xf>
    <xf numFmtId="43" fontId="0" fillId="0" borderId="9" xfId="2" applyFont="1" applyBorder="1" applyAlignment="1">
      <alignment horizontal="center" vertical="center"/>
    </xf>
    <xf numFmtId="9" fontId="0" fillId="0" borderId="1" xfId="0" applyNumberFormat="1" applyBorder="1" applyAlignment="1">
      <alignment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2993B"/>
      <color rgb="FF3D85C6"/>
      <color rgb="FFFFCC99"/>
      <color rgb="FFF443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2242383-629F-4199-93C7-2BCD1FA30BC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Players left after Glass Walkway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Players left after Glass Walkway</a:t>
          </a:r>
        </a:p>
      </cx:txPr>
    </cx:title>
    <cx:plotArea>
      <cx:plotAreaRegion>
        <cx:series layoutId="clusteredColumn" uniqueId="{8707BC93-BA3A-410D-95CA-A16C6BBC43B9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402430</xdr:colOff>
      <xdr:row>917</xdr:row>
      <xdr:rowOff>61912</xdr:rowOff>
    </xdr:from>
    <xdr:to>
      <xdr:col>12</xdr:col>
      <xdr:colOff>321468</xdr:colOff>
      <xdr:row>932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A0E171-2345-F951-4320-7FF31CA136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3230" y="169524362"/>
              <a:ext cx="4478338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347662</xdr:colOff>
      <xdr:row>0</xdr:row>
      <xdr:rowOff>109538</xdr:rowOff>
    </xdr:from>
    <xdr:to>
      <xdr:col>19</xdr:col>
      <xdr:colOff>42863</xdr:colOff>
      <xdr:row>19</xdr:row>
      <xdr:rowOff>166688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7994399-9314-450C-BFE8-895DA30B9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7762" y="109538"/>
              <a:ext cx="6680201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E40D-DCCA-42FD-8F75-00B1A5C6E0D3}">
  <dimension ref="A1:L1061"/>
  <sheetViews>
    <sheetView showGridLines="0" tabSelected="1" topLeftCell="A6" workbookViewId="0">
      <selection activeCell="I53" sqref="I53"/>
    </sheetView>
  </sheetViews>
  <sheetFormatPr defaultColWidth="9.08984375" defaultRowHeight="14.5" x14ac:dyDescent="0.35"/>
  <cols>
    <col min="1" max="1" width="3.26953125" style="2" customWidth="1"/>
    <col min="2" max="2" width="20.90625" style="2" customWidth="1"/>
    <col min="3" max="3" width="12.90625" style="2" customWidth="1"/>
    <col min="4" max="7" width="9.08984375" style="2"/>
    <col min="8" max="8" width="10.7265625" style="2" customWidth="1"/>
    <col min="9" max="16384" width="9.08984375" style="2"/>
  </cols>
  <sheetData>
    <row r="1" spans="1:8" s="5" customFormat="1" ht="19.5" customHeight="1" x14ac:dyDescent="0.35">
      <c r="A1" s="4"/>
      <c r="B1" s="4" t="s">
        <v>74</v>
      </c>
    </row>
    <row r="2" spans="1:8" ht="15" thickBot="1" x14ac:dyDescent="0.4"/>
    <row r="3" spans="1:8" ht="15" thickBot="1" x14ac:dyDescent="0.4">
      <c r="B3" s="27"/>
      <c r="C3" s="36" t="s">
        <v>78</v>
      </c>
      <c r="D3" s="31"/>
      <c r="E3" s="32"/>
      <c r="F3" s="30" t="s">
        <v>79</v>
      </c>
      <c r="G3" s="31"/>
      <c r="H3" s="32"/>
    </row>
    <row r="4" spans="1:8" ht="15" thickBot="1" x14ac:dyDescent="0.4">
      <c r="B4" s="33"/>
      <c r="C4" s="37">
        <v>3</v>
      </c>
      <c r="D4" s="34">
        <v>4</v>
      </c>
      <c r="E4" s="35">
        <v>5</v>
      </c>
      <c r="F4" s="34">
        <v>3</v>
      </c>
      <c r="G4" s="34">
        <v>4</v>
      </c>
      <c r="H4" s="35">
        <v>5</v>
      </c>
    </row>
    <row r="5" spans="1:8" x14ac:dyDescent="0.35">
      <c r="B5" s="28" t="s">
        <v>75</v>
      </c>
      <c r="C5" s="38">
        <f ca="1">AVERAGE(C61:C1061)</f>
        <v>7.8201798201798205</v>
      </c>
      <c r="D5" s="39">
        <f ca="1">AVERAGE(D61:D1061)</f>
        <v>13.932067932067932</v>
      </c>
      <c r="E5" s="40">
        <f ca="1">AVERAGE(E61:E1061)</f>
        <v>8.0669330669330677</v>
      </c>
      <c r="F5" s="39">
        <f t="shared" ref="F5:H5" ca="1" si="0">AVERAGE(F61:F1061)</f>
        <v>2.9183470241243352</v>
      </c>
      <c r="G5" s="39">
        <f t="shared" ca="1" si="0"/>
        <v>2.5278315347525528</v>
      </c>
      <c r="H5" s="40">
        <f t="shared" ca="1" si="0"/>
        <v>3.0313688503748484</v>
      </c>
    </row>
    <row r="6" spans="1:8" x14ac:dyDescent="0.35">
      <c r="B6" s="28" t="s">
        <v>76</v>
      </c>
      <c r="C6" s="38">
        <f ca="1">MIN(C61:C1061)</f>
        <v>2</v>
      </c>
      <c r="D6" s="39">
        <f t="shared" ref="D6:H6" ca="1" si="1">MIN(D61:D1061)</f>
        <v>9</v>
      </c>
      <c r="E6" s="40">
        <f t="shared" ca="1" si="1"/>
        <v>4</v>
      </c>
      <c r="F6" s="39">
        <f t="shared" ca="1" si="1"/>
        <v>2.3333333333333335</v>
      </c>
      <c r="G6" s="39">
        <f t="shared" ca="1" si="1"/>
        <v>1.7333333333333334</v>
      </c>
      <c r="H6" s="40">
        <f t="shared" ca="1" si="1"/>
        <v>2</v>
      </c>
    </row>
    <row r="7" spans="1:8" ht="15" thickBot="1" x14ac:dyDescent="0.4">
      <c r="B7" s="29" t="s">
        <v>77</v>
      </c>
      <c r="C7" s="41">
        <f>MAX(C62:C1061)</f>
        <v>14</v>
      </c>
      <c r="D7" s="42">
        <f t="shared" ref="D7:H7" si="2">MAX(D62:D1061)</f>
        <v>18</v>
      </c>
      <c r="E7" s="43">
        <f t="shared" si="2"/>
        <v>13</v>
      </c>
      <c r="F7" s="42">
        <f t="shared" si="2"/>
        <v>3.5294117647058822</v>
      </c>
      <c r="G7" s="42">
        <f t="shared" si="2"/>
        <v>3.7</v>
      </c>
      <c r="H7" s="43">
        <f t="shared" si="2"/>
        <v>4.4285714285714288</v>
      </c>
    </row>
    <row r="9" spans="1:8" s="5" customFormat="1" ht="19.5" customHeight="1" x14ac:dyDescent="0.35">
      <c r="A9" s="4"/>
      <c r="B9" s="4" t="s">
        <v>0</v>
      </c>
    </row>
    <row r="11" spans="1:8" x14ac:dyDescent="0.35">
      <c r="B11" s="2" t="s">
        <v>1</v>
      </c>
      <c r="C11" s="3">
        <v>18</v>
      </c>
      <c r="D11" s="2" t="s">
        <v>73</v>
      </c>
    </row>
    <row r="12" spans="1:8" x14ac:dyDescent="0.35">
      <c r="B12" s="2" t="s">
        <v>9</v>
      </c>
      <c r="C12" s="3">
        <v>3</v>
      </c>
      <c r="D12" s="2" t="s">
        <v>10</v>
      </c>
    </row>
    <row r="15" spans="1:8" s="1" customFormat="1" ht="19.5" customHeight="1" x14ac:dyDescent="0.35">
      <c r="B15" s="6" t="s">
        <v>24</v>
      </c>
    </row>
    <row r="17" spans="2:4" x14ac:dyDescent="0.35">
      <c r="B17" s="2" t="s">
        <v>2</v>
      </c>
      <c r="C17" s="7">
        <v>0.2</v>
      </c>
      <c r="D17" s="2" t="s">
        <v>5</v>
      </c>
    </row>
    <row r="18" spans="2:4" x14ac:dyDescent="0.35">
      <c r="B18" s="2" t="s">
        <v>6</v>
      </c>
      <c r="C18" s="7">
        <v>0.25</v>
      </c>
      <c r="D18" s="2" t="s">
        <v>5</v>
      </c>
    </row>
    <row r="19" spans="2:4" x14ac:dyDescent="0.35">
      <c r="B19" s="2" t="s">
        <v>3</v>
      </c>
      <c r="C19" s="3">
        <v>4</v>
      </c>
      <c r="D19" s="2" t="s">
        <v>7</v>
      </c>
    </row>
    <row r="20" spans="2:4" x14ac:dyDescent="0.35">
      <c r="B20" s="2" t="s">
        <v>8</v>
      </c>
      <c r="C20" s="3">
        <v>1</v>
      </c>
      <c r="D20" s="2" t="s">
        <v>13</v>
      </c>
    </row>
    <row r="23" spans="2:4" s="1" customFormat="1" ht="19.5" customHeight="1" x14ac:dyDescent="0.35">
      <c r="B23" s="6" t="s">
        <v>25</v>
      </c>
    </row>
    <row r="25" spans="2:4" x14ac:dyDescent="0.35">
      <c r="B25" s="2" t="s">
        <v>14</v>
      </c>
      <c r="C25" s="7">
        <v>0.7</v>
      </c>
      <c r="D25" s="2" t="s">
        <v>10</v>
      </c>
    </row>
    <row r="26" spans="2:4" x14ac:dyDescent="0.35">
      <c r="B26" s="2" t="s">
        <v>15</v>
      </c>
      <c r="C26" s="3">
        <v>3</v>
      </c>
      <c r="D26" s="2" t="s">
        <v>4</v>
      </c>
    </row>
    <row r="27" spans="2:4" x14ac:dyDescent="0.35">
      <c r="B27" s="2" t="s">
        <v>8</v>
      </c>
      <c r="C27" s="3">
        <v>2</v>
      </c>
      <c r="D27" s="2" t="s">
        <v>67</v>
      </c>
    </row>
    <row r="28" spans="2:4" x14ac:dyDescent="0.35">
      <c r="B28" s="2" t="s">
        <v>16</v>
      </c>
      <c r="C28" s="3">
        <v>1</v>
      </c>
      <c r="D28" s="2" t="s">
        <v>68</v>
      </c>
    </row>
    <row r="31" spans="2:4" s="1" customFormat="1" ht="19.5" customHeight="1" x14ac:dyDescent="0.35">
      <c r="B31" s="6" t="s">
        <v>26</v>
      </c>
    </row>
    <row r="33" spans="2:4" x14ac:dyDescent="0.35">
      <c r="B33" s="2" t="s">
        <v>27</v>
      </c>
      <c r="C33" s="7">
        <v>0.9</v>
      </c>
      <c r="D33" s="2" t="s">
        <v>10</v>
      </c>
    </row>
    <row r="34" spans="2:4" x14ac:dyDescent="0.35">
      <c r="B34" s="2" t="s">
        <v>28</v>
      </c>
      <c r="C34" s="7">
        <v>0.6</v>
      </c>
      <c r="D34" s="2" t="s">
        <v>10</v>
      </c>
    </row>
    <row r="35" spans="2:4" x14ac:dyDescent="0.35">
      <c r="B35" s="2" t="s">
        <v>29</v>
      </c>
      <c r="C35" s="7">
        <v>0.2</v>
      </c>
      <c r="D35" s="2" t="s">
        <v>10</v>
      </c>
    </row>
    <row r="36" spans="2:4" x14ac:dyDescent="0.35">
      <c r="B36" s="2" t="s">
        <v>30</v>
      </c>
      <c r="C36" s="7">
        <v>0.05</v>
      </c>
      <c r="D36" s="2" t="s">
        <v>10</v>
      </c>
    </row>
    <row r="37" spans="2:4" x14ac:dyDescent="0.35">
      <c r="B37" s="2" t="s">
        <v>16</v>
      </c>
      <c r="C37" s="3">
        <v>1</v>
      </c>
      <c r="D37" s="2" t="s">
        <v>17</v>
      </c>
    </row>
    <row r="39" spans="2:4" s="1" customFormat="1" ht="19.5" customHeight="1" x14ac:dyDescent="0.35">
      <c r="B39" s="6" t="s">
        <v>31</v>
      </c>
    </row>
    <row r="41" spans="2:4" x14ac:dyDescent="0.35">
      <c r="B41" s="2" t="s">
        <v>32</v>
      </c>
      <c r="C41" s="3">
        <v>1</v>
      </c>
      <c r="D41" s="2" t="s">
        <v>33</v>
      </c>
    </row>
    <row r="42" spans="2:4" x14ac:dyDescent="0.35">
      <c r="B42" s="2" t="s">
        <v>34</v>
      </c>
      <c r="C42" s="7">
        <v>0.8</v>
      </c>
      <c r="D42" s="2" t="s">
        <v>10</v>
      </c>
    </row>
    <row r="43" spans="2:4" x14ac:dyDescent="0.35">
      <c r="B43" s="2" t="s">
        <v>35</v>
      </c>
      <c r="C43" s="18">
        <f>1-C42</f>
        <v>0.19999999999999996</v>
      </c>
      <c r="D43" s="2" t="s">
        <v>10</v>
      </c>
    </row>
    <row r="45" spans="2:4" s="1" customFormat="1" ht="19.5" customHeight="1" x14ac:dyDescent="0.35">
      <c r="B45" s="6" t="s">
        <v>43</v>
      </c>
    </row>
    <row r="47" spans="2:4" x14ac:dyDescent="0.35">
      <c r="B47" s="2" t="s">
        <v>44</v>
      </c>
      <c r="C47" s="44">
        <v>0.5</v>
      </c>
      <c r="D47" s="2" t="s">
        <v>45</v>
      </c>
    </row>
    <row r="48" spans="2:4" x14ac:dyDescent="0.35">
      <c r="B48" s="2" t="s">
        <v>16</v>
      </c>
      <c r="C48" s="3">
        <v>2</v>
      </c>
      <c r="D48" s="2" t="s">
        <v>47</v>
      </c>
    </row>
    <row r="49" spans="2:12" x14ac:dyDescent="0.35">
      <c r="B49" s="2" t="s">
        <v>46</v>
      </c>
      <c r="C49" s="3">
        <v>0</v>
      </c>
      <c r="D49" s="2" t="s">
        <v>48</v>
      </c>
    </row>
    <row r="52" spans="2:12" s="1" customFormat="1" ht="19.5" customHeight="1" x14ac:dyDescent="0.35">
      <c r="B52" s="6" t="s">
        <v>51</v>
      </c>
    </row>
    <row r="54" spans="2:12" x14ac:dyDescent="0.35">
      <c r="B54" s="2" t="s">
        <v>52</v>
      </c>
      <c r="C54" s="3">
        <v>15</v>
      </c>
      <c r="D54" s="2" t="s">
        <v>4</v>
      </c>
    </row>
    <row r="55" spans="2:12" x14ac:dyDescent="0.35">
      <c r="B55" s="2" t="s">
        <v>54</v>
      </c>
      <c r="C55" s="3">
        <v>3</v>
      </c>
      <c r="D55" s="2" t="s">
        <v>13</v>
      </c>
    </row>
    <row r="58" spans="2:12" s="15" customFormat="1" ht="19.5" customHeight="1" x14ac:dyDescent="0.35">
      <c r="B58" s="4" t="s">
        <v>55</v>
      </c>
    </row>
    <row r="60" spans="2:12" x14ac:dyDescent="0.35">
      <c r="B60" s="16" t="s">
        <v>56</v>
      </c>
      <c r="C60" s="16">
        <v>3</v>
      </c>
      <c r="D60" s="16">
        <v>4</v>
      </c>
      <c r="E60" s="16">
        <v>5</v>
      </c>
      <c r="F60" s="16" t="s">
        <v>57</v>
      </c>
      <c r="G60" s="16" t="s">
        <v>58</v>
      </c>
      <c r="H60" s="16" t="s">
        <v>59</v>
      </c>
    </row>
    <row r="61" spans="2:12" x14ac:dyDescent="0.35">
      <c r="C61" s="2">
        <f ca="1">COUNTIF(_xlfn.ANCHORARRAY('Ddajki Flip Sim'!J5),"&gt;3")</f>
        <v>10</v>
      </c>
      <c r="D61" s="2">
        <f ca="1">COUNTIF(_xlfn.ANCHORARRAY('Game 4'!D5),"&gt;0")</f>
        <v>14</v>
      </c>
      <c r="E61" s="2">
        <f ca="1">'Game 5'!D3</f>
        <v>8</v>
      </c>
      <c r="F61" s="26">
        <f ca="1">AVERAGEIF(_xlfn.ANCHORARRAY('Game 3'!E5),"&gt;0")</f>
        <v>3.0625</v>
      </c>
      <c r="G61" s="26">
        <f ca="1">AVERAGEIF(_xlfn.ANCHORARRAY('Game 4'!D5),"&gt;0")</f>
        <v>2.4285714285714284</v>
      </c>
      <c r="H61" s="26">
        <f ca="1">AVERAGEIF(_xlfn.ANCHORARRAY('Game 5'!D6),"&gt;0")</f>
        <v>2.875</v>
      </c>
      <c r="K61" s="16"/>
      <c r="L61" s="16"/>
    </row>
    <row r="62" spans="2:12" x14ac:dyDescent="0.35">
      <c r="B62" s="2" cm="1">
        <f t="array" ref="B62:B1061">_xlfn.SEQUENCE(1000)</f>
        <v>1</v>
      </c>
      <c r="C62" s="2">
        <f t="dataTable" ref="C62:H1061" dt2D="0" dtr="0" r1="B59" ca="1"/>
        <v>10</v>
      </c>
      <c r="D62" s="2">
        <v>15</v>
      </c>
      <c r="E62" s="2">
        <v>8</v>
      </c>
      <c r="F62" s="26">
        <v>3.0555555555555554</v>
      </c>
      <c r="G62" s="26">
        <v>2.5333333333333332</v>
      </c>
      <c r="H62" s="26">
        <v>3.375</v>
      </c>
    </row>
    <row r="63" spans="2:12" x14ac:dyDescent="0.35">
      <c r="B63" s="2">
        <v>2</v>
      </c>
      <c r="C63" s="2">
        <v>5</v>
      </c>
      <c r="D63" s="2">
        <v>13</v>
      </c>
      <c r="E63" s="2">
        <v>10</v>
      </c>
      <c r="F63" s="26">
        <v>2.7222222222222223</v>
      </c>
      <c r="G63" s="26">
        <v>2.5384615384615383</v>
      </c>
      <c r="H63" s="26">
        <v>2.8</v>
      </c>
    </row>
    <row r="64" spans="2:12" x14ac:dyDescent="0.35">
      <c r="B64" s="2">
        <v>3</v>
      </c>
      <c r="C64" s="2">
        <v>8</v>
      </c>
      <c r="D64" s="2">
        <v>14</v>
      </c>
      <c r="E64" s="2">
        <v>7</v>
      </c>
      <c r="F64" s="26">
        <v>2.6666666666666665</v>
      </c>
      <c r="G64" s="26">
        <v>2.2142857142857144</v>
      </c>
      <c r="H64" s="26">
        <v>2.5714285714285716</v>
      </c>
    </row>
    <row r="65" spans="2:8" x14ac:dyDescent="0.35">
      <c r="B65" s="2">
        <v>4</v>
      </c>
      <c r="C65" s="2">
        <v>5</v>
      </c>
      <c r="D65" s="2">
        <v>14</v>
      </c>
      <c r="E65" s="2">
        <v>6</v>
      </c>
      <c r="F65" s="26">
        <v>2.6666666666666665</v>
      </c>
      <c r="G65" s="26">
        <v>2.2857142857142856</v>
      </c>
      <c r="H65" s="26">
        <v>3.1666666666666665</v>
      </c>
    </row>
    <row r="66" spans="2:8" x14ac:dyDescent="0.35">
      <c r="B66" s="2">
        <v>5</v>
      </c>
      <c r="C66" s="2">
        <v>6</v>
      </c>
      <c r="D66" s="2">
        <v>13</v>
      </c>
      <c r="E66" s="2">
        <v>8</v>
      </c>
      <c r="F66" s="26">
        <v>3</v>
      </c>
      <c r="G66" s="26">
        <v>3</v>
      </c>
      <c r="H66" s="26">
        <v>3.5</v>
      </c>
    </row>
    <row r="67" spans="2:8" x14ac:dyDescent="0.35">
      <c r="B67" s="2">
        <v>6</v>
      </c>
      <c r="C67" s="2">
        <v>7</v>
      </c>
      <c r="D67" s="2">
        <v>13</v>
      </c>
      <c r="E67" s="2">
        <v>8</v>
      </c>
      <c r="F67" s="26">
        <v>2.7222222222222223</v>
      </c>
      <c r="G67" s="26">
        <v>2.4615384615384617</v>
      </c>
      <c r="H67" s="26">
        <v>3</v>
      </c>
    </row>
    <row r="68" spans="2:8" x14ac:dyDescent="0.35">
      <c r="B68" s="2">
        <v>7</v>
      </c>
      <c r="C68" s="2">
        <v>9</v>
      </c>
      <c r="D68" s="2">
        <v>12</v>
      </c>
      <c r="E68" s="2">
        <v>9</v>
      </c>
      <c r="F68" s="26">
        <v>2.7777777777777777</v>
      </c>
      <c r="G68" s="26">
        <v>2.9166666666666665</v>
      </c>
      <c r="H68" s="26">
        <v>3.1111111111111112</v>
      </c>
    </row>
    <row r="69" spans="2:8" x14ac:dyDescent="0.35">
      <c r="B69" s="2">
        <v>8</v>
      </c>
      <c r="C69" s="2">
        <v>8</v>
      </c>
      <c r="D69" s="2">
        <v>12</v>
      </c>
      <c r="E69" s="2">
        <v>7</v>
      </c>
      <c r="F69" s="26">
        <v>2.7777777777777777</v>
      </c>
      <c r="G69" s="26">
        <v>2.75</v>
      </c>
      <c r="H69" s="26">
        <v>3.1428571428571428</v>
      </c>
    </row>
    <row r="70" spans="2:8" x14ac:dyDescent="0.35">
      <c r="B70" s="2">
        <v>9</v>
      </c>
      <c r="C70" s="2">
        <v>6</v>
      </c>
      <c r="D70" s="2">
        <v>12</v>
      </c>
      <c r="E70" s="2">
        <v>6</v>
      </c>
      <c r="F70" s="26">
        <v>2.7058823529411766</v>
      </c>
      <c r="G70" s="26">
        <v>2.6666666666666665</v>
      </c>
      <c r="H70" s="26">
        <v>3.6666666666666665</v>
      </c>
    </row>
    <row r="71" spans="2:8" x14ac:dyDescent="0.35">
      <c r="B71" s="2">
        <v>10</v>
      </c>
      <c r="C71" s="2">
        <v>9</v>
      </c>
      <c r="D71" s="2">
        <v>15</v>
      </c>
      <c r="E71" s="2">
        <v>7</v>
      </c>
      <c r="F71" s="26">
        <v>2.7222222222222223</v>
      </c>
      <c r="G71" s="26">
        <v>2.0666666666666669</v>
      </c>
      <c r="H71" s="26">
        <v>2.2857142857142856</v>
      </c>
    </row>
    <row r="72" spans="2:8" x14ac:dyDescent="0.35">
      <c r="B72" s="2">
        <v>11</v>
      </c>
      <c r="C72" s="2">
        <v>9</v>
      </c>
      <c r="D72" s="2">
        <v>13</v>
      </c>
      <c r="E72" s="2">
        <v>8</v>
      </c>
      <c r="F72" s="26">
        <v>2.6666666666666665</v>
      </c>
      <c r="G72" s="26">
        <v>2.3846153846153846</v>
      </c>
      <c r="H72" s="26">
        <v>2.75</v>
      </c>
    </row>
    <row r="73" spans="2:8" x14ac:dyDescent="0.35">
      <c r="B73" s="2">
        <v>12</v>
      </c>
      <c r="C73" s="2">
        <v>6</v>
      </c>
      <c r="D73" s="2">
        <v>13</v>
      </c>
      <c r="E73" s="2">
        <v>6</v>
      </c>
      <c r="F73" s="26">
        <v>2.7058823529411766</v>
      </c>
      <c r="G73" s="26">
        <v>2.3076923076923075</v>
      </c>
      <c r="H73" s="26">
        <v>2.6666666666666665</v>
      </c>
    </row>
    <row r="74" spans="2:8" x14ac:dyDescent="0.35">
      <c r="B74" s="2">
        <v>13</v>
      </c>
      <c r="C74" s="2">
        <v>9</v>
      </c>
      <c r="D74" s="2">
        <v>16</v>
      </c>
      <c r="E74" s="2">
        <v>10</v>
      </c>
      <c r="F74" s="26">
        <v>3</v>
      </c>
      <c r="G74" s="26">
        <v>2.3125</v>
      </c>
      <c r="H74" s="26">
        <v>2.7</v>
      </c>
    </row>
    <row r="75" spans="2:8" x14ac:dyDescent="0.35">
      <c r="B75" s="2">
        <v>14</v>
      </c>
      <c r="C75" s="2">
        <v>8</v>
      </c>
      <c r="D75" s="2">
        <v>13</v>
      </c>
      <c r="E75" s="2">
        <v>4</v>
      </c>
      <c r="F75" s="26">
        <v>2.5294117647058822</v>
      </c>
      <c r="G75" s="26">
        <v>2.0769230769230771</v>
      </c>
      <c r="H75" s="26">
        <v>2.75</v>
      </c>
    </row>
    <row r="76" spans="2:8" x14ac:dyDescent="0.35">
      <c r="B76" s="2">
        <v>15</v>
      </c>
      <c r="C76" s="2">
        <v>11</v>
      </c>
      <c r="D76" s="2">
        <v>15</v>
      </c>
      <c r="E76" s="2">
        <v>10</v>
      </c>
      <c r="F76" s="26">
        <v>3.0555555555555554</v>
      </c>
      <c r="G76" s="26">
        <v>2.5333333333333332</v>
      </c>
      <c r="H76" s="26">
        <v>2.8</v>
      </c>
    </row>
    <row r="77" spans="2:8" x14ac:dyDescent="0.35">
      <c r="B77" s="2">
        <v>16</v>
      </c>
      <c r="C77" s="2">
        <v>12</v>
      </c>
      <c r="D77" s="2">
        <v>14</v>
      </c>
      <c r="E77" s="2">
        <v>7</v>
      </c>
      <c r="F77" s="26">
        <v>3.0555555555555554</v>
      </c>
      <c r="G77" s="26">
        <v>2.7142857142857144</v>
      </c>
      <c r="H77" s="26">
        <v>3.4285714285714284</v>
      </c>
    </row>
    <row r="78" spans="2:8" x14ac:dyDescent="0.35">
      <c r="B78" s="2">
        <v>17</v>
      </c>
      <c r="C78" s="2">
        <v>4</v>
      </c>
      <c r="D78" s="2">
        <v>15</v>
      </c>
      <c r="E78" s="2">
        <v>10</v>
      </c>
      <c r="F78" s="26">
        <v>3</v>
      </c>
      <c r="G78" s="26">
        <v>2.3333333333333335</v>
      </c>
      <c r="H78" s="26">
        <v>2.7</v>
      </c>
    </row>
    <row r="79" spans="2:8" x14ac:dyDescent="0.35">
      <c r="B79" s="2">
        <v>18</v>
      </c>
      <c r="C79" s="2">
        <v>7</v>
      </c>
      <c r="D79" s="2">
        <v>14</v>
      </c>
      <c r="E79" s="2">
        <v>8</v>
      </c>
      <c r="F79" s="26">
        <v>2.9444444444444446</v>
      </c>
      <c r="G79" s="26">
        <v>2.6428571428571428</v>
      </c>
      <c r="H79" s="26">
        <v>3</v>
      </c>
    </row>
    <row r="80" spans="2:8" x14ac:dyDescent="0.35">
      <c r="B80" s="2">
        <v>19</v>
      </c>
      <c r="C80" s="2">
        <v>11</v>
      </c>
      <c r="D80" s="2">
        <v>13</v>
      </c>
      <c r="E80" s="2">
        <v>7</v>
      </c>
      <c r="F80" s="26">
        <v>3</v>
      </c>
      <c r="G80" s="26">
        <v>2.8461538461538463</v>
      </c>
      <c r="H80" s="26">
        <v>3.2857142857142856</v>
      </c>
    </row>
    <row r="81" spans="2:8" x14ac:dyDescent="0.35">
      <c r="B81" s="2">
        <v>20</v>
      </c>
      <c r="C81" s="2">
        <v>11</v>
      </c>
      <c r="D81" s="2">
        <v>15</v>
      </c>
      <c r="E81" s="2">
        <v>8</v>
      </c>
      <c r="F81" s="26">
        <v>3.0588235294117645</v>
      </c>
      <c r="G81" s="26">
        <v>2.2666666666666666</v>
      </c>
      <c r="H81" s="26">
        <v>3</v>
      </c>
    </row>
    <row r="82" spans="2:8" x14ac:dyDescent="0.35">
      <c r="B82" s="2">
        <v>21</v>
      </c>
      <c r="C82" s="2">
        <v>10</v>
      </c>
      <c r="D82" s="2">
        <v>14</v>
      </c>
      <c r="E82" s="2">
        <v>9</v>
      </c>
      <c r="F82" s="26">
        <v>3.0588235294117645</v>
      </c>
      <c r="G82" s="26">
        <v>2.6428571428571428</v>
      </c>
      <c r="H82" s="26">
        <v>3.3333333333333335</v>
      </c>
    </row>
    <row r="83" spans="2:8" x14ac:dyDescent="0.35">
      <c r="B83" s="2">
        <v>22</v>
      </c>
      <c r="C83" s="2">
        <v>4</v>
      </c>
      <c r="D83" s="2">
        <v>13</v>
      </c>
      <c r="E83" s="2">
        <v>6</v>
      </c>
      <c r="F83" s="26">
        <v>2.5</v>
      </c>
      <c r="G83" s="26">
        <v>2.1538461538461537</v>
      </c>
      <c r="H83" s="26">
        <v>2.8333333333333335</v>
      </c>
    </row>
    <row r="84" spans="2:8" x14ac:dyDescent="0.35">
      <c r="B84" s="2">
        <v>23</v>
      </c>
      <c r="C84" s="2">
        <v>7</v>
      </c>
      <c r="D84" s="2">
        <v>13</v>
      </c>
      <c r="E84" s="2">
        <v>9</v>
      </c>
      <c r="F84" s="26">
        <v>2.7777777777777777</v>
      </c>
      <c r="G84" s="26">
        <v>2.6923076923076925</v>
      </c>
      <c r="H84" s="26">
        <v>3.1111111111111112</v>
      </c>
    </row>
    <row r="85" spans="2:8" x14ac:dyDescent="0.35">
      <c r="B85" s="2">
        <v>24</v>
      </c>
      <c r="C85" s="2">
        <v>9</v>
      </c>
      <c r="D85" s="2">
        <v>12</v>
      </c>
      <c r="E85" s="2">
        <v>7</v>
      </c>
      <c r="F85" s="26">
        <v>2.8888888888888888</v>
      </c>
      <c r="G85" s="26">
        <v>2.8333333333333335</v>
      </c>
      <c r="H85" s="26">
        <v>4</v>
      </c>
    </row>
    <row r="86" spans="2:8" x14ac:dyDescent="0.35">
      <c r="B86" s="2">
        <v>25</v>
      </c>
      <c r="C86" s="2">
        <v>7</v>
      </c>
      <c r="D86" s="2">
        <v>12</v>
      </c>
      <c r="E86" s="2">
        <v>8</v>
      </c>
      <c r="F86" s="26">
        <v>2.5555555555555554</v>
      </c>
      <c r="G86" s="26">
        <v>2.4166666666666665</v>
      </c>
      <c r="H86" s="26">
        <v>2.625</v>
      </c>
    </row>
    <row r="87" spans="2:8" x14ac:dyDescent="0.35">
      <c r="B87" s="2">
        <v>26</v>
      </c>
      <c r="C87" s="2">
        <v>6</v>
      </c>
      <c r="D87" s="2">
        <v>14</v>
      </c>
      <c r="E87" s="2">
        <v>6</v>
      </c>
      <c r="F87" s="26">
        <v>2.8235294117647061</v>
      </c>
      <c r="G87" s="26">
        <v>2.3571428571428572</v>
      </c>
      <c r="H87" s="26">
        <v>3</v>
      </c>
    </row>
    <row r="88" spans="2:8" x14ac:dyDescent="0.35">
      <c r="B88" s="2">
        <v>27</v>
      </c>
      <c r="C88" s="2">
        <v>8</v>
      </c>
      <c r="D88" s="2">
        <v>13</v>
      </c>
      <c r="E88" s="2">
        <v>6</v>
      </c>
      <c r="F88" s="26">
        <v>2.7777777777777777</v>
      </c>
      <c r="G88" s="26">
        <v>2.6153846153846154</v>
      </c>
      <c r="H88" s="26">
        <v>3</v>
      </c>
    </row>
    <row r="89" spans="2:8" x14ac:dyDescent="0.35">
      <c r="B89" s="2">
        <v>28</v>
      </c>
      <c r="C89" s="2">
        <v>9</v>
      </c>
      <c r="D89" s="2">
        <v>13</v>
      </c>
      <c r="E89" s="2">
        <v>8</v>
      </c>
      <c r="F89" s="26">
        <v>3</v>
      </c>
      <c r="G89" s="26">
        <v>2.8461538461538463</v>
      </c>
      <c r="H89" s="26">
        <v>3.375</v>
      </c>
    </row>
    <row r="90" spans="2:8" x14ac:dyDescent="0.35">
      <c r="B90" s="2">
        <v>29</v>
      </c>
      <c r="C90" s="2">
        <v>10</v>
      </c>
      <c r="D90" s="2">
        <v>14</v>
      </c>
      <c r="E90" s="2">
        <v>8</v>
      </c>
      <c r="F90" s="26">
        <v>2.9444444444444446</v>
      </c>
      <c r="G90" s="26">
        <v>2.5714285714285716</v>
      </c>
      <c r="H90" s="26">
        <v>3.125</v>
      </c>
    </row>
    <row r="91" spans="2:8" x14ac:dyDescent="0.35">
      <c r="B91" s="2">
        <v>30</v>
      </c>
      <c r="C91" s="2">
        <v>8</v>
      </c>
      <c r="D91" s="2">
        <v>15</v>
      </c>
      <c r="E91" s="2">
        <v>7</v>
      </c>
      <c r="F91" s="26">
        <v>3.1111111111111112</v>
      </c>
      <c r="G91" s="26">
        <v>2.5333333333333332</v>
      </c>
      <c r="H91" s="26">
        <v>3.4285714285714284</v>
      </c>
    </row>
    <row r="92" spans="2:8" x14ac:dyDescent="0.35">
      <c r="B92" s="2">
        <v>31</v>
      </c>
      <c r="C92" s="2">
        <v>8</v>
      </c>
      <c r="D92" s="2">
        <v>14</v>
      </c>
      <c r="E92" s="2">
        <v>8</v>
      </c>
      <c r="F92" s="26">
        <v>2.9411764705882355</v>
      </c>
      <c r="G92" s="26">
        <v>2.3571428571428572</v>
      </c>
      <c r="H92" s="26">
        <v>2.75</v>
      </c>
    </row>
    <row r="93" spans="2:8" x14ac:dyDescent="0.35">
      <c r="B93" s="2">
        <v>32</v>
      </c>
      <c r="C93" s="2">
        <v>5</v>
      </c>
      <c r="D93" s="2">
        <v>14</v>
      </c>
      <c r="E93" s="2">
        <v>8</v>
      </c>
      <c r="F93" s="26">
        <v>2.3888888888888888</v>
      </c>
      <c r="G93" s="26">
        <v>1.9285714285714286</v>
      </c>
      <c r="H93" s="26">
        <v>2.25</v>
      </c>
    </row>
    <row r="94" spans="2:8" x14ac:dyDescent="0.35">
      <c r="B94" s="2">
        <v>33</v>
      </c>
      <c r="C94" s="2">
        <v>11</v>
      </c>
      <c r="D94" s="2">
        <v>16</v>
      </c>
      <c r="E94" s="2">
        <v>9</v>
      </c>
      <c r="F94" s="26">
        <v>3</v>
      </c>
      <c r="G94" s="26">
        <v>2.3125</v>
      </c>
      <c r="H94" s="26">
        <v>2.6666666666666665</v>
      </c>
    </row>
    <row r="95" spans="2:8" x14ac:dyDescent="0.35">
      <c r="B95" s="2">
        <v>34</v>
      </c>
      <c r="C95" s="2">
        <v>5</v>
      </c>
      <c r="D95" s="2">
        <v>13</v>
      </c>
      <c r="E95" s="2">
        <v>7</v>
      </c>
      <c r="F95" s="26">
        <v>2.7058823529411766</v>
      </c>
      <c r="G95" s="26">
        <v>2.3076923076923075</v>
      </c>
      <c r="H95" s="26">
        <v>3.2857142857142856</v>
      </c>
    </row>
    <row r="96" spans="2:8" x14ac:dyDescent="0.35">
      <c r="B96" s="2">
        <v>35</v>
      </c>
      <c r="C96" s="2">
        <v>12</v>
      </c>
      <c r="D96" s="2">
        <v>12</v>
      </c>
      <c r="E96" s="2">
        <v>7</v>
      </c>
      <c r="F96" s="26">
        <v>2.8333333333333335</v>
      </c>
      <c r="G96" s="26">
        <v>3</v>
      </c>
      <c r="H96" s="26">
        <v>4</v>
      </c>
    </row>
    <row r="97" spans="2:8" x14ac:dyDescent="0.35">
      <c r="B97" s="2">
        <v>36</v>
      </c>
      <c r="C97" s="2">
        <v>7</v>
      </c>
      <c r="D97" s="2">
        <v>13</v>
      </c>
      <c r="E97" s="2">
        <v>8</v>
      </c>
      <c r="F97" s="26">
        <v>2.8823529411764706</v>
      </c>
      <c r="G97" s="26">
        <v>2.6153846153846154</v>
      </c>
      <c r="H97" s="26">
        <v>3</v>
      </c>
    </row>
    <row r="98" spans="2:8" x14ac:dyDescent="0.35">
      <c r="B98" s="2">
        <v>37</v>
      </c>
      <c r="C98" s="2">
        <v>6</v>
      </c>
      <c r="D98" s="2">
        <v>14</v>
      </c>
      <c r="E98" s="2">
        <v>7</v>
      </c>
      <c r="F98" s="26">
        <v>2.7222222222222223</v>
      </c>
      <c r="G98" s="26">
        <v>2.2857142857142856</v>
      </c>
      <c r="H98" s="26">
        <v>2.7142857142857144</v>
      </c>
    </row>
    <row r="99" spans="2:8" x14ac:dyDescent="0.35">
      <c r="B99" s="2">
        <v>38</v>
      </c>
      <c r="C99" s="2">
        <v>8</v>
      </c>
      <c r="D99" s="2">
        <v>11</v>
      </c>
      <c r="E99" s="2">
        <v>7</v>
      </c>
      <c r="F99" s="26">
        <v>2.8333333333333335</v>
      </c>
      <c r="G99" s="26">
        <v>3.1818181818181817</v>
      </c>
      <c r="H99" s="26">
        <v>3.4285714285714284</v>
      </c>
    </row>
    <row r="100" spans="2:8" x14ac:dyDescent="0.35">
      <c r="B100" s="2">
        <v>39</v>
      </c>
      <c r="C100" s="2">
        <v>11</v>
      </c>
      <c r="D100" s="2">
        <v>13</v>
      </c>
      <c r="E100" s="2">
        <v>7</v>
      </c>
      <c r="F100" s="26">
        <v>3.0555555555555554</v>
      </c>
      <c r="G100" s="26">
        <v>2.8461538461538463</v>
      </c>
      <c r="H100" s="26">
        <v>3.4285714285714284</v>
      </c>
    </row>
    <row r="101" spans="2:8" x14ac:dyDescent="0.35">
      <c r="B101" s="2">
        <v>40</v>
      </c>
      <c r="C101" s="2">
        <v>6</v>
      </c>
      <c r="D101" s="2">
        <v>14</v>
      </c>
      <c r="E101" s="2">
        <v>7</v>
      </c>
      <c r="F101" s="26">
        <v>2.5555555555555554</v>
      </c>
      <c r="G101" s="26">
        <v>2.0714285714285716</v>
      </c>
      <c r="H101" s="26">
        <v>2.4285714285714284</v>
      </c>
    </row>
    <row r="102" spans="2:8" x14ac:dyDescent="0.35">
      <c r="B102" s="2">
        <v>41</v>
      </c>
      <c r="C102" s="2">
        <v>9</v>
      </c>
      <c r="D102" s="2">
        <v>15</v>
      </c>
      <c r="E102" s="2">
        <v>8</v>
      </c>
      <c r="F102" s="26">
        <v>2.8888888888888888</v>
      </c>
      <c r="G102" s="26">
        <v>2.3333333333333335</v>
      </c>
      <c r="H102" s="26">
        <v>3</v>
      </c>
    </row>
    <row r="103" spans="2:8" x14ac:dyDescent="0.35">
      <c r="B103" s="2">
        <v>42</v>
      </c>
      <c r="C103" s="2">
        <v>4</v>
      </c>
      <c r="D103" s="2">
        <v>14</v>
      </c>
      <c r="E103" s="2">
        <v>9</v>
      </c>
      <c r="F103" s="26">
        <v>2.7222222222222223</v>
      </c>
      <c r="G103" s="26">
        <v>2.3571428571428572</v>
      </c>
      <c r="H103" s="26">
        <v>2.5555555555555554</v>
      </c>
    </row>
    <row r="104" spans="2:8" x14ac:dyDescent="0.35">
      <c r="B104" s="2">
        <v>43</v>
      </c>
      <c r="C104" s="2">
        <v>9</v>
      </c>
      <c r="D104" s="2">
        <v>16</v>
      </c>
      <c r="E104" s="2">
        <v>8</v>
      </c>
      <c r="F104" s="26">
        <v>3.1666666666666665</v>
      </c>
      <c r="G104" s="26">
        <v>2.4375</v>
      </c>
      <c r="H104" s="26">
        <v>3.25</v>
      </c>
    </row>
    <row r="105" spans="2:8" x14ac:dyDescent="0.35">
      <c r="B105" s="2">
        <v>44</v>
      </c>
      <c r="C105" s="2">
        <v>6</v>
      </c>
      <c r="D105" s="2">
        <v>14</v>
      </c>
      <c r="E105" s="2">
        <v>8</v>
      </c>
      <c r="F105" s="26">
        <v>2.7777777777777777</v>
      </c>
      <c r="G105" s="26">
        <v>2.3571428571428572</v>
      </c>
      <c r="H105" s="26">
        <v>2.5</v>
      </c>
    </row>
    <row r="106" spans="2:8" x14ac:dyDescent="0.35">
      <c r="B106" s="2">
        <v>45</v>
      </c>
      <c r="C106" s="2">
        <v>9</v>
      </c>
      <c r="D106" s="2">
        <v>14</v>
      </c>
      <c r="E106" s="2">
        <v>6</v>
      </c>
      <c r="F106" s="26">
        <v>3</v>
      </c>
      <c r="G106" s="26">
        <v>2.5714285714285716</v>
      </c>
      <c r="H106" s="26">
        <v>3.3333333333333335</v>
      </c>
    </row>
    <row r="107" spans="2:8" x14ac:dyDescent="0.35">
      <c r="B107" s="2">
        <v>46</v>
      </c>
      <c r="C107" s="2">
        <v>9</v>
      </c>
      <c r="D107" s="2">
        <v>15</v>
      </c>
      <c r="E107" s="2">
        <v>10</v>
      </c>
      <c r="F107" s="26">
        <v>3.2222222222222223</v>
      </c>
      <c r="G107" s="26">
        <v>2.7333333333333334</v>
      </c>
      <c r="H107" s="26">
        <v>3.2</v>
      </c>
    </row>
    <row r="108" spans="2:8" x14ac:dyDescent="0.35">
      <c r="B108" s="2">
        <v>47</v>
      </c>
      <c r="C108" s="2">
        <v>8</v>
      </c>
      <c r="D108" s="2">
        <v>15</v>
      </c>
      <c r="E108" s="2">
        <v>10</v>
      </c>
      <c r="F108" s="26">
        <v>3.2941176470588234</v>
      </c>
      <c r="G108" s="26">
        <v>2.7333333333333334</v>
      </c>
      <c r="H108" s="26">
        <v>3.2</v>
      </c>
    </row>
    <row r="109" spans="2:8" x14ac:dyDescent="0.35">
      <c r="B109" s="2">
        <v>48</v>
      </c>
      <c r="C109" s="2">
        <v>6</v>
      </c>
      <c r="D109" s="2">
        <v>11</v>
      </c>
      <c r="E109" s="2">
        <v>6</v>
      </c>
      <c r="F109" s="26">
        <v>2.6666666666666665</v>
      </c>
      <c r="G109" s="26">
        <v>3.0909090909090908</v>
      </c>
      <c r="H109" s="26">
        <v>4.166666666666667</v>
      </c>
    </row>
    <row r="110" spans="2:8" x14ac:dyDescent="0.35">
      <c r="B110" s="2">
        <v>49</v>
      </c>
      <c r="C110" s="2">
        <v>9</v>
      </c>
      <c r="D110" s="2">
        <v>15</v>
      </c>
      <c r="E110" s="2">
        <v>9</v>
      </c>
      <c r="F110" s="26">
        <v>3</v>
      </c>
      <c r="G110" s="26">
        <v>2.4666666666666668</v>
      </c>
      <c r="H110" s="26">
        <v>2.7777777777777777</v>
      </c>
    </row>
    <row r="111" spans="2:8" x14ac:dyDescent="0.35">
      <c r="B111" s="2">
        <v>50</v>
      </c>
      <c r="C111" s="2">
        <v>7</v>
      </c>
      <c r="D111" s="2">
        <v>14</v>
      </c>
      <c r="E111" s="2">
        <v>7</v>
      </c>
      <c r="F111" s="26">
        <v>2.8888888888888888</v>
      </c>
      <c r="G111" s="26">
        <v>2.5</v>
      </c>
      <c r="H111" s="26">
        <v>3.1428571428571428</v>
      </c>
    </row>
    <row r="112" spans="2:8" x14ac:dyDescent="0.35">
      <c r="B112" s="2">
        <v>51</v>
      </c>
      <c r="C112" s="2">
        <v>6</v>
      </c>
      <c r="D112" s="2">
        <v>12</v>
      </c>
      <c r="E112" s="2">
        <v>6</v>
      </c>
      <c r="F112" s="26">
        <v>2.8823529411764706</v>
      </c>
      <c r="G112" s="26">
        <v>2.8333333333333335</v>
      </c>
      <c r="H112" s="26">
        <v>3.8333333333333335</v>
      </c>
    </row>
    <row r="113" spans="2:8" x14ac:dyDescent="0.35">
      <c r="B113" s="2">
        <v>52</v>
      </c>
      <c r="C113" s="2">
        <v>11</v>
      </c>
      <c r="D113" s="2">
        <v>13</v>
      </c>
      <c r="E113" s="2">
        <v>7</v>
      </c>
      <c r="F113" s="26">
        <v>3.1111111111111112</v>
      </c>
      <c r="G113" s="26">
        <v>3</v>
      </c>
      <c r="H113" s="26">
        <v>3.8571428571428572</v>
      </c>
    </row>
    <row r="114" spans="2:8" x14ac:dyDescent="0.35">
      <c r="B114" s="2">
        <v>53</v>
      </c>
      <c r="C114" s="2">
        <v>7</v>
      </c>
      <c r="D114" s="2">
        <v>12</v>
      </c>
      <c r="E114" s="2">
        <v>8</v>
      </c>
      <c r="F114" s="26">
        <v>2.7777777777777777</v>
      </c>
      <c r="G114" s="26">
        <v>2.6666666666666665</v>
      </c>
      <c r="H114" s="26">
        <v>2.625</v>
      </c>
    </row>
    <row r="115" spans="2:8" x14ac:dyDescent="0.35">
      <c r="B115" s="2">
        <v>54</v>
      </c>
      <c r="C115" s="2">
        <v>9</v>
      </c>
      <c r="D115" s="2">
        <v>15</v>
      </c>
      <c r="E115" s="2">
        <v>6</v>
      </c>
      <c r="F115" s="26">
        <v>3.0555555555555554</v>
      </c>
      <c r="G115" s="26">
        <v>2.4666666666666668</v>
      </c>
      <c r="H115" s="26">
        <v>3.1666666666666665</v>
      </c>
    </row>
    <row r="116" spans="2:8" x14ac:dyDescent="0.35">
      <c r="B116" s="2">
        <v>55</v>
      </c>
      <c r="C116" s="2">
        <v>10</v>
      </c>
      <c r="D116" s="2">
        <v>11</v>
      </c>
      <c r="E116" s="2">
        <v>8</v>
      </c>
      <c r="F116" s="26">
        <v>2.6666666666666665</v>
      </c>
      <c r="G116" s="26">
        <v>3.1818181818181817</v>
      </c>
      <c r="H116" s="26">
        <v>3.5</v>
      </c>
    </row>
    <row r="117" spans="2:8" x14ac:dyDescent="0.35">
      <c r="B117" s="2">
        <v>56</v>
      </c>
      <c r="C117" s="2">
        <v>7</v>
      </c>
      <c r="D117" s="2">
        <v>15</v>
      </c>
      <c r="E117" s="2">
        <v>8</v>
      </c>
      <c r="F117" s="26">
        <v>2.9444444444444446</v>
      </c>
      <c r="G117" s="26">
        <v>2.4</v>
      </c>
      <c r="H117" s="26">
        <v>3.125</v>
      </c>
    </row>
    <row r="118" spans="2:8" x14ac:dyDescent="0.35">
      <c r="B118" s="2">
        <v>57</v>
      </c>
      <c r="C118" s="2">
        <v>7</v>
      </c>
      <c r="D118" s="2">
        <v>14</v>
      </c>
      <c r="E118" s="2">
        <v>8</v>
      </c>
      <c r="F118" s="26">
        <v>2.6666666666666665</v>
      </c>
      <c r="G118" s="26">
        <v>2.2142857142857144</v>
      </c>
      <c r="H118" s="26">
        <v>2.625</v>
      </c>
    </row>
    <row r="119" spans="2:8" x14ac:dyDescent="0.35">
      <c r="B119" s="2">
        <v>58</v>
      </c>
      <c r="C119" s="2">
        <v>12</v>
      </c>
      <c r="D119" s="2">
        <v>14</v>
      </c>
      <c r="E119" s="2">
        <v>7</v>
      </c>
      <c r="F119" s="26">
        <v>3.2222222222222223</v>
      </c>
      <c r="G119" s="26">
        <v>2.9285714285714284</v>
      </c>
      <c r="H119" s="26">
        <v>4.1428571428571432</v>
      </c>
    </row>
    <row r="120" spans="2:8" x14ac:dyDescent="0.35">
      <c r="B120" s="2">
        <v>59</v>
      </c>
      <c r="C120" s="2">
        <v>6</v>
      </c>
      <c r="D120" s="2">
        <v>13</v>
      </c>
      <c r="E120" s="2">
        <v>5</v>
      </c>
      <c r="F120" s="26">
        <v>2.6666666666666665</v>
      </c>
      <c r="G120" s="26">
        <v>2.4615384615384617</v>
      </c>
      <c r="H120" s="26">
        <v>3.4</v>
      </c>
    </row>
    <row r="121" spans="2:8" x14ac:dyDescent="0.35">
      <c r="B121" s="2">
        <v>60</v>
      </c>
      <c r="C121" s="2">
        <v>8</v>
      </c>
      <c r="D121" s="2">
        <v>14</v>
      </c>
      <c r="E121" s="2">
        <v>9</v>
      </c>
      <c r="F121" s="26">
        <v>3.0588235294117645</v>
      </c>
      <c r="G121" s="26">
        <v>2.6428571428571428</v>
      </c>
      <c r="H121" s="26">
        <v>3</v>
      </c>
    </row>
    <row r="122" spans="2:8" x14ac:dyDescent="0.35">
      <c r="B122" s="2">
        <v>61</v>
      </c>
      <c r="C122" s="2">
        <v>6</v>
      </c>
      <c r="D122" s="2">
        <v>15</v>
      </c>
      <c r="E122" s="2">
        <v>7</v>
      </c>
      <c r="F122" s="26">
        <v>2.8888888888888888</v>
      </c>
      <c r="G122" s="26">
        <v>2.3333333333333335</v>
      </c>
      <c r="H122" s="26">
        <v>3.4285714285714284</v>
      </c>
    </row>
    <row r="123" spans="2:8" x14ac:dyDescent="0.35">
      <c r="B123" s="2">
        <v>62</v>
      </c>
      <c r="C123" s="2">
        <v>9</v>
      </c>
      <c r="D123" s="2">
        <v>12</v>
      </c>
      <c r="E123" s="2">
        <v>8</v>
      </c>
      <c r="F123" s="26">
        <v>2.8823529411764706</v>
      </c>
      <c r="G123" s="26">
        <v>2.6666666666666665</v>
      </c>
      <c r="H123" s="26">
        <v>3</v>
      </c>
    </row>
    <row r="124" spans="2:8" x14ac:dyDescent="0.35">
      <c r="B124" s="2">
        <v>63</v>
      </c>
      <c r="C124" s="2">
        <v>6</v>
      </c>
      <c r="D124" s="2">
        <v>14</v>
      </c>
      <c r="E124" s="2">
        <v>7</v>
      </c>
      <c r="F124" s="26">
        <v>2.6111111111111112</v>
      </c>
      <c r="G124" s="26">
        <v>2.2142857142857144</v>
      </c>
      <c r="H124" s="26">
        <v>2.4285714285714284</v>
      </c>
    </row>
    <row r="125" spans="2:8" x14ac:dyDescent="0.35">
      <c r="B125" s="2">
        <v>64</v>
      </c>
      <c r="C125" s="2">
        <v>7</v>
      </c>
      <c r="D125" s="2">
        <v>13</v>
      </c>
      <c r="E125" s="2">
        <v>10</v>
      </c>
      <c r="F125" s="26">
        <v>2.8333333333333335</v>
      </c>
      <c r="G125" s="26">
        <v>2.7692307692307692</v>
      </c>
      <c r="H125" s="26">
        <v>2.9</v>
      </c>
    </row>
    <row r="126" spans="2:8" x14ac:dyDescent="0.35">
      <c r="B126" s="2">
        <v>65</v>
      </c>
      <c r="C126" s="2">
        <v>12</v>
      </c>
      <c r="D126" s="2">
        <v>17</v>
      </c>
      <c r="E126" s="2">
        <v>9</v>
      </c>
      <c r="F126" s="26">
        <v>3</v>
      </c>
      <c r="G126" s="26">
        <v>2.1176470588235294</v>
      </c>
      <c r="H126" s="26">
        <v>2.4444444444444446</v>
      </c>
    </row>
    <row r="127" spans="2:8" x14ac:dyDescent="0.35">
      <c r="B127" s="2">
        <v>66</v>
      </c>
      <c r="C127" s="2">
        <v>9</v>
      </c>
      <c r="D127" s="2">
        <v>16</v>
      </c>
      <c r="E127" s="2">
        <v>9</v>
      </c>
      <c r="F127" s="26">
        <v>3.1111111111111112</v>
      </c>
      <c r="G127" s="26">
        <v>2.4375</v>
      </c>
      <c r="H127" s="26">
        <v>3</v>
      </c>
    </row>
    <row r="128" spans="2:8" x14ac:dyDescent="0.35">
      <c r="B128" s="2">
        <v>67</v>
      </c>
      <c r="C128" s="2">
        <v>8</v>
      </c>
      <c r="D128" s="2">
        <v>13</v>
      </c>
      <c r="E128" s="2">
        <v>10</v>
      </c>
      <c r="F128" s="26">
        <v>3.1764705882352939</v>
      </c>
      <c r="G128" s="26">
        <v>2.8461538461538463</v>
      </c>
      <c r="H128" s="26">
        <v>3</v>
      </c>
    </row>
    <row r="129" spans="2:8" x14ac:dyDescent="0.35">
      <c r="B129" s="2">
        <v>68</v>
      </c>
      <c r="C129" s="2">
        <v>11</v>
      </c>
      <c r="D129" s="2">
        <v>15</v>
      </c>
      <c r="E129" s="2">
        <v>7</v>
      </c>
      <c r="F129" s="26">
        <v>3.1111111111111112</v>
      </c>
      <c r="G129" s="26">
        <v>2.5333333333333332</v>
      </c>
      <c r="H129" s="26">
        <v>3.1428571428571428</v>
      </c>
    </row>
    <row r="130" spans="2:8" x14ac:dyDescent="0.35">
      <c r="B130" s="2">
        <v>69</v>
      </c>
      <c r="C130" s="2">
        <v>6</v>
      </c>
      <c r="D130" s="2">
        <v>14</v>
      </c>
      <c r="E130" s="2">
        <v>8</v>
      </c>
      <c r="F130" s="26">
        <v>2.7777777777777777</v>
      </c>
      <c r="G130" s="26">
        <v>2.3571428571428572</v>
      </c>
      <c r="H130" s="26">
        <v>2.625</v>
      </c>
    </row>
    <row r="131" spans="2:8" x14ac:dyDescent="0.35">
      <c r="B131" s="2">
        <v>70</v>
      </c>
      <c r="C131" s="2">
        <v>9</v>
      </c>
      <c r="D131" s="2">
        <v>16</v>
      </c>
      <c r="E131" s="2">
        <v>10</v>
      </c>
      <c r="F131" s="26">
        <v>2.7222222222222223</v>
      </c>
      <c r="G131" s="26">
        <v>2</v>
      </c>
      <c r="H131" s="26">
        <v>2</v>
      </c>
    </row>
    <row r="132" spans="2:8" x14ac:dyDescent="0.35">
      <c r="B132" s="2">
        <v>71</v>
      </c>
      <c r="C132" s="2">
        <v>9</v>
      </c>
      <c r="D132" s="2">
        <v>15</v>
      </c>
      <c r="E132" s="2">
        <v>8</v>
      </c>
      <c r="F132" s="26">
        <v>2.6666666666666665</v>
      </c>
      <c r="G132" s="26">
        <v>2.0666666666666669</v>
      </c>
      <c r="H132" s="26">
        <v>2.5</v>
      </c>
    </row>
    <row r="133" spans="2:8" x14ac:dyDescent="0.35">
      <c r="B133" s="2">
        <v>72</v>
      </c>
      <c r="C133" s="2">
        <v>10</v>
      </c>
      <c r="D133" s="2">
        <v>12</v>
      </c>
      <c r="E133" s="2">
        <v>7</v>
      </c>
      <c r="F133" s="26">
        <v>2.8333333333333335</v>
      </c>
      <c r="G133" s="26">
        <v>2.9166666666666665</v>
      </c>
      <c r="H133" s="26">
        <v>3.4285714285714284</v>
      </c>
    </row>
    <row r="134" spans="2:8" x14ac:dyDescent="0.35">
      <c r="B134" s="2">
        <v>73</v>
      </c>
      <c r="C134" s="2">
        <v>11</v>
      </c>
      <c r="D134" s="2">
        <v>17</v>
      </c>
      <c r="E134" s="2">
        <v>10</v>
      </c>
      <c r="F134" s="26">
        <v>3.2777777777777777</v>
      </c>
      <c r="G134" s="26">
        <v>2.4117647058823528</v>
      </c>
      <c r="H134" s="26">
        <v>3.2</v>
      </c>
    </row>
    <row r="135" spans="2:8" x14ac:dyDescent="0.35">
      <c r="B135" s="2">
        <v>74</v>
      </c>
      <c r="C135" s="2">
        <v>8</v>
      </c>
      <c r="D135" s="2">
        <v>12</v>
      </c>
      <c r="E135" s="2">
        <v>7</v>
      </c>
      <c r="F135" s="26">
        <v>2.9444444444444446</v>
      </c>
      <c r="G135" s="26">
        <v>3</v>
      </c>
      <c r="H135" s="26">
        <v>3.4285714285714284</v>
      </c>
    </row>
    <row r="136" spans="2:8" x14ac:dyDescent="0.35">
      <c r="B136" s="2">
        <v>75</v>
      </c>
      <c r="C136" s="2">
        <v>11</v>
      </c>
      <c r="D136" s="2">
        <v>14</v>
      </c>
      <c r="E136" s="2">
        <v>8</v>
      </c>
      <c r="F136" s="26">
        <v>2.8333333333333335</v>
      </c>
      <c r="G136" s="26">
        <v>2.5714285714285716</v>
      </c>
      <c r="H136" s="26">
        <v>3.25</v>
      </c>
    </row>
    <row r="137" spans="2:8" x14ac:dyDescent="0.35">
      <c r="B137" s="2">
        <v>76</v>
      </c>
      <c r="C137" s="2">
        <v>9</v>
      </c>
      <c r="D137" s="2">
        <v>14</v>
      </c>
      <c r="E137" s="2">
        <v>9</v>
      </c>
      <c r="F137" s="26">
        <v>2.9444444444444446</v>
      </c>
      <c r="G137" s="26">
        <v>2.5</v>
      </c>
      <c r="H137" s="26">
        <v>3</v>
      </c>
    </row>
    <row r="138" spans="2:8" x14ac:dyDescent="0.35">
      <c r="B138" s="2">
        <v>77</v>
      </c>
      <c r="C138" s="2">
        <v>5</v>
      </c>
      <c r="D138" s="2">
        <v>13</v>
      </c>
      <c r="E138" s="2">
        <v>8</v>
      </c>
      <c r="F138" s="26">
        <v>2.8823529411764706</v>
      </c>
      <c r="G138" s="26">
        <v>2.7692307692307692</v>
      </c>
      <c r="H138" s="26">
        <v>3.5</v>
      </c>
    </row>
    <row r="139" spans="2:8" x14ac:dyDescent="0.35">
      <c r="B139" s="2">
        <v>78</v>
      </c>
      <c r="C139" s="2">
        <v>9</v>
      </c>
      <c r="D139" s="2">
        <v>14</v>
      </c>
      <c r="E139" s="2">
        <v>8</v>
      </c>
      <c r="F139" s="26">
        <v>2.8888888888888888</v>
      </c>
      <c r="G139" s="26">
        <v>2.4285714285714284</v>
      </c>
      <c r="H139" s="26">
        <v>3.125</v>
      </c>
    </row>
    <row r="140" spans="2:8" x14ac:dyDescent="0.35">
      <c r="B140" s="2">
        <v>79</v>
      </c>
      <c r="C140" s="2">
        <v>6</v>
      </c>
      <c r="D140" s="2">
        <v>14</v>
      </c>
      <c r="E140" s="2">
        <v>11</v>
      </c>
      <c r="F140" s="26">
        <v>3</v>
      </c>
      <c r="G140" s="26">
        <v>2.5714285714285716</v>
      </c>
      <c r="H140" s="26">
        <v>2.5454545454545454</v>
      </c>
    </row>
    <row r="141" spans="2:8" x14ac:dyDescent="0.35">
      <c r="B141" s="2">
        <v>80</v>
      </c>
      <c r="C141" s="2">
        <v>10</v>
      </c>
      <c r="D141" s="2">
        <v>13</v>
      </c>
      <c r="E141" s="2">
        <v>8</v>
      </c>
      <c r="F141" s="26">
        <v>2.9411764705882355</v>
      </c>
      <c r="G141" s="26">
        <v>2.7692307692307692</v>
      </c>
      <c r="H141" s="26">
        <v>3.5</v>
      </c>
    </row>
    <row r="142" spans="2:8" x14ac:dyDescent="0.35">
      <c r="B142" s="2">
        <v>81</v>
      </c>
      <c r="C142" s="2">
        <v>3</v>
      </c>
      <c r="D142" s="2">
        <v>12</v>
      </c>
      <c r="E142" s="2">
        <v>6</v>
      </c>
      <c r="F142" s="26">
        <v>2.5</v>
      </c>
      <c r="G142" s="26">
        <v>2.5</v>
      </c>
      <c r="H142" s="26">
        <v>3.1666666666666665</v>
      </c>
    </row>
    <row r="143" spans="2:8" x14ac:dyDescent="0.35">
      <c r="B143" s="2">
        <v>82</v>
      </c>
      <c r="C143" s="2">
        <v>10</v>
      </c>
      <c r="D143" s="2">
        <v>15</v>
      </c>
      <c r="E143" s="2">
        <v>7</v>
      </c>
      <c r="F143" s="26">
        <v>3</v>
      </c>
      <c r="G143" s="26">
        <v>2.4666666666666668</v>
      </c>
      <c r="H143" s="26">
        <v>3</v>
      </c>
    </row>
    <row r="144" spans="2:8" x14ac:dyDescent="0.35">
      <c r="B144" s="2">
        <v>83</v>
      </c>
      <c r="C144" s="2">
        <v>7</v>
      </c>
      <c r="D144" s="2">
        <v>16</v>
      </c>
      <c r="E144" s="2">
        <v>8</v>
      </c>
      <c r="F144" s="26">
        <v>3.1176470588235294</v>
      </c>
      <c r="G144" s="26">
        <v>2.3125</v>
      </c>
      <c r="H144" s="26">
        <v>3</v>
      </c>
    </row>
    <row r="145" spans="2:8" x14ac:dyDescent="0.35">
      <c r="B145" s="2">
        <v>84</v>
      </c>
      <c r="C145" s="2">
        <v>5</v>
      </c>
      <c r="D145" s="2">
        <v>13</v>
      </c>
      <c r="E145" s="2">
        <v>6</v>
      </c>
      <c r="F145" s="26">
        <v>2.5294117647058822</v>
      </c>
      <c r="G145" s="26">
        <v>2.0769230769230771</v>
      </c>
      <c r="H145" s="26">
        <v>2.6666666666666665</v>
      </c>
    </row>
    <row r="146" spans="2:8" x14ac:dyDescent="0.35">
      <c r="B146" s="2">
        <v>85</v>
      </c>
      <c r="C146" s="2">
        <v>6</v>
      </c>
      <c r="D146" s="2">
        <v>12</v>
      </c>
      <c r="E146" s="2">
        <v>7</v>
      </c>
      <c r="F146" s="26">
        <v>2.6470588235294117</v>
      </c>
      <c r="G146" s="26">
        <v>2.3333333333333335</v>
      </c>
      <c r="H146" s="26">
        <v>2.7142857142857144</v>
      </c>
    </row>
    <row r="147" spans="2:8" x14ac:dyDescent="0.35">
      <c r="B147" s="2">
        <v>86</v>
      </c>
      <c r="C147" s="2">
        <v>7</v>
      </c>
      <c r="D147" s="2">
        <v>14</v>
      </c>
      <c r="E147" s="2">
        <v>8</v>
      </c>
      <c r="F147" s="26">
        <v>2.8235294117647061</v>
      </c>
      <c r="G147" s="26">
        <v>2.2857142857142856</v>
      </c>
      <c r="H147" s="26">
        <v>2.75</v>
      </c>
    </row>
    <row r="148" spans="2:8" x14ac:dyDescent="0.35">
      <c r="B148" s="2">
        <v>87</v>
      </c>
      <c r="C148" s="2">
        <v>7</v>
      </c>
      <c r="D148" s="2">
        <v>14</v>
      </c>
      <c r="E148" s="2">
        <v>8</v>
      </c>
      <c r="F148" s="26">
        <v>2.9411764705882355</v>
      </c>
      <c r="G148" s="26">
        <v>2.5</v>
      </c>
      <c r="H148" s="26">
        <v>3</v>
      </c>
    </row>
    <row r="149" spans="2:8" x14ac:dyDescent="0.35">
      <c r="B149" s="2">
        <v>88</v>
      </c>
      <c r="C149" s="2">
        <v>8</v>
      </c>
      <c r="D149" s="2">
        <v>16</v>
      </c>
      <c r="E149" s="2">
        <v>7</v>
      </c>
      <c r="F149" s="26">
        <v>3</v>
      </c>
      <c r="G149" s="26">
        <v>2.25</v>
      </c>
      <c r="H149" s="26">
        <v>3.1428571428571428</v>
      </c>
    </row>
    <row r="150" spans="2:8" x14ac:dyDescent="0.35">
      <c r="B150" s="2">
        <v>89</v>
      </c>
      <c r="C150" s="2">
        <v>8</v>
      </c>
      <c r="D150" s="2">
        <v>12</v>
      </c>
      <c r="E150" s="2">
        <v>7</v>
      </c>
      <c r="F150" s="26">
        <v>2.5882352941176472</v>
      </c>
      <c r="G150" s="26">
        <v>2.25</v>
      </c>
      <c r="H150" s="26">
        <v>2.5714285714285716</v>
      </c>
    </row>
    <row r="151" spans="2:8" x14ac:dyDescent="0.35">
      <c r="B151" s="2">
        <v>90</v>
      </c>
      <c r="C151" s="2">
        <v>12</v>
      </c>
      <c r="D151" s="2">
        <v>18</v>
      </c>
      <c r="E151" s="2">
        <v>7</v>
      </c>
      <c r="F151" s="26">
        <v>3.2222222222222223</v>
      </c>
      <c r="G151" s="26">
        <v>2.2222222222222223</v>
      </c>
      <c r="H151" s="26">
        <v>3</v>
      </c>
    </row>
    <row r="152" spans="2:8" x14ac:dyDescent="0.35">
      <c r="B152" s="2">
        <v>91</v>
      </c>
      <c r="C152" s="2">
        <v>4</v>
      </c>
      <c r="D152" s="2">
        <v>13</v>
      </c>
      <c r="E152" s="2">
        <v>7</v>
      </c>
      <c r="F152" s="26">
        <v>2.9375</v>
      </c>
      <c r="G152" s="26">
        <v>2.5384615384615383</v>
      </c>
      <c r="H152" s="26">
        <v>2.7142857142857144</v>
      </c>
    </row>
    <row r="153" spans="2:8" x14ac:dyDescent="0.35">
      <c r="B153" s="2">
        <v>92</v>
      </c>
      <c r="C153" s="2">
        <v>7</v>
      </c>
      <c r="D153" s="2">
        <v>13</v>
      </c>
      <c r="E153" s="2">
        <v>9</v>
      </c>
      <c r="F153" s="26">
        <v>3.0588235294117645</v>
      </c>
      <c r="G153" s="26">
        <v>2.8461538461538463</v>
      </c>
      <c r="H153" s="26">
        <v>3</v>
      </c>
    </row>
    <row r="154" spans="2:8" x14ac:dyDescent="0.35">
      <c r="B154" s="2">
        <v>93</v>
      </c>
      <c r="C154" s="2">
        <v>8</v>
      </c>
      <c r="D154" s="2">
        <v>14</v>
      </c>
      <c r="E154" s="2">
        <v>8</v>
      </c>
      <c r="F154" s="26">
        <v>3.0625</v>
      </c>
      <c r="G154" s="26">
        <v>2.3571428571428572</v>
      </c>
      <c r="H154" s="26">
        <v>2.625</v>
      </c>
    </row>
    <row r="155" spans="2:8" x14ac:dyDescent="0.35">
      <c r="B155" s="2">
        <v>94</v>
      </c>
      <c r="C155" s="2">
        <v>8</v>
      </c>
      <c r="D155" s="2">
        <v>12</v>
      </c>
      <c r="E155" s="2">
        <v>7</v>
      </c>
      <c r="F155" s="26">
        <v>3</v>
      </c>
      <c r="G155" s="26">
        <v>2.8333333333333335</v>
      </c>
      <c r="H155" s="26">
        <v>3.2857142857142856</v>
      </c>
    </row>
    <row r="156" spans="2:8" x14ac:dyDescent="0.35">
      <c r="B156" s="2">
        <v>95</v>
      </c>
      <c r="C156" s="2">
        <v>9</v>
      </c>
      <c r="D156" s="2">
        <v>16</v>
      </c>
      <c r="E156" s="2">
        <v>10</v>
      </c>
      <c r="F156" s="26">
        <v>3.0555555555555554</v>
      </c>
      <c r="G156" s="26">
        <v>2.375</v>
      </c>
      <c r="H156" s="26">
        <v>3.1</v>
      </c>
    </row>
    <row r="157" spans="2:8" x14ac:dyDescent="0.35">
      <c r="B157" s="2">
        <v>96</v>
      </c>
      <c r="C157" s="2">
        <v>6</v>
      </c>
      <c r="D157" s="2">
        <v>16</v>
      </c>
      <c r="E157" s="2">
        <v>8</v>
      </c>
      <c r="F157" s="26">
        <v>2.8333333333333335</v>
      </c>
      <c r="G157" s="26">
        <v>2.125</v>
      </c>
      <c r="H157" s="26">
        <v>2.625</v>
      </c>
    </row>
    <row r="158" spans="2:8" x14ac:dyDescent="0.35">
      <c r="B158" s="2">
        <v>97</v>
      </c>
      <c r="C158" s="2">
        <v>5</v>
      </c>
      <c r="D158" s="2">
        <v>15</v>
      </c>
      <c r="E158" s="2">
        <v>6</v>
      </c>
      <c r="F158" s="26">
        <v>2.9411764705882355</v>
      </c>
      <c r="G158" s="26">
        <v>2.1333333333333333</v>
      </c>
      <c r="H158" s="26">
        <v>2.6666666666666665</v>
      </c>
    </row>
    <row r="159" spans="2:8" x14ac:dyDescent="0.35">
      <c r="B159" s="2">
        <v>98</v>
      </c>
      <c r="C159" s="2">
        <v>11</v>
      </c>
      <c r="D159" s="2">
        <v>15</v>
      </c>
      <c r="E159" s="2">
        <v>8</v>
      </c>
      <c r="F159" s="26">
        <v>3.1666666666666665</v>
      </c>
      <c r="G159" s="26">
        <v>2.6</v>
      </c>
      <c r="H159" s="26">
        <v>3.125</v>
      </c>
    </row>
    <row r="160" spans="2:8" x14ac:dyDescent="0.35">
      <c r="B160" s="2">
        <v>99</v>
      </c>
      <c r="C160" s="2">
        <v>10</v>
      </c>
      <c r="D160" s="2">
        <v>14</v>
      </c>
      <c r="E160" s="2">
        <v>8</v>
      </c>
      <c r="F160" s="26">
        <v>3.1666666666666665</v>
      </c>
      <c r="G160" s="26">
        <v>2.7857142857142856</v>
      </c>
      <c r="H160" s="26">
        <v>3.75</v>
      </c>
    </row>
    <row r="161" spans="2:8" x14ac:dyDescent="0.35">
      <c r="B161" s="2">
        <v>100</v>
      </c>
      <c r="C161" s="2">
        <v>10</v>
      </c>
      <c r="D161" s="2">
        <v>14</v>
      </c>
      <c r="E161" s="2">
        <v>7</v>
      </c>
      <c r="F161" s="26">
        <v>3</v>
      </c>
      <c r="G161" s="26">
        <v>2.7142857142857144</v>
      </c>
      <c r="H161" s="26">
        <v>3.7142857142857144</v>
      </c>
    </row>
    <row r="162" spans="2:8" x14ac:dyDescent="0.35">
      <c r="B162" s="2">
        <v>101</v>
      </c>
      <c r="C162" s="2">
        <v>9</v>
      </c>
      <c r="D162" s="2">
        <v>16</v>
      </c>
      <c r="E162" s="2">
        <v>7</v>
      </c>
      <c r="F162" s="26">
        <v>2.8888888888888888</v>
      </c>
      <c r="G162" s="26">
        <v>2.25</v>
      </c>
      <c r="H162" s="26">
        <v>3.2857142857142856</v>
      </c>
    </row>
    <row r="163" spans="2:8" x14ac:dyDescent="0.35">
      <c r="B163" s="2">
        <v>102</v>
      </c>
      <c r="C163" s="2">
        <v>10</v>
      </c>
      <c r="D163" s="2">
        <v>15</v>
      </c>
      <c r="E163" s="2">
        <v>9</v>
      </c>
      <c r="F163" s="26">
        <v>3</v>
      </c>
      <c r="G163" s="26">
        <v>2.5333333333333332</v>
      </c>
      <c r="H163" s="26">
        <v>2.8888888888888888</v>
      </c>
    </row>
    <row r="164" spans="2:8" x14ac:dyDescent="0.35">
      <c r="B164" s="2">
        <v>103</v>
      </c>
      <c r="C164" s="2">
        <v>9</v>
      </c>
      <c r="D164" s="2">
        <v>14</v>
      </c>
      <c r="E164" s="2">
        <v>7</v>
      </c>
      <c r="F164" s="26">
        <v>3.0588235294117645</v>
      </c>
      <c r="G164" s="26">
        <v>2.5</v>
      </c>
      <c r="H164" s="26">
        <v>2.8571428571428572</v>
      </c>
    </row>
    <row r="165" spans="2:8" x14ac:dyDescent="0.35">
      <c r="B165" s="2">
        <v>104</v>
      </c>
      <c r="C165" s="2">
        <v>6</v>
      </c>
      <c r="D165" s="2">
        <v>11</v>
      </c>
      <c r="E165" s="2">
        <v>7</v>
      </c>
      <c r="F165" s="26">
        <v>2.6470588235294117</v>
      </c>
      <c r="G165" s="26">
        <v>2.5454545454545454</v>
      </c>
      <c r="H165" s="26">
        <v>2.8571428571428572</v>
      </c>
    </row>
    <row r="166" spans="2:8" x14ac:dyDescent="0.35">
      <c r="B166" s="2">
        <v>105</v>
      </c>
      <c r="C166" s="2">
        <v>10</v>
      </c>
      <c r="D166" s="2">
        <v>15</v>
      </c>
      <c r="E166" s="2">
        <v>6</v>
      </c>
      <c r="F166" s="26">
        <v>2.8888888888888888</v>
      </c>
      <c r="G166" s="26">
        <v>2.3333333333333335</v>
      </c>
      <c r="H166" s="26">
        <v>3.8333333333333335</v>
      </c>
    </row>
    <row r="167" spans="2:8" x14ac:dyDescent="0.35">
      <c r="B167" s="2">
        <v>106</v>
      </c>
      <c r="C167" s="2">
        <v>10</v>
      </c>
      <c r="D167" s="2">
        <v>16</v>
      </c>
      <c r="E167" s="2">
        <v>10</v>
      </c>
      <c r="F167" s="26">
        <v>3.1111111111111112</v>
      </c>
      <c r="G167" s="26">
        <v>2.375</v>
      </c>
      <c r="H167" s="26">
        <v>3</v>
      </c>
    </row>
    <row r="168" spans="2:8" x14ac:dyDescent="0.35">
      <c r="B168" s="2">
        <v>107</v>
      </c>
      <c r="C168" s="2">
        <v>10</v>
      </c>
      <c r="D168" s="2">
        <v>14</v>
      </c>
      <c r="E168" s="2">
        <v>7</v>
      </c>
      <c r="F168" s="26">
        <v>2.7222222222222223</v>
      </c>
      <c r="G168" s="26">
        <v>2.2857142857142856</v>
      </c>
      <c r="H168" s="26">
        <v>2.8571428571428572</v>
      </c>
    </row>
    <row r="169" spans="2:8" x14ac:dyDescent="0.35">
      <c r="B169" s="2">
        <v>108</v>
      </c>
      <c r="C169" s="2">
        <v>9</v>
      </c>
      <c r="D169" s="2">
        <v>13</v>
      </c>
      <c r="E169" s="2">
        <v>7</v>
      </c>
      <c r="F169" s="26">
        <v>3.2352941176470589</v>
      </c>
      <c r="G169" s="26">
        <v>3.0769230769230771</v>
      </c>
      <c r="H169" s="26">
        <v>3.8571428571428572</v>
      </c>
    </row>
    <row r="170" spans="2:8" x14ac:dyDescent="0.35">
      <c r="B170" s="2">
        <v>109</v>
      </c>
      <c r="C170" s="2">
        <v>11</v>
      </c>
      <c r="D170" s="2">
        <v>14</v>
      </c>
      <c r="E170" s="2">
        <v>10</v>
      </c>
      <c r="F170" s="26">
        <v>3.1111111111111112</v>
      </c>
      <c r="G170" s="26">
        <v>2.7142857142857144</v>
      </c>
      <c r="H170" s="26">
        <v>3.1</v>
      </c>
    </row>
    <row r="171" spans="2:8" x14ac:dyDescent="0.35">
      <c r="B171" s="2">
        <v>110</v>
      </c>
      <c r="C171" s="2">
        <v>10</v>
      </c>
      <c r="D171" s="2">
        <v>12</v>
      </c>
      <c r="E171" s="2">
        <v>8</v>
      </c>
      <c r="F171" s="26">
        <v>3.2</v>
      </c>
      <c r="G171" s="26">
        <v>3</v>
      </c>
      <c r="H171" s="26">
        <v>3.125</v>
      </c>
    </row>
    <row r="172" spans="2:8" x14ac:dyDescent="0.35">
      <c r="B172" s="2">
        <v>111</v>
      </c>
      <c r="C172" s="2">
        <v>12</v>
      </c>
      <c r="D172" s="2">
        <v>15</v>
      </c>
      <c r="E172" s="2">
        <v>9</v>
      </c>
      <c r="F172" s="26">
        <v>3.0555555555555554</v>
      </c>
      <c r="G172" s="26">
        <v>2.5333333333333332</v>
      </c>
      <c r="H172" s="26">
        <v>2.7777777777777777</v>
      </c>
    </row>
    <row r="173" spans="2:8" x14ac:dyDescent="0.35">
      <c r="B173" s="2">
        <v>112</v>
      </c>
      <c r="C173" s="2">
        <v>8</v>
      </c>
      <c r="D173" s="2">
        <v>13</v>
      </c>
      <c r="E173" s="2">
        <v>8</v>
      </c>
      <c r="F173" s="26">
        <v>3.1176470588235294</v>
      </c>
      <c r="G173" s="26">
        <v>3.0769230769230771</v>
      </c>
      <c r="H173" s="26">
        <v>4.125</v>
      </c>
    </row>
    <row r="174" spans="2:8" x14ac:dyDescent="0.35">
      <c r="B174" s="2">
        <v>113</v>
      </c>
      <c r="C174" s="2">
        <v>4</v>
      </c>
      <c r="D174" s="2">
        <v>13</v>
      </c>
      <c r="E174" s="2">
        <v>6</v>
      </c>
      <c r="F174" s="26">
        <v>2.5</v>
      </c>
      <c r="G174" s="26">
        <v>2.1538461538461537</v>
      </c>
      <c r="H174" s="26">
        <v>3</v>
      </c>
    </row>
    <row r="175" spans="2:8" x14ac:dyDescent="0.35">
      <c r="B175" s="2">
        <v>114</v>
      </c>
      <c r="C175" s="2">
        <v>9</v>
      </c>
      <c r="D175" s="2">
        <v>14</v>
      </c>
      <c r="E175" s="2">
        <v>9</v>
      </c>
      <c r="F175" s="26">
        <v>3.1111111111111112</v>
      </c>
      <c r="G175" s="26">
        <v>2.7142857142857144</v>
      </c>
      <c r="H175" s="26">
        <v>3.5555555555555554</v>
      </c>
    </row>
    <row r="176" spans="2:8" x14ac:dyDescent="0.35">
      <c r="B176" s="2">
        <v>115</v>
      </c>
      <c r="C176" s="2">
        <v>7</v>
      </c>
      <c r="D176" s="2">
        <v>13</v>
      </c>
      <c r="E176" s="2">
        <v>8</v>
      </c>
      <c r="F176" s="26">
        <v>2.9444444444444446</v>
      </c>
      <c r="G176" s="26">
        <v>2.6923076923076925</v>
      </c>
      <c r="H176" s="26">
        <v>3.125</v>
      </c>
    </row>
    <row r="177" spans="2:8" x14ac:dyDescent="0.35">
      <c r="B177" s="2">
        <v>116</v>
      </c>
      <c r="C177" s="2">
        <v>8</v>
      </c>
      <c r="D177" s="2">
        <v>15</v>
      </c>
      <c r="E177" s="2">
        <v>8</v>
      </c>
      <c r="F177" s="26">
        <v>3.2777777777777777</v>
      </c>
      <c r="G177" s="26">
        <v>2.7333333333333334</v>
      </c>
      <c r="H177" s="26">
        <v>3.625</v>
      </c>
    </row>
    <row r="178" spans="2:8" x14ac:dyDescent="0.35">
      <c r="B178" s="2">
        <v>117</v>
      </c>
      <c r="C178" s="2">
        <v>8</v>
      </c>
      <c r="D178" s="2">
        <v>13</v>
      </c>
      <c r="E178" s="2">
        <v>10</v>
      </c>
      <c r="F178" s="26">
        <v>2.8888888888888888</v>
      </c>
      <c r="G178" s="26">
        <v>2.8461538461538463</v>
      </c>
      <c r="H178" s="26">
        <v>3.4</v>
      </c>
    </row>
    <row r="179" spans="2:8" x14ac:dyDescent="0.35">
      <c r="B179" s="2">
        <v>118</v>
      </c>
      <c r="C179" s="2">
        <v>4</v>
      </c>
      <c r="D179" s="2">
        <v>15</v>
      </c>
      <c r="E179" s="2">
        <v>11</v>
      </c>
      <c r="F179" s="26">
        <v>2.7777777777777777</v>
      </c>
      <c r="G179" s="26">
        <v>2.2666666666666666</v>
      </c>
      <c r="H179" s="26">
        <v>2.5454545454545454</v>
      </c>
    </row>
    <row r="180" spans="2:8" x14ac:dyDescent="0.35">
      <c r="B180" s="2">
        <v>119</v>
      </c>
      <c r="C180" s="2">
        <v>5</v>
      </c>
      <c r="D180" s="2">
        <v>13</v>
      </c>
      <c r="E180" s="2">
        <v>8</v>
      </c>
      <c r="F180" s="26">
        <v>3.0588235294117645</v>
      </c>
      <c r="G180" s="26">
        <v>2.6153846153846154</v>
      </c>
      <c r="H180" s="26">
        <v>2.875</v>
      </c>
    </row>
    <row r="181" spans="2:8" x14ac:dyDescent="0.35">
      <c r="B181" s="2">
        <v>120</v>
      </c>
      <c r="C181" s="2">
        <v>7</v>
      </c>
      <c r="D181" s="2">
        <v>13</v>
      </c>
      <c r="E181" s="2">
        <v>9</v>
      </c>
      <c r="F181" s="26">
        <v>2.7777777777777777</v>
      </c>
      <c r="G181" s="26">
        <v>2.6153846153846154</v>
      </c>
      <c r="H181" s="26">
        <v>3.1111111111111112</v>
      </c>
    </row>
    <row r="182" spans="2:8" x14ac:dyDescent="0.35">
      <c r="B182" s="2">
        <v>121</v>
      </c>
      <c r="C182" s="2">
        <v>7</v>
      </c>
      <c r="D182" s="2">
        <v>14</v>
      </c>
      <c r="E182" s="2">
        <v>6</v>
      </c>
      <c r="F182" s="26">
        <v>2.6111111111111112</v>
      </c>
      <c r="G182" s="26">
        <v>2.2142857142857144</v>
      </c>
      <c r="H182" s="26">
        <v>3.1666666666666665</v>
      </c>
    </row>
    <row r="183" spans="2:8" x14ac:dyDescent="0.35">
      <c r="B183" s="2">
        <v>122</v>
      </c>
      <c r="C183" s="2">
        <v>10</v>
      </c>
      <c r="D183" s="2">
        <v>16</v>
      </c>
      <c r="E183" s="2">
        <v>8</v>
      </c>
      <c r="F183" s="26">
        <v>3.1666666666666665</v>
      </c>
      <c r="G183" s="26">
        <v>2.4375</v>
      </c>
      <c r="H183" s="26">
        <v>3.375</v>
      </c>
    </row>
    <row r="184" spans="2:8" x14ac:dyDescent="0.35">
      <c r="B184" s="2">
        <v>123</v>
      </c>
      <c r="C184" s="2">
        <v>5</v>
      </c>
      <c r="D184" s="2">
        <v>15</v>
      </c>
      <c r="E184" s="2">
        <v>7</v>
      </c>
      <c r="F184" s="26">
        <v>2.9411764705882355</v>
      </c>
      <c r="G184" s="26">
        <v>2.2666666666666666</v>
      </c>
      <c r="H184" s="26">
        <v>2.4285714285714284</v>
      </c>
    </row>
    <row r="185" spans="2:8" x14ac:dyDescent="0.35">
      <c r="B185" s="2">
        <v>124</v>
      </c>
      <c r="C185" s="2">
        <v>2</v>
      </c>
      <c r="D185" s="2">
        <v>12</v>
      </c>
      <c r="E185" s="2">
        <v>8</v>
      </c>
      <c r="F185" s="26">
        <v>2.6666666666666665</v>
      </c>
      <c r="G185" s="26">
        <v>2.5833333333333335</v>
      </c>
      <c r="H185" s="26">
        <v>2.25</v>
      </c>
    </row>
    <row r="186" spans="2:8" x14ac:dyDescent="0.35">
      <c r="B186" s="2">
        <v>125</v>
      </c>
      <c r="C186" s="2">
        <v>8</v>
      </c>
      <c r="D186" s="2">
        <v>15</v>
      </c>
      <c r="E186" s="2">
        <v>7</v>
      </c>
      <c r="F186" s="26">
        <v>2.8888888888888888</v>
      </c>
      <c r="G186" s="26">
        <v>2.4</v>
      </c>
      <c r="H186" s="26">
        <v>2.8571428571428572</v>
      </c>
    </row>
    <row r="187" spans="2:8" x14ac:dyDescent="0.35">
      <c r="B187" s="2">
        <v>126</v>
      </c>
      <c r="C187" s="2">
        <v>9</v>
      </c>
      <c r="D187" s="2">
        <v>15</v>
      </c>
      <c r="E187" s="2">
        <v>8</v>
      </c>
      <c r="F187" s="26">
        <v>2.8333333333333335</v>
      </c>
      <c r="G187" s="26">
        <v>2.2666666666666666</v>
      </c>
      <c r="H187" s="26">
        <v>2.625</v>
      </c>
    </row>
    <row r="188" spans="2:8" x14ac:dyDescent="0.35">
      <c r="B188" s="2">
        <v>127</v>
      </c>
      <c r="C188" s="2">
        <v>8</v>
      </c>
      <c r="D188" s="2">
        <v>15</v>
      </c>
      <c r="E188" s="2">
        <v>8</v>
      </c>
      <c r="F188" s="26">
        <v>2.8333333333333335</v>
      </c>
      <c r="G188" s="26">
        <v>2.3333333333333335</v>
      </c>
      <c r="H188" s="26">
        <v>3.125</v>
      </c>
    </row>
    <row r="189" spans="2:8" x14ac:dyDescent="0.35">
      <c r="B189" s="2">
        <v>128</v>
      </c>
      <c r="C189" s="2">
        <v>7</v>
      </c>
      <c r="D189" s="2">
        <v>15</v>
      </c>
      <c r="E189" s="2">
        <v>11</v>
      </c>
      <c r="F189" s="26">
        <v>2.9444444444444446</v>
      </c>
      <c r="G189" s="26">
        <v>2.3333333333333335</v>
      </c>
      <c r="H189" s="26">
        <v>2.8181818181818183</v>
      </c>
    </row>
    <row r="190" spans="2:8" x14ac:dyDescent="0.35">
      <c r="B190" s="2">
        <v>129</v>
      </c>
      <c r="C190" s="2">
        <v>9</v>
      </c>
      <c r="D190" s="2">
        <v>17</v>
      </c>
      <c r="E190" s="2">
        <v>8</v>
      </c>
      <c r="F190" s="26">
        <v>2.9444444444444446</v>
      </c>
      <c r="G190" s="26">
        <v>2.1176470588235294</v>
      </c>
      <c r="H190" s="26">
        <v>2.625</v>
      </c>
    </row>
    <row r="191" spans="2:8" x14ac:dyDescent="0.35">
      <c r="B191" s="2">
        <v>130</v>
      </c>
      <c r="C191" s="2">
        <v>7</v>
      </c>
      <c r="D191" s="2">
        <v>15</v>
      </c>
      <c r="E191" s="2">
        <v>7</v>
      </c>
      <c r="F191" s="26">
        <v>2.9411764705882355</v>
      </c>
      <c r="G191" s="26">
        <v>2.1333333333333333</v>
      </c>
      <c r="H191" s="26">
        <v>2.7142857142857144</v>
      </c>
    </row>
    <row r="192" spans="2:8" x14ac:dyDescent="0.35">
      <c r="B192" s="2">
        <v>131</v>
      </c>
      <c r="C192" s="2">
        <v>6</v>
      </c>
      <c r="D192" s="2">
        <v>16</v>
      </c>
      <c r="E192" s="2">
        <v>7</v>
      </c>
      <c r="F192" s="26">
        <v>2.8823529411764706</v>
      </c>
      <c r="G192" s="26">
        <v>2.0625</v>
      </c>
      <c r="H192" s="26">
        <v>2.1428571428571428</v>
      </c>
    </row>
    <row r="193" spans="2:8" x14ac:dyDescent="0.35">
      <c r="B193" s="2">
        <v>132</v>
      </c>
      <c r="C193" s="2">
        <v>8</v>
      </c>
      <c r="D193" s="2">
        <v>14</v>
      </c>
      <c r="E193" s="2">
        <v>7</v>
      </c>
      <c r="F193" s="26">
        <v>3</v>
      </c>
      <c r="G193" s="26">
        <v>2.7142857142857144</v>
      </c>
      <c r="H193" s="26">
        <v>3.2857142857142856</v>
      </c>
    </row>
    <row r="194" spans="2:8" x14ac:dyDescent="0.35">
      <c r="B194" s="2">
        <v>133</v>
      </c>
      <c r="C194" s="2">
        <v>9</v>
      </c>
      <c r="D194" s="2">
        <v>12</v>
      </c>
      <c r="E194" s="2">
        <v>9</v>
      </c>
      <c r="F194" s="26">
        <v>2.8235294117647061</v>
      </c>
      <c r="G194" s="26">
        <v>2.5833333333333335</v>
      </c>
      <c r="H194" s="26">
        <v>2.7777777777777777</v>
      </c>
    </row>
    <row r="195" spans="2:8" x14ac:dyDescent="0.35">
      <c r="B195" s="2">
        <v>134</v>
      </c>
      <c r="C195" s="2">
        <v>12</v>
      </c>
      <c r="D195" s="2">
        <v>14</v>
      </c>
      <c r="E195" s="2">
        <v>8</v>
      </c>
      <c r="F195" s="26">
        <v>3.2222222222222223</v>
      </c>
      <c r="G195" s="26">
        <v>2.8571428571428572</v>
      </c>
      <c r="H195" s="26">
        <v>3.75</v>
      </c>
    </row>
    <row r="196" spans="2:8" x14ac:dyDescent="0.35">
      <c r="B196" s="2">
        <v>135</v>
      </c>
      <c r="C196" s="2">
        <v>8</v>
      </c>
      <c r="D196" s="2">
        <v>14</v>
      </c>
      <c r="E196" s="2">
        <v>7</v>
      </c>
      <c r="F196" s="26">
        <v>2.9444444444444446</v>
      </c>
      <c r="G196" s="26">
        <v>2.5714285714285716</v>
      </c>
      <c r="H196" s="26">
        <v>3.2857142857142856</v>
      </c>
    </row>
    <row r="197" spans="2:8" x14ac:dyDescent="0.35">
      <c r="B197" s="2">
        <v>136</v>
      </c>
      <c r="C197" s="2">
        <v>7</v>
      </c>
      <c r="D197" s="2">
        <v>15</v>
      </c>
      <c r="E197" s="2">
        <v>11</v>
      </c>
      <c r="F197" s="26">
        <v>2.9444444444444446</v>
      </c>
      <c r="G197" s="26">
        <v>2.3333333333333335</v>
      </c>
      <c r="H197" s="26">
        <v>2.1818181818181817</v>
      </c>
    </row>
    <row r="198" spans="2:8" x14ac:dyDescent="0.35">
      <c r="B198" s="2">
        <v>137</v>
      </c>
      <c r="C198" s="2">
        <v>8</v>
      </c>
      <c r="D198" s="2">
        <v>14</v>
      </c>
      <c r="E198" s="2">
        <v>5</v>
      </c>
      <c r="F198" s="26">
        <v>2.9444444444444446</v>
      </c>
      <c r="G198" s="26">
        <v>2.5714285714285716</v>
      </c>
      <c r="H198" s="26">
        <v>4.2</v>
      </c>
    </row>
    <row r="199" spans="2:8" x14ac:dyDescent="0.35">
      <c r="B199" s="2">
        <v>138</v>
      </c>
      <c r="C199" s="2">
        <v>6</v>
      </c>
      <c r="D199" s="2">
        <v>13</v>
      </c>
      <c r="E199" s="2">
        <v>7</v>
      </c>
      <c r="F199" s="26">
        <v>3</v>
      </c>
      <c r="G199" s="26">
        <v>2.8461538461538463</v>
      </c>
      <c r="H199" s="26">
        <v>3.5714285714285716</v>
      </c>
    </row>
    <row r="200" spans="2:8" x14ac:dyDescent="0.35">
      <c r="B200" s="2">
        <v>139</v>
      </c>
      <c r="C200" s="2">
        <v>10</v>
      </c>
      <c r="D200" s="2">
        <v>14</v>
      </c>
      <c r="E200" s="2">
        <v>8</v>
      </c>
      <c r="F200" s="26">
        <v>2.8888888888888888</v>
      </c>
      <c r="G200" s="26">
        <v>2.4285714285714284</v>
      </c>
      <c r="H200" s="26">
        <v>2.75</v>
      </c>
    </row>
    <row r="201" spans="2:8" x14ac:dyDescent="0.35">
      <c r="B201" s="2">
        <v>140</v>
      </c>
      <c r="C201" s="2">
        <v>9</v>
      </c>
      <c r="D201" s="2">
        <v>15</v>
      </c>
      <c r="E201" s="2">
        <v>9</v>
      </c>
      <c r="F201" s="26">
        <v>3.1764705882352939</v>
      </c>
      <c r="G201" s="26">
        <v>2.5333333333333332</v>
      </c>
      <c r="H201" s="26">
        <v>3</v>
      </c>
    </row>
    <row r="202" spans="2:8" x14ac:dyDescent="0.35">
      <c r="B202" s="2">
        <v>141</v>
      </c>
      <c r="C202" s="2">
        <v>6</v>
      </c>
      <c r="D202" s="2">
        <v>13</v>
      </c>
      <c r="E202" s="2">
        <v>6</v>
      </c>
      <c r="F202" s="26">
        <v>2.7777777777777777</v>
      </c>
      <c r="G202" s="26">
        <v>2.5384615384615383</v>
      </c>
      <c r="H202" s="26">
        <v>3.3333333333333335</v>
      </c>
    </row>
    <row r="203" spans="2:8" x14ac:dyDescent="0.35">
      <c r="B203" s="2">
        <v>142</v>
      </c>
      <c r="C203" s="2">
        <v>5</v>
      </c>
      <c r="D203" s="2">
        <v>14</v>
      </c>
      <c r="E203" s="2">
        <v>6</v>
      </c>
      <c r="F203" s="26">
        <v>2.7222222222222223</v>
      </c>
      <c r="G203" s="26">
        <v>2.2857142857142856</v>
      </c>
      <c r="H203" s="26">
        <v>3.1666666666666665</v>
      </c>
    </row>
    <row r="204" spans="2:8" x14ac:dyDescent="0.35">
      <c r="B204" s="2">
        <v>143</v>
      </c>
      <c r="C204" s="2">
        <v>8</v>
      </c>
      <c r="D204" s="2">
        <v>15</v>
      </c>
      <c r="E204" s="2">
        <v>11</v>
      </c>
      <c r="F204" s="26">
        <v>3</v>
      </c>
      <c r="G204" s="26">
        <v>2.4</v>
      </c>
      <c r="H204" s="26">
        <v>2.8181818181818183</v>
      </c>
    </row>
    <row r="205" spans="2:8" x14ac:dyDescent="0.35">
      <c r="B205" s="2">
        <v>144</v>
      </c>
      <c r="C205" s="2">
        <v>9</v>
      </c>
      <c r="D205" s="2">
        <v>14</v>
      </c>
      <c r="E205" s="2">
        <v>7</v>
      </c>
      <c r="F205" s="26">
        <v>2.9411764705882355</v>
      </c>
      <c r="G205" s="26">
        <v>2.3571428571428572</v>
      </c>
      <c r="H205" s="26">
        <v>3.4285714285714284</v>
      </c>
    </row>
    <row r="206" spans="2:8" x14ac:dyDescent="0.35">
      <c r="B206" s="2">
        <v>145</v>
      </c>
      <c r="C206" s="2">
        <v>7</v>
      </c>
      <c r="D206" s="2">
        <v>12</v>
      </c>
      <c r="E206" s="2">
        <v>7</v>
      </c>
      <c r="F206" s="26">
        <v>2.7222222222222223</v>
      </c>
      <c r="G206" s="26">
        <v>2.75</v>
      </c>
      <c r="H206" s="26">
        <v>3.4285714285714284</v>
      </c>
    </row>
    <row r="207" spans="2:8" x14ac:dyDescent="0.35">
      <c r="B207" s="2">
        <v>146</v>
      </c>
      <c r="C207" s="2">
        <v>8</v>
      </c>
      <c r="D207" s="2">
        <v>13</v>
      </c>
      <c r="E207" s="2">
        <v>5</v>
      </c>
      <c r="F207" s="26">
        <v>2.6666666666666665</v>
      </c>
      <c r="G207" s="26">
        <v>2.3076923076923075</v>
      </c>
      <c r="H207" s="26">
        <v>2.2000000000000002</v>
      </c>
    </row>
    <row r="208" spans="2:8" x14ac:dyDescent="0.35">
      <c r="B208" s="2">
        <v>147</v>
      </c>
      <c r="C208" s="2">
        <v>5</v>
      </c>
      <c r="D208" s="2">
        <v>14</v>
      </c>
      <c r="E208" s="2">
        <v>7</v>
      </c>
      <c r="F208" s="26">
        <v>2.7058823529411766</v>
      </c>
      <c r="G208" s="26">
        <v>2.2142857142857144</v>
      </c>
      <c r="H208" s="26">
        <v>2.7142857142857144</v>
      </c>
    </row>
    <row r="209" spans="2:8" x14ac:dyDescent="0.35">
      <c r="B209" s="2">
        <v>148</v>
      </c>
      <c r="C209" s="2">
        <v>8</v>
      </c>
      <c r="D209" s="2">
        <v>13</v>
      </c>
      <c r="E209" s="2">
        <v>6</v>
      </c>
      <c r="F209" s="26">
        <v>3.2857142857142856</v>
      </c>
      <c r="G209" s="26">
        <v>2.4615384615384617</v>
      </c>
      <c r="H209" s="26">
        <v>3</v>
      </c>
    </row>
    <row r="210" spans="2:8" x14ac:dyDescent="0.35">
      <c r="B210" s="2">
        <v>149</v>
      </c>
      <c r="C210" s="2">
        <v>7</v>
      </c>
      <c r="D210" s="2">
        <v>13</v>
      </c>
      <c r="E210" s="2">
        <v>8</v>
      </c>
      <c r="F210" s="26">
        <v>3.3529411764705883</v>
      </c>
      <c r="G210" s="26">
        <v>3.1538461538461537</v>
      </c>
      <c r="H210" s="26">
        <v>3.875</v>
      </c>
    </row>
    <row r="211" spans="2:8" x14ac:dyDescent="0.35">
      <c r="B211" s="2">
        <v>150</v>
      </c>
      <c r="C211" s="2">
        <v>5</v>
      </c>
      <c r="D211" s="2">
        <v>14</v>
      </c>
      <c r="E211" s="2">
        <v>10</v>
      </c>
      <c r="F211" s="26">
        <v>2.7222222222222223</v>
      </c>
      <c r="G211" s="26">
        <v>2.2857142857142856</v>
      </c>
      <c r="H211" s="26">
        <v>2.6</v>
      </c>
    </row>
    <row r="212" spans="2:8" x14ac:dyDescent="0.35">
      <c r="B212" s="2">
        <v>151</v>
      </c>
      <c r="C212" s="2">
        <v>9</v>
      </c>
      <c r="D212" s="2">
        <v>13</v>
      </c>
      <c r="E212" s="2">
        <v>8</v>
      </c>
      <c r="F212" s="26">
        <v>2.9411764705882355</v>
      </c>
      <c r="G212" s="26">
        <v>2.5384615384615383</v>
      </c>
      <c r="H212" s="26">
        <v>3</v>
      </c>
    </row>
    <row r="213" spans="2:8" x14ac:dyDescent="0.35">
      <c r="B213" s="2">
        <v>152</v>
      </c>
      <c r="C213" s="2">
        <v>10</v>
      </c>
      <c r="D213" s="2">
        <v>13</v>
      </c>
      <c r="E213" s="2">
        <v>7</v>
      </c>
      <c r="F213" s="26">
        <v>2.9411764705882355</v>
      </c>
      <c r="G213" s="26">
        <v>2.5384615384615383</v>
      </c>
      <c r="H213" s="26">
        <v>3.1428571428571428</v>
      </c>
    </row>
    <row r="214" spans="2:8" x14ac:dyDescent="0.35">
      <c r="B214" s="2">
        <v>153</v>
      </c>
      <c r="C214" s="2">
        <v>6</v>
      </c>
      <c r="D214" s="2">
        <v>14</v>
      </c>
      <c r="E214" s="2">
        <v>7</v>
      </c>
      <c r="F214" s="26">
        <v>2.6470588235294117</v>
      </c>
      <c r="G214" s="26">
        <v>2.2142857142857144</v>
      </c>
      <c r="H214" s="26">
        <v>2.7142857142857144</v>
      </c>
    </row>
    <row r="215" spans="2:8" x14ac:dyDescent="0.35">
      <c r="B215" s="2">
        <v>154</v>
      </c>
      <c r="C215" s="2">
        <v>9</v>
      </c>
      <c r="D215" s="2">
        <v>14</v>
      </c>
      <c r="E215" s="2">
        <v>9</v>
      </c>
      <c r="F215" s="26">
        <v>2.9444444444444446</v>
      </c>
      <c r="G215" s="26">
        <v>2.7142857142857144</v>
      </c>
      <c r="H215" s="26">
        <v>3.2222222222222223</v>
      </c>
    </row>
    <row r="216" spans="2:8" x14ac:dyDescent="0.35">
      <c r="B216" s="2">
        <v>155</v>
      </c>
      <c r="C216" s="2">
        <v>5</v>
      </c>
      <c r="D216" s="2">
        <v>13</v>
      </c>
      <c r="E216" s="2">
        <v>8</v>
      </c>
      <c r="F216" s="26">
        <v>2.7777777777777777</v>
      </c>
      <c r="G216" s="26">
        <v>2.5384615384615383</v>
      </c>
      <c r="H216" s="26">
        <v>3.125</v>
      </c>
    </row>
    <row r="217" spans="2:8" x14ac:dyDescent="0.35">
      <c r="B217" s="2">
        <v>156</v>
      </c>
      <c r="C217" s="2">
        <v>9</v>
      </c>
      <c r="D217" s="2">
        <v>12</v>
      </c>
      <c r="E217" s="2">
        <v>10</v>
      </c>
      <c r="F217" s="26">
        <v>2.7777777777777777</v>
      </c>
      <c r="G217" s="26">
        <v>3</v>
      </c>
      <c r="H217" s="26">
        <v>3</v>
      </c>
    </row>
    <row r="218" spans="2:8" x14ac:dyDescent="0.35">
      <c r="B218" s="2">
        <v>157</v>
      </c>
      <c r="C218" s="2">
        <v>9</v>
      </c>
      <c r="D218" s="2">
        <v>15</v>
      </c>
      <c r="E218" s="2">
        <v>11</v>
      </c>
      <c r="F218" s="26">
        <v>3.2352941176470589</v>
      </c>
      <c r="G218" s="26">
        <v>2.6</v>
      </c>
      <c r="H218" s="26">
        <v>2.5454545454545454</v>
      </c>
    </row>
    <row r="219" spans="2:8" x14ac:dyDescent="0.35">
      <c r="B219" s="2">
        <v>158</v>
      </c>
      <c r="C219" s="2">
        <v>9</v>
      </c>
      <c r="D219" s="2">
        <v>12</v>
      </c>
      <c r="E219" s="2">
        <v>8</v>
      </c>
      <c r="F219" s="26">
        <v>3.1111111111111112</v>
      </c>
      <c r="G219" s="26">
        <v>3.3333333333333335</v>
      </c>
      <c r="H219" s="26">
        <v>3.875</v>
      </c>
    </row>
    <row r="220" spans="2:8" x14ac:dyDescent="0.35">
      <c r="B220" s="2">
        <v>159</v>
      </c>
      <c r="C220" s="2">
        <v>10</v>
      </c>
      <c r="D220" s="2">
        <v>12</v>
      </c>
      <c r="E220" s="2">
        <v>7</v>
      </c>
      <c r="F220" s="26">
        <v>3.1176470588235294</v>
      </c>
      <c r="G220" s="26">
        <v>3</v>
      </c>
      <c r="H220" s="26">
        <v>3.8571428571428572</v>
      </c>
    </row>
    <row r="221" spans="2:8" x14ac:dyDescent="0.35">
      <c r="B221" s="2">
        <v>160</v>
      </c>
      <c r="C221" s="2">
        <v>10</v>
      </c>
      <c r="D221" s="2">
        <v>14</v>
      </c>
      <c r="E221" s="2">
        <v>8</v>
      </c>
      <c r="F221" s="26">
        <v>2.8888888888888888</v>
      </c>
      <c r="G221" s="26">
        <v>2.5</v>
      </c>
      <c r="H221" s="26">
        <v>3.375</v>
      </c>
    </row>
    <row r="222" spans="2:8" x14ac:dyDescent="0.35">
      <c r="B222" s="2">
        <v>161</v>
      </c>
      <c r="C222" s="2">
        <v>5</v>
      </c>
      <c r="D222" s="2">
        <v>13</v>
      </c>
      <c r="E222" s="2">
        <v>7</v>
      </c>
      <c r="F222" s="26">
        <v>2.8333333333333335</v>
      </c>
      <c r="G222" s="26">
        <v>2.6153846153846154</v>
      </c>
      <c r="H222" s="26">
        <v>3</v>
      </c>
    </row>
    <row r="223" spans="2:8" x14ac:dyDescent="0.35">
      <c r="B223" s="2">
        <v>162</v>
      </c>
      <c r="C223" s="2">
        <v>10</v>
      </c>
      <c r="D223" s="2">
        <v>15</v>
      </c>
      <c r="E223" s="2">
        <v>10</v>
      </c>
      <c r="F223" s="26">
        <v>3.1111111111111112</v>
      </c>
      <c r="G223" s="26">
        <v>2.5333333333333332</v>
      </c>
      <c r="H223" s="26">
        <v>3.2</v>
      </c>
    </row>
    <row r="224" spans="2:8" x14ac:dyDescent="0.35">
      <c r="B224" s="2">
        <v>163</v>
      </c>
      <c r="C224" s="2">
        <v>11</v>
      </c>
      <c r="D224" s="2">
        <v>15</v>
      </c>
      <c r="E224" s="2">
        <v>9</v>
      </c>
      <c r="F224" s="26">
        <v>2.9444444444444446</v>
      </c>
      <c r="G224" s="26">
        <v>2.4</v>
      </c>
      <c r="H224" s="26">
        <v>2.5555555555555554</v>
      </c>
    </row>
    <row r="225" spans="2:8" x14ac:dyDescent="0.35">
      <c r="B225" s="2">
        <v>164</v>
      </c>
      <c r="C225" s="2">
        <v>3</v>
      </c>
      <c r="D225" s="2">
        <v>13</v>
      </c>
      <c r="E225" s="2">
        <v>6</v>
      </c>
      <c r="F225" s="26">
        <v>2.7777777777777777</v>
      </c>
      <c r="G225" s="26">
        <v>2.5384615384615383</v>
      </c>
      <c r="H225" s="26">
        <v>3.8333333333333335</v>
      </c>
    </row>
    <row r="226" spans="2:8" x14ac:dyDescent="0.35">
      <c r="B226" s="2">
        <v>165</v>
      </c>
      <c r="C226" s="2">
        <v>2</v>
      </c>
      <c r="D226" s="2">
        <v>11</v>
      </c>
      <c r="E226" s="2">
        <v>6</v>
      </c>
      <c r="F226" s="26">
        <v>2.75</v>
      </c>
      <c r="G226" s="26">
        <v>2.7272727272727271</v>
      </c>
      <c r="H226" s="26">
        <v>3.6666666666666665</v>
      </c>
    </row>
    <row r="227" spans="2:8" x14ac:dyDescent="0.35">
      <c r="B227" s="2">
        <v>166</v>
      </c>
      <c r="C227" s="2">
        <v>8</v>
      </c>
      <c r="D227" s="2">
        <v>16</v>
      </c>
      <c r="E227" s="2">
        <v>8</v>
      </c>
      <c r="F227" s="26">
        <v>3</v>
      </c>
      <c r="G227" s="26">
        <v>2.25</v>
      </c>
      <c r="H227" s="26">
        <v>2.75</v>
      </c>
    </row>
    <row r="228" spans="2:8" x14ac:dyDescent="0.35">
      <c r="B228" s="2">
        <v>167</v>
      </c>
      <c r="C228" s="2">
        <v>6</v>
      </c>
      <c r="D228" s="2">
        <v>13</v>
      </c>
      <c r="E228" s="2">
        <v>6</v>
      </c>
      <c r="F228" s="26">
        <v>2.5</v>
      </c>
      <c r="G228" s="26">
        <v>2.2307692307692308</v>
      </c>
      <c r="H228" s="26">
        <v>3.1666666666666665</v>
      </c>
    </row>
    <row r="229" spans="2:8" x14ac:dyDescent="0.35">
      <c r="B229" s="2">
        <v>168</v>
      </c>
      <c r="C229" s="2">
        <v>7</v>
      </c>
      <c r="D229" s="2">
        <v>15</v>
      </c>
      <c r="E229" s="2">
        <v>7</v>
      </c>
      <c r="F229" s="26">
        <v>2.8888888888888888</v>
      </c>
      <c r="G229" s="26">
        <v>2.2666666666666666</v>
      </c>
      <c r="H229" s="26">
        <v>2.7142857142857144</v>
      </c>
    </row>
    <row r="230" spans="2:8" x14ac:dyDescent="0.35">
      <c r="B230" s="2">
        <v>169</v>
      </c>
      <c r="C230" s="2">
        <v>7</v>
      </c>
      <c r="D230" s="2">
        <v>13</v>
      </c>
      <c r="E230" s="2">
        <v>6</v>
      </c>
      <c r="F230" s="26">
        <v>2.8235294117647061</v>
      </c>
      <c r="G230" s="26">
        <v>2.4615384615384617</v>
      </c>
      <c r="H230" s="26">
        <v>3.5</v>
      </c>
    </row>
    <row r="231" spans="2:8" x14ac:dyDescent="0.35">
      <c r="B231" s="2">
        <v>170</v>
      </c>
      <c r="C231" s="2">
        <v>6</v>
      </c>
      <c r="D231" s="2">
        <v>14</v>
      </c>
      <c r="E231" s="2">
        <v>7</v>
      </c>
      <c r="F231" s="26">
        <v>2.6111111111111112</v>
      </c>
      <c r="G231" s="26">
        <v>2.0714285714285716</v>
      </c>
      <c r="H231" s="26">
        <v>2.7142857142857144</v>
      </c>
    </row>
    <row r="232" spans="2:8" x14ac:dyDescent="0.35">
      <c r="B232" s="2">
        <v>171</v>
      </c>
      <c r="C232" s="2">
        <v>10</v>
      </c>
      <c r="D232" s="2">
        <v>12</v>
      </c>
      <c r="E232" s="2">
        <v>9</v>
      </c>
      <c r="F232" s="26">
        <v>2.875</v>
      </c>
      <c r="G232" s="26">
        <v>2.6666666666666665</v>
      </c>
      <c r="H232" s="26">
        <v>3.1111111111111112</v>
      </c>
    </row>
    <row r="233" spans="2:8" x14ac:dyDescent="0.35">
      <c r="B233" s="2">
        <v>172</v>
      </c>
      <c r="C233" s="2">
        <v>11</v>
      </c>
      <c r="D233" s="2">
        <v>15</v>
      </c>
      <c r="E233" s="2">
        <v>10</v>
      </c>
      <c r="F233" s="26">
        <v>3.2352941176470589</v>
      </c>
      <c r="G233" s="26">
        <v>2.5333333333333332</v>
      </c>
      <c r="H233" s="26">
        <v>3</v>
      </c>
    </row>
    <row r="234" spans="2:8" x14ac:dyDescent="0.35">
      <c r="B234" s="2">
        <v>173</v>
      </c>
      <c r="C234" s="2">
        <v>7</v>
      </c>
      <c r="D234" s="2">
        <v>13</v>
      </c>
      <c r="E234" s="2">
        <v>8</v>
      </c>
      <c r="F234" s="26">
        <v>2.8333333333333335</v>
      </c>
      <c r="G234" s="26">
        <v>2.6153846153846154</v>
      </c>
      <c r="H234" s="26">
        <v>3.25</v>
      </c>
    </row>
    <row r="235" spans="2:8" x14ac:dyDescent="0.35">
      <c r="B235" s="2">
        <v>174</v>
      </c>
      <c r="C235" s="2">
        <v>9</v>
      </c>
      <c r="D235" s="2">
        <v>13</v>
      </c>
      <c r="E235" s="2">
        <v>8</v>
      </c>
      <c r="F235" s="26">
        <v>3</v>
      </c>
      <c r="G235" s="26">
        <v>2.8461538461538463</v>
      </c>
      <c r="H235" s="26">
        <v>3.5</v>
      </c>
    </row>
    <row r="236" spans="2:8" x14ac:dyDescent="0.35">
      <c r="B236" s="2">
        <v>175</v>
      </c>
      <c r="C236" s="2">
        <v>9</v>
      </c>
      <c r="D236" s="2">
        <v>13</v>
      </c>
      <c r="E236" s="2">
        <v>9</v>
      </c>
      <c r="F236" s="26">
        <v>2.8333333333333335</v>
      </c>
      <c r="G236" s="26">
        <v>2.7692307692307692</v>
      </c>
      <c r="H236" s="26">
        <v>2.8888888888888888</v>
      </c>
    </row>
    <row r="237" spans="2:8" x14ac:dyDescent="0.35">
      <c r="B237" s="2">
        <v>176</v>
      </c>
      <c r="C237" s="2">
        <v>7</v>
      </c>
      <c r="D237" s="2">
        <v>13</v>
      </c>
      <c r="E237" s="2">
        <v>8</v>
      </c>
      <c r="F237" s="26">
        <v>2.8333333333333335</v>
      </c>
      <c r="G237" s="26">
        <v>2.6153846153846154</v>
      </c>
      <c r="H237" s="26">
        <v>3</v>
      </c>
    </row>
    <row r="238" spans="2:8" x14ac:dyDescent="0.35">
      <c r="B238" s="2">
        <v>177</v>
      </c>
      <c r="C238" s="2">
        <v>4</v>
      </c>
      <c r="D238" s="2">
        <v>11</v>
      </c>
      <c r="E238" s="2">
        <v>7</v>
      </c>
      <c r="F238" s="26">
        <v>2.6666666666666665</v>
      </c>
      <c r="G238" s="26">
        <v>2.8181818181818183</v>
      </c>
      <c r="H238" s="26">
        <v>3.5714285714285716</v>
      </c>
    </row>
    <row r="239" spans="2:8" x14ac:dyDescent="0.35">
      <c r="B239" s="2">
        <v>178</v>
      </c>
      <c r="C239" s="2">
        <v>8</v>
      </c>
      <c r="D239" s="2">
        <v>12</v>
      </c>
      <c r="E239" s="2">
        <v>6</v>
      </c>
      <c r="F239" s="26">
        <v>3</v>
      </c>
      <c r="G239" s="26">
        <v>3.0833333333333335</v>
      </c>
      <c r="H239" s="26">
        <v>3.8333333333333335</v>
      </c>
    </row>
    <row r="240" spans="2:8" x14ac:dyDescent="0.35">
      <c r="B240" s="2">
        <v>179</v>
      </c>
      <c r="C240" s="2">
        <v>8</v>
      </c>
      <c r="D240" s="2">
        <v>15</v>
      </c>
      <c r="E240" s="2">
        <v>9</v>
      </c>
      <c r="F240" s="26">
        <v>2.8888888888888888</v>
      </c>
      <c r="G240" s="26">
        <v>2.2666666666666666</v>
      </c>
      <c r="H240" s="26">
        <v>2.7777777777777777</v>
      </c>
    </row>
    <row r="241" spans="2:8" x14ac:dyDescent="0.35">
      <c r="B241" s="2">
        <v>180</v>
      </c>
      <c r="C241" s="2">
        <v>7</v>
      </c>
      <c r="D241" s="2">
        <v>14</v>
      </c>
      <c r="E241" s="2">
        <v>7</v>
      </c>
      <c r="F241" s="26">
        <v>2.7222222222222223</v>
      </c>
      <c r="G241" s="26">
        <v>2.2857142857142856</v>
      </c>
      <c r="H241" s="26">
        <v>2.8571428571428572</v>
      </c>
    </row>
    <row r="242" spans="2:8" x14ac:dyDescent="0.35">
      <c r="B242" s="2">
        <v>181</v>
      </c>
      <c r="C242" s="2">
        <v>8</v>
      </c>
      <c r="D242" s="2">
        <v>14</v>
      </c>
      <c r="E242" s="2">
        <v>8</v>
      </c>
      <c r="F242" s="26">
        <v>2.8823529411764706</v>
      </c>
      <c r="G242" s="26">
        <v>2.3571428571428572</v>
      </c>
      <c r="H242" s="26">
        <v>2.625</v>
      </c>
    </row>
    <row r="243" spans="2:8" x14ac:dyDescent="0.35">
      <c r="B243" s="2">
        <v>182</v>
      </c>
      <c r="C243" s="2">
        <v>10</v>
      </c>
      <c r="D243" s="2">
        <v>16</v>
      </c>
      <c r="E243" s="2">
        <v>10</v>
      </c>
      <c r="F243" s="26">
        <v>3.1666666666666665</v>
      </c>
      <c r="G243" s="26">
        <v>2.4375</v>
      </c>
      <c r="H243" s="26">
        <v>3</v>
      </c>
    </row>
    <row r="244" spans="2:8" x14ac:dyDescent="0.35">
      <c r="B244" s="2">
        <v>183</v>
      </c>
      <c r="C244" s="2">
        <v>7</v>
      </c>
      <c r="D244" s="2">
        <v>14</v>
      </c>
      <c r="E244" s="2">
        <v>8</v>
      </c>
      <c r="F244" s="26">
        <v>2.6666666666666665</v>
      </c>
      <c r="G244" s="26">
        <v>2.1428571428571428</v>
      </c>
      <c r="H244" s="26">
        <v>2.5</v>
      </c>
    </row>
    <row r="245" spans="2:8" x14ac:dyDescent="0.35">
      <c r="B245" s="2">
        <v>184</v>
      </c>
      <c r="C245" s="2">
        <v>9</v>
      </c>
      <c r="D245" s="2">
        <v>15</v>
      </c>
      <c r="E245" s="2">
        <v>11</v>
      </c>
      <c r="F245" s="26">
        <v>3.2352941176470589</v>
      </c>
      <c r="G245" s="26">
        <v>2.6666666666666665</v>
      </c>
      <c r="H245" s="26">
        <v>3</v>
      </c>
    </row>
    <row r="246" spans="2:8" x14ac:dyDescent="0.35">
      <c r="B246" s="2">
        <v>185</v>
      </c>
      <c r="C246" s="2">
        <v>5</v>
      </c>
      <c r="D246" s="2">
        <v>14</v>
      </c>
      <c r="E246" s="2">
        <v>9</v>
      </c>
      <c r="F246" s="26">
        <v>2.8333333333333335</v>
      </c>
      <c r="G246" s="26">
        <v>2.5</v>
      </c>
      <c r="H246" s="26">
        <v>3</v>
      </c>
    </row>
    <row r="247" spans="2:8" x14ac:dyDescent="0.35">
      <c r="B247" s="2">
        <v>186</v>
      </c>
      <c r="C247" s="2">
        <v>9</v>
      </c>
      <c r="D247" s="2">
        <v>14</v>
      </c>
      <c r="E247" s="2">
        <v>7</v>
      </c>
      <c r="F247" s="26">
        <v>2.9444444444444446</v>
      </c>
      <c r="G247" s="26">
        <v>2.5714285714285716</v>
      </c>
      <c r="H247" s="26">
        <v>3.4285714285714284</v>
      </c>
    </row>
    <row r="248" spans="2:8" x14ac:dyDescent="0.35">
      <c r="B248" s="2">
        <v>187</v>
      </c>
      <c r="C248" s="2">
        <v>7</v>
      </c>
      <c r="D248" s="2">
        <v>12</v>
      </c>
      <c r="E248" s="2">
        <v>7</v>
      </c>
      <c r="F248" s="26">
        <v>2.8888888888888888</v>
      </c>
      <c r="G248" s="26">
        <v>3</v>
      </c>
      <c r="H248" s="26">
        <v>3.8571428571428572</v>
      </c>
    </row>
    <row r="249" spans="2:8" x14ac:dyDescent="0.35">
      <c r="B249" s="2">
        <v>188</v>
      </c>
      <c r="C249" s="2">
        <v>6</v>
      </c>
      <c r="D249" s="2">
        <v>13</v>
      </c>
      <c r="E249" s="2">
        <v>8</v>
      </c>
      <c r="F249" s="26">
        <v>2.9411764705882355</v>
      </c>
      <c r="G249" s="26">
        <v>2.6153846153846154</v>
      </c>
      <c r="H249" s="26">
        <v>3.125</v>
      </c>
    </row>
    <row r="250" spans="2:8" x14ac:dyDescent="0.35">
      <c r="B250" s="2">
        <v>189</v>
      </c>
      <c r="C250" s="2">
        <v>12</v>
      </c>
      <c r="D250" s="2">
        <v>16</v>
      </c>
      <c r="E250" s="2">
        <v>11</v>
      </c>
      <c r="F250" s="26">
        <v>3.2222222222222223</v>
      </c>
      <c r="G250" s="26">
        <v>2.5625</v>
      </c>
      <c r="H250" s="26">
        <v>3.0909090909090908</v>
      </c>
    </row>
    <row r="251" spans="2:8" x14ac:dyDescent="0.35">
      <c r="B251" s="2">
        <v>190</v>
      </c>
      <c r="C251" s="2">
        <v>5</v>
      </c>
      <c r="D251" s="2">
        <v>15</v>
      </c>
      <c r="E251" s="2">
        <v>6</v>
      </c>
      <c r="F251" s="26">
        <v>2.6666666666666665</v>
      </c>
      <c r="G251" s="26">
        <v>2.0666666666666669</v>
      </c>
      <c r="H251" s="26">
        <v>2.3333333333333335</v>
      </c>
    </row>
    <row r="252" spans="2:8" x14ac:dyDescent="0.35">
      <c r="B252" s="2">
        <v>191</v>
      </c>
      <c r="C252" s="2">
        <v>4</v>
      </c>
      <c r="D252" s="2">
        <v>13</v>
      </c>
      <c r="E252" s="2">
        <v>7</v>
      </c>
      <c r="F252" s="26">
        <v>2.5555555555555554</v>
      </c>
      <c r="G252" s="26">
        <v>2.3076923076923075</v>
      </c>
      <c r="H252" s="26">
        <v>2.7142857142857144</v>
      </c>
    </row>
    <row r="253" spans="2:8" x14ac:dyDescent="0.35">
      <c r="B253" s="2">
        <v>192</v>
      </c>
      <c r="C253" s="2">
        <v>9</v>
      </c>
      <c r="D253" s="2">
        <v>15</v>
      </c>
      <c r="E253" s="2">
        <v>10</v>
      </c>
      <c r="F253" s="26">
        <v>3</v>
      </c>
      <c r="G253" s="26">
        <v>2.5333333333333332</v>
      </c>
      <c r="H253" s="26">
        <v>3.2</v>
      </c>
    </row>
    <row r="254" spans="2:8" x14ac:dyDescent="0.35">
      <c r="B254" s="2">
        <v>193</v>
      </c>
      <c r="C254" s="2">
        <v>5</v>
      </c>
      <c r="D254" s="2">
        <v>14</v>
      </c>
      <c r="E254" s="2">
        <v>8</v>
      </c>
      <c r="F254" s="26">
        <v>2.7222222222222223</v>
      </c>
      <c r="G254" s="26">
        <v>2.2857142857142856</v>
      </c>
      <c r="H254" s="26">
        <v>2.5</v>
      </c>
    </row>
    <row r="255" spans="2:8" x14ac:dyDescent="0.35">
      <c r="B255" s="2">
        <v>194</v>
      </c>
      <c r="C255" s="2">
        <v>6</v>
      </c>
      <c r="D255" s="2">
        <v>17</v>
      </c>
      <c r="E255" s="2">
        <v>8</v>
      </c>
      <c r="F255" s="26">
        <v>2.8888888888888888</v>
      </c>
      <c r="G255" s="26">
        <v>2.0588235294117645</v>
      </c>
      <c r="H255" s="26">
        <v>3</v>
      </c>
    </row>
    <row r="256" spans="2:8" x14ac:dyDescent="0.35">
      <c r="B256" s="2">
        <v>195</v>
      </c>
      <c r="C256" s="2">
        <v>10</v>
      </c>
      <c r="D256" s="2">
        <v>16</v>
      </c>
      <c r="E256" s="2">
        <v>9</v>
      </c>
      <c r="F256" s="26">
        <v>3.0555555555555554</v>
      </c>
      <c r="G256" s="26">
        <v>2.3125</v>
      </c>
      <c r="H256" s="26">
        <v>3</v>
      </c>
    </row>
    <row r="257" spans="2:8" x14ac:dyDescent="0.35">
      <c r="B257" s="2">
        <v>196</v>
      </c>
      <c r="C257" s="2">
        <v>8</v>
      </c>
      <c r="D257" s="2">
        <v>16</v>
      </c>
      <c r="E257" s="2">
        <v>7</v>
      </c>
      <c r="F257" s="26">
        <v>2.8888888888888888</v>
      </c>
      <c r="G257" s="26">
        <v>2.1875</v>
      </c>
      <c r="H257" s="26">
        <v>2.5714285714285716</v>
      </c>
    </row>
    <row r="258" spans="2:8" x14ac:dyDescent="0.35">
      <c r="B258" s="2">
        <v>197</v>
      </c>
      <c r="C258" s="2">
        <v>5</v>
      </c>
      <c r="D258" s="2">
        <v>15</v>
      </c>
      <c r="E258" s="2">
        <v>9</v>
      </c>
      <c r="F258" s="26">
        <v>2.7777777777777777</v>
      </c>
      <c r="G258" s="26">
        <v>2.1333333333333333</v>
      </c>
      <c r="H258" s="26">
        <v>2.2222222222222223</v>
      </c>
    </row>
    <row r="259" spans="2:8" x14ac:dyDescent="0.35">
      <c r="B259" s="2">
        <v>198</v>
      </c>
      <c r="C259" s="2">
        <v>7</v>
      </c>
      <c r="D259" s="2">
        <v>15</v>
      </c>
      <c r="E259" s="2">
        <v>8</v>
      </c>
      <c r="F259" s="26">
        <v>2.8888888888888888</v>
      </c>
      <c r="G259" s="26">
        <v>2.2666666666666666</v>
      </c>
      <c r="H259" s="26">
        <v>2.625</v>
      </c>
    </row>
    <row r="260" spans="2:8" x14ac:dyDescent="0.35">
      <c r="B260" s="2">
        <v>199</v>
      </c>
      <c r="C260" s="2">
        <v>10</v>
      </c>
      <c r="D260" s="2">
        <v>13</v>
      </c>
      <c r="E260" s="2">
        <v>10</v>
      </c>
      <c r="F260" s="26">
        <v>3.1764705882352939</v>
      </c>
      <c r="G260" s="26">
        <v>2.8461538461538463</v>
      </c>
      <c r="H260" s="26">
        <v>3.3</v>
      </c>
    </row>
    <row r="261" spans="2:8" x14ac:dyDescent="0.35">
      <c r="B261" s="2">
        <v>200</v>
      </c>
      <c r="C261" s="2">
        <v>12</v>
      </c>
      <c r="D261" s="2">
        <v>15</v>
      </c>
      <c r="E261" s="2">
        <v>8</v>
      </c>
      <c r="F261" s="26">
        <v>3.1111111111111112</v>
      </c>
      <c r="G261" s="26">
        <v>2.6</v>
      </c>
      <c r="H261" s="26">
        <v>3.5</v>
      </c>
    </row>
    <row r="262" spans="2:8" x14ac:dyDescent="0.35">
      <c r="B262" s="2">
        <v>201</v>
      </c>
      <c r="C262" s="2">
        <v>10</v>
      </c>
      <c r="D262" s="2">
        <v>16</v>
      </c>
      <c r="E262" s="2">
        <v>9</v>
      </c>
      <c r="F262" s="26">
        <v>3</v>
      </c>
      <c r="G262" s="26">
        <v>2.375</v>
      </c>
      <c r="H262" s="26">
        <v>2.5555555555555554</v>
      </c>
    </row>
    <row r="263" spans="2:8" x14ac:dyDescent="0.35">
      <c r="B263" s="2">
        <v>202</v>
      </c>
      <c r="C263" s="2">
        <v>6</v>
      </c>
      <c r="D263" s="2">
        <v>14</v>
      </c>
      <c r="E263" s="2">
        <v>10</v>
      </c>
      <c r="F263" s="26">
        <v>2.9444444444444446</v>
      </c>
      <c r="G263" s="26">
        <v>2.5714285714285716</v>
      </c>
      <c r="H263" s="26">
        <v>2.7</v>
      </c>
    </row>
    <row r="264" spans="2:8" x14ac:dyDescent="0.35">
      <c r="B264" s="2">
        <v>203</v>
      </c>
      <c r="C264" s="2">
        <v>7</v>
      </c>
      <c r="D264" s="2">
        <v>14</v>
      </c>
      <c r="E264" s="2">
        <v>8</v>
      </c>
      <c r="F264" s="26">
        <v>2.8235294117647061</v>
      </c>
      <c r="G264" s="26">
        <v>2.2142857142857144</v>
      </c>
      <c r="H264" s="26">
        <v>2.5</v>
      </c>
    </row>
    <row r="265" spans="2:8" x14ac:dyDescent="0.35">
      <c r="B265" s="2">
        <v>204</v>
      </c>
      <c r="C265" s="2">
        <v>5</v>
      </c>
      <c r="D265" s="2">
        <v>13</v>
      </c>
      <c r="E265" s="2">
        <v>8</v>
      </c>
      <c r="F265" s="26">
        <v>2.7058823529411766</v>
      </c>
      <c r="G265" s="26">
        <v>2.4615384615384617</v>
      </c>
      <c r="H265" s="26">
        <v>3.125</v>
      </c>
    </row>
    <row r="266" spans="2:8" x14ac:dyDescent="0.35">
      <c r="B266" s="2">
        <v>205</v>
      </c>
      <c r="C266" s="2">
        <v>5</v>
      </c>
      <c r="D266" s="2">
        <v>13</v>
      </c>
      <c r="E266" s="2">
        <v>7</v>
      </c>
      <c r="F266" s="26">
        <v>2.5555555555555554</v>
      </c>
      <c r="G266" s="26">
        <v>2.3846153846153846</v>
      </c>
      <c r="H266" s="26">
        <v>2.5714285714285716</v>
      </c>
    </row>
    <row r="267" spans="2:8" x14ac:dyDescent="0.35">
      <c r="B267" s="2">
        <v>206</v>
      </c>
      <c r="C267" s="2">
        <v>6</v>
      </c>
      <c r="D267" s="2">
        <v>14</v>
      </c>
      <c r="E267" s="2">
        <v>8</v>
      </c>
      <c r="F267" s="26">
        <v>2.8823529411764706</v>
      </c>
      <c r="G267" s="26">
        <v>2.5714285714285716</v>
      </c>
      <c r="H267" s="26">
        <v>3</v>
      </c>
    </row>
    <row r="268" spans="2:8" x14ac:dyDescent="0.35">
      <c r="B268" s="2">
        <v>207</v>
      </c>
      <c r="C268" s="2">
        <v>4</v>
      </c>
      <c r="D268" s="2">
        <v>11</v>
      </c>
      <c r="E268" s="2">
        <v>7</v>
      </c>
      <c r="F268" s="26">
        <v>2.625</v>
      </c>
      <c r="G268" s="26">
        <v>2.4545454545454546</v>
      </c>
      <c r="H268" s="26">
        <v>2.8571428571428572</v>
      </c>
    </row>
    <row r="269" spans="2:8" x14ac:dyDescent="0.35">
      <c r="B269" s="2">
        <v>208</v>
      </c>
      <c r="C269" s="2">
        <v>9</v>
      </c>
      <c r="D269" s="2">
        <v>14</v>
      </c>
      <c r="E269" s="2">
        <v>11</v>
      </c>
      <c r="F269" s="26">
        <v>3.1666666666666665</v>
      </c>
      <c r="G269" s="26">
        <v>3</v>
      </c>
      <c r="H269" s="26">
        <v>3.0909090909090908</v>
      </c>
    </row>
    <row r="270" spans="2:8" x14ac:dyDescent="0.35">
      <c r="B270" s="2">
        <v>209</v>
      </c>
      <c r="C270" s="2">
        <v>8</v>
      </c>
      <c r="D270" s="2">
        <v>17</v>
      </c>
      <c r="E270" s="2">
        <v>10</v>
      </c>
      <c r="F270" s="26">
        <v>3.0555555555555554</v>
      </c>
      <c r="G270" s="26">
        <v>2.1764705882352939</v>
      </c>
      <c r="H270" s="26">
        <v>2.5</v>
      </c>
    </row>
    <row r="271" spans="2:8" x14ac:dyDescent="0.35">
      <c r="B271" s="2">
        <v>210</v>
      </c>
      <c r="C271" s="2">
        <v>7</v>
      </c>
      <c r="D271" s="2">
        <v>13</v>
      </c>
      <c r="E271" s="2">
        <v>8</v>
      </c>
      <c r="F271" s="26">
        <v>3</v>
      </c>
      <c r="G271" s="26">
        <v>2.6153846153846154</v>
      </c>
      <c r="H271" s="26">
        <v>3.125</v>
      </c>
    </row>
    <row r="272" spans="2:8" x14ac:dyDescent="0.35">
      <c r="B272" s="2">
        <v>211</v>
      </c>
      <c r="C272" s="2">
        <v>7</v>
      </c>
      <c r="D272" s="2">
        <v>12</v>
      </c>
      <c r="E272" s="2">
        <v>8</v>
      </c>
      <c r="F272" s="26">
        <v>3</v>
      </c>
      <c r="G272" s="26">
        <v>3</v>
      </c>
      <c r="H272" s="26">
        <v>2.875</v>
      </c>
    </row>
    <row r="273" spans="2:8" x14ac:dyDescent="0.35">
      <c r="B273" s="2">
        <v>212</v>
      </c>
      <c r="C273" s="2">
        <v>6</v>
      </c>
      <c r="D273" s="2">
        <v>12</v>
      </c>
      <c r="E273" s="2">
        <v>7</v>
      </c>
      <c r="F273" s="26">
        <v>2.7058823529411766</v>
      </c>
      <c r="G273" s="26">
        <v>2.75</v>
      </c>
      <c r="H273" s="26">
        <v>3.2857142857142856</v>
      </c>
    </row>
    <row r="274" spans="2:8" x14ac:dyDescent="0.35">
      <c r="B274" s="2">
        <v>213</v>
      </c>
      <c r="C274" s="2">
        <v>9</v>
      </c>
      <c r="D274" s="2">
        <v>15</v>
      </c>
      <c r="E274" s="2">
        <v>8</v>
      </c>
      <c r="F274" s="26">
        <v>3</v>
      </c>
      <c r="G274" s="26">
        <v>2.4666666666666668</v>
      </c>
      <c r="H274" s="26">
        <v>3.375</v>
      </c>
    </row>
    <row r="275" spans="2:8" x14ac:dyDescent="0.35">
      <c r="B275" s="2">
        <v>214</v>
      </c>
      <c r="C275" s="2">
        <v>6</v>
      </c>
      <c r="D275" s="2">
        <v>12</v>
      </c>
      <c r="E275" s="2">
        <v>8</v>
      </c>
      <c r="F275" s="26">
        <v>2.7777777777777777</v>
      </c>
      <c r="G275" s="26">
        <v>2.9166666666666665</v>
      </c>
      <c r="H275" s="26">
        <v>3.5</v>
      </c>
    </row>
    <row r="276" spans="2:8" x14ac:dyDescent="0.35">
      <c r="B276" s="2">
        <v>215</v>
      </c>
      <c r="C276" s="2">
        <v>8</v>
      </c>
      <c r="D276" s="2">
        <v>15</v>
      </c>
      <c r="E276" s="2">
        <v>8</v>
      </c>
      <c r="F276" s="26">
        <v>3.1764705882352939</v>
      </c>
      <c r="G276" s="26">
        <v>2.6</v>
      </c>
      <c r="H276" s="26">
        <v>3.125</v>
      </c>
    </row>
    <row r="277" spans="2:8" x14ac:dyDescent="0.35">
      <c r="B277" s="2">
        <v>216</v>
      </c>
      <c r="C277" s="2">
        <v>10</v>
      </c>
      <c r="D277" s="2">
        <v>15</v>
      </c>
      <c r="E277" s="2">
        <v>9</v>
      </c>
      <c r="F277" s="26">
        <v>3</v>
      </c>
      <c r="G277" s="26">
        <v>2.4</v>
      </c>
      <c r="H277" s="26">
        <v>2.7777777777777777</v>
      </c>
    </row>
    <row r="278" spans="2:8" x14ac:dyDescent="0.35">
      <c r="B278" s="2">
        <v>217</v>
      </c>
      <c r="C278" s="2">
        <v>10</v>
      </c>
      <c r="D278" s="2">
        <v>15</v>
      </c>
      <c r="E278" s="2">
        <v>10</v>
      </c>
      <c r="F278" s="26">
        <v>3.2777777777777777</v>
      </c>
      <c r="G278" s="26">
        <v>2.7333333333333334</v>
      </c>
      <c r="H278" s="26">
        <v>3.3</v>
      </c>
    </row>
    <row r="279" spans="2:8" x14ac:dyDescent="0.35">
      <c r="B279" s="2">
        <v>218</v>
      </c>
      <c r="C279" s="2">
        <v>4</v>
      </c>
      <c r="D279" s="2">
        <v>13</v>
      </c>
      <c r="E279" s="2">
        <v>8</v>
      </c>
      <c r="F279" s="26">
        <v>2.5555555555555554</v>
      </c>
      <c r="G279" s="26">
        <v>2.3846153846153846</v>
      </c>
      <c r="H279" s="26">
        <v>3.25</v>
      </c>
    </row>
    <row r="280" spans="2:8" x14ac:dyDescent="0.35">
      <c r="B280" s="2">
        <v>219</v>
      </c>
      <c r="C280" s="2">
        <v>6</v>
      </c>
      <c r="D280" s="2">
        <v>12</v>
      </c>
      <c r="E280" s="2">
        <v>7</v>
      </c>
      <c r="F280" s="26">
        <v>2.7058823529411766</v>
      </c>
      <c r="G280" s="26">
        <v>2.5833333333333335</v>
      </c>
      <c r="H280" s="26">
        <v>3</v>
      </c>
    </row>
    <row r="281" spans="2:8" x14ac:dyDescent="0.35">
      <c r="B281" s="2">
        <v>220</v>
      </c>
      <c r="C281" s="2">
        <v>8</v>
      </c>
      <c r="D281" s="2">
        <v>13</v>
      </c>
      <c r="E281" s="2">
        <v>7</v>
      </c>
      <c r="F281" s="26">
        <v>3.0555555555555554</v>
      </c>
      <c r="G281" s="26">
        <v>3</v>
      </c>
      <c r="H281" s="26">
        <v>3.8571428571428572</v>
      </c>
    </row>
    <row r="282" spans="2:8" x14ac:dyDescent="0.35">
      <c r="B282" s="2">
        <v>221</v>
      </c>
      <c r="C282" s="2">
        <v>8</v>
      </c>
      <c r="D282" s="2">
        <v>14</v>
      </c>
      <c r="E282" s="2">
        <v>9</v>
      </c>
      <c r="F282" s="26">
        <v>2.9444444444444446</v>
      </c>
      <c r="G282" s="26">
        <v>2.6428571428571428</v>
      </c>
      <c r="H282" s="26">
        <v>3.1111111111111112</v>
      </c>
    </row>
    <row r="283" spans="2:8" x14ac:dyDescent="0.35">
      <c r="B283" s="2">
        <v>222</v>
      </c>
      <c r="C283" s="2">
        <v>5</v>
      </c>
      <c r="D283" s="2">
        <v>13</v>
      </c>
      <c r="E283" s="2">
        <v>4</v>
      </c>
      <c r="F283" s="26">
        <v>2.8125</v>
      </c>
      <c r="G283" s="26">
        <v>2.2307692307692308</v>
      </c>
      <c r="H283" s="26">
        <v>3.5</v>
      </c>
    </row>
    <row r="284" spans="2:8" x14ac:dyDescent="0.35">
      <c r="B284" s="2">
        <v>223</v>
      </c>
      <c r="C284" s="2">
        <v>8</v>
      </c>
      <c r="D284" s="2">
        <v>11</v>
      </c>
      <c r="E284" s="2">
        <v>5</v>
      </c>
      <c r="F284" s="26">
        <v>2.5882352941176472</v>
      </c>
      <c r="G284" s="26">
        <v>2.6363636363636362</v>
      </c>
      <c r="H284" s="26">
        <v>3.8</v>
      </c>
    </row>
    <row r="285" spans="2:8" x14ac:dyDescent="0.35">
      <c r="B285" s="2">
        <v>224</v>
      </c>
      <c r="C285" s="2">
        <v>8</v>
      </c>
      <c r="D285" s="2">
        <v>16</v>
      </c>
      <c r="E285" s="2">
        <v>9</v>
      </c>
      <c r="F285" s="26">
        <v>3.1111111111111112</v>
      </c>
      <c r="G285" s="26">
        <v>2.4375</v>
      </c>
      <c r="H285" s="26">
        <v>2.8888888888888888</v>
      </c>
    </row>
    <row r="286" spans="2:8" x14ac:dyDescent="0.35">
      <c r="B286" s="2">
        <v>225</v>
      </c>
      <c r="C286" s="2">
        <v>7</v>
      </c>
      <c r="D286" s="2">
        <v>15</v>
      </c>
      <c r="E286" s="2">
        <v>11</v>
      </c>
      <c r="F286" s="26">
        <v>2.8888888888888888</v>
      </c>
      <c r="G286" s="26">
        <v>2.4</v>
      </c>
      <c r="H286" s="26">
        <v>2.5454545454545454</v>
      </c>
    </row>
    <row r="287" spans="2:8" x14ac:dyDescent="0.35">
      <c r="B287" s="2">
        <v>226</v>
      </c>
      <c r="C287" s="2">
        <v>6</v>
      </c>
      <c r="D287" s="2">
        <v>13</v>
      </c>
      <c r="E287" s="2">
        <v>8</v>
      </c>
      <c r="F287" s="26">
        <v>2.9444444444444446</v>
      </c>
      <c r="G287" s="26">
        <v>2.7692307692307692</v>
      </c>
      <c r="H287" s="26">
        <v>3.25</v>
      </c>
    </row>
    <row r="288" spans="2:8" x14ac:dyDescent="0.35">
      <c r="B288" s="2">
        <v>227</v>
      </c>
      <c r="C288" s="2">
        <v>8</v>
      </c>
      <c r="D288" s="2">
        <v>15</v>
      </c>
      <c r="E288" s="2">
        <v>8</v>
      </c>
      <c r="F288" s="26">
        <v>2.8333333333333335</v>
      </c>
      <c r="G288" s="26">
        <v>2.2666666666666666</v>
      </c>
      <c r="H288" s="26">
        <v>2.875</v>
      </c>
    </row>
    <row r="289" spans="2:8" x14ac:dyDescent="0.35">
      <c r="B289" s="2">
        <v>228</v>
      </c>
      <c r="C289" s="2">
        <v>9</v>
      </c>
      <c r="D289" s="2">
        <v>14</v>
      </c>
      <c r="E289" s="2">
        <v>9</v>
      </c>
      <c r="F289" s="26">
        <v>3.0588235294117645</v>
      </c>
      <c r="G289" s="26">
        <v>2.6428571428571428</v>
      </c>
      <c r="H289" s="26">
        <v>3.1111111111111112</v>
      </c>
    </row>
    <row r="290" spans="2:8" x14ac:dyDescent="0.35">
      <c r="B290" s="2">
        <v>229</v>
      </c>
      <c r="C290" s="2">
        <v>6</v>
      </c>
      <c r="D290" s="2">
        <v>14</v>
      </c>
      <c r="E290" s="2">
        <v>9</v>
      </c>
      <c r="F290" s="26">
        <v>3.1875</v>
      </c>
      <c r="G290" s="26">
        <v>2.5714285714285716</v>
      </c>
      <c r="H290" s="26">
        <v>2.8888888888888888</v>
      </c>
    </row>
    <row r="291" spans="2:8" x14ac:dyDescent="0.35">
      <c r="B291" s="2">
        <v>230</v>
      </c>
      <c r="C291" s="2">
        <v>6</v>
      </c>
      <c r="D291" s="2">
        <v>13</v>
      </c>
      <c r="E291" s="2">
        <v>5</v>
      </c>
      <c r="F291" s="26">
        <v>2.75</v>
      </c>
      <c r="G291" s="26">
        <v>2.3846153846153846</v>
      </c>
      <c r="H291" s="26">
        <v>3.4</v>
      </c>
    </row>
    <row r="292" spans="2:8" x14ac:dyDescent="0.35">
      <c r="B292" s="2">
        <v>231</v>
      </c>
      <c r="C292" s="2">
        <v>11</v>
      </c>
      <c r="D292" s="2">
        <v>15</v>
      </c>
      <c r="E292" s="2">
        <v>10</v>
      </c>
      <c r="F292" s="26">
        <v>3.2222222222222223</v>
      </c>
      <c r="G292" s="26">
        <v>2.7333333333333334</v>
      </c>
      <c r="H292" s="26">
        <v>3.3</v>
      </c>
    </row>
    <row r="293" spans="2:8" x14ac:dyDescent="0.35">
      <c r="B293" s="2">
        <v>232</v>
      </c>
      <c r="C293" s="2">
        <v>8</v>
      </c>
      <c r="D293" s="2">
        <v>15</v>
      </c>
      <c r="E293" s="2">
        <v>9</v>
      </c>
      <c r="F293" s="26">
        <v>2.8333333333333335</v>
      </c>
      <c r="G293" s="26">
        <v>2.2000000000000002</v>
      </c>
      <c r="H293" s="26">
        <v>2.5555555555555554</v>
      </c>
    </row>
    <row r="294" spans="2:8" x14ac:dyDescent="0.35">
      <c r="B294" s="2">
        <v>233</v>
      </c>
      <c r="C294" s="2">
        <v>9</v>
      </c>
      <c r="D294" s="2">
        <v>14</v>
      </c>
      <c r="E294" s="2">
        <v>10</v>
      </c>
      <c r="F294" s="26">
        <v>2.8888888888888888</v>
      </c>
      <c r="G294" s="26">
        <v>2.5714285714285716</v>
      </c>
      <c r="H294" s="26">
        <v>2.9</v>
      </c>
    </row>
    <row r="295" spans="2:8" x14ac:dyDescent="0.35">
      <c r="B295" s="2">
        <v>234</v>
      </c>
      <c r="C295" s="2">
        <v>9</v>
      </c>
      <c r="D295" s="2">
        <v>15</v>
      </c>
      <c r="E295" s="2">
        <v>9</v>
      </c>
      <c r="F295" s="26">
        <v>3</v>
      </c>
      <c r="G295" s="26">
        <v>2.4666666666666668</v>
      </c>
      <c r="H295" s="26">
        <v>2.7777777777777777</v>
      </c>
    </row>
    <row r="296" spans="2:8" x14ac:dyDescent="0.35">
      <c r="B296" s="2">
        <v>235</v>
      </c>
      <c r="C296" s="2">
        <v>6</v>
      </c>
      <c r="D296" s="2">
        <v>12</v>
      </c>
      <c r="E296" s="2">
        <v>9</v>
      </c>
      <c r="F296" s="26">
        <v>3.0588235294117645</v>
      </c>
      <c r="G296" s="26">
        <v>3.25</v>
      </c>
      <c r="H296" s="26">
        <v>3.5555555555555554</v>
      </c>
    </row>
    <row r="297" spans="2:8" x14ac:dyDescent="0.35">
      <c r="B297" s="2">
        <v>236</v>
      </c>
      <c r="C297" s="2">
        <v>9</v>
      </c>
      <c r="D297" s="2">
        <v>13</v>
      </c>
      <c r="E297" s="2">
        <v>9</v>
      </c>
      <c r="F297" s="26">
        <v>2.9444444444444446</v>
      </c>
      <c r="G297" s="26">
        <v>2.9230769230769229</v>
      </c>
      <c r="H297" s="26">
        <v>3</v>
      </c>
    </row>
    <row r="298" spans="2:8" x14ac:dyDescent="0.35">
      <c r="B298" s="2">
        <v>237</v>
      </c>
      <c r="C298" s="2">
        <v>9</v>
      </c>
      <c r="D298" s="2">
        <v>14</v>
      </c>
      <c r="E298" s="2">
        <v>9</v>
      </c>
      <c r="F298" s="26">
        <v>2.8823529411764706</v>
      </c>
      <c r="G298" s="26">
        <v>2.4285714285714284</v>
      </c>
      <c r="H298" s="26">
        <v>2.5555555555555554</v>
      </c>
    </row>
    <row r="299" spans="2:8" x14ac:dyDescent="0.35">
      <c r="B299" s="2">
        <v>238</v>
      </c>
      <c r="C299" s="2">
        <v>10</v>
      </c>
      <c r="D299" s="2">
        <v>15</v>
      </c>
      <c r="E299" s="2">
        <v>8</v>
      </c>
      <c r="F299" s="26">
        <v>2.9444444444444446</v>
      </c>
      <c r="G299" s="26">
        <v>2.4</v>
      </c>
      <c r="H299" s="26">
        <v>2.75</v>
      </c>
    </row>
    <row r="300" spans="2:8" x14ac:dyDescent="0.35">
      <c r="B300" s="2">
        <v>239</v>
      </c>
      <c r="C300" s="2">
        <v>8</v>
      </c>
      <c r="D300" s="2">
        <v>15</v>
      </c>
      <c r="E300" s="2">
        <v>9</v>
      </c>
      <c r="F300" s="26">
        <v>3.0555555555555554</v>
      </c>
      <c r="G300" s="26">
        <v>2.4666666666666668</v>
      </c>
      <c r="H300" s="26">
        <v>3</v>
      </c>
    </row>
    <row r="301" spans="2:8" x14ac:dyDescent="0.35">
      <c r="B301" s="2">
        <v>240</v>
      </c>
      <c r="C301" s="2">
        <v>12</v>
      </c>
      <c r="D301" s="2">
        <v>16</v>
      </c>
      <c r="E301" s="2">
        <v>9</v>
      </c>
      <c r="F301" s="26">
        <v>3.1111111111111112</v>
      </c>
      <c r="G301" s="26">
        <v>2.375</v>
      </c>
      <c r="H301" s="26">
        <v>2.4444444444444446</v>
      </c>
    </row>
    <row r="302" spans="2:8" x14ac:dyDescent="0.35">
      <c r="B302" s="2">
        <v>241</v>
      </c>
      <c r="C302" s="2">
        <v>10</v>
      </c>
      <c r="D302" s="2">
        <v>15</v>
      </c>
      <c r="E302" s="2">
        <v>9</v>
      </c>
      <c r="F302" s="26">
        <v>3.0555555555555554</v>
      </c>
      <c r="G302" s="26">
        <v>2.4666666666666668</v>
      </c>
      <c r="H302" s="26">
        <v>3.1111111111111112</v>
      </c>
    </row>
    <row r="303" spans="2:8" x14ac:dyDescent="0.35">
      <c r="B303" s="2">
        <v>242</v>
      </c>
      <c r="C303" s="2">
        <v>8</v>
      </c>
      <c r="D303" s="2">
        <v>14</v>
      </c>
      <c r="E303" s="2">
        <v>8</v>
      </c>
      <c r="F303" s="26">
        <v>3.0555555555555554</v>
      </c>
      <c r="G303" s="26">
        <v>2.7857142857142856</v>
      </c>
      <c r="H303" s="26">
        <v>3.625</v>
      </c>
    </row>
    <row r="304" spans="2:8" x14ac:dyDescent="0.35">
      <c r="B304" s="2">
        <v>243</v>
      </c>
      <c r="C304" s="2">
        <v>8</v>
      </c>
      <c r="D304" s="2">
        <v>13</v>
      </c>
      <c r="E304" s="2">
        <v>8</v>
      </c>
      <c r="F304" s="26">
        <v>2.7777777777777777</v>
      </c>
      <c r="G304" s="26">
        <v>2.5384615384615383</v>
      </c>
      <c r="H304" s="26">
        <v>3.125</v>
      </c>
    </row>
    <row r="305" spans="2:8" x14ac:dyDescent="0.35">
      <c r="B305" s="2">
        <v>244</v>
      </c>
      <c r="C305" s="2">
        <v>9</v>
      </c>
      <c r="D305" s="2">
        <v>12</v>
      </c>
      <c r="E305" s="2">
        <v>8</v>
      </c>
      <c r="F305" s="26">
        <v>2.8888888888888888</v>
      </c>
      <c r="G305" s="26">
        <v>2.8333333333333335</v>
      </c>
      <c r="H305" s="26">
        <v>3.375</v>
      </c>
    </row>
    <row r="306" spans="2:8" x14ac:dyDescent="0.35">
      <c r="B306" s="2">
        <v>245</v>
      </c>
      <c r="C306" s="2">
        <v>7</v>
      </c>
      <c r="D306" s="2">
        <v>11</v>
      </c>
      <c r="E306" s="2">
        <v>7</v>
      </c>
      <c r="F306" s="26">
        <v>2.9411764705882355</v>
      </c>
      <c r="G306" s="26">
        <v>3</v>
      </c>
      <c r="H306" s="26">
        <v>3.7142857142857144</v>
      </c>
    </row>
    <row r="307" spans="2:8" x14ac:dyDescent="0.35">
      <c r="B307" s="2">
        <v>246</v>
      </c>
      <c r="C307" s="2">
        <v>13</v>
      </c>
      <c r="D307" s="2">
        <v>17</v>
      </c>
      <c r="E307" s="2">
        <v>8</v>
      </c>
      <c r="F307" s="26">
        <v>3.2222222222222223</v>
      </c>
      <c r="G307" s="26">
        <v>2.3529411764705883</v>
      </c>
      <c r="H307" s="26">
        <v>3.25</v>
      </c>
    </row>
    <row r="308" spans="2:8" x14ac:dyDescent="0.35">
      <c r="B308" s="2">
        <v>247</v>
      </c>
      <c r="C308" s="2">
        <v>8</v>
      </c>
      <c r="D308" s="2">
        <v>12</v>
      </c>
      <c r="E308" s="2">
        <v>7</v>
      </c>
      <c r="F308" s="26">
        <v>2.8333333333333335</v>
      </c>
      <c r="G308" s="26">
        <v>2.9166666666666665</v>
      </c>
      <c r="H308" s="26">
        <v>2.8571428571428572</v>
      </c>
    </row>
    <row r="309" spans="2:8" x14ac:dyDescent="0.35">
      <c r="B309" s="2">
        <v>248</v>
      </c>
      <c r="C309" s="2">
        <v>9</v>
      </c>
      <c r="D309" s="2">
        <v>14</v>
      </c>
      <c r="E309" s="2">
        <v>10</v>
      </c>
      <c r="F309" s="26">
        <v>3.0555555555555554</v>
      </c>
      <c r="G309" s="26">
        <v>2.7142857142857144</v>
      </c>
      <c r="H309" s="26">
        <v>2.9</v>
      </c>
    </row>
    <row r="310" spans="2:8" x14ac:dyDescent="0.35">
      <c r="B310" s="2">
        <v>249</v>
      </c>
      <c r="C310" s="2">
        <v>11</v>
      </c>
      <c r="D310" s="2">
        <v>13</v>
      </c>
      <c r="E310" s="2">
        <v>8</v>
      </c>
      <c r="F310" s="26">
        <v>3.1666666666666665</v>
      </c>
      <c r="G310" s="26">
        <v>3</v>
      </c>
      <c r="H310" s="26">
        <v>3.25</v>
      </c>
    </row>
    <row r="311" spans="2:8" x14ac:dyDescent="0.35">
      <c r="B311" s="2">
        <v>250</v>
      </c>
      <c r="C311" s="2">
        <v>5</v>
      </c>
      <c r="D311" s="2">
        <v>13</v>
      </c>
      <c r="E311" s="2">
        <v>7</v>
      </c>
      <c r="F311" s="26">
        <v>2.6111111111111112</v>
      </c>
      <c r="G311" s="26">
        <v>2.3076923076923075</v>
      </c>
      <c r="H311" s="26">
        <v>2.5714285714285716</v>
      </c>
    </row>
    <row r="312" spans="2:8" x14ac:dyDescent="0.35">
      <c r="B312" s="2">
        <v>251</v>
      </c>
      <c r="C312" s="2">
        <v>9</v>
      </c>
      <c r="D312" s="2">
        <v>17</v>
      </c>
      <c r="E312" s="2">
        <v>10</v>
      </c>
      <c r="F312" s="26">
        <v>3.1111111111111112</v>
      </c>
      <c r="G312" s="26">
        <v>2.2352941176470589</v>
      </c>
      <c r="H312" s="26">
        <v>2.6</v>
      </c>
    </row>
    <row r="313" spans="2:8" x14ac:dyDescent="0.35">
      <c r="B313" s="2">
        <v>252</v>
      </c>
      <c r="C313" s="2">
        <v>9</v>
      </c>
      <c r="D313" s="2">
        <v>15</v>
      </c>
      <c r="E313" s="2">
        <v>9</v>
      </c>
      <c r="F313" s="26">
        <v>3</v>
      </c>
      <c r="G313" s="26">
        <v>2.4666666666666668</v>
      </c>
      <c r="H313" s="26">
        <v>3</v>
      </c>
    </row>
    <row r="314" spans="2:8" x14ac:dyDescent="0.35">
      <c r="B314" s="2">
        <v>253</v>
      </c>
      <c r="C314" s="2">
        <v>10</v>
      </c>
      <c r="D314" s="2">
        <v>13</v>
      </c>
      <c r="E314" s="2">
        <v>9</v>
      </c>
      <c r="F314" s="26">
        <v>3.0588235294117645</v>
      </c>
      <c r="G314" s="26">
        <v>2.9230769230769229</v>
      </c>
      <c r="H314" s="26">
        <v>3</v>
      </c>
    </row>
    <row r="315" spans="2:8" x14ac:dyDescent="0.35">
      <c r="B315" s="2">
        <v>254</v>
      </c>
      <c r="C315" s="2">
        <v>8</v>
      </c>
      <c r="D315" s="2">
        <v>15</v>
      </c>
      <c r="E315" s="2">
        <v>8</v>
      </c>
      <c r="F315" s="26">
        <v>2.9444444444444446</v>
      </c>
      <c r="G315" s="26">
        <v>2.4</v>
      </c>
      <c r="H315" s="26">
        <v>2.875</v>
      </c>
    </row>
    <row r="316" spans="2:8" x14ac:dyDescent="0.35">
      <c r="B316" s="2">
        <v>255</v>
      </c>
      <c r="C316" s="2">
        <v>9</v>
      </c>
      <c r="D316" s="2">
        <v>12</v>
      </c>
      <c r="E316" s="2">
        <v>8</v>
      </c>
      <c r="F316" s="26">
        <v>3</v>
      </c>
      <c r="G316" s="26">
        <v>2.9166666666666665</v>
      </c>
      <c r="H316" s="26">
        <v>3.5</v>
      </c>
    </row>
    <row r="317" spans="2:8" x14ac:dyDescent="0.35">
      <c r="B317" s="2">
        <v>256</v>
      </c>
      <c r="C317" s="2">
        <v>6</v>
      </c>
      <c r="D317" s="2">
        <v>14</v>
      </c>
      <c r="E317" s="2">
        <v>8</v>
      </c>
      <c r="F317" s="26">
        <v>2.8333333333333335</v>
      </c>
      <c r="G317" s="26">
        <v>2.5</v>
      </c>
      <c r="H317" s="26">
        <v>3</v>
      </c>
    </row>
    <row r="318" spans="2:8" x14ac:dyDescent="0.35">
      <c r="B318" s="2">
        <v>257</v>
      </c>
      <c r="C318" s="2">
        <v>10</v>
      </c>
      <c r="D318" s="2">
        <v>16</v>
      </c>
      <c r="E318" s="2">
        <v>10</v>
      </c>
      <c r="F318" s="26">
        <v>3.0555555555555554</v>
      </c>
      <c r="G318" s="26">
        <v>2.375</v>
      </c>
      <c r="H318" s="26">
        <v>2.7</v>
      </c>
    </row>
    <row r="319" spans="2:8" x14ac:dyDescent="0.35">
      <c r="B319" s="2">
        <v>258</v>
      </c>
      <c r="C319" s="2">
        <v>7</v>
      </c>
      <c r="D319" s="2">
        <v>14</v>
      </c>
      <c r="E319" s="2">
        <v>5</v>
      </c>
      <c r="F319" s="26">
        <v>2.9411764705882355</v>
      </c>
      <c r="G319" s="26">
        <v>2.3571428571428572</v>
      </c>
      <c r="H319" s="26">
        <v>4</v>
      </c>
    </row>
    <row r="320" spans="2:8" x14ac:dyDescent="0.35">
      <c r="B320" s="2">
        <v>259</v>
      </c>
      <c r="C320" s="2">
        <v>10</v>
      </c>
      <c r="D320" s="2">
        <v>13</v>
      </c>
      <c r="E320" s="2">
        <v>7</v>
      </c>
      <c r="F320" s="26">
        <v>2.7777777777777777</v>
      </c>
      <c r="G320" s="26">
        <v>2.6923076923076925</v>
      </c>
      <c r="H320" s="26">
        <v>3.1428571428571428</v>
      </c>
    </row>
    <row r="321" spans="2:8" x14ac:dyDescent="0.35">
      <c r="B321" s="2">
        <v>260</v>
      </c>
      <c r="C321" s="2">
        <v>12</v>
      </c>
      <c r="D321" s="2">
        <v>15</v>
      </c>
      <c r="E321" s="2">
        <v>11</v>
      </c>
      <c r="F321" s="26">
        <v>3.2777777777777777</v>
      </c>
      <c r="G321" s="26">
        <v>2.7333333333333334</v>
      </c>
      <c r="H321" s="26">
        <v>2.8181818181818183</v>
      </c>
    </row>
    <row r="322" spans="2:8" x14ac:dyDescent="0.35">
      <c r="B322" s="2">
        <v>261</v>
      </c>
      <c r="C322" s="2">
        <v>8</v>
      </c>
      <c r="D322" s="2">
        <v>14</v>
      </c>
      <c r="E322" s="2">
        <v>9</v>
      </c>
      <c r="F322" s="26">
        <v>3.1111111111111112</v>
      </c>
      <c r="G322" s="26">
        <v>2.8571428571428572</v>
      </c>
      <c r="H322" s="26">
        <v>3.4444444444444446</v>
      </c>
    </row>
    <row r="323" spans="2:8" x14ac:dyDescent="0.35">
      <c r="B323" s="2">
        <v>262</v>
      </c>
      <c r="C323" s="2">
        <v>6</v>
      </c>
      <c r="D323" s="2">
        <v>15</v>
      </c>
      <c r="E323" s="2">
        <v>8</v>
      </c>
      <c r="F323" s="26">
        <v>2.8888888888888888</v>
      </c>
      <c r="G323" s="26">
        <v>2.2666666666666666</v>
      </c>
      <c r="H323" s="26">
        <v>2.875</v>
      </c>
    </row>
    <row r="324" spans="2:8" x14ac:dyDescent="0.35">
      <c r="B324" s="2">
        <v>263</v>
      </c>
      <c r="C324" s="2">
        <v>10</v>
      </c>
      <c r="D324" s="2">
        <v>14</v>
      </c>
      <c r="E324" s="2">
        <v>8</v>
      </c>
      <c r="F324" s="26">
        <v>3</v>
      </c>
      <c r="G324" s="26">
        <v>2.5714285714285716</v>
      </c>
      <c r="H324" s="26">
        <v>2.875</v>
      </c>
    </row>
    <row r="325" spans="2:8" x14ac:dyDescent="0.35">
      <c r="B325" s="2">
        <v>264</v>
      </c>
      <c r="C325" s="2">
        <v>11</v>
      </c>
      <c r="D325" s="2">
        <v>16</v>
      </c>
      <c r="E325" s="2">
        <v>9</v>
      </c>
      <c r="F325" s="26">
        <v>3.1111111111111112</v>
      </c>
      <c r="G325" s="26">
        <v>2.4375</v>
      </c>
      <c r="H325" s="26">
        <v>2.8888888888888888</v>
      </c>
    </row>
    <row r="326" spans="2:8" x14ac:dyDescent="0.35">
      <c r="B326" s="2">
        <v>265</v>
      </c>
      <c r="C326" s="2">
        <v>10</v>
      </c>
      <c r="D326" s="2">
        <v>14</v>
      </c>
      <c r="E326" s="2">
        <v>8</v>
      </c>
      <c r="F326" s="26">
        <v>3.0555555555555554</v>
      </c>
      <c r="G326" s="26">
        <v>2.7142857142857144</v>
      </c>
      <c r="H326" s="26">
        <v>3.25</v>
      </c>
    </row>
    <row r="327" spans="2:8" x14ac:dyDescent="0.35">
      <c r="B327" s="2">
        <v>266</v>
      </c>
      <c r="C327" s="2">
        <v>8</v>
      </c>
      <c r="D327" s="2">
        <v>17</v>
      </c>
      <c r="E327" s="2">
        <v>10</v>
      </c>
      <c r="F327" s="26">
        <v>3.1111111111111112</v>
      </c>
      <c r="G327" s="26">
        <v>2.2352941176470589</v>
      </c>
      <c r="H327" s="26">
        <v>2.8</v>
      </c>
    </row>
    <row r="328" spans="2:8" x14ac:dyDescent="0.35">
      <c r="B328" s="2">
        <v>267</v>
      </c>
      <c r="C328" s="2">
        <v>7</v>
      </c>
      <c r="D328" s="2">
        <v>14</v>
      </c>
      <c r="E328" s="2">
        <v>8</v>
      </c>
      <c r="F328" s="26">
        <v>3.2941176470588234</v>
      </c>
      <c r="G328" s="26">
        <v>2.7142857142857144</v>
      </c>
      <c r="H328" s="26">
        <v>3.125</v>
      </c>
    </row>
    <row r="329" spans="2:8" x14ac:dyDescent="0.35">
      <c r="B329" s="2">
        <v>268</v>
      </c>
      <c r="C329" s="2">
        <v>10</v>
      </c>
      <c r="D329" s="2">
        <v>14</v>
      </c>
      <c r="E329" s="2">
        <v>9</v>
      </c>
      <c r="F329" s="26">
        <v>2.8333333333333335</v>
      </c>
      <c r="G329" s="26">
        <v>2.4285714285714284</v>
      </c>
      <c r="H329" s="26">
        <v>2.8888888888888888</v>
      </c>
    </row>
    <row r="330" spans="2:8" x14ac:dyDescent="0.35">
      <c r="B330" s="2">
        <v>269</v>
      </c>
      <c r="C330" s="2">
        <v>5</v>
      </c>
      <c r="D330" s="2">
        <v>16</v>
      </c>
      <c r="E330" s="2">
        <v>10</v>
      </c>
      <c r="F330" s="26">
        <v>2.8333333333333335</v>
      </c>
      <c r="G330" s="26">
        <v>2.125</v>
      </c>
      <c r="H330" s="26">
        <v>2.2000000000000002</v>
      </c>
    </row>
    <row r="331" spans="2:8" x14ac:dyDescent="0.35">
      <c r="B331" s="2">
        <v>270</v>
      </c>
      <c r="C331" s="2">
        <v>11</v>
      </c>
      <c r="D331" s="2">
        <v>13</v>
      </c>
      <c r="E331" s="2">
        <v>9</v>
      </c>
      <c r="F331" s="26">
        <v>2.8823529411764706</v>
      </c>
      <c r="G331" s="26">
        <v>2.5384615384615383</v>
      </c>
      <c r="H331" s="26">
        <v>2.8888888888888888</v>
      </c>
    </row>
    <row r="332" spans="2:8" x14ac:dyDescent="0.35">
      <c r="B332" s="2">
        <v>271</v>
      </c>
      <c r="C332" s="2">
        <v>4</v>
      </c>
      <c r="D332" s="2">
        <v>13</v>
      </c>
      <c r="E332" s="2">
        <v>8</v>
      </c>
      <c r="F332" s="26">
        <v>2.7647058823529411</v>
      </c>
      <c r="G332" s="26">
        <v>2.4615384615384617</v>
      </c>
      <c r="H332" s="26">
        <v>2.625</v>
      </c>
    </row>
    <row r="333" spans="2:8" x14ac:dyDescent="0.35">
      <c r="B333" s="2">
        <v>272</v>
      </c>
      <c r="C333" s="2">
        <v>5</v>
      </c>
      <c r="D333" s="2">
        <v>12</v>
      </c>
      <c r="E333" s="2">
        <v>7</v>
      </c>
      <c r="F333" s="26">
        <v>2.6470588235294117</v>
      </c>
      <c r="G333" s="26">
        <v>2.5</v>
      </c>
      <c r="H333" s="26">
        <v>3.1428571428571428</v>
      </c>
    </row>
    <row r="334" spans="2:8" x14ac:dyDescent="0.35">
      <c r="B334" s="2">
        <v>273</v>
      </c>
      <c r="C334" s="2">
        <v>7</v>
      </c>
      <c r="D334" s="2">
        <v>16</v>
      </c>
      <c r="E334" s="2">
        <v>10</v>
      </c>
      <c r="F334" s="26">
        <v>2.9444444444444446</v>
      </c>
      <c r="G334" s="26">
        <v>2.3125</v>
      </c>
      <c r="H334" s="26">
        <v>2.9</v>
      </c>
    </row>
    <row r="335" spans="2:8" x14ac:dyDescent="0.35">
      <c r="B335" s="2">
        <v>274</v>
      </c>
      <c r="C335" s="2">
        <v>4</v>
      </c>
      <c r="D335" s="2">
        <v>13</v>
      </c>
      <c r="E335" s="2">
        <v>7</v>
      </c>
      <c r="F335" s="26">
        <v>2.6111111111111112</v>
      </c>
      <c r="G335" s="26">
        <v>2.3846153846153846</v>
      </c>
      <c r="H335" s="26">
        <v>2.5714285714285716</v>
      </c>
    </row>
    <row r="336" spans="2:8" x14ac:dyDescent="0.35">
      <c r="B336" s="2">
        <v>275</v>
      </c>
      <c r="C336" s="2">
        <v>8</v>
      </c>
      <c r="D336" s="2">
        <v>14</v>
      </c>
      <c r="E336" s="2">
        <v>9</v>
      </c>
      <c r="F336" s="26">
        <v>2.8888888888888888</v>
      </c>
      <c r="G336" s="26">
        <v>2.4285714285714284</v>
      </c>
      <c r="H336" s="26">
        <v>2.8888888888888888</v>
      </c>
    </row>
    <row r="337" spans="2:8" x14ac:dyDescent="0.35">
      <c r="B337" s="2">
        <v>276</v>
      </c>
      <c r="C337" s="2">
        <v>7</v>
      </c>
      <c r="D337" s="2">
        <v>12</v>
      </c>
      <c r="E337" s="2">
        <v>6</v>
      </c>
      <c r="F337" s="26">
        <v>2.6666666666666665</v>
      </c>
      <c r="G337" s="26">
        <v>2.6666666666666665</v>
      </c>
      <c r="H337" s="26">
        <v>3</v>
      </c>
    </row>
    <row r="338" spans="2:8" x14ac:dyDescent="0.35">
      <c r="B338" s="2">
        <v>277</v>
      </c>
      <c r="C338" s="2">
        <v>6</v>
      </c>
      <c r="D338" s="2">
        <v>13</v>
      </c>
      <c r="E338" s="2">
        <v>9</v>
      </c>
      <c r="F338" s="26">
        <v>3.0588235294117645</v>
      </c>
      <c r="G338" s="26">
        <v>2.6923076923076925</v>
      </c>
      <c r="H338" s="26">
        <v>2.7777777777777777</v>
      </c>
    </row>
    <row r="339" spans="2:8" x14ac:dyDescent="0.35">
      <c r="B339" s="2">
        <v>278</v>
      </c>
      <c r="C339" s="2">
        <v>7</v>
      </c>
      <c r="D339" s="2">
        <v>13</v>
      </c>
      <c r="E339" s="2">
        <v>8</v>
      </c>
      <c r="F339" s="26">
        <v>3.0625</v>
      </c>
      <c r="G339" s="26">
        <v>2.5384615384615383</v>
      </c>
      <c r="H339" s="26">
        <v>3.375</v>
      </c>
    </row>
    <row r="340" spans="2:8" x14ac:dyDescent="0.35">
      <c r="B340" s="2">
        <v>279</v>
      </c>
      <c r="C340" s="2">
        <v>6</v>
      </c>
      <c r="D340" s="2">
        <v>12</v>
      </c>
      <c r="E340" s="2">
        <v>6</v>
      </c>
      <c r="F340" s="26">
        <v>2.8333333333333335</v>
      </c>
      <c r="G340" s="26">
        <v>2.8333333333333335</v>
      </c>
      <c r="H340" s="26">
        <v>3.5</v>
      </c>
    </row>
    <row r="341" spans="2:8" x14ac:dyDescent="0.35">
      <c r="B341" s="2">
        <v>280</v>
      </c>
      <c r="C341" s="2">
        <v>11</v>
      </c>
      <c r="D341" s="2">
        <v>13</v>
      </c>
      <c r="E341" s="2">
        <v>8</v>
      </c>
      <c r="F341" s="26">
        <v>3</v>
      </c>
      <c r="G341" s="26">
        <v>2.6923076923076925</v>
      </c>
      <c r="H341" s="26">
        <v>3</v>
      </c>
    </row>
    <row r="342" spans="2:8" x14ac:dyDescent="0.35">
      <c r="B342" s="2">
        <v>281</v>
      </c>
      <c r="C342" s="2">
        <v>8</v>
      </c>
      <c r="D342" s="2">
        <v>15</v>
      </c>
      <c r="E342" s="2">
        <v>7</v>
      </c>
      <c r="F342" s="26">
        <v>2.8235294117647061</v>
      </c>
      <c r="G342" s="26">
        <v>2</v>
      </c>
      <c r="H342" s="26">
        <v>2.8571428571428572</v>
      </c>
    </row>
    <row r="343" spans="2:8" x14ac:dyDescent="0.35">
      <c r="B343" s="2">
        <v>282</v>
      </c>
      <c r="C343" s="2">
        <v>7</v>
      </c>
      <c r="D343" s="2">
        <v>15</v>
      </c>
      <c r="E343" s="2">
        <v>8</v>
      </c>
      <c r="F343" s="26">
        <v>2.8333333333333335</v>
      </c>
      <c r="G343" s="26">
        <v>2.2666666666666666</v>
      </c>
      <c r="H343" s="26">
        <v>2.875</v>
      </c>
    </row>
    <row r="344" spans="2:8" x14ac:dyDescent="0.35">
      <c r="B344" s="2">
        <v>283</v>
      </c>
      <c r="C344" s="2">
        <v>3</v>
      </c>
      <c r="D344" s="2">
        <v>12</v>
      </c>
      <c r="E344" s="2">
        <v>6</v>
      </c>
      <c r="F344" s="26">
        <v>2.4444444444444446</v>
      </c>
      <c r="G344" s="26">
        <v>2.3333333333333335</v>
      </c>
      <c r="H344" s="26">
        <v>3.3333333333333335</v>
      </c>
    </row>
    <row r="345" spans="2:8" x14ac:dyDescent="0.35">
      <c r="B345" s="2">
        <v>284</v>
      </c>
      <c r="C345" s="2">
        <v>7</v>
      </c>
      <c r="D345" s="2">
        <v>11</v>
      </c>
      <c r="E345" s="2">
        <v>7</v>
      </c>
      <c r="F345" s="26">
        <v>3.1333333333333333</v>
      </c>
      <c r="G345" s="26">
        <v>3.0909090909090908</v>
      </c>
      <c r="H345" s="26">
        <v>3.5714285714285716</v>
      </c>
    </row>
    <row r="346" spans="2:8" x14ac:dyDescent="0.35">
      <c r="B346" s="2">
        <v>285</v>
      </c>
      <c r="C346" s="2">
        <v>9</v>
      </c>
      <c r="D346" s="2">
        <v>15</v>
      </c>
      <c r="E346" s="2">
        <v>9</v>
      </c>
      <c r="F346" s="26">
        <v>3.1111111111111112</v>
      </c>
      <c r="G346" s="26">
        <v>2.6</v>
      </c>
      <c r="H346" s="26">
        <v>2.7777777777777777</v>
      </c>
    </row>
    <row r="347" spans="2:8" x14ac:dyDescent="0.35">
      <c r="B347" s="2">
        <v>286</v>
      </c>
      <c r="C347" s="2">
        <v>10</v>
      </c>
      <c r="D347" s="2">
        <v>14</v>
      </c>
      <c r="E347" s="2">
        <v>8</v>
      </c>
      <c r="F347" s="26">
        <v>2.7777777777777777</v>
      </c>
      <c r="G347" s="26">
        <v>2.4285714285714284</v>
      </c>
      <c r="H347" s="26">
        <v>3.125</v>
      </c>
    </row>
    <row r="348" spans="2:8" x14ac:dyDescent="0.35">
      <c r="B348" s="2">
        <v>287</v>
      </c>
      <c r="C348" s="2">
        <v>11</v>
      </c>
      <c r="D348" s="2">
        <v>16</v>
      </c>
      <c r="E348" s="2">
        <v>11</v>
      </c>
      <c r="F348" s="26">
        <v>3.2777777777777777</v>
      </c>
      <c r="G348" s="26">
        <v>2.5625</v>
      </c>
      <c r="H348" s="26">
        <v>3.0909090909090908</v>
      </c>
    </row>
    <row r="349" spans="2:8" x14ac:dyDescent="0.35">
      <c r="B349" s="2">
        <v>288</v>
      </c>
      <c r="C349" s="2">
        <v>10</v>
      </c>
      <c r="D349" s="2">
        <v>15</v>
      </c>
      <c r="E349" s="2">
        <v>8</v>
      </c>
      <c r="F349" s="26">
        <v>3</v>
      </c>
      <c r="G349" s="26">
        <v>2.4666666666666668</v>
      </c>
      <c r="H349" s="26">
        <v>3.125</v>
      </c>
    </row>
    <row r="350" spans="2:8" x14ac:dyDescent="0.35">
      <c r="B350" s="2">
        <v>289</v>
      </c>
      <c r="C350" s="2">
        <v>6</v>
      </c>
      <c r="D350" s="2">
        <v>13</v>
      </c>
      <c r="E350" s="2">
        <v>7</v>
      </c>
      <c r="F350" s="26">
        <v>2.7777777777777777</v>
      </c>
      <c r="G350" s="26">
        <v>2.6153846153846154</v>
      </c>
      <c r="H350" s="26">
        <v>3</v>
      </c>
    </row>
    <row r="351" spans="2:8" x14ac:dyDescent="0.35">
      <c r="B351" s="2">
        <v>290</v>
      </c>
      <c r="C351" s="2">
        <v>9</v>
      </c>
      <c r="D351" s="2">
        <v>13</v>
      </c>
      <c r="E351" s="2">
        <v>6</v>
      </c>
      <c r="F351" s="26">
        <v>2.8823529411764706</v>
      </c>
      <c r="G351" s="26">
        <v>2.5384615384615383</v>
      </c>
      <c r="H351" s="26">
        <v>3.8333333333333335</v>
      </c>
    </row>
    <row r="352" spans="2:8" x14ac:dyDescent="0.35">
      <c r="B352" s="2">
        <v>291</v>
      </c>
      <c r="C352" s="2">
        <v>8</v>
      </c>
      <c r="D352" s="2">
        <v>15</v>
      </c>
      <c r="E352" s="2">
        <v>10</v>
      </c>
      <c r="F352" s="26">
        <v>3.1176470588235294</v>
      </c>
      <c r="G352" s="26">
        <v>2.5333333333333332</v>
      </c>
      <c r="H352" s="26">
        <v>3</v>
      </c>
    </row>
    <row r="353" spans="2:8" x14ac:dyDescent="0.35">
      <c r="B353" s="2">
        <v>292</v>
      </c>
      <c r="C353" s="2">
        <v>6</v>
      </c>
      <c r="D353" s="2">
        <v>14</v>
      </c>
      <c r="E353" s="2">
        <v>8</v>
      </c>
      <c r="F353" s="26">
        <v>2.7222222222222223</v>
      </c>
      <c r="G353" s="26">
        <v>2.2857142857142856</v>
      </c>
      <c r="H353" s="26">
        <v>2.625</v>
      </c>
    </row>
    <row r="354" spans="2:8" x14ac:dyDescent="0.35">
      <c r="B354" s="2">
        <v>293</v>
      </c>
      <c r="C354" s="2">
        <v>7</v>
      </c>
      <c r="D354" s="2">
        <v>13</v>
      </c>
      <c r="E354" s="2">
        <v>7</v>
      </c>
      <c r="F354" s="26">
        <v>2.6666666666666665</v>
      </c>
      <c r="G354" s="26">
        <v>2.4615384615384617</v>
      </c>
      <c r="H354" s="26">
        <v>2.7142857142857144</v>
      </c>
    </row>
    <row r="355" spans="2:8" x14ac:dyDescent="0.35">
      <c r="B355" s="2">
        <v>294</v>
      </c>
      <c r="C355" s="2">
        <v>9</v>
      </c>
      <c r="D355" s="2">
        <v>15</v>
      </c>
      <c r="E355" s="2">
        <v>11</v>
      </c>
      <c r="F355" s="26">
        <v>2.8333333333333335</v>
      </c>
      <c r="G355" s="26">
        <v>2.3333333333333335</v>
      </c>
      <c r="H355" s="26">
        <v>2.4545454545454546</v>
      </c>
    </row>
    <row r="356" spans="2:8" x14ac:dyDescent="0.35">
      <c r="B356" s="2">
        <v>295</v>
      </c>
      <c r="C356" s="2">
        <v>6</v>
      </c>
      <c r="D356" s="2">
        <v>13</v>
      </c>
      <c r="E356" s="2">
        <v>8</v>
      </c>
      <c r="F356" s="26">
        <v>2.9444444444444446</v>
      </c>
      <c r="G356" s="26">
        <v>2.6923076923076925</v>
      </c>
      <c r="H356" s="26">
        <v>3</v>
      </c>
    </row>
    <row r="357" spans="2:8" x14ac:dyDescent="0.35">
      <c r="B357" s="2">
        <v>296</v>
      </c>
      <c r="C357" s="2">
        <v>11</v>
      </c>
      <c r="D357" s="2">
        <v>14</v>
      </c>
      <c r="E357" s="2">
        <v>8</v>
      </c>
      <c r="F357" s="26">
        <v>2.7647058823529411</v>
      </c>
      <c r="G357" s="26">
        <v>2.3571428571428572</v>
      </c>
      <c r="H357" s="26">
        <v>3.25</v>
      </c>
    </row>
    <row r="358" spans="2:8" x14ac:dyDescent="0.35">
      <c r="B358" s="2">
        <v>297</v>
      </c>
      <c r="C358" s="2">
        <v>10</v>
      </c>
      <c r="D358" s="2">
        <v>16</v>
      </c>
      <c r="E358" s="2">
        <v>10</v>
      </c>
      <c r="F358" s="26">
        <v>3.1176470588235294</v>
      </c>
      <c r="G358" s="26">
        <v>2.25</v>
      </c>
      <c r="H358" s="26">
        <v>2.2999999999999998</v>
      </c>
    </row>
    <row r="359" spans="2:8" x14ac:dyDescent="0.35">
      <c r="B359" s="2">
        <v>298</v>
      </c>
      <c r="C359" s="2">
        <v>6</v>
      </c>
      <c r="D359" s="2">
        <v>13</v>
      </c>
      <c r="E359" s="2">
        <v>7</v>
      </c>
      <c r="F359" s="26">
        <v>2.7058823529411766</v>
      </c>
      <c r="G359" s="26">
        <v>2.2307692307692308</v>
      </c>
      <c r="H359" s="26">
        <v>2.4285714285714284</v>
      </c>
    </row>
    <row r="360" spans="2:8" x14ac:dyDescent="0.35">
      <c r="B360" s="2">
        <v>299</v>
      </c>
      <c r="C360" s="2">
        <v>9</v>
      </c>
      <c r="D360" s="2">
        <v>18</v>
      </c>
      <c r="E360" s="2">
        <v>8</v>
      </c>
      <c r="F360" s="26">
        <v>3.2777777777777777</v>
      </c>
      <c r="G360" s="26">
        <v>2.2777777777777777</v>
      </c>
      <c r="H360" s="26">
        <v>2.875</v>
      </c>
    </row>
    <row r="361" spans="2:8" x14ac:dyDescent="0.35">
      <c r="B361" s="2">
        <v>300</v>
      </c>
      <c r="C361" s="2">
        <v>8</v>
      </c>
      <c r="D361" s="2">
        <v>16</v>
      </c>
      <c r="E361" s="2">
        <v>9</v>
      </c>
      <c r="F361" s="26">
        <v>3</v>
      </c>
      <c r="G361" s="26">
        <v>2.375</v>
      </c>
      <c r="H361" s="26">
        <v>3.2222222222222223</v>
      </c>
    </row>
    <row r="362" spans="2:8" x14ac:dyDescent="0.35">
      <c r="B362" s="2">
        <v>301</v>
      </c>
      <c r="C362" s="2">
        <v>11</v>
      </c>
      <c r="D362" s="2">
        <v>13</v>
      </c>
      <c r="E362" s="2">
        <v>8</v>
      </c>
      <c r="F362" s="26">
        <v>3.1666666666666665</v>
      </c>
      <c r="G362" s="26">
        <v>3.0769230769230771</v>
      </c>
      <c r="H362" s="26">
        <v>3.625</v>
      </c>
    </row>
    <row r="363" spans="2:8" x14ac:dyDescent="0.35">
      <c r="B363" s="2">
        <v>302</v>
      </c>
      <c r="C363" s="2">
        <v>7</v>
      </c>
      <c r="D363" s="2">
        <v>16</v>
      </c>
      <c r="E363" s="2">
        <v>10</v>
      </c>
      <c r="F363" s="26">
        <v>3.4375</v>
      </c>
      <c r="G363" s="26">
        <v>2.4375</v>
      </c>
      <c r="H363" s="26">
        <v>3.3</v>
      </c>
    </row>
    <row r="364" spans="2:8" x14ac:dyDescent="0.35">
      <c r="B364" s="2">
        <v>303</v>
      </c>
      <c r="C364" s="2">
        <v>10</v>
      </c>
      <c r="D364" s="2">
        <v>13</v>
      </c>
      <c r="E364" s="2">
        <v>7</v>
      </c>
      <c r="F364" s="26">
        <v>2.8888888888888888</v>
      </c>
      <c r="G364" s="26">
        <v>2.6153846153846154</v>
      </c>
      <c r="H364" s="26">
        <v>3.4285714285714284</v>
      </c>
    </row>
    <row r="365" spans="2:8" x14ac:dyDescent="0.35">
      <c r="B365" s="2">
        <v>304</v>
      </c>
      <c r="C365" s="2">
        <v>5</v>
      </c>
      <c r="D365" s="2">
        <v>14</v>
      </c>
      <c r="E365" s="2">
        <v>8</v>
      </c>
      <c r="F365" s="26">
        <v>3.0588235294117645</v>
      </c>
      <c r="G365" s="26">
        <v>2.6428571428571428</v>
      </c>
      <c r="H365" s="26">
        <v>3.125</v>
      </c>
    </row>
    <row r="366" spans="2:8" x14ac:dyDescent="0.35">
      <c r="B366" s="2">
        <v>305</v>
      </c>
      <c r="C366" s="2">
        <v>5</v>
      </c>
      <c r="D366" s="2">
        <v>14</v>
      </c>
      <c r="E366" s="2">
        <v>9</v>
      </c>
      <c r="F366" s="26">
        <v>2.8823529411764706</v>
      </c>
      <c r="G366" s="26">
        <v>2.3571428571428572</v>
      </c>
      <c r="H366" s="26">
        <v>2.8888888888888888</v>
      </c>
    </row>
    <row r="367" spans="2:8" x14ac:dyDescent="0.35">
      <c r="B367" s="2">
        <v>306</v>
      </c>
      <c r="C367" s="2">
        <v>6</v>
      </c>
      <c r="D367" s="2">
        <v>14</v>
      </c>
      <c r="E367" s="2">
        <v>7</v>
      </c>
      <c r="F367" s="26">
        <v>3</v>
      </c>
      <c r="G367" s="26">
        <v>2.5714285714285716</v>
      </c>
      <c r="H367" s="26">
        <v>3.5714285714285716</v>
      </c>
    </row>
    <row r="368" spans="2:8" x14ac:dyDescent="0.35">
      <c r="B368" s="2">
        <v>307</v>
      </c>
      <c r="C368" s="2">
        <v>8</v>
      </c>
      <c r="D368" s="2">
        <v>14</v>
      </c>
      <c r="E368" s="2">
        <v>6</v>
      </c>
      <c r="F368" s="26">
        <v>2.8888888888888888</v>
      </c>
      <c r="G368" s="26">
        <v>2.5714285714285716</v>
      </c>
      <c r="H368" s="26">
        <v>4.166666666666667</v>
      </c>
    </row>
    <row r="369" spans="2:8" x14ac:dyDescent="0.35">
      <c r="B369" s="2">
        <v>308</v>
      </c>
      <c r="C369" s="2">
        <v>8</v>
      </c>
      <c r="D369" s="2">
        <v>15</v>
      </c>
      <c r="E369" s="2">
        <v>7</v>
      </c>
      <c r="F369" s="26">
        <v>2.8888888888888888</v>
      </c>
      <c r="G369" s="26">
        <v>2.4666666666666668</v>
      </c>
      <c r="H369" s="26">
        <v>3.2857142857142856</v>
      </c>
    </row>
    <row r="370" spans="2:8" x14ac:dyDescent="0.35">
      <c r="B370" s="2">
        <v>309</v>
      </c>
      <c r="C370" s="2">
        <v>10</v>
      </c>
      <c r="D370" s="2">
        <v>14</v>
      </c>
      <c r="E370" s="2">
        <v>9</v>
      </c>
      <c r="F370" s="26">
        <v>3.0555555555555554</v>
      </c>
      <c r="G370" s="26">
        <v>2.6428571428571428</v>
      </c>
      <c r="H370" s="26">
        <v>3.1111111111111112</v>
      </c>
    </row>
    <row r="371" spans="2:8" x14ac:dyDescent="0.35">
      <c r="B371" s="2">
        <v>310</v>
      </c>
      <c r="C371" s="2">
        <v>8</v>
      </c>
      <c r="D371" s="2">
        <v>12</v>
      </c>
      <c r="E371" s="2">
        <v>6</v>
      </c>
      <c r="F371" s="26">
        <v>2.7777777777777777</v>
      </c>
      <c r="G371" s="26">
        <v>2.75</v>
      </c>
      <c r="H371" s="26">
        <v>3.8333333333333335</v>
      </c>
    </row>
    <row r="372" spans="2:8" x14ac:dyDescent="0.35">
      <c r="B372" s="2">
        <v>311</v>
      </c>
      <c r="C372" s="2">
        <v>11</v>
      </c>
      <c r="D372" s="2">
        <v>16</v>
      </c>
      <c r="E372" s="2">
        <v>10</v>
      </c>
      <c r="F372" s="26">
        <v>3.0555555555555554</v>
      </c>
      <c r="G372" s="26">
        <v>2.4375</v>
      </c>
      <c r="H372" s="26">
        <v>3</v>
      </c>
    </row>
    <row r="373" spans="2:8" x14ac:dyDescent="0.35">
      <c r="B373" s="2">
        <v>312</v>
      </c>
      <c r="C373" s="2">
        <v>11</v>
      </c>
      <c r="D373" s="2">
        <v>12</v>
      </c>
      <c r="E373" s="2">
        <v>7</v>
      </c>
      <c r="F373" s="26">
        <v>2.9411764705882355</v>
      </c>
      <c r="G373" s="26">
        <v>2.6666666666666665</v>
      </c>
      <c r="H373" s="26">
        <v>3.2857142857142856</v>
      </c>
    </row>
    <row r="374" spans="2:8" x14ac:dyDescent="0.35">
      <c r="B374" s="2">
        <v>313</v>
      </c>
      <c r="C374" s="2">
        <v>11</v>
      </c>
      <c r="D374" s="2">
        <v>17</v>
      </c>
      <c r="E374" s="2">
        <v>8</v>
      </c>
      <c r="F374" s="26">
        <v>2.8888888888888888</v>
      </c>
      <c r="G374" s="26">
        <v>2.0588235294117645</v>
      </c>
      <c r="H374" s="26">
        <v>2.625</v>
      </c>
    </row>
    <row r="375" spans="2:8" x14ac:dyDescent="0.35">
      <c r="B375" s="2">
        <v>314</v>
      </c>
      <c r="C375" s="2">
        <v>7</v>
      </c>
      <c r="D375" s="2">
        <v>15</v>
      </c>
      <c r="E375" s="2">
        <v>6</v>
      </c>
      <c r="F375" s="26">
        <v>2.9444444444444446</v>
      </c>
      <c r="G375" s="26">
        <v>2.3333333333333335</v>
      </c>
      <c r="H375" s="26">
        <v>3.3333333333333335</v>
      </c>
    </row>
    <row r="376" spans="2:8" x14ac:dyDescent="0.35">
      <c r="B376" s="2">
        <v>315</v>
      </c>
      <c r="C376" s="2">
        <v>8</v>
      </c>
      <c r="D376" s="2">
        <v>15</v>
      </c>
      <c r="E376" s="2">
        <v>7</v>
      </c>
      <c r="F376" s="26">
        <v>3.1111111111111112</v>
      </c>
      <c r="G376" s="26">
        <v>2.6</v>
      </c>
      <c r="H376" s="26">
        <v>3.8571428571428572</v>
      </c>
    </row>
    <row r="377" spans="2:8" x14ac:dyDescent="0.35">
      <c r="B377" s="2">
        <v>316</v>
      </c>
      <c r="C377" s="2">
        <v>8</v>
      </c>
      <c r="D377" s="2">
        <v>14</v>
      </c>
      <c r="E377" s="2">
        <v>8</v>
      </c>
      <c r="F377" s="26">
        <v>2.8235294117647061</v>
      </c>
      <c r="G377" s="26">
        <v>2.4285714285714284</v>
      </c>
      <c r="H377" s="26">
        <v>2.75</v>
      </c>
    </row>
    <row r="378" spans="2:8" x14ac:dyDescent="0.35">
      <c r="B378" s="2">
        <v>317</v>
      </c>
      <c r="C378" s="2">
        <v>5</v>
      </c>
      <c r="D378" s="2">
        <v>12</v>
      </c>
      <c r="E378" s="2">
        <v>9</v>
      </c>
      <c r="F378" s="26">
        <v>2.8823529411764706</v>
      </c>
      <c r="G378" s="26">
        <v>2.75</v>
      </c>
      <c r="H378" s="26">
        <v>3.1111111111111112</v>
      </c>
    </row>
    <row r="379" spans="2:8" x14ac:dyDescent="0.35">
      <c r="B379" s="2">
        <v>318</v>
      </c>
      <c r="C379" s="2">
        <v>8</v>
      </c>
      <c r="D379" s="2">
        <v>16</v>
      </c>
      <c r="E379" s="2">
        <v>10</v>
      </c>
      <c r="F379" s="26">
        <v>2.8888888888888888</v>
      </c>
      <c r="G379" s="26">
        <v>2.1875</v>
      </c>
      <c r="H379" s="26">
        <v>2.2000000000000002</v>
      </c>
    </row>
    <row r="380" spans="2:8" x14ac:dyDescent="0.35">
      <c r="B380" s="2">
        <v>319</v>
      </c>
      <c r="C380" s="2">
        <v>5</v>
      </c>
      <c r="D380" s="2">
        <v>13</v>
      </c>
      <c r="E380" s="2">
        <v>8</v>
      </c>
      <c r="F380" s="26">
        <v>2.8125</v>
      </c>
      <c r="G380" s="26">
        <v>2.3076923076923075</v>
      </c>
      <c r="H380" s="26">
        <v>2.625</v>
      </c>
    </row>
    <row r="381" spans="2:8" x14ac:dyDescent="0.35">
      <c r="B381" s="2">
        <v>320</v>
      </c>
      <c r="C381" s="2">
        <v>5</v>
      </c>
      <c r="D381" s="2">
        <v>12</v>
      </c>
      <c r="E381" s="2">
        <v>7</v>
      </c>
      <c r="F381" s="26">
        <v>2.7777777777777777</v>
      </c>
      <c r="G381" s="26">
        <v>2.6666666666666665</v>
      </c>
      <c r="H381" s="26">
        <v>3.1428571428571428</v>
      </c>
    </row>
    <row r="382" spans="2:8" x14ac:dyDescent="0.35">
      <c r="B382" s="2">
        <v>321</v>
      </c>
      <c r="C382" s="2">
        <v>7</v>
      </c>
      <c r="D382" s="2">
        <v>13</v>
      </c>
      <c r="E382" s="2">
        <v>6</v>
      </c>
      <c r="F382" s="26">
        <v>2.8333333333333335</v>
      </c>
      <c r="G382" s="26">
        <v>2.7692307692307692</v>
      </c>
      <c r="H382" s="26">
        <v>3.5</v>
      </c>
    </row>
    <row r="383" spans="2:8" x14ac:dyDescent="0.35">
      <c r="B383" s="2">
        <v>322</v>
      </c>
      <c r="C383" s="2">
        <v>9</v>
      </c>
      <c r="D383" s="2">
        <v>16</v>
      </c>
      <c r="E383" s="2">
        <v>9</v>
      </c>
      <c r="F383" s="26">
        <v>3.1111111111111112</v>
      </c>
      <c r="G383" s="26">
        <v>2.375</v>
      </c>
      <c r="H383" s="26">
        <v>3.1111111111111112</v>
      </c>
    </row>
    <row r="384" spans="2:8" x14ac:dyDescent="0.35">
      <c r="B384" s="2">
        <v>323</v>
      </c>
      <c r="C384" s="2">
        <v>9</v>
      </c>
      <c r="D384" s="2">
        <v>15</v>
      </c>
      <c r="E384" s="2">
        <v>11</v>
      </c>
      <c r="F384" s="26">
        <v>3</v>
      </c>
      <c r="G384" s="26">
        <v>2.4666666666666668</v>
      </c>
      <c r="H384" s="26">
        <v>2.7272727272727271</v>
      </c>
    </row>
    <row r="385" spans="2:8" x14ac:dyDescent="0.35">
      <c r="B385" s="2">
        <v>324</v>
      </c>
      <c r="C385" s="2">
        <v>8</v>
      </c>
      <c r="D385" s="2">
        <v>16</v>
      </c>
      <c r="E385" s="2">
        <v>8</v>
      </c>
      <c r="F385" s="26">
        <v>3.0588235294117645</v>
      </c>
      <c r="G385" s="26">
        <v>2.25</v>
      </c>
      <c r="H385" s="26">
        <v>2.875</v>
      </c>
    </row>
    <row r="386" spans="2:8" x14ac:dyDescent="0.35">
      <c r="B386" s="2">
        <v>325</v>
      </c>
      <c r="C386" s="2">
        <v>9</v>
      </c>
      <c r="D386" s="2">
        <v>15</v>
      </c>
      <c r="E386" s="2">
        <v>11</v>
      </c>
      <c r="F386" s="26">
        <v>3.1111111111111112</v>
      </c>
      <c r="G386" s="26">
        <v>2.6</v>
      </c>
      <c r="H386" s="26">
        <v>2.9090909090909092</v>
      </c>
    </row>
    <row r="387" spans="2:8" x14ac:dyDescent="0.35">
      <c r="B387" s="2">
        <v>326</v>
      </c>
      <c r="C387" s="2">
        <v>6</v>
      </c>
      <c r="D387" s="2">
        <v>13</v>
      </c>
      <c r="E387" s="2">
        <v>7</v>
      </c>
      <c r="F387" s="26">
        <v>2.7777777777777777</v>
      </c>
      <c r="G387" s="26">
        <v>2.6153846153846154</v>
      </c>
      <c r="H387" s="26">
        <v>3.5714285714285716</v>
      </c>
    </row>
    <row r="388" spans="2:8" x14ac:dyDescent="0.35">
      <c r="B388" s="2">
        <v>327</v>
      </c>
      <c r="C388" s="2">
        <v>8</v>
      </c>
      <c r="D388" s="2">
        <v>12</v>
      </c>
      <c r="E388" s="2">
        <v>6</v>
      </c>
      <c r="F388" s="26">
        <v>2.8888888888888888</v>
      </c>
      <c r="G388" s="26">
        <v>2.8333333333333335</v>
      </c>
      <c r="H388" s="26">
        <v>3.6666666666666665</v>
      </c>
    </row>
    <row r="389" spans="2:8" x14ac:dyDescent="0.35">
      <c r="B389" s="2">
        <v>328</v>
      </c>
      <c r="C389" s="2">
        <v>6</v>
      </c>
      <c r="D389" s="2">
        <v>14</v>
      </c>
      <c r="E389" s="2">
        <v>9</v>
      </c>
      <c r="F389" s="26">
        <v>3</v>
      </c>
      <c r="G389" s="26">
        <v>2.4285714285714284</v>
      </c>
      <c r="H389" s="26">
        <v>2.6666666666666665</v>
      </c>
    </row>
    <row r="390" spans="2:8" x14ac:dyDescent="0.35">
      <c r="B390" s="2">
        <v>329</v>
      </c>
      <c r="C390" s="2">
        <v>7</v>
      </c>
      <c r="D390" s="2">
        <v>14</v>
      </c>
      <c r="E390" s="2">
        <v>8</v>
      </c>
      <c r="F390" s="26">
        <v>2.9444444444444446</v>
      </c>
      <c r="G390" s="26">
        <v>2.6428571428571428</v>
      </c>
      <c r="H390" s="26">
        <v>3.5</v>
      </c>
    </row>
    <row r="391" spans="2:8" x14ac:dyDescent="0.35">
      <c r="B391" s="2">
        <v>330</v>
      </c>
      <c r="C391" s="2">
        <v>6</v>
      </c>
      <c r="D391" s="2">
        <v>13</v>
      </c>
      <c r="E391" s="2">
        <v>7</v>
      </c>
      <c r="F391" s="26">
        <v>2.875</v>
      </c>
      <c r="G391" s="26">
        <v>2.5384615384615383</v>
      </c>
      <c r="H391" s="26">
        <v>3.1428571428571428</v>
      </c>
    </row>
    <row r="392" spans="2:8" x14ac:dyDescent="0.35">
      <c r="B392" s="2">
        <v>331</v>
      </c>
      <c r="C392" s="2">
        <v>7</v>
      </c>
      <c r="D392" s="2">
        <v>15</v>
      </c>
      <c r="E392" s="2">
        <v>9</v>
      </c>
      <c r="F392" s="26">
        <v>3.0555555555555554</v>
      </c>
      <c r="G392" s="26">
        <v>2.5333333333333332</v>
      </c>
      <c r="H392" s="26">
        <v>2.8888888888888888</v>
      </c>
    </row>
    <row r="393" spans="2:8" x14ac:dyDescent="0.35">
      <c r="B393" s="2">
        <v>332</v>
      </c>
      <c r="C393" s="2">
        <v>7</v>
      </c>
      <c r="D393" s="2">
        <v>13</v>
      </c>
      <c r="E393" s="2">
        <v>9</v>
      </c>
      <c r="F393" s="26">
        <v>2.6111111111111112</v>
      </c>
      <c r="G393" s="26">
        <v>2.5384615384615383</v>
      </c>
      <c r="H393" s="26">
        <v>2.7777777777777777</v>
      </c>
    </row>
    <row r="394" spans="2:8" x14ac:dyDescent="0.35">
      <c r="B394" s="2">
        <v>333</v>
      </c>
      <c r="C394" s="2">
        <v>10</v>
      </c>
      <c r="D394" s="2">
        <v>12</v>
      </c>
      <c r="E394" s="2">
        <v>6</v>
      </c>
      <c r="F394" s="26">
        <v>2.8333333333333335</v>
      </c>
      <c r="G394" s="26">
        <v>2.9166666666666665</v>
      </c>
      <c r="H394" s="26">
        <v>4</v>
      </c>
    </row>
    <row r="395" spans="2:8" x14ac:dyDescent="0.35">
      <c r="B395" s="2">
        <v>334</v>
      </c>
      <c r="C395" s="2">
        <v>8</v>
      </c>
      <c r="D395" s="2">
        <v>14</v>
      </c>
      <c r="E395" s="2">
        <v>9</v>
      </c>
      <c r="F395" s="26">
        <v>3.0555555555555554</v>
      </c>
      <c r="G395" s="26">
        <v>2.7142857142857144</v>
      </c>
      <c r="H395" s="26">
        <v>3.2222222222222223</v>
      </c>
    </row>
    <row r="396" spans="2:8" x14ac:dyDescent="0.35">
      <c r="B396" s="2">
        <v>335</v>
      </c>
      <c r="C396" s="2">
        <v>6</v>
      </c>
      <c r="D396" s="2">
        <v>10</v>
      </c>
      <c r="E396" s="2">
        <v>7</v>
      </c>
      <c r="F396" s="26">
        <v>2.5555555555555554</v>
      </c>
      <c r="G396" s="26">
        <v>3.2</v>
      </c>
      <c r="H396" s="26">
        <v>3.2857142857142856</v>
      </c>
    </row>
    <row r="397" spans="2:8" x14ac:dyDescent="0.35">
      <c r="B397" s="2">
        <v>336</v>
      </c>
      <c r="C397" s="2">
        <v>6</v>
      </c>
      <c r="D397" s="2">
        <v>12</v>
      </c>
      <c r="E397" s="2">
        <v>5</v>
      </c>
      <c r="F397" s="26">
        <v>2.7222222222222223</v>
      </c>
      <c r="G397" s="26">
        <v>2.5833333333333335</v>
      </c>
      <c r="H397" s="26">
        <v>3</v>
      </c>
    </row>
    <row r="398" spans="2:8" x14ac:dyDescent="0.35">
      <c r="B398" s="2">
        <v>337</v>
      </c>
      <c r="C398" s="2">
        <v>5</v>
      </c>
      <c r="D398" s="2">
        <v>13</v>
      </c>
      <c r="E398" s="2">
        <v>9</v>
      </c>
      <c r="F398" s="26">
        <v>3.0625</v>
      </c>
      <c r="G398" s="26">
        <v>2.6153846153846154</v>
      </c>
      <c r="H398" s="26">
        <v>3.1111111111111112</v>
      </c>
    </row>
    <row r="399" spans="2:8" x14ac:dyDescent="0.35">
      <c r="B399" s="2">
        <v>338</v>
      </c>
      <c r="C399" s="2">
        <v>3</v>
      </c>
      <c r="D399" s="2">
        <v>13</v>
      </c>
      <c r="E399" s="2">
        <v>8</v>
      </c>
      <c r="F399" s="26">
        <v>2.8333333333333335</v>
      </c>
      <c r="G399" s="26">
        <v>2.6923076923076925</v>
      </c>
      <c r="H399" s="26">
        <v>3.375</v>
      </c>
    </row>
    <row r="400" spans="2:8" x14ac:dyDescent="0.35">
      <c r="B400" s="2">
        <v>339</v>
      </c>
      <c r="C400" s="2">
        <v>8</v>
      </c>
      <c r="D400" s="2">
        <v>12</v>
      </c>
      <c r="E400" s="2">
        <v>5</v>
      </c>
      <c r="F400" s="26">
        <v>2.7222222222222223</v>
      </c>
      <c r="G400" s="26">
        <v>2.75</v>
      </c>
      <c r="H400" s="26">
        <v>3.4</v>
      </c>
    </row>
    <row r="401" spans="2:8" x14ac:dyDescent="0.35">
      <c r="B401" s="2">
        <v>340</v>
      </c>
      <c r="C401" s="2">
        <v>4</v>
      </c>
      <c r="D401" s="2">
        <v>12</v>
      </c>
      <c r="E401" s="2">
        <v>8</v>
      </c>
      <c r="F401" s="26">
        <v>2.7222222222222223</v>
      </c>
      <c r="G401" s="26">
        <v>2.5833333333333335</v>
      </c>
      <c r="H401" s="26">
        <v>3</v>
      </c>
    </row>
    <row r="402" spans="2:8" x14ac:dyDescent="0.35">
      <c r="B402" s="2">
        <v>341</v>
      </c>
      <c r="C402" s="2">
        <v>12</v>
      </c>
      <c r="D402" s="2">
        <v>11</v>
      </c>
      <c r="E402" s="2">
        <v>8</v>
      </c>
      <c r="F402" s="26">
        <v>3.0555555555555554</v>
      </c>
      <c r="G402" s="26">
        <v>3.6363636363636362</v>
      </c>
      <c r="H402" s="26">
        <v>4</v>
      </c>
    </row>
    <row r="403" spans="2:8" x14ac:dyDescent="0.35">
      <c r="B403" s="2">
        <v>342</v>
      </c>
      <c r="C403" s="2">
        <v>7</v>
      </c>
      <c r="D403" s="2">
        <v>12</v>
      </c>
      <c r="E403" s="2">
        <v>9</v>
      </c>
      <c r="F403" s="26">
        <v>2.7777777777777777</v>
      </c>
      <c r="G403" s="26">
        <v>2.9166666666666665</v>
      </c>
      <c r="H403" s="26">
        <v>3.3333333333333335</v>
      </c>
    </row>
    <row r="404" spans="2:8" x14ac:dyDescent="0.35">
      <c r="B404" s="2">
        <v>343</v>
      </c>
      <c r="C404" s="2">
        <v>7</v>
      </c>
      <c r="D404" s="2">
        <v>14</v>
      </c>
      <c r="E404" s="2">
        <v>9</v>
      </c>
      <c r="F404" s="26">
        <v>2.8888888888888888</v>
      </c>
      <c r="G404" s="26">
        <v>2.4285714285714284</v>
      </c>
      <c r="H404" s="26">
        <v>2.5555555555555554</v>
      </c>
    </row>
    <row r="405" spans="2:8" x14ac:dyDescent="0.35">
      <c r="B405" s="2">
        <v>344</v>
      </c>
      <c r="C405" s="2">
        <v>7</v>
      </c>
      <c r="D405" s="2">
        <v>17</v>
      </c>
      <c r="E405" s="2">
        <v>8</v>
      </c>
      <c r="F405" s="26">
        <v>3</v>
      </c>
      <c r="G405" s="26">
        <v>2.1176470588235294</v>
      </c>
      <c r="H405" s="26">
        <v>2.5</v>
      </c>
    </row>
    <row r="406" spans="2:8" x14ac:dyDescent="0.35">
      <c r="B406" s="2">
        <v>345</v>
      </c>
      <c r="C406" s="2">
        <v>9</v>
      </c>
      <c r="D406" s="2">
        <v>17</v>
      </c>
      <c r="E406" s="2">
        <v>8</v>
      </c>
      <c r="F406" s="26">
        <v>3.1666666666666665</v>
      </c>
      <c r="G406" s="26">
        <v>2.2941176470588234</v>
      </c>
      <c r="H406" s="26">
        <v>2.75</v>
      </c>
    </row>
    <row r="407" spans="2:8" x14ac:dyDescent="0.35">
      <c r="B407" s="2">
        <v>346</v>
      </c>
      <c r="C407" s="2">
        <v>8</v>
      </c>
      <c r="D407" s="2">
        <v>14</v>
      </c>
      <c r="E407" s="2">
        <v>9</v>
      </c>
      <c r="F407" s="26">
        <v>3.0555555555555554</v>
      </c>
      <c r="G407" s="26">
        <v>2.7857142857142856</v>
      </c>
      <c r="H407" s="26">
        <v>3.2222222222222223</v>
      </c>
    </row>
    <row r="408" spans="2:8" x14ac:dyDescent="0.35">
      <c r="B408" s="2">
        <v>347</v>
      </c>
      <c r="C408" s="2">
        <v>5</v>
      </c>
      <c r="D408" s="2">
        <v>14</v>
      </c>
      <c r="E408" s="2">
        <v>8</v>
      </c>
      <c r="F408" s="26">
        <v>2.9411764705882355</v>
      </c>
      <c r="G408" s="26">
        <v>2.4285714285714284</v>
      </c>
      <c r="H408" s="26">
        <v>3</v>
      </c>
    </row>
    <row r="409" spans="2:8" x14ac:dyDescent="0.35">
      <c r="B409" s="2">
        <v>348</v>
      </c>
      <c r="C409" s="2">
        <v>6</v>
      </c>
      <c r="D409" s="2">
        <v>14</v>
      </c>
      <c r="E409" s="2">
        <v>8</v>
      </c>
      <c r="F409" s="26">
        <v>2.8333333333333335</v>
      </c>
      <c r="G409" s="26">
        <v>2.4285714285714284</v>
      </c>
      <c r="H409" s="26">
        <v>3</v>
      </c>
    </row>
    <row r="410" spans="2:8" x14ac:dyDescent="0.35">
      <c r="B410" s="2">
        <v>349</v>
      </c>
      <c r="C410" s="2">
        <v>10</v>
      </c>
      <c r="D410" s="2">
        <v>13</v>
      </c>
      <c r="E410" s="2">
        <v>11</v>
      </c>
      <c r="F410" s="26">
        <v>3.1666666666666665</v>
      </c>
      <c r="G410" s="26">
        <v>3.1538461538461537</v>
      </c>
      <c r="H410" s="26">
        <v>3.1818181818181817</v>
      </c>
    </row>
    <row r="411" spans="2:8" x14ac:dyDescent="0.35">
      <c r="B411" s="2">
        <v>350</v>
      </c>
      <c r="C411" s="2">
        <v>7</v>
      </c>
      <c r="D411" s="2">
        <v>14</v>
      </c>
      <c r="E411" s="2">
        <v>8</v>
      </c>
      <c r="F411" s="26">
        <v>2.8888888888888888</v>
      </c>
      <c r="G411" s="26">
        <v>2.5</v>
      </c>
      <c r="H411" s="26">
        <v>3.125</v>
      </c>
    </row>
    <row r="412" spans="2:8" x14ac:dyDescent="0.35">
      <c r="B412" s="2">
        <v>351</v>
      </c>
      <c r="C412" s="2">
        <v>8</v>
      </c>
      <c r="D412" s="2">
        <v>13</v>
      </c>
      <c r="E412" s="2">
        <v>6</v>
      </c>
      <c r="F412" s="26">
        <v>2.9444444444444446</v>
      </c>
      <c r="G412" s="26">
        <v>2.8461538461538463</v>
      </c>
      <c r="H412" s="26">
        <v>3.8333333333333335</v>
      </c>
    </row>
    <row r="413" spans="2:8" x14ac:dyDescent="0.35">
      <c r="B413" s="2">
        <v>352</v>
      </c>
      <c r="C413" s="2">
        <v>7</v>
      </c>
      <c r="D413" s="2">
        <v>13</v>
      </c>
      <c r="E413" s="2">
        <v>8</v>
      </c>
      <c r="F413" s="26">
        <v>2.9444444444444446</v>
      </c>
      <c r="G413" s="26">
        <v>2.7692307692307692</v>
      </c>
      <c r="H413" s="26">
        <v>3.5</v>
      </c>
    </row>
    <row r="414" spans="2:8" x14ac:dyDescent="0.35">
      <c r="B414" s="2">
        <v>353</v>
      </c>
      <c r="C414" s="2">
        <v>12</v>
      </c>
      <c r="D414" s="2">
        <v>15</v>
      </c>
      <c r="E414" s="2">
        <v>9</v>
      </c>
      <c r="F414" s="26">
        <v>3.2222222222222223</v>
      </c>
      <c r="G414" s="26">
        <v>2.6666666666666665</v>
      </c>
      <c r="H414" s="26">
        <v>3.3333333333333335</v>
      </c>
    </row>
    <row r="415" spans="2:8" x14ac:dyDescent="0.35">
      <c r="B415" s="2">
        <v>354</v>
      </c>
      <c r="C415" s="2">
        <v>8</v>
      </c>
      <c r="D415" s="2">
        <v>13</v>
      </c>
      <c r="E415" s="2">
        <v>8</v>
      </c>
      <c r="F415" s="26">
        <v>2.8823529411764706</v>
      </c>
      <c r="G415" s="26">
        <v>2.5384615384615383</v>
      </c>
      <c r="H415" s="26">
        <v>3.125</v>
      </c>
    </row>
    <row r="416" spans="2:8" x14ac:dyDescent="0.35">
      <c r="B416" s="2">
        <v>355</v>
      </c>
      <c r="C416" s="2">
        <v>7</v>
      </c>
      <c r="D416" s="2">
        <v>13</v>
      </c>
      <c r="E416" s="2">
        <v>8</v>
      </c>
      <c r="F416" s="26">
        <v>3.1176470588235294</v>
      </c>
      <c r="G416" s="26">
        <v>2.9230769230769229</v>
      </c>
      <c r="H416" s="26">
        <v>3.625</v>
      </c>
    </row>
    <row r="417" spans="2:8" x14ac:dyDescent="0.35">
      <c r="B417" s="2">
        <v>356</v>
      </c>
      <c r="C417" s="2">
        <v>10</v>
      </c>
      <c r="D417" s="2">
        <v>16</v>
      </c>
      <c r="E417" s="2">
        <v>11</v>
      </c>
      <c r="F417" s="26">
        <v>3.1764705882352939</v>
      </c>
      <c r="G417" s="26">
        <v>2.4375</v>
      </c>
      <c r="H417" s="26">
        <v>2.7272727272727271</v>
      </c>
    </row>
    <row r="418" spans="2:8" x14ac:dyDescent="0.35">
      <c r="B418" s="2">
        <v>357</v>
      </c>
      <c r="C418" s="2">
        <v>8</v>
      </c>
      <c r="D418" s="2">
        <v>15</v>
      </c>
      <c r="E418" s="2">
        <v>10</v>
      </c>
      <c r="F418" s="26">
        <v>3.1176470588235294</v>
      </c>
      <c r="G418" s="26">
        <v>2.4</v>
      </c>
      <c r="H418" s="26">
        <v>2.8</v>
      </c>
    </row>
    <row r="419" spans="2:8" x14ac:dyDescent="0.35">
      <c r="B419" s="2">
        <v>358</v>
      </c>
      <c r="C419" s="2">
        <v>11</v>
      </c>
      <c r="D419" s="2">
        <v>16</v>
      </c>
      <c r="E419" s="2">
        <v>8</v>
      </c>
      <c r="F419" s="26">
        <v>3.1176470588235294</v>
      </c>
      <c r="G419" s="26">
        <v>2.1875</v>
      </c>
      <c r="H419" s="26">
        <v>2.625</v>
      </c>
    </row>
    <row r="420" spans="2:8" x14ac:dyDescent="0.35">
      <c r="B420" s="2">
        <v>359</v>
      </c>
      <c r="C420" s="2">
        <v>10</v>
      </c>
      <c r="D420" s="2">
        <v>13</v>
      </c>
      <c r="E420" s="2">
        <v>9</v>
      </c>
      <c r="F420" s="26">
        <v>3.1764705882352939</v>
      </c>
      <c r="G420" s="26">
        <v>2.8461538461538463</v>
      </c>
      <c r="H420" s="26">
        <v>3</v>
      </c>
    </row>
    <row r="421" spans="2:8" x14ac:dyDescent="0.35">
      <c r="B421" s="2">
        <v>360</v>
      </c>
      <c r="C421" s="2">
        <v>3</v>
      </c>
      <c r="D421" s="2">
        <v>14</v>
      </c>
      <c r="E421" s="2">
        <v>6</v>
      </c>
      <c r="F421" s="26">
        <v>2.5555555555555554</v>
      </c>
      <c r="G421" s="26">
        <v>2.2142857142857144</v>
      </c>
      <c r="H421" s="26">
        <v>3.3333333333333335</v>
      </c>
    </row>
    <row r="422" spans="2:8" x14ac:dyDescent="0.35">
      <c r="B422" s="2">
        <v>361</v>
      </c>
      <c r="C422" s="2">
        <v>11</v>
      </c>
      <c r="D422" s="2">
        <v>15</v>
      </c>
      <c r="E422" s="2">
        <v>11</v>
      </c>
      <c r="F422" s="26">
        <v>3.0555555555555554</v>
      </c>
      <c r="G422" s="26">
        <v>2.5333333333333332</v>
      </c>
      <c r="H422" s="26">
        <v>2.8181818181818183</v>
      </c>
    </row>
    <row r="423" spans="2:8" x14ac:dyDescent="0.35">
      <c r="B423" s="2">
        <v>362</v>
      </c>
      <c r="C423" s="2">
        <v>6</v>
      </c>
      <c r="D423" s="2">
        <v>13</v>
      </c>
      <c r="E423" s="2">
        <v>9</v>
      </c>
      <c r="F423" s="26">
        <v>2.7222222222222223</v>
      </c>
      <c r="G423" s="26">
        <v>2.4615384615384617</v>
      </c>
      <c r="H423" s="26">
        <v>2.4444444444444446</v>
      </c>
    </row>
    <row r="424" spans="2:8" x14ac:dyDescent="0.35">
      <c r="B424" s="2">
        <v>363</v>
      </c>
      <c r="C424" s="2">
        <v>7</v>
      </c>
      <c r="D424" s="2">
        <v>14</v>
      </c>
      <c r="E424" s="2">
        <v>9</v>
      </c>
      <c r="F424" s="26">
        <v>2.7222222222222223</v>
      </c>
      <c r="G424" s="26">
        <v>2.2142857142857144</v>
      </c>
      <c r="H424" s="26">
        <v>2.6666666666666665</v>
      </c>
    </row>
    <row r="425" spans="2:8" x14ac:dyDescent="0.35">
      <c r="B425" s="2">
        <v>364</v>
      </c>
      <c r="C425" s="2">
        <v>6</v>
      </c>
      <c r="D425" s="2">
        <v>14</v>
      </c>
      <c r="E425" s="2">
        <v>9</v>
      </c>
      <c r="F425" s="26">
        <v>3.1111111111111112</v>
      </c>
      <c r="G425" s="26">
        <v>2.7142857142857144</v>
      </c>
      <c r="H425" s="26">
        <v>3.2222222222222223</v>
      </c>
    </row>
    <row r="426" spans="2:8" x14ac:dyDescent="0.35">
      <c r="B426" s="2">
        <v>365</v>
      </c>
      <c r="C426" s="2">
        <v>9</v>
      </c>
      <c r="D426" s="2">
        <v>14</v>
      </c>
      <c r="E426" s="2">
        <v>8</v>
      </c>
      <c r="F426" s="26">
        <v>3.125</v>
      </c>
      <c r="G426" s="26">
        <v>2.4285714285714284</v>
      </c>
      <c r="H426" s="26">
        <v>3.125</v>
      </c>
    </row>
    <row r="427" spans="2:8" x14ac:dyDescent="0.35">
      <c r="B427" s="2">
        <v>366</v>
      </c>
      <c r="C427" s="2">
        <v>11</v>
      </c>
      <c r="D427" s="2">
        <v>13</v>
      </c>
      <c r="E427" s="2">
        <v>7</v>
      </c>
      <c r="F427" s="26">
        <v>3.1176470588235294</v>
      </c>
      <c r="G427" s="26">
        <v>2.8461538461538463</v>
      </c>
      <c r="H427" s="26">
        <v>3.4285714285714284</v>
      </c>
    </row>
    <row r="428" spans="2:8" x14ac:dyDescent="0.35">
      <c r="B428" s="2">
        <v>367</v>
      </c>
      <c r="C428" s="2">
        <v>8</v>
      </c>
      <c r="D428" s="2">
        <v>14</v>
      </c>
      <c r="E428" s="2">
        <v>7</v>
      </c>
      <c r="F428" s="26">
        <v>3</v>
      </c>
      <c r="G428" s="26">
        <v>2.7142857142857144</v>
      </c>
      <c r="H428" s="26">
        <v>3.7142857142857144</v>
      </c>
    </row>
    <row r="429" spans="2:8" x14ac:dyDescent="0.35">
      <c r="B429" s="2">
        <v>368</v>
      </c>
      <c r="C429" s="2">
        <v>4</v>
      </c>
      <c r="D429" s="2">
        <v>12</v>
      </c>
      <c r="E429" s="2">
        <v>7</v>
      </c>
      <c r="F429" s="26">
        <v>2.7777777777777777</v>
      </c>
      <c r="G429" s="26">
        <v>2.75</v>
      </c>
      <c r="H429" s="26">
        <v>3.2857142857142856</v>
      </c>
    </row>
    <row r="430" spans="2:8" x14ac:dyDescent="0.35">
      <c r="B430" s="2">
        <v>369</v>
      </c>
      <c r="C430" s="2">
        <v>13</v>
      </c>
      <c r="D430" s="2">
        <v>16</v>
      </c>
      <c r="E430" s="2">
        <v>10</v>
      </c>
      <c r="F430" s="26">
        <v>3.3333333333333335</v>
      </c>
      <c r="G430" s="26">
        <v>2.75</v>
      </c>
      <c r="H430" s="26">
        <v>3</v>
      </c>
    </row>
    <row r="431" spans="2:8" x14ac:dyDescent="0.35">
      <c r="B431" s="2">
        <v>370</v>
      </c>
      <c r="C431" s="2">
        <v>7</v>
      </c>
      <c r="D431" s="2">
        <v>14</v>
      </c>
      <c r="E431" s="2">
        <v>11</v>
      </c>
      <c r="F431" s="26">
        <v>3</v>
      </c>
      <c r="G431" s="26">
        <v>2.7142857142857144</v>
      </c>
      <c r="H431" s="26">
        <v>2.7272727272727271</v>
      </c>
    </row>
    <row r="432" spans="2:8" x14ac:dyDescent="0.35">
      <c r="B432" s="2">
        <v>371</v>
      </c>
      <c r="C432" s="2">
        <v>8</v>
      </c>
      <c r="D432" s="2">
        <v>13</v>
      </c>
      <c r="E432" s="2">
        <v>8</v>
      </c>
      <c r="F432" s="26">
        <v>2.8333333333333335</v>
      </c>
      <c r="G432" s="26">
        <v>2.7692307692307692</v>
      </c>
      <c r="H432" s="26">
        <v>3.25</v>
      </c>
    </row>
    <row r="433" spans="2:8" x14ac:dyDescent="0.35">
      <c r="B433" s="2">
        <v>372</v>
      </c>
      <c r="C433" s="2">
        <v>8</v>
      </c>
      <c r="D433" s="2">
        <v>16</v>
      </c>
      <c r="E433" s="2">
        <v>6</v>
      </c>
      <c r="F433" s="26">
        <v>3</v>
      </c>
      <c r="G433" s="26">
        <v>2.25</v>
      </c>
      <c r="H433" s="26">
        <v>3.3333333333333335</v>
      </c>
    </row>
    <row r="434" spans="2:8" x14ac:dyDescent="0.35">
      <c r="B434" s="2">
        <v>373</v>
      </c>
      <c r="C434" s="2">
        <v>7</v>
      </c>
      <c r="D434" s="2">
        <v>13</v>
      </c>
      <c r="E434" s="2">
        <v>8</v>
      </c>
      <c r="F434" s="26">
        <v>2.9444444444444446</v>
      </c>
      <c r="G434" s="26">
        <v>2.7692307692307692</v>
      </c>
      <c r="H434" s="26">
        <v>3</v>
      </c>
    </row>
    <row r="435" spans="2:8" x14ac:dyDescent="0.35">
      <c r="B435" s="2">
        <v>374</v>
      </c>
      <c r="C435" s="2">
        <v>9</v>
      </c>
      <c r="D435" s="2">
        <v>14</v>
      </c>
      <c r="E435" s="2">
        <v>7</v>
      </c>
      <c r="F435" s="26">
        <v>2.8888888888888888</v>
      </c>
      <c r="G435" s="26">
        <v>2.4285714285714284</v>
      </c>
      <c r="H435" s="26">
        <v>3.4285714285714284</v>
      </c>
    </row>
    <row r="436" spans="2:8" x14ac:dyDescent="0.35">
      <c r="B436" s="2">
        <v>375</v>
      </c>
      <c r="C436" s="2">
        <v>4</v>
      </c>
      <c r="D436" s="2">
        <v>9</v>
      </c>
      <c r="E436" s="2">
        <v>6</v>
      </c>
      <c r="F436" s="26">
        <v>2.5294117647058822</v>
      </c>
      <c r="G436" s="26">
        <v>3.2222222222222223</v>
      </c>
      <c r="H436" s="26">
        <v>4</v>
      </c>
    </row>
    <row r="437" spans="2:8" x14ac:dyDescent="0.35">
      <c r="B437" s="2">
        <v>376</v>
      </c>
      <c r="C437" s="2">
        <v>8</v>
      </c>
      <c r="D437" s="2">
        <v>14</v>
      </c>
      <c r="E437" s="2">
        <v>10</v>
      </c>
      <c r="F437" s="26">
        <v>2.8333333333333335</v>
      </c>
      <c r="G437" s="26">
        <v>2.5714285714285716</v>
      </c>
      <c r="H437" s="26">
        <v>3</v>
      </c>
    </row>
    <row r="438" spans="2:8" x14ac:dyDescent="0.35">
      <c r="B438" s="2">
        <v>377</v>
      </c>
      <c r="C438" s="2">
        <v>9</v>
      </c>
      <c r="D438" s="2">
        <v>13</v>
      </c>
      <c r="E438" s="2">
        <v>8</v>
      </c>
      <c r="F438" s="26">
        <v>2.8888888888888888</v>
      </c>
      <c r="G438" s="26">
        <v>2.7692307692307692</v>
      </c>
      <c r="H438" s="26">
        <v>3.375</v>
      </c>
    </row>
    <row r="439" spans="2:8" x14ac:dyDescent="0.35">
      <c r="B439" s="2">
        <v>378</v>
      </c>
      <c r="C439" s="2">
        <v>7</v>
      </c>
      <c r="D439" s="2">
        <v>14</v>
      </c>
      <c r="E439" s="2">
        <v>7</v>
      </c>
      <c r="F439" s="26">
        <v>2.9444444444444446</v>
      </c>
      <c r="G439" s="26">
        <v>2.5714285714285716</v>
      </c>
      <c r="H439" s="26">
        <v>3.2857142857142856</v>
      </c>
    </row>
    <row r="440" spans="2:8" x14ac:dyDescent="0.35">
      <c r="B440" s="2">
        <v>379</v>
      </c>
      <c r="C440" s="2">
        <v>5</v>
      </c>
      <c r="D440" s="2">
        <v>14</v>
      </c>
      <c r="E440" s="2">
        <v>10</v>
      </c>
      <c r="F440" s="26">
        <v>2.8333333333333335</v>
      </c>
      <c r="G440" s="26">
        <v>2.5</v>
      </c>
      <c r="H440" s="26">
        <v>2.6</v>
      </c>
    </row>
    <row r="441" spans="2:8" x14ac:dyDescent="0.35">
      <c r="B441" s="2">
        <v>380</v>
      </c>
      <c r="C441" s="2">
        <v>7</v>
      </c>
      <c r="D441" s="2">
        <v>14</v>
      </c>
      <c r="E441" s="2">
        <v>7</v>
      </c>
      <c r="F441" s="26">
        <v>2.7777777777777777</v>
      </c>
      <c r="G441" s="26">
        <v>2.4285714285714284</v>
      </c>
      <c r="H441" s="26">
        <v>2.8571428571428572</v>
      </c>
    </row>
    <row r="442" spans="2:8" x14ac:dyDescent="0.35">
      <c r="B442" s="2">
        <v>381</v>
      </c>
      <c r="C442" s="2">
        <v>8</v>
      </c>
      <c r="D442" s="2">
        <v>12</v>
      </c>
      <c r="E442" s="2">
        <v>8</v>
      </c>
      <c r="F442" s="26">
        <v>2.9375</v>
      </c>
      <c r="G442" s="26">
        <v>2.8333333333333335</v>
      </c>
      <c r="H442" s="26">
        <v>3.125</v>
      </c>
    </row>
    <row r="443" spans="2:8" x14ac:dyDescent="0.35">
      <c r="B443" s="2">
        <v>382</v>
      </c>
      <c r="C443" s="2">
        <v>10</v>
      </c>
      <c r="D443" s="2">
        <v>14</v>
      </c>
      <c r="E443" s="2">
        <v>7</v>
      </c>
      <c r="F443" s="26">
        <v>3</v>
      </c>
      <c r="G443" s="26">
        <v>2.6428571428571428</v>
      </c>
      <c r="H443" s="26">
        <v>3.2857142857142856</v>
      </c>
    </row>
    <row r="444" spans="2:8" x14ac:dyDescent="0.35">
      <c r="B444" s="2">
        <v>383</v>
      </c>
      <c r="C444" s="2">
        <v>12</v>
      </c>
      <c r="D444" s="2">
        <v>16</v>
      </c>
      <c r="E444" s="2">
        <v>8</v>
      </c>
      <c r="F444" s="26">
        <v>3</v>
      </c>
      <c r="G444" s="26">
        <v>2.25</v>
      </c>
      <c r="H444" s="26">
        <v>2.625</v>
      </c>
    </row>
    <row r="445" spans="2:8" x14ac:dyDescent="0.35">
      <c r="B445" s="2">
        <v>384</v>
      </c>
      <c r="C445" s="2">
        <v>10</v>
      </c>
      <c r="D445" s="2">
        <v>14</v>
      </c>
      <c r="E445" s="2">
        <v>7</v>
      </c>
      <c r="F445" s="26">
        <v>3</v>
      </c>
      <c r="G445" s="26">
        <v>2.4285714285714284</v>
      </c>
      <c r="H445" s="26">
        <v>3.8571428571428572</v>
      </c>
    </row>
    <row r="446" spans="2:8" x14ac:dyDescent="0.35">
      <c r="B446" s="2">
        <v>385</v>
      </c>
      <c r="C446" s="2">
        <v>8</v>
      </c>
      <c r="D446" s="2">
        <v>16</v>
      </c>
      <c r="E446" s="2">
        <v>8</v>
      </c>
      <c r="F446" s="26">
        <v>2.9444444444444446</v>
      </c>
      <c r="G446" s="26">
        <v>2.1875</v>
      </c>
      <c r="H446" s="26">
        <v>2.75</v>
      </c>
    </row>
    <row r="447" spans="2:8" x14ac:dyDescent="0.35">
      <c r="B447" s="2">
        <v>386</v>
      </c>
      <c r="C447" s="2">
        <v>7</v>
      </c>
      <c r="D447" s="2">
        <v>15</v>
      </c>
      <c r="E447" s="2">
        <v>8</v>
      </c>
      <c r="F447" s="26">
        <v>3.0588235294117645</v>
      </c>
      <c r="G447" s="26">
        <v>2.3333333333333335</v>
      </c>
      <c r="H447" s="26">
        <v>3.25</v>
      </c>
    </row>
    <row r="448" spans="2:8" x14ac:dyDescent="0.35">
      <c r="B448" s="2">
        <v>387</v>
      </c>
      <c r="C448" s="2">
        <v>8</v>
      </c>
      <c r="D448" s="2">
        <v>14</v>
      </c>
      <c r="E448" s="2">
        <v>7</v>
      </c>
      <c r="F448" s="26">
        <v>2.9411764705882355</v>
      </c>
      <c r="G448" s="26">
        <v>2.4285714285714284</v>
      </c>
      <c r="H448" s="26">
        <v>3</v>
      </c>
    </row>
    <row r="449" spans="2:8" x14ac:dyDescent="0.35">
      <c r="B449" s="2">
        <v>388</v>
      </c>
      <c r="C449" s="2">
        <v>9</v>
      </c>
      <c r="D449" s="2">
        <v>14</v>
      </c>
      <c r="E449" s="2">
        <v>9</v>
      </c>
      <c r="F449" s="26">
        <v>2.7058823529411766</v>
      </c>
      <c r="G449" s="26">
        <v>2.1428571428571428</v>
      </c>
      <c r="H449" s="26">
        <v>2.5555555555555554</v>
      </c>
    </row>
    <row r="450" spans="2:8" x14ac:dyDescent="0.35">
      <c r="B450" s="2">
        <v>389</v>
      </c>
      <c r="C450" s="2">
        <v>4</v>
      </c>
      <c r="D450" s="2">
        <v>13</v>
      </c>
      <c r="E450" s="2">
        <v>8</v>
      </c>
      <c r="F450" s="26">
        <v>2.7058823529411766</v>
      </c>
      <c r="G450" s="26">
        <v>2.3846153846153846</v>
      </c>
      <c r="H450" s="26">
        <v>2.5</v>
      </c>
    </row>
    <row r="451" spans="2:8" x14ac:dyDescent="0.35">
      <c r="B451" s="2">
        <v>390</v>
      </c>
      <c r="C451" s="2">
        <v>7</v>
      </c>
      <c r="D451" s="2">
        <v>14</v>
      </c>
      <c r="E451" s="2">
        <v>6</v>
      </c>
      <c r="F451" s="26">
        <v>2.8823529411764706</v>
      </c>
      <c r="G451" s="26">
        <v>2.3571428571428572</v>
      </c>
      <c r="H451" s="26">
        <v>3.3333333333333335</v>
      </c>
    </row>
    <row r="452" spans="2:8" x14ac:dyDescent="0.35">
      <c r="B452" s="2">
        <v>391</v>
      </c>
      <c r="C452" s="2">
        <v>7</v>
      </c>
      <c r="D452" s="2">
        <v>15</v>
      </c>
      <c r="E452" s="2">
        <v>10</v>
      </c>
      <c r="F452" s="26">
        <v>3</v>
      </c>
      <c r="G452" s="26">
        <v>2.4666666666666668</v>
      </c>
      <c r="H452" s="26">
        <v>2.9</v>
      </c>
    </row>
    <row r="453" spans="2:8" x14ac:dyDescent="0.35">
      <c r="B453" s="2">
        <v>392</v>
      </c>
      <c r="C453" s="2">
        <v>10</v>
      </c>
      <c r="D453" s="2">
        <v>12</v>
      </c>
      <c r="E453" s="2">
        <v>8</v>
      </c>
      <c r="F453" s="26">
        <v>2.8888888888888888</v>
      </c>
      <c r="G453" s="26">
        <v>2.9166666666666665</v>
      </c>
      <c r="H453" s="26">
        <v>3.5</v>
      </c>
    </row>
    <row r="454" spans="2:8" x14ac:dyDescent="0.35">
      <c r="B454" s="2">
        <v>393</v>
      </c>
      <c r="C454" s="2">
        <v>5</v>
      </c>
      <c r="D454" s="2">
        <v>10</v>
      </c>
      <c r="E454" s="2">
        <v>6</v>
      </c>
      <c r="F454" s="26">
        <v>2.6875</v>
      </c>
      <c r="G454" s="26">
        <v>2.9</v>
      </c>
      <c r="H454" s="26">
        <v>3.3333333333333335</v>
      </c>
    </row>
    <row r="455" spans="2:8" x14ac:dyDescent="0.35">
      <c r="B455" s="2">
        <v>394</v>
      </c>
      <c r="C455" s="2">
        <v>11</v>
      </c>
      <c r="D455" s="2">
        <v>13</v>
      </c>
      <c r="E455" s="2">
        <v>11</v>
      </c>
      <c r="F455" s="26">
        <v>3.1666666666666665</v>
      </c>
      <c r="G455" s="26">
        <v>3.1538461538461537</v>
      </c>
      <c r="H455" s="26">
        <v>3.3636363636363638</v>
      </c>
    </row>
    <row r="456" spans="2:8" x14ac:dyDescent="0.35">
      <c r="B456" s="2">
        <v>395</v>
      </c>
      <c r="C456" s="2">
        <v>8</v>
      </c>
      <c r="D456" s="2">
        <v>15</v>
      </c>
      <c r="E456" s="2">
        <v>10</v>
      </c>
      <c r="F456" s="26">
        <v>2.9444444444444446</v>
      </c>
      <c r="G456" s="26">
        <v>2.3333333333333335</v>
      </c>
      <c r="H456" s="26">
        <v>2.6</v>
      </c>
    </row>
    <row r="457" spans="2:8" x14ac:dyDescent="0.35">
      <c r="B457" s="2">
        <v>396</v>
      </c>
      <c r="C457" s="2">
        <v>9</v>
      </c>
      <c r="D457" s="2">
        <v>15</v>
      </c>
      <c r="E457" s="2">
        <v>7</v>
      </c>
      <c r="F457" s="26">
        <v>3.0555555555555554</v>
      </c>
      <c r="G457" s="26">
        <v>2.4666666666666668</v>
      </c>
      <c r="H457" s="26">
        <v>3.2857142857142856</v>
      </c>
    </row>
    <row r="458" spans="2:8" x14ac:dyDescent="0.35">
      <c r="B458" s="2">
        <v>397</v>
      </c>
      <c r="C458" s="2">
        <v>9</v>
      </c>
      <c r="D458" s="2">
        <v>15</v>
      </c>
      <c r="E458" s="2">
        <v>9</v>
      </c>
      <c r="F458" s="26">
        <v>3.1111111111111112</v>
      </c>
      <c r="G458" s="26">
        <v>2.6</v>
      </c>
      <c r="H458" s="26">
        <v>3</v>
      </c>
    </row>
    <row r="459" spans="2:8" x14ac:dyDescent="0.35">
      <c r="B459" s="2">
        <v>398</v>
      </c>
      <c r="C459" s="2">
        <v>12</v>
      </c>
      <c r="D459" s="2">
        <v>14</v>
      </c>
      <c r="E459" s="2">
        <v>10</v>
      </c>
      <c r="F459" s="26">
        <v>3.2777777777777777</v>
      </c>
      <c r="G459" s="26">
        <v>3.0714285714285716</v>
      </c>
      <c r="H459" s="26">
        <v>3.3</v>
      </c>
    </row>
    <row r="460" spans="2:8" x14ac:dyDescent="0.35">
      <c r="B460" s="2">
        <v>399</v>
      </c>
      <c r="C460" s="2">
        <v>12</v>
      </c>
      <c r="D460" s="2">
        <v>17</v>
      </c>
      <c r="E460" s="2">
        <v>9</v>
      </c>
      <c r="F460" s="26">
        <v>3.3888888888888888</v>
      </c>
      <c r="G460" s="26">
        <v>2.5882352941176472</v>
      </c>
      <c r="H460" s="26">
        <v>3.3333333333333335</v>
      </c>
    </row>
    <row r="461" spans="2:8" x14ac:dyDescent="0.35">
      <c r="B461" s="2">
        <v>400</v>
      </c>
      <c r="C461" s="2">
        <v>4</v>
      </c>
      <c r="D461" s="2">
        <v>15</v>
      </c>
      <c r="E461" s="2">
        <v>9</v>
      </c>
      <c r="F461" s="26">
        <v>2.6666666666666665</v>
      </c>
      <c r="G461" s="26">
        <v>2.0666666666666669</v>
      </c>
      <c r="H461" s="26">
        <v>2.3333333333333335</v>
      </c>
    </row>
    <row r="462" spans="2:8" x14ac:dyDescent="0.35">
      <c r="B462" s="2">
        <v>401</v>
      </c>
      <c r="C462" s="2">
        <v>6</v>
      </c>
      <c r="D462" s="2">
        <v>13</v>
      </c>
      <c r="E462" s="2">
        <v>8</v>
      </c>
      <c r="F462" s="26">
        <v>2.9411764705882355</v>
      </c>
      <c r="G462" s="26">
        <v>2.7692307692307692</v>
      </c>
      <c r="H462" s="26">
        <v>3.375</v>
      </c>
    </row>
    <row r="463" spans="2:8" x14ac:dyDescent="0.35">
      <c r="B463" s="2">
        <v>402</v>
      </c>
      <c r="C463" s="2">
        <v>9</v>
      </c>
      <c r="D463" s="2">
        <v>15</v>
      </c>
      <c r="E463" s="2">
        <v>9</v>
      </c>
      <c r="F463" s="26">
        <v>3.0555555555555554</v>
      </c>
      <c r="G463" s="26">
        <v>2.4666666666666668</v>
      </c>
      <c r="H463" s="26">
        <v>2.7777777777777777</v>
      </c>
    </row>
    <row r="464" spans="2:8" x14ac:dyDescent="0.35">
      <c r="B464" s="2">
        <v>403</v>
      </c>
      <c r="C464" s="2">
        <v>5</v>
      </c>
      <c r="D464" s="2">
        <v>12</v>
      </c>
      <c r="E464" s="2">
        <v>8</v>
      </c>
      <c r="F464" s="26">
        <v>2.7777777777777777</v>
      </c>
      <c r="G464" s="26">
        <v>2.8333333333333335</v>
      </c>
      <c r="H464" s="26">
        <v>3.375</v>
      </c>
    </row>
    <row r="465" spans="2:8" x14ac:dyDescent="0.35">
      <c r="B465" s="2">
        <v>404</v>
      </c>
      <c r="C465" s="2">
        <v>13</v>
      </c>
      <c r="D465" s="2">
        <v>15</v>
      </c>
      <c r="E465" s="2">
        <v>9</v>
      </c>
      <c r="F465" s="26">
        <v>3.2777777777777777</v>
      </c>
      <c r="G465" s="26">
        <v>2.8</v>
      </c>
      <c r="H465" s="26">
        <v>3.1111111111111112</v>
      </c>
    </row>
    <row r="466" spans="2:8" x14ac:dyDescent="0.35">
      <c r="B466" s="2">
        <v>405</v>
      </c>
      <c r="C466" s="2">
        <v>8</v>
      </c>
      <c r="D466" s="2">
        <v>14</v>
      </c>
      <c r="E466" s="2">
        <v>8</v>
      </c>
      <c r="F466" s="26">
        <v>3.1176470588235294</v>
      </c>
      <c r="G466" s="26">
        <v>2.5714285714285716</v>
      </c>
      <c r="H466" s="26">
        <v>2.875</v>
      </c>
    </row>
    <row r="467" spans="2:8" x14ac:dyDescent="0.35">
      <c r="B467" s="2">
        <v>406</v>
      </c>
      <c r="C467" s="2">
        <v>10</v>
      </c>
      <c r="D467" s="2">
        <v>15</v>
      </c>
      <c r="E467" s="2">
        <v>9</v>
      </c>
      <c r="F467" s="26">
        <v>3.2352941176470589</v>
      </c>
      <c r="G467" s="26">
        <v>2.6666666666666665</v>
      </c>
      <c r="H467" s="26">
        <v>3.4444444444444446</v>
      </c>
    </row>
    <row r="468" spans="2:8" x14ac:dyDescent="0.35">
      <c r="B468" s="2">
        <v>407</v>
      </c>
      <c r="C468" s="2">
        <v>7</v>
      </c>
      <c r="D468" s="2">
        <v>14</v>
      </c>
      <c r="E468" s="2">
        <v>7</v>
      </c>
      <c r="F468" s="26">
        <v>2.9444444444444446</v>
      </c>
      <c r="G468" s="26">
        <v>2.5</v>
      </c>
      <c r="H468" s="26">
        <v>3.2857142857142856</v>
      </c>
    </row>
    <row r="469" spans="2:8" x14ac:dyDescent="0.35">
      <c r="B469" s="2">
        <v>408</v>
      </c>
      <c r="C469" s="2">
        <v>9</v>
      </c>
      <c r="D469" s="2">
        <v>17</v>
      </c>
      <c r="E469" s="2">
        <v>9</v>
      </c>
      <c r="F469" s="26">
        <v>3</v>
      </c>
      <c r="G469" s="26">
        <v>2.1176470588235294</v>
      </c>
      <c r="H469" s="26">
        <v>2.4444444444444446</v>
      </c>
    </row>
    <row r="470" spans="2:8" x14ac:dyDescent="0.35">
      <c r="B470" s="2">
        <v>409</v>
      </c>
      <c r="C470" s="2">
        <v>6</v>
      </c>
      <c r="D470" s="2">
        <v>14</v>
      </c>
      <c r="E470" s="2">
        <v>9</v>
      </c>
      <c r="F470" s="26">
        <v>2.8888888888888888</v>
      </c>
      <c r="G470" s="26">
        <v>2.5714285714285716</v>
      </c>
      <c r="H470" s="26">
        <v>2.8888888888888888</v>
      </c>
    </row>
    <row r="471" spans="2:8" x14ac:dyDescent="0.35">
      <c r="B471" s="2">
        <v>410</v>
      </c>
      <c r="C471" s="2">
        <v>11</v>
      </c>
      <c r="D471" s="2">
        <v>13</v>
      </c>
      <c r="E471" s="2">
        <v>8</v>
      </c>
      <c r="F471" s="26">
        <v>3</v>
      </c>
      <c r="G471" s="26">
        <v>2.8461538461538463</v>
      </c>
      <c r="H471" s="26">
        <v>3.375</v>
      </c>
    </row>
    <row r="472" spans="2:8" x14ac:dyDescent="0.35">
      <c r="B472" s="2">
        <v>411</v>
      </c>
      <c r="C472" s="2">
        <v>6</v>
      </c>
      <c r="D472" s="2">
        <v>15</v>
      </c>
      <c r="E472" s="2">
        <v>9</v>
      </c>
      <c r="F472" s="26">
        <v>2.9444444444444446</v>
      </c>
      <c r="G472" s="26">
        <v>2.3333333333333335</v>
      </c>
      <c r="H472" s="26">
        <v>3</v>
      </c>
    </row>
    <row r="473" spans="2:8" x14ac:dyDescent="0.35">
      <c r="B473" s="2">
        <v>412</v>
      </c>
      <c r="C473" s="2">
        <v>8</v>
      </c>
      <c r="D473" s="2">
        <v>15</v>
      </c>
      <c r="E473" s="2">
        <v>9</v>
      </c>
      <c r="F473" s="26">
        <v>3.125</v>
      </c>
      <c r="G473" s="26">
        <v>2.4666666666666668</v>
      </c>
      <c r="H473" s="26">
        <v>2.7777777777777777</v>
      </c>
    </row>
    <row r="474" spans="2:8" x14ac:dyDescent="0.35">
      <c r="B474" s="2">
        <v>413</v>
      </c>
      <c r="C474" s="2">
        <v>7</v>
      </c>
      <c r="D474" s="2">
        <v>14</v>
      </c>
      <c r="E474" s="2">
        <v>7</v>
      </c>
      <c r="F474" s="26">
        <v>2.8888888888888888</v>
      </c>
      <c r="G474" s="26">
        <v>2.6428571428571428</v>
      </c>
      <c r="H474" s="26">
        <v>3.5714285714285716</v>
      </c>
    </row>
    <row r="475" spans="2:8" x14ac:dyDescent="0.35">
      <c r="B475" s="2">
        <v>414</v>
      </c>
      <c r="C475" s="2">
        <v>8</v>
      </c>
      <c r="D475" s="2">
        <v>16</v>
      </c>
      <c r="E475" s="2">
        <v>10</v>
      </c>
      <c r="F475" s="26">
        <v>3</v>
      </c>
      <c r="G475" s="26">
        <v>2.3125</v>
      </c>
      <c r="H475" s="26">
        <v>2.5</v>
      </c>
    </row>
    <row r="476" spans="2:8" x14ac:dyDescent="0.35">
      <c r="B476" s="2">
        <v>415</v>
      </c>
      <c r="C476" s="2">
        <v>9</v>
      </c>
      <c r="D476" s="2">
        <v>14</v>
      </c>
      <c r="E476" s="2">
        <v>7</v>
      </c>
      <c r="F476" s="26">
        <v>2.6666666666666665</v>
      </c>
      <c r="G476" s="26">
        <v>2.2857142857142856</v>
      </c>
      <c r="H476" s="26">
        <v>2.8571428571428572</v>
      </c>
    </row>
    <row r="477" spans="2:8" x14ac:dyDescent="0.35">
      <c r="B477" s="2">
        <v>416</v>
      </c>
      <c r="C477" s="2">
        <v>6</v>
      </c>
      <c r="D477" s="2">
        <v>13</v>
      </c>
      <c r="E477" s="2">
        <v>7</v>
      </c>
      <c r="F477" s="26">
        <v>2.6470588235294117</v>
      </c>
      <c r="G477" s="26">
        <v>2.1538461538461537</v>
      </c>
      <c r="H477" s="26">
        <v>2.4285714285714284</v>
      </c>
    </row>
    <row r="478" spans="2:8" x14ac:dyDescent="0.35">
      <c r="B478" s="2">
        <v>417</v>
      </c>
      <c r="C478" s="2">
        <v>5</v>
      </c>
      <c r="D478" s="2">
        <v>16</v>
      </c>
      <c r="E478" s="2">
        <v>7</v>
      </c>
      <c r="F478" s="26">
        <v>2.6666666666666665</v>
      </c>
      <c r="G478" s="26">
        <v>1.9375</v>
      </c>
      <c r="H478" s="26">
        <v>2.1428571428571428</v>
      </c>
    </row>
    <row r="479" spans="2:8" x14ac:dyDescent="0.35">
      <c r="B479" s="2">
        <v>418</v>
      </c>
      <c r="C479" s="2">
        <v>10</v>
      </c>
      <c r="D479" s="2">
        <v>16</v>
      </c>
      <c r="E479" s="2">
        <v>8</v>
      </c>
      <c r="F479" s="26">
        <v>3.0555555555555554</v>
      </c>
      <c r="G479" s="26">
        <v>2.375</v>
      </c>
      <c r="H479" s="26">
        <v>2.875</v>
      </c>
    </row>
    <row r="480" spans="2:8" x14ac:dyDescent="0.35">
      <c r="B480" s="2">
        <v>419</v>
      </c>
      <c r="C480" s="2">
        <v>7</v>
      </c>
      <c r="D480" s="2">
        <v>11</v>
      </c>
      <c r="E480" s="2">
        <v>9</v>
      </c>
      <c r="F480" s="26">
        <v>2.7222222222222223</v>
      </c>
      <c r="G480" s="26">
        <v>3.0909090909090908</v>
      </c>
      <c r="H480" s="26">
        <v>3.2222222222222223</v>
      </c>
    </row>
    <row r="481" spans="2:8" x14ac:dyDescent="0.35">
      <c r="B481" s="2">
        <v>420</v>
      </c>
      <c r="C481" s="2">
        <v>6</v>
      </c>
      <c r="D481" s="2">
        <v>15</v>
      </c>
      <c r="E481" s="2">
        <v>9</v>
      </c>
      <c r="F481" s="26">
        <v>3</v>
      </c>
      <c r="G481" s="26">
        <v>2.4</v>
      </c>
      <c r="H481" s="26">
        <v>2.6666666666666665</v>
      </c>
    </row>
    <row r="482" spans="2:8" x14ac:dyDescent="0.35">
      <c r="B482" s="2">
        <v>421</v>
      </c>
      <c r="C482" s="2">
        <v>10</v>
      </c>
      <c r="D482" s="2">
        <v>17</v>
      </c>
      <c r="E482" s="2">
        <v>8</v>
      </c>
      <c r="F482" s="26">
        <v>3.1111111111111112</v>
      </c>
      <c r="G482" s="26">
        <v>2.2352941176470589</v>
      </c>
      <c r="H482" s="26">
        <v>2.875</v>
      </c>
    </row>
    <row r="483" spans="2:8" x14ac:dyDescent="0.35">
      <c r="B483" s="2">
        <v>422</v>
      </c>
      <c r="C483" s="2">
        <v>7</v>
      </c>
      <c r="D483" s="2">
        <v>11</v>
      </c>
      <c r="E483" s="2">
        <v>6</v>
      </c>
      <c r="F483" s="26">
        <v>2.8823529411764706</v>
      </c>
      <c r="G483" s="26">
        <v>3.0909090909090908</v>
      </c>
      <c r="H483" s="26">
        <v>4</v>
      </c>
    </row>
    <row r="484" spans="2:8" x14ac:dyDescent="0.35">
      <c r="B484" s="2">
        <v>423</v>
      </c>
      <c r="C484" s="2">
        <v>6</v>
      </c>
      <c r="D484" s="2">
        <v>11</v>
      </c>
      <c r="E484" s="2">
        <v>6</v>
      </c>
      <c r="F484" s="26">
        <v>2.3333333333333335</v>
      </c>
      <c r="G484" s="26">
        <v>2.6363636363636362</v>
      </c>
      <c r="H484" s="26">
        <v>3.5</v>
      </c>
    </row>
    <row r="485" spans="2:8" x14ac:dyDescent="0.35">
      <c r="B485" s="2">
        <v>424</v>
      </c>
      <c r="C485" s="2">
        <v>8</v>
      </c>
      <c r="D485" s="2">
        <v>15</v>
      </c>
      <c r="E485" s="2">
        <v>11</v>
      </c>
      <c r="F485" s="26">
        <v>2.9444444444444446</v>
      </c>
      <c r="G485" s="26">
        <v>2.4</v>
      </c>
      <c r="H485" s="26">
        <v>2.7272727272727271</v>
      </c>
    </row>
    <row r="486" spans="2:8" x14ac:dyDescent="0.35">
      <c r="B486" s="2">
        <v>425</v>
      </c>
      <c r="C486" s="2">
        <v>8</v>
      </c>
      <c r="D486" s="2">
        <v>13</v>
      </c>
      <c r="E486" s="2">
        <v>7</v>
      </c>
      <c r="F486" s="26">
        <v>3</v>
      </c>
      <c r="G486" s="26">
        <v>2.9230769230769229</v>
      </c>
      <c r="H486" s="26">
        <v>3.8571428571428572</v>
      </c>
    </row>
    <row r="487" spans="2:8" x14ac:dyDescent="0.35">
      <c r="B487" s="2">
        <v>426</v>
      </c>
      <c r="C487" s="2">
        <v>8</v>
      </c>
      <c r="D487" s="2">
        <v>13</v>
      </c>
      <c r="E487" s="2">
        <v>8</v>
      </c>
      <c r="F487" s="26">
        <v>2.9411764705882355</v>
      </c>
      <c r="G487" s="26">
        <v>2.6153846153846154</v>
      </c>
      <c r="H487" s="26">
        <v>2.75</v>
      </c>
    </row>
    <row r="488" spans="2:8" x14ac:dyDescent="0.35">
      <c r="B488" s="2">
        <v>427</v>
      </c>
      <c r="C488" s="2">
        <v>5</v>
      </c>
      <c r="D488" s="2">
        <v>12</v>
      </c>
      <c r="E488" s="2">
        <v>7</v>
      </c>
      <c r="F488" s="26">
        <v>2.6111111111111112</v>
      </c>
      <c r="G488" s="26">
        <v>2.6666666666666665</v>
      </c>
      <c r="H488" s="26">
        <v>3.4285714285714284</v>
      </c>
    </row>
    <row r="489" spans="2:8" x14ac:dyDescent="0.35">
      <c r="B489" s="2">
        <v>428</v>
      </c>
      <c r="C489" s="2">
        <v>7</v>
      </c>
      <c r="D489" s="2">
        <v>16</v>
      </c>
      <c r="E489" s="2">
        <v>10</v>
      </c>
      <c r="F489" s="26">
        <v>3.1111111111111112</v>
      </c>
      <c r="G489" s="26">
        <v>2.375</v>
      </c>
      <c r="H489" s="26">
        <v>2.8</v>
      </c>
    </row>
    <row r="490" spans="2:8" x14ac:dyDescent="0.35">
      <c r="B490" s="2">
        <v>429</v>
      </c>
      <c r="C490" s="2">
        <v>10</v>
      </c>
      <c r="D490" s="2">
        <v>13</v>
      </c>
      <c r="E490" s="2">
        <v>10</v>
      </c>
      <c r="F490" s="26">
        <v>3.2222222222222223</v>
      </c>
      <c r="G490" s="26">
        <v>3.1538461538461537</v>
      </c>
      <c r="H490" s="26">
        <v>3.5</v>
      </c>
    </row>
    <row r="491" spans="2:8" x14ac:dyDescent="0.35">
      <c r="B491" s="2">
        <v>430</v>
      </c>
      <c r="C491" s="2">
        <v>9</v>
      </c>
      <c r="D491" s="2">
        <v>14</v>
      </c>
      <c r="E491" s="2">
        <v>7</v>
      </c>
      <c r="F491" s="26">
        <v>2.8888888888888888</v>
      </c>
      <c r="G491" s="26">
        <v>2.5714285714285716</v>
      </c>
      <c r="H491" s="26">
        <v>2.8571428571428572</v>
      </c>
    </row>
    <row r="492" spans="2:8" x14ac:dyDescent="0.35">
      <c r="B492" s="2">
        <v>431</v>
      </c>
      <c r="C492" s="2">
        <v>9</v>
      </c>
      <c r="D492" s="2">
        <v>13</v>
      </c>
      <c r="E492" s="2">
        <v>7</v>
      </c>
      <c r="F492" s="26">
        <v>3.1176470588235294</v>
      </c>
      <c r="G492" s="26">
        <v>2.7692307692307692</v>
      </c>
      <c r="H492" s="26">
        <v>3.2857142857142856</v>
      </c>
    </row>
    <row r="493" spans="2:8" x14ac:dyDescent="0.35">
      <c r="B493" s="2">
        <v>432</v>
      </c>
      <c r="C493" s="2">
        <v>10</v>
      </c>
      <c r="D493" s="2">
        <v>14</v>
      </c>
      <c r="E493" s="2">
        <v>8</v>
      </c>
      <c r="F493" s="26">
        <v>2.9444444444444446</v>
      </c>
      <c r="G493" s="26">
        <v>2.5714285714285716</v>
      </c>
      <c r="H493" s="26">
        <v>3.5</v>
      </c>
    </row>
    <row r="494" spans="2:8" x14ac:dyDescent="0.35">
      <c r="B494" s="2">
        <v>433</v>
      </c>
      <c r="C494" s="2">
        <v>6</v>
      </c>
      <c r="D494" s="2">
        <v>12</v>
      </c>
      <c r="E494" s="2">
        <v>6</v>
      </c>
      <c r="F494" s="26">
        <v>2.6111111111111112</v>
      </c>
      <c r="G494" s="26">
        <v>2.5833333333333335</v>
      </c>
      <c r="H494" s="26">
        <v>3.3333333333333335</v>
      </c>
    </row>
    <row r="495" spans="2:8" x14ac:dyDescent="0.35">
      <c r="B495" s="2">
        <v>434</v>
      </c>
      <c r="C495" s="2">
        <v>8</v>
      </c>
      <c r="D495" s="2">
        <v>16</v>
      </c>
      <c r="E495" s="2">
        <v>9</v>
      </c>
      <c r="F495" s="26">
        <v>3.1111111111111112</v>
      </c>
      <c r="G495" s="26">
        <v>2.4375</v>
      </c>
      <c r="H495" s="26">
        <v>2.8888888888888888</v>
      </c>
    </row>
    <row r="496" spans="2:8" x14ac:dyDescent="0.35">
      <c r="B496" s="2">
        <v>435</v>
      </c>
      <c r="C496" s="2">
        <v>7</v>
      </c>
      <c r="D496" s="2">
        <v>12</v>
      </c>
      <c r="E496" s="2">
        <v>6</v>
      </c>
      <c r="F496" s="26">
        <v>2.5555555555555554</v>
      </c>
      <c r="G496" s="26">
        <v>2.5</v>
      </c>
      <c r="H496" s="26">
        <v>2.6666666666666665</v>
      </c>
    </row>
    <row r="497" spans="2:8" x14ac:dyDescent="0.35">
      <c r="B497" s="2">
        <v>436</v>
      </c>
      <c r="C497" s="2">
        <v>9</v>
      </c>
      <c r="D497" s="2">
        <v>14</v>
      </c>
      <c r="E497" s="2">
        <v>7</v>
      </c>
      <c r="F497" s="26">
        <v>2.8823529411764706</v>
      </c>
      <c r="G497" s="26">
        <v>2.3571428571428572</v>
      </c>
      <c r="H497" s="26">
        <v>3</v>
      </c>
    </row>
    <row r="498" spans="2:8" x14ac:dyDescent="0.35">
      <c r="B498" s="2">
        <v>437</v>
      </c>
      <c r="C498" s="2">
        <v>6</v>
      </c>
      <c r="D498" s="2">
        <v>13</v>
      </c>
      <c r="E498" s="2">
        <v>7</v>
      </c>
      <c r="F498" s="26">
        <v>3.0625</v>
      </c>
      <c r="G498" s="26">
        <v>2.6153846153846154</v>
      </c>
      <c r="H498" s="26">
        <v>3</v>
      </c>
    </row>
    <row r="499" spans="2:8" x14ac:dyDescent="0.35">
      <c r="B499" s="2">
        <v>438</v>
      </c>
      <c r="C499" s="2">
        <v>9</v>
      </c>
      <c r="D499" s="2">
        <v>14</v>
      </c>
      <c r="E499" s="2">
        <v>9</v>
      </c>
      <c r="F499" s="26">
        <v>2.9444444444444446</v>
      </c>
      <c r="G499" s="26">
        <v>2.6428571428571428</v>
      </c>
      <c r="H499" s="26">
        <v>3</v>
      </c>
    </row>
    <row r="500" spans="2:8" x14ac:dyDescent="0.35">
      <c r="B500" s="2">
        <v>439</v>
      </c>
      <c r="C500" s="2">
        <v>10</v>
      </c>
      <c r="D500" s="2">
        <v>16</v>
      </c>
      <c r="E500" s="2">
        <v>8</v>
      </c>
      <c r="F500" s="26">
        <v>3.1764705882352939</v>
      </c>
      <c r="G500" s="26">
        <v>2.25</v>
      </c>
      <c r="H500" s="26">
        <v>2.875</v>
      </c>
    </row>
    <row r="501" spans="2:8" x14ac:dyDescent="0.35">
      <c r="B501" s="2">
        <v>440</v>
      </c>
      <c r="C501" s="2">
        <v>7</v>
      </c>
      <c r="D501" s="2">
        <v>12</v>
      </c>
      <c r="E501" s="2">
        <v>5</v>
      </c>
      <c r="F501" s="26">
        <v>3.1176470588235294</v>
      </c>
      <c r="G501" s="26">
        <v>3</v>
      </c>
      <c r="H501" s="26">
        <v>4.4000000000000004</v>
      </c>
    </row>
    <row r="502" spans="2:8" x14ac:dyDescent="0.35">
      <c r="B502" s="2">
        <v>441</v>
      </c>
      <c r="C502" s="2">
        <v>6</v>
      </c>
      <c r="D502" s="2">
        <v>13</v>
      </c>
      <c r="E502" s="2">
        <v>7</v>
      </c>
      <c r="F502" s="26">
        <v>2.8333333333333335</v>
      </c>
      <c r="G502" s="26">
        <v>2.5384615384615383</v>
      </c>
      <c r="H502" s="26">
        <v>3.1428571428571428</v>
      </c>
    </row>
    <row r="503" spans="2:8" x14ac:dyDescent="0.35">
      <c r="B503" s="2">
        <v>442</v>
      </c>
      <c r="C503" s="2">
        <v>6</v>
      </c>
      <c r="D503" s="2">
        <v>11</v>
      </c>
      <c r="E503" s="2">
        <v>7</v>
      </c>
      <c r="F503" s="26">
        <v>2.7058823529411766</v>
      </c>
      <c r="G503" s="26">
        <v>3.0909090909090908</v>
      </c>
      <c r="H503" s="26">
        <v>3.1428571428571428</v>
      </c>
    </row>
    <row r="504" spans="2:8" x14ac:dyDescent="0.35">
      <c r="B504" s="2">
        <v>443</v>
      </c>
      <c r="C504" s="2">
        <v>7</v>
      </c>
      <c r="D504" s="2">
        <v>13</v>
      </c>
      <c r="E504" s="2">
        <v>7</v>
      </c>
      <c r="F504" s="26">
        <v>2.9444444444444446</v>
      </c>
      <c r="G504" s="26">
        <v>2.7692307692307692</v>
      </c>
      <c r="H504" s="26">
        <v>3.2857142857142856</v>
      </c>
    </row>
    <row r="505" spans="2:8" x14ac:dyDescent="0.35">
      <c r="B505" s="2">
        <v>444</v>
      </c>
      <c r="C505" s="2">
        <v>9</v>
      </c>
      <c r="D505" s="2">
        <v>14</v>
      </c>
      <c r="E505" s="2">
        <v>8</v>
      </c>
      <c r="F505" s="26">
        <v>2.5555555555555554</v>
      </c>
      <c r="G505" s="26">
        <v>2.2857142857142856</v>
      </c>
      <c r="H505" s="26">
        <v>2.625</v>
      </c>
    </row>
    <row r="506" spans="2:8" x14ac:dyDescent="0.35">
      <c r="B506" s="2">
        <v>445</v>
      </c>
      <c r="C506" s="2">
        <v>8</v>
      </c>
      <c r="D506" s="2">
        <v>17</v>
      </c>
      <c r="E506" s="2">
        <v>12</v>
      </c>
      <c r="F506" s="26">
        <v>3.0555555555555554</v>
      </c>
      <c r="G506" s="26">
        <v>2.2352941176470589</v>
      </c>
      <c r="H506" s="26">
        <v>2.4166666666666665</v>
      </c>
    </row>
    <row r="507" spans="2:8" x14ac:dyDescent="0.35">
      <c r="B507" s="2">
        <v>446</v>
      </c>
      <c r="C507" s="2">
        <v>10</v>
      </c>
      <c r="D507" s="2">
        <v>12</v>
      </c>
      <c r="E507" s="2">
        <v>10</v>
      </c>
      <c r="F507" s="26">
        <v>3</v>
      </c>
      <c r="G507" s="26">
        <v>3.0833333333333335</v>
      </c>
      <c r="H507" s="26">
        <v>3.2</v>
      </c>
    </row>
    <row r="508" spans="2:8" x14ac:dyDescent="0.35">
      <c r="B508" s="2">
        <v>447</v>
      </c>
      <c r="C508" s="2">
        <v>8</v>
      </c>
      <c r="D508" s="2">
        <v>14</v>
      </c>
      <c r="E508" s="2">
        <v>8</v>
      </c>
      <c r="F508" s="26">
        <v>3</v>
      </c>
      <c r="G508" s="26">
        <v>2.7142857142857144</v>
      </c>
      <c r="H508" s="26">
        <v>3.125</v>
      </c>
    </row>
    <row r="509" spans="2:8" x14ac:dyDescent="0.35">
      <c r="B509" s="2">
        <v>448</v>
      </c>
      <c r="C509" s="2">
        <v>6</v>
      </c>
      <c r="D509" s="2">
        <v>13</v>
      </c>
      <c r="E509" s="2">
        <v>8</v>
      </c>
      <c r="F509" s="26">
        <v>2.8888888888888888</v>
      </c>
      <c r="G509" s="26">
        <v>2.6153846153846154</v>
      </c>
      <c r="H509" s="26">
        <v>2.875</v>
      </c>
    </row>
    <row r="510" spans="2:8" x14ac:dyDescent="0.35">
      <c r="B510" s="2">
        <v>449</v>
      </c>
      <c r="C510" s="2">
        <v>8</v>
      </c>
      <c r="D510" s="2">
        <v>15</v>
      </c>
      <c r="E510" s="2">
        <v>9</v>
      </c>
      <c r="F510" s="26">
        <v>3.0555555555555554</v>
      </c>
      <c r="G510" s="26">
        <v>2.4666666666666668</v>
      </c>
      <c r="H510" s="26">
        <v>2.5555555555555554</v>
      </c>
    </row>
    <row r="511" spans="2:8" x14ac:dyDescent="0.35">
      <c r="B511" s="2">
        <v>450</v>
      </c>
      <c r="C511" s="2">
        <v>6</v>
      </c>
      <c r="D511" s="2">
        <v>14</v>
      </c>
      <c r="E511" s="2">
        <v>9</v>
      </c>
      <c r="F511" s="26">
        <v>2.8333333333333335</v>
      </c>
      <c r="G511" s="26">
        <v>2.3571428571428572</v>
      </c>
      <c r="H511" s="26">
        <v>2.7777777777777777</v>
      </c>
    </row>
    <row r="512" spans="2:8" x14ac:dyDescent="0.35">
      <c r="B512" s="2">
        <v>451</v>
      </c>
      <c r="C512" s="2">
        <v>9</v>
      </c>
      <c r="D512" s="2">
        <v>15</v>
      </c>
      <c r="E512" s="2">
        <v>10</v>
      </c>
      <c r="F512" s="26">
        <v>2.8333333333333335</v>
      </c>
      <c r="G512" s="26">
        <v>2.2666666666666666</v>
      </c>
      <c r="H512" s="26">
        <v>2.7</v>
      </c>
    </row>
    <row r="513" spans="2:8" x14ac:dyDescent="0.35">
      <c r="B513" s="2">
        <v>452</v>
      </c>
      <c r="C513" s="2">
        <v>7</v>
      </c>
      <c r="D513" s="2">
        <v>16</v>
      </c>
      <c r="E513" s="2">
        <v>8</v>
      </c>
      <c r="F513" s="26">
        <v>3</v>
      </c>
      <c r="G513" s="26">
        <v>2.25</v>
      </c>
      <c r="H513" s="26">
        <v>2.625</v>
      </c>
    </row>
    <row r="514" spans="2:8" x14ac:dyDescent="0.35">
      <c r="B514" s="2">
        <v>453</v>
      </c>
      <c r="C514" s="2">
        <v>8</v>
      </c>
      <c r="D514" s="2">
        <v>15</v>
      </c>
      <c r="E514" s="2">
        <v>6</v>
      </c>
      <c r="F514" s="26">
        <v>2.9444444444444446</v>
      </c>
      <c r="G514" s="26">
        <v>2.4</v>
      </c>
      <c r="H514" s="26">
        <v>3.5</v>
      </c>
    </row>
    <row r="515" spans="2:8" x14ac:dyDescent="0.35">
      <c r="B515" s="2">
        <v>454</v>
      </c>
      <c r="C515" s="2">
        <v>8</v>
      </c>
      <c r="D515" s="2">
        <v>14</v>
      </c>
      <c r="E515" s="2">
        <v>8</v>
      </c>
      <c r="F515" s="26">
        <v>3</v>
      </c>
      <c r="G515" s="26">
        <v>2.6428571428571428</v>
      </c>
      <c r="H515" s="26">
        <v>2.875</v>
      </c>
    </row>
    <row r="516" spans="2:8" x14ac:dyDescent="0.35">
      <c r="B516" s="2">
        <v>455</v>
      </c>
      <c r="C516" s="2">
        <v>3</v>
      </c>
      <c r="D516" s="2">
        <v>13</v>
      </c>
      <c r="E516" s="2">
        <v>7</v>
      </c>
      <c r="F516" s="26">
        <v>2.6666666666666665</v>
      </c>
      <c r="G516" s="26">
        <v>2.3846153846153846</v>
      </c>
      <c r="H516" s="26">
        <v>2.7142857142857144</v>
      </c>
    </row>
    <row r="517" spans="2:8" x14ac:dyDescent="0.35">
      <c r="B517" s="2">
        <v>456</v>
      </c>
      <c r="C517" s="2">
        <v>8</v>
      </c>
      <c r="D517" s="2">
        <v>13</v>
      </c>
      <c r="E517" s="2">
        <v>8</v>
      </c>
      <c r="F517" s="26">
        <v>2.7777777777777777</v>
      </c>
      <c r="G517" s="26">
        <v>2.5384615384615383</v>
      </c>
      <c r="H517" s="26">
        <v>3.375</v>
      </c>
    </row>
    <row r="518" spans="2:8" x14ac:dyDescent="0.35">
      <c r="B518" s="2">
        <v>457</v>
      </c>
      <c r="C518" s="2">
        <v>8</v>
      </c>
      <c r="D518" s="2">
        <v>15</v>
      </c>
      <c r="E518" s="2">
        <v>10</v>
      </c>
      <c r="F518" s="26">
        <v>2.7777777777777777</v>
      </c>
      <c r="G518" s="26">
        <v>2.2000000000000002</v>
      </c>
      <c r="H518" s="26">
        <v>2.6</v>
      </c>
    </row>
    <row r="519" spans="2:8" x14ac:dyDescent="0.35">
      <c r="B519" s="2">
        <v>458</v>
      </c>
      <c r="C519" s="2">
        <v>9</v>
      </c>
      <c r="D519" s="2">
        <v>14</v>
      </c>
      <c r="E519" s="2">
        <v>10</v>
      </c>
      <c r="F519" s="26">
        <v>2.8888888888888888</v>
      </c>
      <c r="G519" s="26">
        <v>2.5714285714285716</v>
      </c>
      <c r="H519" s="26">
        <v>3</v>
      </c>
    </row>
    <row r="520" spans="2:8" x14ac:dyDescent="0.35">
      <c r="B520" s="2">
        <v>459</v>
      </c>
      <c r="C520" s="2">
        <v>11</v>
      </c>
      <c r="D520" s="2">
        <v>15</v>
      </c>
      <c r="E520" s="2">
        <v>9</v>
      </c>
      <c r="F520" s="26">
        <v>3.1764705882352939</v>
      </c>
      <c r="G520" s="26">
        <v>2.4</v>
      </c>
      <c r="H520" s="26">
        <v>2.8888888888888888</v>
      </c>
    </row>
    <row r="521" spans="2:8" x14ac:dyDescent="0.35">
      <c r="B521" s="2">
        <v>460</v>
      </c>
      <c r="C521" s="2">
        <v>4</v>
      </c>
      <c r="D521" s="2">
        <v>15</v>
      </c>
      <c r="E521" s="2">
        <v>9</v>
      </c>
      <c r="F521" s="26">
        <v>2.7777777777777777</v>
      </c>
      <c r="G521" s="26">
        <v>2.2000000000000002</v>
      </c>
      <c r="H521" s="26">
        <v>2.7777777777777777</v>
      </c>
    </row>
    <row r="522" spans="2:8" x14ac:dyDescent="0.35">
      <c r="B522" s="2">
        <v>461</v>
      </c>
      <c r="C522" s="2">
        <v>7</v>
      </c>
      <c r="D522" s="2">
        <v>14</v>
      </c>
      <c r="E522" s="2">
        <v>9</v>
      </c>
      <c r="F522" s="26">
        <v>2.8333333333333335</v>
      </c>
      <c r="G522" s="26">
        <v>2.4285714285714284</v>
      </c>
      <c r="H522" s="26">
        <v>2.8888888888888888</v>
      </c>
    </row>
    <row r="523" spans="2:8" x14ac:dyDescent="0.35">
      <c r="B523" s="2">
        <v>462</v>
      </c>
      <c r="C523" s="2">
        <v>8</v>
      </c>
      <c r="D523" s="2">
        <v>13</v>
      </c>
      <c r="E523" s="2">
        <v>6</v>
      </c>
      <c r="F523" s="26">
        <v>2.9411764705882355</v>
      </c>
      <c r="G523" s="26">
        <v>2.5384615384615383</v>
      </c>
      <c r="H523" s="26">
        <v>3.1666666666666665</v>
      </c>
    </row>
    <row r="524" spans="2:8" x14ac:dyDescent="0.35">
      <c r="B524" s="2">
        <v>463</v>
      </c>
      <c r="C524" s="2">
        <v>9</v>
      </c>
      <c r="D524" s="2">
        <v>11</v>
      </c>
      <c r="E524" s="2">
        <v>8</v>
      </c>
      <c r="F524" s="26">
        <v>3.25</v>
      </c>
      <c r="G524" s="26">
        <v>3.5454545454545454</v>
      </c>
      <c r="H524" s="26">
        <v>3.625</v>
      </c>
    </row>
    <row r="525" spans="2:8" x14ac:dyDescent="0.35">
      <c r="B525" s="2">
        <v>464</v>
      </c>
      <c r="C525" s="2">
        <v>8</v>
      </c>
      <c r="D525" s="2">
        <v>14</v>
      </c>
      <c r="E525" s="2">
        <v>8</v>
      </c>
      <c r="F525" s="26">
        <v>2.5555555555555554</v>
      </c>
      <c r="G525" s="26">
        <v>2.0714285714285716</v>
      </c>
      <c r="H525" s="26">
        <v>2.125</v>
      </c>
    </row>
    <row r="526" spans="2:8" x14ac:dyDescent="0.35">
      <c r="B526" s="2">
        <v>465</v>
      </c>
      <c r="C526" s="2">
        <v>9</v>
      </c>
      <c r="D526" s="2">
        <v>15</v>
      </c>
      <c r="E526" s="2">
        <v>8</v>
      </c>
      <c r="F526" s="26">
        <v>3</v>
      </c>
      <c r="G526" s="26">
        <v>2.4</v>
      </c>
      <c r="H526" s="26">
        <v>2.75</v>
      </c>
    </row>
    <row r="527" spans="2:8" x14ac:dyDescent="0.35">
      <c r="B527" s="2">
        <v>466</v>
      </c>
      <c r="C527" s="2">
        <v>10</v>
      </c>
      <c r="D527" s="2">
        <v>15</v>
      </c>
      <c r="E527" s="2">
        <v>11</v>
      </c>
      <c r="F527" s="26">
        <v>3</v>
      </c>
      <c r="G527" s="26">
        <v>2.4666666666666668</v>
      </c>
      <c r="H527" s="26">
        <v>2.7272727272727271</v>
      </c>
    </row>
    <row r="528" spans="2:8" x14ac:dyDescent="0.35">
      <c r="B528" s="2">
        <v>467</v>
      </c>
      <c r="C528" s="2">
        <v>11</v>
      </c>
      <c r="D528" s="2">
        <v>17</v>
      </c>
      <c r="E528" s="2">
        <v>12</v>
      </c>
      <c r="F528" s="26">
        <v>3.3333333333333335</v>
      </c>
      <c r="G528" s="26">
        <v>2.4705882352941178</v>
      </c>
      <c r="H528" s="26">
        <v>2.75</v>
      </c>
    </row>
    <row r="529" spans="2:8" x14ac:dyDescent="0.35">
      <c r="B529" s="2">
        <v>468</v>
      </c>
      <c r="C529" s="2">
        <v>9</v>
      </c>
      <c r="D529" s="2">
        <v>13</v>
      </c>
      <c r="E529" s="2">
        <v>9</v>
      </c>
      <c r="F529" s="26">
        <v>2.8888888888888888</v>
      </c>
      <c r="G529" s="26">
        <v>2.6153846153846154</v>
      </c>
      <c r="H529" s="26">
        <v>2.5555555555555554</v>
      </c>
    </row>
    <row r="530" spans="2:8" x14ac:dyDescent="0.35">
      <c r="B530" s="2">
        <v>469</v>
      </c>
      <c r="C530" s="2">
        <v>13</v>
      </c>
      <c r="D530" s="2">
        <v>14</v>
      </c>
      <c r="E530" s="2">
        <v>10</v>
      </c>
      <c r="F530" s="26">
        <v>3.3529411764705883</v>
      </c>
      <c r="G530" s="26">
        <v>3</v>
      </c>
      <c r="H530" s="26">
        <v>3.2</v>
      </c>
    </row>
    <row r="531" spans="2:8" x14ac:dyDescent="0.35">
      <c r="B531" s="2">
        <v>470</v>
      </c>
      <c r="C531" s="2">
        <v>8</v>
      </c>
      <c r="D531" s="2">
        <v>16</v>
      </c>
      <c r="E531" s="2">
        <v>10</v>
      </c>
      <c r="F531" s="26">
        <v>3</v>
      </c>
      <c r="G531" s="26">
        <v>2.25</v>
      </c>
      <c r="H531" s="26">
        <v>2.5</v>
      </c>
    </row>
    <row r="532" spans="2:8" x14ac:dyDescent="0.35">
      <c r="B532" s="2">
        <v>471</v>
      </c>
      <c r="C532" s="2">
        <v>8</v>
      </c>
      <c r="D532" s="2">
        <v>14</v>
      </c>
      <c r="E532" s="2">
        <v>11</v>
      </c>
      <c r="F532" s="26">
        <v>3</v>
      </c>
      <c r="G532" s="26">
        <v>2.3571428571428572</v>
      </c>
      <c r="H532" s="26">
        <v>2.2727272727272729</v>
      </c>
    </row>
    <row r="533" spans="2:8" x14ac:dyDescent="0.35">
      <c r="B533" s="2">
        <v>472</v>
      </c>
      <c r="C533" s="2">
        <v>12</v>
      </c>
      <c r="D533" s="2">
        <v>13</v>
      </c>
      <c r="E533" s="2">
        <v>8</v>
      </c>
      <c r="F533" s="26">
        <v>3.1764705882352939</v>
      </c>
      <c r="G533" s="26">
        <v>2.9230769230769229</v>
      </c>
      <c r="H533" s="26">
        <v>3.625</v>
      </c>
    </row>
    <row r="534" spans="2:8" x14ac:dyDescent="0.35">
      <c r="B534" s="2">
        <v>473</v>
      </c>
      <c r="C534" s="2">
        <v>4</v>
      </c>
      <c r="D534" s="2">
        <v>15</v>
      </c>
      <c r="E534" s="2">
        <v>9</v>
      </c>
      <c r="F534" s="26">
        <v>2.8823529411764706</v>
      </c>
      <c r="G534" s="26">
        <v>2.2666666666666666</v>
      </c>
      <c r="H534" s="26">
        <v>2.8888888888888888</v>
      </c>
    </row>
    <row r="535" spans="2:8" x14ac:dyDescent="0.35">
      <c r="B535" s="2">
        <v>474</v>
      </c>
      <c r="C535" s="2">
        <v>4</v>
      </c>
      <c r="D535" s="2">
        <v>12</v>
      </c>
      <c r="E535" s="2">
        <v>7</v>
      </c>
      <c r="F535" s="26">
        <v>2.5555555555555554</v>
      </c>
      <c r="G535" s="26">
        <v>2.5</v>
      </c>
      <c r="H535" s="26">
        <v>2.4285714285714284</v>
      </c>
    </row>
    <row r="536" spans="2:8" x14ac:dyDescent="0.35">
      <c r="B536" s="2">
        <v>475</v>
      </c>
      <c r="C536" s="2">
        <v>14</v>
      </c>
      <c r="D536" s="2">
        <v>15</v>
      </c>
      <c r="E536" s="2">
        <v>9</v>
      </c>
      <c r="F536" s="26">
        <v>3</v>
      </c>
      <c r="G536" s="26">
        <v>2.4666666666666668</v>
      </c>
      <c r="H536" s="26">
        <v>2.5555555555555554</v>
      </c>
    </row>
    <row r="537" spans="2:8" x14ac:dyDescent="0.35">
      <c r="B537" s="2">
        <v>476</v>
      </c>
      <c r="C537" s="2">
        <v>5</v>
      </c>
      <c r="D537" s="2">
        <v>15</v>
      </c>
      <c r="E537" s="2">
        <v>9</v>
      </c>
      <c r="F537" s="26">
        <v>2.6666666666666665</v>
      </c>
      <c r="G537" s="26">
        <v>2</v>
      </c>
      <c r="H537" s="26">
        <v>2.4444444444444446</v>
      </c>
    </row>
    <row r="538" spans="2:8" x14ac:dyDescent="0.35">
      <c r="B538" s="2">
        <v>477</v>
      </c>
      <c r="C538" s="2">
        <v>5</v>
      </c>
      <c r="D538" s="2">
        <v>13</v>
      </c>
      <c r="E538" s="2">
        <v>5</v>
      </c>
      <c r="F538" s="26">
        <v>2.5625</v>
      </c>
      <c r="G538" s="26">
        <v>2.1538461538461537</v>
      </c>
      <c r="H538" s="26">
        <v>3</v>
      </c>
    </row>
    <row r="539" spans="2:8" x14ac:dyDescent="0.35">
      <c r="B539" s="2">
        <v>478</v>
      </c>
      <c r="C539" s="2">
        <v>6</v>
      </c>
      <c r="D539" s="2">
        <v>15</v>
      </c>
      <c r="E539" s="2">
        <v>10</v>
      </c>
      <c r="F539" s="26">
        <v>3.0555555555555554</v>
      </c>
      <c r="G539" s="26">
        <v>2.6</v>
      </c>
      <c r="H539" s="26">
        <v>2.9</v>
      </c>
    </row>
    <row r="540" spans="2:8" x14ac:dyDescent="0.35">
      <c r="B540" s="2">
        <v>479</v>
      </c>
      <c r="C540" s="2">
        <v>9</v>
      </c>
      <c r="D540" s="2">
        <v>14</v>
      </c>
      <c r="E540" s="2">
        <v>10</v>
      </c>
      <c r="F540" s="26">
        <v>3</v>
      </c>
      <c r="G540" s="26">
        <v>2.7142857142857144</v>
      </c>
      <c r="H540" s="26">
        <v>3.2</v>
      </c>
    </row>
    <row r="541" spans="2:8" x14ac:dyDescent="0.35">
      <c r="B541" s="2">
        <v>480</v>
      </c>
      <c r="C541" s="2">
        <v>10</v>
      </c>
      <c r="D541" s="2">
        <v>14</v>
      </c>
      <c r="E541" s="2">
        <v>10</v>
      </c>
      <c r="F541" s="26">
        <v>3</v>
      </c>
      <c r="G541" s="26">
        <v>2.8571428571428572</v>
      </c>
      <c r="H541" s="26">
        <v>3.3</v>
      </c>
    </row>
    <row r="542" spans="2:8" x14ac:dyDescent="0.35">
      <c r="B542" s="2">
        <v>481</v>
      </c>
      <c r="C542" s="2">
        <v>5</v>
      </c>
      <c r="D542" s="2">
        <v>13</v>
      </c>
      <c r="E542" s="2">
        <v>8</v>
      </c>
      <c r="F542" s="26">
        <v>2.7777777777777777</v>
      </c>
      <c r="G542" s="26">
        <v>2.5384615384615383</v>
      </c>
      <c r="H542" s="26">
        <v>2.625</v>
      </c>
    </row>
    <row r="543" spans="2:8" x14ac:dyDescent="0.35">
      <c r="B543" s="2">
        <v>482</v>
      </c>
      <c r="C543" s="2">
        <v>10</v>
      </c>
      <c r="D543" s="2">
        <v>14</v>
      </c>
      <c r="E543" s="2">
        <v>9</v>
      </c>
      <c r="F543" s="26">
        <v>2.8888888888888888</v>
      </c>
      <c r="G543" s="26">
        <v>2.5714285714285716</v>
      </c>
      <c r="H543" s="26">
        <v>3.2222222222222223</v>
      </c>
    </row>
    <row r="544" spans="2:8" x14ac:dyDescent="0.35">
      <c r="B544" s="2">
        <v>483</v>
      </c>
      <c r="C544" s="2">
        <v>4</v>
      </c>
      <c r="D544" s="2">
        <v>15</v>
      </c>
      <c r="E544" s="2">
        <v>8</v>
      </c>
      <c r="F544" s="26">
        <v>2.6666666666666665</v>
      </c>
      <c r="G544" s="26">
        <v>2</v>
      </c>
      <c r="H544" s="26">
        <v>2.625</v>
      </c>
    </row>
    <row r="545" spans="2:8" x14ac:dyDescent="0.35">
      <c r="B545" s="2">
        <v>484</v>
      </c>
      <c r="C545" s="2">
        <v>9</v>
      </c>
      <c r="D545" s="2">
        <v>13</v>
      </c>
      <c r="E545" s="2">
        <v>8</v>
      </c>
      <c r="F545" s="26">
        <v>2.8333333333333335</v>
      </c>
      <c r="G545" s="26">
        <v>2.6923076923076925</v>
      </c>
      <c r="H545" s="26">
        <v>3.25</v>
      </c>
    </row>
    <row r="546" spans="2:8" x14ac:dyDescent="0.35">
      <c r="B546" s="2">
        <v>485</v>
      </c>
      <c r="C546" s="2">
        <v>7</v>
      </c>
      <c r="D546" s="2">
        <v>14</v>
      </c>
      <c r="E546" s="2">
        <v>8</v>
      </c>
      <c r="F546" s="26">
        <v>2.8333333333333335</v>
      </c>
      <c r="G546" s="26">
        <v>2.3571428571428572</v>
      </c>
      <c r="H546" s="26">
        <v>3.25</v>
      </c>
    </row>
    <row r="547" spans="2:8" x14ac:dyDescent="0.35">
      <c r="B547" s="2">
        <v>486</v>
      </c>
      <c r="C547" s="2">
        <v>6</v>
      </c>
      <c r="D547" s="2">
        <v>14</v>
      </c>
      <c r="E547" s="2">
        <v>7</v>
      </c>
      <c r="F547" s="26">
        <v>2.8823529411764706</v>
      </c>
      <c r="G547" s="26">
        <v>2.4285714285714284</v>
      </c>
      <c r="H547" s="26">
        <v>3.2857142857142856</v>
      </c>
    </row>
    <row r="548" spans="2:8" x14ac:dyDescent="0.35">
      <c r="B548" s="2">
        <v>487</v>
      </c>
      <c r="C548" s="2">
        <v>7</v>
      </c>
      <c r="D548" s="2">
        <v>14</v>
      </c>
      <c r="E548" s="2">
        <v>9</v>
      </c>
      <c r="F548" s="26">
        <v>3</v>
      </c>
      <c r="G548" s="26">
        <v>2.5714285714285716</v>
      </c>
      <c r="H548" s="26">
        <v>2.8888888888888888</v>
      </c>
    </row>
    <row r="549" spans="2:8" x14ac:dyDescent="0.35">
      <c r="B549" s="2">
        <v>488</v>
      </c>
      <c r="C549" s="2">
        <v>4</v>
      </c>
      <c r="D549" s="2">
        <v>14</v>
      </c>
      <c r="E549" s="2">
        <v>8</v>
      </c>
      <c r="F549" s="26">
        <v>2.7058823529411766</v>
      </c>
      <c r="G549" s="26">
        <v>2.2142857142857144</v>
      </c>
      <c r="H549" s="26">
        <v>2.75</v>
      </c>
    </row>
    <row r="550" spans="2:8" x14ac:dyDescent="0.35">
      <c r="B550" s="2">
        <v>489</v>
      </c>
      <c r="C550" s="2">
        <v>7</v>
      </c>
      <c r="D550" s="2">
        <v>13</v>
      </c>
      <c r="E550" s="2">
        <v>8</v>
      </c>
      <c r="F550" s="26">
        <v>2.9411764705882355</v>
      </c>
      <c r="G550" s="26">
        <v>2.6923076923076925</v>
      </c>
      <c r="H550" s="26">
        <v>3.25</v>
      </c>
    </row>
    <row r="551" spans="2:8" x14ac:dyDescent="0.35">
      <c r="B551" s="2">
        <v>490</v>
      </c>
      <c r="C551" s="2">
        <v>6</v>
      </c>
      <c r="D551" s="2">
        <v>12</v>
      </c>
      <c r="E551" s="2">
        <v>7</v>
      </c>
      <c r="F551" s="26">
        <v>2.4444444444444446</v>
      </c>
      <c r="G551" s="26">
        <v>2.4166666666666665</v>
      </c>
      <c r="H551" s="26">
        <v>3</v>
      </c>
    </row>
    <row r="552" spans="2:8" x14ac:dyDescent="0.35">
      <c r="B552" s="2">
        <v>491</v>
      </c>
      <c r="C552" s="2">
        <v>7</v>
      </c>
      <c r="D552" s="2">
        <v>14</v>
      </c>
      <c r="E552" s="2">
        <v>10</v>
      </c>
      <c r="F552" s="26">
        <v>3.1176470588235294</v>
      </c>
      <c r="G552" s="26">
        <v>2.5714285714285716</v>
      </c>
      <c r="H552" s="26">
        <v>2.9</v>
      </c>
    </row>
    <row r="553" spans="2:8" x14ac:dyDescent="0.35">
      <c r="B553" s="2">
        <v>492</v>
      </c>
      <c r="C553" s="2">
        <v>6</v>
      </c>
      <c r="D553" s="2">
        <v>11</v>
      </c>
      <c r="E553" s="2">
        <v>6</v>
      </c>
      <c r="F553" s="26">
        <v>2.9375</v>
      </c>
      <c r="G553" s="26">
        <v>2.9090909090909092</v>
      </c>
      <c r="H553" s="26">
        <v>3.8333333333333335</v>
      </c>
    </row>
    <row r="554" spans="2:8" x14ac:dyDescent="0.35">
      <c r="B554" s="2">
        <v>493</v>
      </c>
      <c r="C554" s="2">
        <v>7</v>
      </c>
      <c r="D554" s="2">
        <v>13</v>
      </c>
      <c r="E554" s="2">
        <v>8</v>
      </c>
      <c r="F554" s="26">
        <v>2.7222222222222223</v>
      </c>
      <c r="G554" s="26">
        <v>2.5384615384615383</v>
      </c>
      <c r="H554" s="26">
        <v>2.75</v>
      </c>
    </row>
    <row r="555" spans="2:8" x14ac:dyDescent="0.35">
      <c r="B555" s="2">
        <v>494</v>
      </c>
      <c r="C555" s="2">
        <v>8</v>
      </c>
      <c r="D555" s="2">
        <v>13</v>
      </c>
      <c r="E555" s="2">
        <v>6</v>
      </c>
      <c r="F555" s="26">
        <v>2.8235294117647061</v>
      </c>
      <c r="G555" s="26">
        <v>2.6923076923076925</v>
      </c>
      <c r="H555" s="26">
        <v>3.5</v>
      </c>
    </row>
    <row r="556" spans="2:8" x14ac:dyDescent="0.35">
      <c r="B556" s="2">
        <v>495</v>
      </c>
      <c r="C556" s="2">
        <v>6</v>
      </c>
      <c r="D556" s="2">
        <v>15</v>
      </c>
      <c r="E556" s="2">
        <v>9</v>
      </c>
      <c r="F556" s="26">
        <v>2.9411764705882355</v>
      </c>
      <c r="G556" s="26">
        <v>2.3333333333333335</v>
      </c>
      <c r="H556" s="26">
        <v>2.8888888888888888</v>
      </c>
    </row>
    <row r="557" spans="2:8" x14ac:dyDescent="0.35">
      <c r="B557" s="2">
        <v>496</v>
      </c>
      <c r="C557" s="2">
        <v>8</v>
      </c>
      <c r="D557" s="2">
        <v>12</v>
      </c>
      <c r="E557" s="2">
        <v>7</v>
      </c>
      <c r="F557" s="26">
        <v>2.7777777777777777</v>
      </c>
      <c r="G557" s="26">
        <v>2.6666666666666665</v>
      </c>
      <c r="H557" s="26">
        <v>3.4285714285714284</v>
      </c>
    </row>
    <row r="558" spans="2:8" x14ac:dyDescent="0.35">
      <c r="B558" s="2">
        <v>497</v>
      </c>
      <c r="C558" s="2">
        <v>9</v>
      </c>
      <c r="D558" s="2">
        <v>11</v>
      </c>
      <c r="E558" s="2">
        <v>7</v>
      </c>
      <c r="F558" s="26">
        <v>2.8235294117647061</v>
      </c>
      <c r="G558" s="26">
        <v>2.8181818181818183</v>
      </c>
      <c r="H558" s="26">
        <v>2.7142857142857144</v>
      </c>
    </row>
    <row r="559" spans="2:8" x14ac:dyDescent="0.35">
      <c r="B559" s="2">
        <v>498</v>
      </c>
      <c r="C559" s="2">
        <v>7</v>
      </c>
      <c r="D559" s="2">
        <v>15</v>
      </c>
      <c r="E559" s="2">
        <v>8</v>
      </c>
      <c r="F559" s="26">
        <v>2.8888888888888888</v>
      </c>
      <c r="G559" s="26">
        <v>2.2666666666666666</v>
      </c>
      <c r="H559" s="26">
        <v>3</v>
      </c>
    </row>
    <row r="560" spans="2:8" x14ac:dyDescent="0.35">
      <c r="B560" s="2">
        <v>499</v>
      </c>
      <c r="C560" s="2">
        <v>10</v>
      </c>
      <c r="D560" s="2">
        <v>13</v>
      </c>
      <c r="E560" s="2">
        <v>8</v>
      </c>
      <c r="F560" s="26">
        <v>2.8888888888888888</v>
      </c>
      <c r="G560" s="26">
        <v>2.7692307692307692</v>
      </c>
      <c r="H560" s="26">
        <v>2.875</v>
      </c>
    </row>
    <row r="561" spans="2:8" x14ac:dyDescent="0.35">
      <c r="B561" s="2">
        <v>500</v>
      </c>
      <c r="C561" s="2">
        <v>8</v>
      </c>
      <c r="D561" s="2">
        <v>13</v>
      </c>
      <c r="E561" s="2">
        <v>7</v>
      </c>
      <c r="F561" s="26">
        <v>3.0555555555555554</v>
      </c>
      <c r="G561" s="26">
        <v>3.0769230769230771</v>
      </c>
      <c r="H561" s="26">
        <v>4</v>
      </c>
    </row>
    <row r="562" spans="2:8" x14ac:dyDescent="0.35">
      <c r="B562" s="2">
        <v>501</v>
      </c>
      <c r="C562" s="2">
        <v>9</v>
      </c>
      <c r="D562" s="2">
        <v>14</v>
      </c>
      <c r="E562" s="2">
        <v>6</v>
      </c>
      <c r="F562" s="26">
        <v>2.6666666666666665</v>
      </c>
      <c r="G562" s="26">
        <v>2.2142857142857144</v>
      </c>
      <c r="H562" s="26">
        <v>2.5</v>
      </c>
    </row>
    <row r="563" spans="2:8" x14ac:dyDescent="0.35">
      <c r="B563" s="2">
        <v>502</v>
      </c>
      <c r="C563" s="2">
        <v>7</v>
      </c>
      <c r="D563" s="2">
        <v>14</v>
      </c>
      <c r="E563" s="2">
        <v>6</v>
      </c>
      <c r="F563" s="26">
        <v>2.6111111111111112</v>
      </c>
      <c r="G563" s="26">
        <v>2.2142857142857144</v>
      </c>
      <c r="H563" s="26">
        <v>2.8333333333333335</v>
      </c>
    </row>
    <row r="564" spans="2:8" x14ac:dyDescent="0.35">
      <c r="B564" s="2">
        <v>503</v>
      </c>
      <c r="C564" s="2">
        <v>8</v>
      </c>
      <c r="D564" s="2">
        <v>14</v>
      </c>
      <c r="E564" s="2">
        <v>7</v>
      </c>
      <c r="F564" s="26">
        <v>2.8235294117647061</v>
      </c>
      <c r="G564" s="26">
        <v>2.2142857142857144</v>
      </c>
      <c r="H564" s="26">
        <v>2.2857142857142856</v>
      </c>
    </row>
    <row r="565" spans="2:8" x14ac:dyDescent="0.35">
      <c r="B565" s="2">
        <v>504</v>
      </c>
      <c r="C565" s="2">
        <v>10</v>
      </c>
      <c r="D565" s="2">
        <v>14</v>
      </c>
      <c r="E565" s="2">
        <v>9</v>
      </c>
      <c r="F565" s="26">
        <v>3.0555555555555554</v>
      </c>
      <c r="G565" s="26">
        <v>2.7142857142857144</v>
      </c>
      <c r="H565" s="26">
        <v>3.2222222222222223</v>
      </c>
    </row>
    <row r="566" spans="2:8" x14ac:dyDescent="0.35">
      <c r="B566" s="2">
        <v>505</v>
      </c>
      <c r="C566" s="2">
        <v>7</v>
      </c>
      <c r="D566" s="2">
        <v>15</v>
      </c>
      <c r="E566" s="2">
        <v>8</v>
      </c>
      <c r="F566" s="26">
        <v>2.9444444444444446</v>
      </c>
      <c r="G566" s="26">
        <v>2.3333333333333335</v>
      </c>
      <c r="H566" s="26">
        <v>2.75</v>
      </c>
    </row>
    <row r="567" spans="2:8" x14ac:dyDescent="0.35">
      <c r="B567" s="2">
        <v>506</v>
      </c>
      <c r="C567" s="2">
        <v>10</v>
      </c>
      <c r="D567" s="2">
        <v>13</v>
      </c>
      <c r="E567" s="2">
        <v>9</v>
      </c>
      <c r="F567" s="26">
        <v>2.7777777777777777</v>
      </c>
      <c r="G567" s="26">
        <v>2.6923076923076925</v>
      </c>
      <c r="H567" s="26">
        <v>2.7777777777777777</v>
      </c>
    </row>
    <row r="568" spans="2:8" x14ac:dyDescent="0.35">
      <c r="B568" s="2">
        <v>507</v>
      </c>
      <c r="C568" s="2">
        <v>12</v>
      </c>
      <c r="D568" s="2">
        <v>14</v>
      </c>
      <c r="E568" s="2">
        <v>8</v>
      </c>
      <c r="F568" s="26">
        <v>2.5</v>
      </c>
      <c r="G568" s="26">
        <v>2.0714285714285716</v>
      </c>
      <c r="H568" s="26">
        <v>2.125</v>
      </c>
    </row>
    <row r="569" spans="2:8" x14ac:dyDescent="0.35">
      <c r="B569" s="2">
        <v>508</v>
      </c>
      <c r="C569" s="2">
        <v>6</v>
      </c>
      <c r="D569" s="2">
        <v>14</v>
      </c>
      <c r="E569" s="2">
        <v>8</v>
      </c>
      <c r="F569" s="26">
        <v>2.5555555555555554</v>
      </c>
      <c r="G569" s="26">
        <v>2.2142857142857144</v>
      </c>
      <c r="H569" s="26">
        <v>2.375</v>
      </c>
    </row>
    <row r="570" spans="2:8" x14ac:dyDescent="0.35">
      <c r="B570" s="2">
        <v>509</v>
      </c>
      <c r="C570" s="2">
        <v>8</v>
      </c>
      <c r="D570" s="2">
        <v>13</v>
      </c>
      <c r="E570" s="2">
        <v>9</v>
      </c>
      <c r="F570" s="26">
        <v>3</v>
      </c>
      <c r="G570" s="26">
        <v>2.8461538461538463</v>
      </c>
      <c r="H570" s="26">
        <v>3.4444444444444446</v>
      </c>
    </row>
    <row r="571" spans="2:8" x14ac:dyDescent="0.35">
      <c r="B571" s="2">
        <v>510</v>
      </c>
      <c r="C571" s="2">
        <v>6</v>
      </c>
      <c r="D571" s="2">
        <v>14</v>
      </c>
      <c r="E571" s="2">
        <v>6</v>
      </c>
      <c r="F571" s="26">
        <v>2.7222222222222223</v>
      </c>
      <c r="G571" s="26">
        <v>2.2142857142857144</v>
      </c>
      <c r="H571" s="26">
        <v>3</v>
      </c>
    </row>
    <row r="572" spans="2:8" x14ac:dyDescent="0.35">
      <c r="B572" s="2">
        <v>511</v>
      </c>
      <c r="C572" s="2">
        <v>9</v>
      </c>
      <c r="D572" s="2">
        <v>12</v>
      </c>
      <c r="E572" s="2">
        <v>9</v>
      </c>
      <c r="F572" s="26">
        <v>3</v>
      </c>
      <c r="G572" s="26">
        <v>2.9166666666666665</v>
      </c>
      <c r="H572" s="26">
        <v>3</v>
      </c>
    </row>
    <row r="573" spans="2:8" x14ac:dyDescent="0.35">
      <c r="B573" s="2">
        <v>512</v>
      </c>
      <c r="C573" s="2">
        <v>7</v>
      </c>
      <c r="D573" s="2">
        <v>16</v>
      </c>
      <c r="E573" s="2">
        <v>5</v>
      </c>
      <c r="F573" s="26">
        <v>2.6666666666666665</v>
      </c>
      <c r="G573" s="26">
        <v>1.875</v>
      </c>
      <c r="H573" s="26">
        <v>2.4</v>
      </c>
    </row>
    <row r="574" spans="2:8" x14ac:dyDescent="0.35">
      <c r="B574" s="2">
        <v>513</v>
      </c>
      <c r="C574" s="2">
        <v>10</v>
      </c>
      <c r="D574" s="2">
        <v>17</v>
      </c>
      <c r="E574" s="2">
        <v>8</v>
      </c>
      <c r="F574" s="26">
        <v>3.0555555555555554</v>
      </c>
      <c r="G574" s="26">
        <v>2.1764705882352939</v>
      </c>
      <c r="H574" s="26">
        <v>2.625</v>
      </c>
    </row>
    <row r="575" spans="2:8" x14ac:dyDescent="0.35">
      <c r="B575" s="2">
        <v>514</v>
      </c>
      <c r="C575" s="2">
        <v>7</v>
      </c>
      <c r="D575" s="2">
        <v>14</v>
      </c>
      <c r="E575" s="2">
        <v>7</v>
      </c>
      <c r="F575" s="26">
        <v>2.7777777777777777</v>
      </c>
      <c r="G575" s="26">
        <v>2.3571428571428572</v>
      </c>
      <c r="H575" s="26">
        <v>2.8571428571428572</v>
      </c>
    </row>
    <row r="576" spans="2:8" x14ac:dyDescent="0.35">
      <c r="B576" s="2">
        <v>515</v>
      </c>
      <c r="C576" s="2">
        <v>6</v>
      </c>
      <c r="D576" s="2">
        <v>14</v>
      </c>
      <c r="E576" s="2">
        <v>9</v>
      </c>
      <c r="F576" s="26">
        <v>2.7222222222222223</v>
      </c>
      <c r="G576" s="26">
        <v>2.2857142857142856</v>
      </c>
      <c r="H576" s="26">
        <v>2.8888888888888888</v>
      </c>
    </row>
    <row r="577" spans="2:8" x14ac:dyDescent="0.35">
      <c r="B577" s="2">
        <v>516</v>
      </c>
      <c r="C577" s="2">
        <v>11</v>
      </c>
      <c r="D577" s="2">
        <v>13</v>
      </c>
      <c r="E577" s="2">
        <v>7</v>
      </c>
      <c r="F577" s="26">
        <v>2.8333333333333335</v>
      </c>
      <c r="G577" s="26">
        <v>2.6153846153846154</v>
      </c>
      <c r="H577" s="26">
        <v>3.4285714285714284</v>
      </c>
    </row>
    <row r="578" spans="2:8" x14ac:dyDescent="0.35">
      <c r="B578" s="2">
        <v>517</v>
      </c>
      <c r="C578" s="2">
        <v>4</v>
      </c>
      <c r="D578" s="2">
        <v>15</v>
      </c>
      <c r="E578" s="2">
        <v>9</v>
      </c>
      <c r="F578" s="26">
        <v>2.7777777777777777</v>
      </c>
      <c r="G578" s="26">
        <v>2.1333333333333333</v>
      </c>
      <c r="H578" s="26">
        <v>2.3333333333333335</v>
      </c>
    </row>
    <row r="579" spans="2:8" x14ac:dyDescent="0.35">
      <c r="B579" s="2">
        <v>518</v>
      </c>
      <c r="C579" s="2">
        <v>5</v>
      </c>
      <c r="D579" s="2">
        <v>11</v>
      </c>
      <c r="E579" s="2">
        <v>6</v>
      </c>
      <c r="F579" s="26">
        <v>2.7222222222222223</v>
      </c>
      <c r="G579" s="26">
        <v>2.9090909090909092</v>
      </c>
      <c r="H579" s="26">
        <v>3.5</v>
      </c>
    </row>
    <row r="580" spans="2:8" x14ac:dyDescent="0.35">
      <c r="B580" s="2">
        <v>519</v>
      </c>
      <c r="C580" s="2">
        <v>10</v>
      </c>
      <c r="D580" s="2">
        <v>13</v>
      </c>
      <c r="E580" s="2">
        <v>7</v>
      </c>
      <c r="F580" s="26">
        <v>3.1176470588235294</v>
      </c>
      <c r="G580" s="26">
        <v>2.7692307692307692</v>
      </c>
      <c r="H580" s="26">
        <v>3.7142857142857144</v>
      </c>
    </row>
    <row r="581" spans="2:8" x14ac:dyDescent="0.35">
      <c r="B581" s="2">
        <v>520</v>
      </c>
      <c r="C581" s="2">
        <v>9</v>
      </c>
      <c r="D581" s="2">
        <v>15</v>
      </c>
      <c r="E581" s="2">
        <v>8</v>
      </c>
      <c r="F581" s="26">
        <v>2.9444444444444446</v>
      </c>
      <c r="G581" s="26">
        <v>2.3333333333333335</v>
      </c>
      <c r="H581" s="26">
        <v>3.5</v>
      </c>
    </row>
    <row r="582" spans="2:8" x14ac:dyDescent="0.35">
      <c r="B582" s="2">
        <v>521</v>
      </c>
      <c r="C582" s="2">
        <v>6</v>
      </c>
      <c r="D582" s="2">
        <v>12</v>
      </c>
      <c r="E582" s="2">
        <v>7</v>
      </c>
      <c r="F582" s="26">
        <v>2.8235294117647061</v>
      </c>
      <c r="G582" s="26">
        <v>2.8333333333333335</v>
      </c>
      <c r="H582" s="26">
        <v>3.7142857142857144</v>
      </c>
    </row>
    <row r="583" spans="2:8" x14ac:dyDescent="0.35">
      <c r="B583" s="2">
        <v>522</v>
      </c>
      <c r="C583" s="2">
        <v>10</v>
      </c>
      <c r="D583" s="2">
        <v>15</v>
      </c>
      <c r="E583" s="2">
        <v>10</v>
      </c>
      <c r="F583" s="26">
        <v>3.0555555555555554</v>
      </c>
      <c r="G583" s="26">
        <v>2.4666666666666668</v>
      </c>
      <c r="H583" s="26">
        <v>2.7</v>
      </c>
    </row>
    <row r="584" spans="2:8" x14ac:dyDescent="0.35">
      <c r="B584" s="2">
        <v>523</v>
      </c>
      <c r="C584" s="2">
        <v>6</v>
      </c>
      <c r="D584" s="2">
        <v>13</v>
      </c>
      <c r="E584" s="2">
        <v>8</v>
      </c>
      <c r="F584" s="26">
        <v>2.7777777777777777</v>
      </c>
      <c r="G584" s="26">
        <v>2.6153846153846154</v>
      </c>
      <c r="H584" s="26">
        <v>3.375</v>
      </c>
    </row>
    <row r="585" spans="2:8" x14ac:dyDescent="0.35">
      <c r="B585" s="2">
        <v>524</v>
      </c>
      <c r="C585" s="2">
        <v>6</v>
      </c>
      <c r="D585" s="2">
        <v>12</v>
      </c>
      <c r="E585" s="2">
        <v>8</v>
      </c>
      <c r="F585" s="26">
        <v>2.7222222222222223</v>
      </c>
      <c r="G585" s="26">
        <v>2.6666666666666665</v>
      </c>
      <c r="H585" s="26">
        <v>3.25</v>
      </c>
    </row>
    <row r="586" spans="2:8" x14ac:dyDescent="0.35">
      <c r="B586" s="2">
        <v>525</v>
      </c>
      <c r="C586" s="2">
        <v>4</v>
      </c>
      <c r="D586" s="2">
        <v>13</v>
      </c>
      <c r="E586" s="2">
        <v>9</v>
      </c>
      <c r="F586" s="26">
        <v>2.8125</v>
      </c>
      <c r="G586" s="26">
        <v>2.0769230769230771</v>
      </c>
      <c r="H586" s="26">
        <v>2.2222222222222223</v>
      </c>
    </row>
    <row r="587" spans="2:8" x14ac:dyDescent="0.35">
      <c r="B587" s="2">
        <v>526</v>
      </c>
      <c r="C587" s="2">
        <v>9</v>
      </c>
      <c r="D587" s="2">
        <v>16</v>
      </c>
      <c r="E587" s="2">
        <v>9</v>
      </c>
      <c r="F587" s="26">
        <v>3.2222222222222223</v>
      </c>
      <c r="G587" s="26">
        <v>2.5</v>
      </c>
      <c r="H587" s="26">
        <v>2.7777777777777777</v>
      </c>
    </row>
    <row r="588" spans="2:8" x14ac:dyDescent="0.35">
      <c r="B588" s="2">
        <v>527</v>
      </c>
      <c r="C588" s="2">
        <v>5</v>
      </c>
      <c r="D588" s="2">
        <v>16</v>
      </c>
      <c r="E588" s="2">
        <v>9</v>
      </c>
      <c r="F588" s="26">
        <v>3.0555555555555554</v>
      </c>
      <c r="G588" s="26">
        <v>2.3125</v>
      </c>
      <c r="H588" s="26">
        <v>2.5555555555555554</v>
      </c>
    </row>
    <row r="589" spans="2:8" x14ac:dyDescent="0.35">
      <c r="B589" s="2">
        <v>528</v>
      </c>
      <c r="C589" s="2">
        <v>8</v>
      </c>
      <c r="D589" s="2">
        <v>14</v>
      </c>
      <c r="E589" s="2">
        <v>10</v>
      </c>
      <c r="F589" s="26">
        <v>2.9444444444444446</v>
      </c>
      <c r="G589" s="26">
        <v>2.6428571428571428</v>
      </c>
      <c r="H589" s="26">
        <v>2.7</v>
      </c>
    </row>
    <row r="590" spans="2:8" x14ac:dyDescent="0.35">
      <c r="B590" s="2">
        <v>529</v>
      </c>
      <c r="C590" s="2">
        <v>10</v>
      </c>
      <c r="D590" s="2">
        <v>15</v>
      </c>
      <c r="E590" s="2">
        <v>10</v>
      </c>
      <c r="F590" s="26">
        <v>3.5294117647058822</v>
      </c>
      <c r="G590" s="26">
        <v>2.8666666666666667</v>
      </c>
      <c r="H590" s="26">
        <v>2.8</v>
      </c>
    </row>
    <row r="591" spans="2:8" x14ac:dyDescent="0.35">
      <c r="B591" s="2">
        <v>530</v>
      </c>
      <c r="C591" s="2">
        <v>6</v>
      </c>
      <c r="D591" s="2">
        <v>15</v>
      </c>
      <c r="E591" s="2">
        <v>9</v>
      </c>
      <c r="F591" s="26">
        <v>3.1764705882352939</v>
      </c>
      <c r="G591" s="26">
        <v>2.4</v>
      </c>
      <c r="H591" s="26">
        <v>3</v>
      </c>
    </row>
    <row r="592" spans="2:8" x14ac:dyDescent="0.35">
      <c r="B592" s="2">
        <v>531</v>
      </c>
      <c r="C592" s="2">
        <v>9</v>
      </c>
      <c r="D592" s="2">
        <v>12</v>
      </c>
      <c r="E592" s="2">
        <v>8</v>
      </c>
      <c r="F592" s="26">
        <v>2.8235294117647061</v>
      </c>
      <c r="G592" s="26">
        <v>2.75</v>
      </c>
      <c r="H592" s="26">
        <v>2.75</v>
      </c>
    </row>
    <row r="593" spans="2:8" x14ac:dyDescent="0.35">
      <c r="B593" s="2">
        <v>532</v>
      </c>
      <c r="C593" s="2">
        <v>7</v>
      </c>
      <c r="D593" s="2">
        <v>15</v>
      </c>
      <c r="E593" s="2">
        <v>7</v>
      </c>
      <c r="F593" s="26">
        <v>2.7222222222222223</v>
      </c>
      <c r="G593" s="26">
        <v>2.1333333333333333</v>
      </c>
      <c r="H593" s="26">
        <v>2.7142857142857144</v>
      </c>
    </row>
    <row r="594" spans="2:8" x14ac:dyDescent="0.35">
      <c r="B594" s="2">
        <v>533</v>
      </c>
      <c r="C594" s="2">
        <v>9</v>
      </c>
      <c r="D594" s="2">
        <v>16</v>
      </c>
      <c r="E594" s="2">
        <v>9</v>
      </c>
      <c r="F594" s="26">
        <v>3</v>
      </c>
      <c r="G594" s="26">
        <v>2.25</v>
      </c>
      <c r="H594" s="26">
        <v>2.6666666666666665</v>
      </c>
    </row>
    <row r="595" spans="2:8" x14ac:dyDescent="0.35">
      <c r="B595" s="2">
        <v>534</v>
      </c>
      <c r="C595" s="2">
        <v>9</v>
      </c>
      <c r="D595" s="2">
        <v>15</v>
      </c>
      <c r="E595" s="2">
        <v>10</v>
      </c>
      <c r="F595" s="26">
        <v>3</v>
      </c>
      <c r="G595" s="26">
        <v>2.4666666666666668</v>
      </c>
      <c r="H595" s="26">
        <v>2.6</v>
      </c>
    </row>
    <row r="596" spans="2:8" x14ac:dyDescent="0.35">
      <c r="B596" s="2">
        <v>535</v>
      </c>
      <c r="C596" s="2">
        <v>3</v>
      </c>
      <c r="D596" s="2">
        <v>14</v>
      </c>
      <c r="E596" s="2">
        <v>7</v>
      </c>
      <c r="F596" s="26">
        <v>2.6666666666666665</v>
      </c>
      <c r="G596" s="26">
        <v>2.2142857142857144</v>
      </c>
      <c r="H596" s="26">
        <v>2.7142857142857144</v>
      </c>
    </row>
    <row r="597" spans="2:8" x14ac:dyDescent="0.35">
      <c r="B597" s="2">
        <v>536</v>
      </c>
      <c r="C597" s="2">
        <v>8</v>
      </c>
      <c r="D597" s="2">
        <v>13</v>
      </c>
      <c r="E597" s="2">
        <v>9</v>
      </c>
      <c r="F597" s="26">
        <v>2.8888888888888888</v>
      </c>
      <c r="G597" s="26">
        <v>2.6923076923076925</v>
      </c>
      <c r="H597" s="26">
        <v>3.2222222222222223</v>
      </c>
    </row>
    <row r="598" spans="2:8" x14ac:dyDescent="0.35">
      <c r="B598" s="2">
        <v>537</v>
      </c>
      <c r="C598" s="2">
        <v>11</v>
      </c>
      <c r="D598" s="2">
        <v>14</v>
      </c>
      <c r="E598" s="2">
        <v>8</v>
      </c>
      <c r="F598" s="26">
        <v>3.1111111111111112</v>
      </c>
      <c r="G598" s="26">
        <v>2.7142857142857144</v>
      </c>
      <c r="H598" s="26">
        <v>3.25</v>
      </c>
    </row>
    <row r="599" spans="2:8" x14ac:dyDescent="0.35">
      <c r="B599" s="2">
        <v>538</v>
      </c>
      <c r="C599" s="2">
        <v>7</v>
      </c>
      <c r="D599" s="2">
        <v>16</v>
      </c>
      <c r="E599" s="2">
        <v>11</v>
      </c>
      <c r="F599" s="26">
        <v>3.2222222222222223</v>
      </c>
      <c r="G599" s="26">
        <v>2.5625</v>
      </c>
      <c r="H599" s="26">
        <v>2.8181818181818183</v>
      </c>
    </row>
    <row r="600" spans="2:8" x14ac:dyDescent="0.35">
      <c r="B600" s="2">
        <v>539</v>
      </c>
      <c r="C600" s="2">
        <v>8</v>
      </c>
      <c r="D600" s="2">
        <v>14</v>
      </c>
      <c r="E600" s="2">
        <v>10</v>
      </c>
      <c r="F600" s="26">
        <v>2.8333333333333335</v>
      </c>
      <c r="G600" s="26">
        <v>2.5</v>
      </c>
      <c r="H600" s="26">
        <v>2.7</v>
      </c>
    </row>
    <row r="601" spans="2:8" x14ac:dyDescent="0.35">
      <c r="B601" s="2">
        <v>540</v>
      </c>
      <c r="C601" s="2">
        <v>11</v>
      </c>
      <c r="D601" s="2">
        <v>14</v>
      </c>
      <c r="E601" s="2">
        <v>9</v>
      </c>
      <c r="F601" s="26">
        <v>3.2352941176470589</v>
      </c>
      <c r="G601" s="26">
        <v>2.8571428571428572</v>
      </c>
      <c r="H601" s="26">
        <v>3.5555555555555554</v>
      </c>
    </row>
    <row r="602" spans="2:8" x14ac:dyDescent="0.35">
      <c r="B602" s="2">
        <v>541</v>
      </c>
      <c r="C602" s="2">
        <v>5</v>
      </c>
      <c r="D602" s="2">
        <v>16</v>
      </c>
      <c r="E602" s="2">
        <v>8</v>
      </c>
      <c r="F602" s="26">
        <v>2.8888888888888888</v>
      </c>
      <c r="G602" s="26">
        <v>2.1875</v>
      </c>
      <c r="H602" s="26">
        <v>2.75</v>
      </c>
    </row>
    <row r="603" spans="2:8" x14ac:dyDescent="0.35">
      <c r="B603" s="2">
        <v>542</v>
      </c>
      <c r="C603" s="2">
        <v>13</v>
      </c>
      <c r="D603" s="2">
        <v>16</v>
      </c>
      <c r="E603" s="2">
        <v>10</v>
      </c>
      <c r="F603" s="26">
        <v>3.2777777777777777</v>
      </c>
      <c r="G603" s="26">
        <v>2.625</v>
      </c>
      <c r="H603" s="26">
        <v>3</v>
      </c>
    </row>
    <row r="604" spans="2:8" x14ac:dyDescent="0.35">
      <c r="B604" s="2">
        <v>543</v>
      </c>
      <c r="C604" s="2">
        <v>8</v>
      </c>
      <c r="D604" s="2">
        <v>15</v>
      </c>
      <c r="E604" s="2">
        <v>10</v>
      </c>
      <c r="F604" s="26">
        <v>3.2352941176470589</v>
      </c>
      <c r="G604" s="26">
        <v>2.6</v>
      </c>
      <c r="H604" s="26">
        <v>2.9</v>
      </c>
    </row>
    <row r="605" spans="2:8" x14ac:dyDescent="0.35">
      <c r="B605" s="2">
        <v>544</v>
      </c>
      <c r="C605" s="2">
        <v>8</v>
      </c>
      <c r="D605" s="2">
        <v>12</v>
      </c>
      <c r="E605" s="2">
        <v>7</v>
      </c>
      <c r="F605" s="26">
        <v>2.7647058823529411</v>
      </c>
      <c r="G605" s="26">
        <v>2.75</v>
      </c>
      <c r="H605" s="26">
        <v>3.1428571428571428</v>
      </c>
    </row>
    <row r="606" spans="2:8" x14ac:dyDescent="0.35">
      <c r="B606" s="2">
        <v>545</v>
      </c>
      <c r="C606" s="2">
        <v>8</v>
      </c>
      <c r="D606" s="2">
        <v>15</v>
      </c>
      <c r="E606" s="2">
        <v>9</v>
      </c>
      <c r="F606" s="26">
        <v>3</v>
      </c>
      <c r="G606" s="26">
        <v>2.5333333333333332</v>
      </c>
      <c r="H606" s="26">
        <v>2.6666666666666665</v>
      </c>
    </row>
    <row r="607" spans="2:8" x14ac:dyDescent="0.35">
      <c r="B607" s="2">
        <v>546</v>
      </c>
      <c r="C607" s="2">
        <v>6</v>
      </c>
      <c r="D607" s="2">
        <v>13</v>
      </c>
      <c r="E607" s="2">
        <v>8</v>
      </c>
      <c r="F607" s="26">
        <v>2.7777777777777777</v>
      </c>
      <c r="G607" s="26">
        <v>2.5384615384615383</v>
      </c>
      <c r="H607" s="26">
        <v>2.875</v>
      </c>
    </row>
    <row r="608" spans="2:8" x14ac:dyDescent="0.35">
      <c r="B608" s="2">
        <v>547</v>
      </c>
      <c r="C608" s="2">
        <v>7</v>
      </c>
      <c r="D608" s="2">
        <v>14</v>
      </c>
      <c r="E608" s="2">
        <v>9</v>
      </c>
      <c r="F608" s="26">
        <v>2.8333333333333335</v>
      </c>
      <c r="G608" s="26">
        <v>2.5714285714285716</v>
      </c>
      <c r="H608" s="26">
        <v>3.2222222222222223</v>
      </c>
    </row>
    <row r="609" spans="2:8" x14ac:dyDescent="0.35">
      <c r="B609" s="2">
        <v>548</v>
      </c>
      <c r="C609" s="2">
        <v>7</v>
      </c>
      <c r="D609" s="2">
        <v>15</v>
      </c>
      <c r="E609" s="2">
        <v>9</v>
      </c>
      <c r="F609" s="26">
        <v>2.8235294117647061</v>
      </c>
      <c r="G609" s="26">
        <v>2.0666666666666669</v>
      </c>
      <c r="H609" s="26">
        <v>2.6666666666666665</v>
      </c>
    </row>
    <row r="610" spans="2:8" x14ac:dyDescent="0.35">
      <c r="B610" s="2">
        <v>549</v>
      </c>
      <c r="C610" s="2">
        <v>10</v>
      </c>
      <c r="D610" s="2">
        <v>15</v>
      </c>
      <c r="E610" s="2">
        <v>9</v>
      </c>
      <c r="F610" s="26">
        <v>2.9444444444444446</v>
      </c>
      <c r="G610" s="26">
        <v>2.3333333333333335</v>
      </c>
      <c r="H610" s="26">
        <v>2.8888888888888888</v>
      </c>
    </row>
    <row r="611" spans="2:8" x14ac:dyDescent="0.35">
      <c r="B611" s="2">
        <v>550</v>
      </c>
      <c r="C611" s="2">
        <v>8</v>
      </c>
      <c r="D611" s="2">
        <v>13</v>
      </c>
      <c r="E611" s="2">
        <v>10</v>
      </c>
      <c r="F611" s="26">
        <v>2.8235294117647061</v>
      </c>
      <c r="G611" s="26">
        <v>2.3846153846153846</v>
      </c>
      <c r="H611" s="26">
        <v>2.7</v>
      </c>
    </row>
    <row r="612" spans="2:8" x14ac:dyDescent="0.35">
      <c r="B612" s="2">
        <v>551</v>
      </c>
      <c r="C612" s="2">
        <v>8</v>
      </c>
      <c r="D612" s="2">
        <v>15</v>
      </c>
      <c r="E612" s="2">
        <v>7</v>
      </c>
      <c r="F612" s="26">
        <v>3.1764705882352939</v>
      </c>
      <c r="G612" s="26">
        <v>2.4</v>
      </c>
      <c r="H612" s="26">
        <v>3.1428571428571428</v>
      </c>
    </row>
    <row r="613" spans="2:8" x14ac:dyDescent="0.35">
      <c r="B613" s="2">
        <v>552</v>
      </c>
      <c r="C613" s="2">
        <v>10</v>
      </c>
      <c r="D613" s="2">
        <v>13</v>
      </c>
      <c r="E613" s="2">
        <v>7</v>
      </c>
      <c r="F613" s="26">
        <v>2.6111111111111112</v>
      </c>
      <c r="G613" s="26">
        <v>2.3076923076923075</v>
      </c>
      <c r="H613" s="26">
        <v>2.5714285714285716</v>
      </c>
    </row>
    <row r="614" spans="2:8" x14ac:dyDescent="0.35">
      <c r="B614" s="2">
        <v>553</v>
      </c>
      <c r="C614" s="2">
        <v>8</v>
      </c>
      <c r="D614" s="2">
        <v>12</v>
      </c>
      <c r="E614" s="2">
        <v>6</v>
      </c>
      <c r="F614" s="26">
        <v>2.6111111111111112</v>
      </c>
      <c r="G614" s="26">
        <v>2.5833333333333335</v>
      </c>
      <c r="H614" s="26">
        <v>3.3333333333333335</v>
      </c>
    </row>
    <row r="615" spans="2:8" x14ac:dyDescent="0.35">
      <c r="B615" s="2">
        <v>554</v>
      </c>
      <c r="C615" s="2">
        <v>8</v>
      </c>
      <c r="D615" s="2">
        <v>15</v>
      </c>
      <c r="E615" s="2">
        <v>8</v>
      </c>
      <c r="F615" s="26">
        <v>3</v>
      </c>
      <c r="G615" s="26">
        <v>2.4</v>
      </c>
      <c r="H615" s="26">
        <v>2.875</v>
      </c>
    </row>
    <row r="616" spans="2:8" x14ac:dyDescent="0.35">
      <c r="B616" s="2">
        <v>555</v>
      </c>
      <c r="C616" s="2">
        <v>10</v>
      </c>
      <c r="D616" s="2">
        <v>14</v>
      </c>
      <c r="E616" s="2">
        <v>6</v>
      </c>
      <c r="F616" s="26">
        <v>2.8888888888888888</v>
      </c>
      <c r="G616" s="26">
        <v>2.5</v>
      </c>
      <c r="H616" s="26">
        <v>4</v>
      </c>
    </row>
    <row r="617" spans="2:8" x14ac:dyDescent="0.35">
      <c r="B617" s="2">
        <v>556</v>
      </c>
      <c r="C617" s="2">
        <v>6</v>
      </c>
      <c r="D617" s="2">
        <v>14</v>
      </c>
      <c r="E617" s="2">
        <v>7</v>
      </c>
      <c r="F617" s="26">
        <v>2.7222222222222223</v>
      </c>
      <c r="G617" s="26">
        <v>2.3571428571428572</v>
      </c>
      <c r="H617" s="26">
        <v>2.7142857142857144</v>
      </c>
    </row>
    <row r="618" spans="2:8" x14ac:dyDescent="0.35">
      <c r="B618" s="2">
        <v>557</v>
      </c>
      <c r="C618" s="2">
        <v>7</v>
      </c>
      <c r="D618" s="2">
        <v>14</v>
      </c>
      <c r="E618" s="2">
        <v>6</v>
      </c>
      <c r="F618" s="26">
        <v>2.8888888888888888</v>
      </c>
      <c r="G618" s="26">
        <v>2.4285714285714284</v>
      </c>
      <c r="H618" s="26">
        <v>3</v>
      </c>
    </row>
    <row r="619" spans="2:8" x14ac:dyDescent="0.35">
      <c r="B619" s="2">
        <v>558</v>
      </c>
      <c r="C619" s="2">
        <v>6</v>
      </c>
      <c r="D619" s="2">
        <v>13</v>
      </c>
      <c r="E619" s="2">
        <v>8</v>
      </c>
      <c r="F619" s="26">
        <v>2.8333333333333335</v>
      </c>
      <c r="G619" s="26">
        <v>2.6153846153846154</v>
      </c>
      <c r="H619" s="26">
        <v>3.125</v>
      </c>
    </row>
    <row r="620" spans="2:8" x14ac:dyDescent="0.35">
      <c r="B620" s="2">
        <v>559</v>
      </c>
      <c r="C620" s="2">
        <v>11</v>
      </c>
      <c r="D620" s="2">
        <v>14</v>
      </c>
      <c r="E620" s="2">
        <v>7</v>
      </c>
      <c r="F620" s="26">
        <v>3.0555555555555554</v>
      </c>
      <c r="G620" s="26">
        <v>2.7857142857142856</v>
      </c>
      <c r="H620" s="26">
        <v>3.8571428571428572</v>
      </c>
    </row>
    <row r="621" spans="2:8" x14ac:dyDescent="0.35">
      <c r="B621" s="2">
        <v>560</v>
      </c>
      <c r="C621" s="2">
        <v>6</v>
      </c>
      <c r="D621" s="2">
        <v>12</v>
      </c>
      <c r="E621" s="2">
        <v>7</v>
      </c>
      <c r="F621" s="26">
        <v>2.7777777777777777</v>
      </c>
      <c r="G621" s="26">
        <v>2.8333333333333335</v>
      </c>
      <c r="H621" s="26">
        <v>3.4285714285714284</v>
      </c>
    </row>
    <row r="622" spans="2:8" x14ac:dyDescent="0.35">
      <c r="B622" s="2">
        <v>561</v>
      </c>
      <c r="C622" s="2">
        <v>8</v>
      </c>
      <c r="D622" s="2">
        <v>14</v>
      </c>
      <c r="E622" s="2">
        <v>7</v>
      </c>
      <c r="F622" s="26">
        <v>2.8823529411764706</v>
      </c>
      <c r="G622" s="26">
        <v>2.2142857142857144</v>
      </c>
      <c r="H622" s="26">
        <v>3</v>
      </c>
    </row>
    <row r="623" spans="2:8" x14ac:dyDescent="0.35">
      <c r="B623" s="2">
        <v>562</v>
      </c>
      <c r="C623" s="2">
        <v>10</v>
      </c>
      <c r="D623" s="2">
        <v>15</v>
      </c>
      <c r="E623" s="2">
        <v>6</v>
      </c>
      <c r="F623" s="26">
        <v>3</v>
      </c>
      <c r="G623" s="26">
        <v>2.4</v>
      </c>
      <c r="H623" s="26">
        <v>3.1666666666666665</v>
      </c>
    </row>
    <row r="624" spans="2:8" x14ac:dyDescent="0.35">
      <c r="B624" s="2">
        <v>563</v>
      </c>
      <c r="C624" s="2">
        <v>7</v>
      </c>
      <c r="D624" s="2">
        <v>14</v>
      </c>
      <c r="E624" s="2">
        <v>6</v>
      </c>
      <c r="F624" s="26">
        <v>2.7777777777777777</v>
      </c>
      <c r="G624" s="26">
        <v>2.2857142857142856</v>
      </c>
      <c r="H624" s="26">
        <v>2.8333333333333335</v>
      </c>
    </row>
    <row r="625" spans="2:8" x14ac:dyDescent="0.35">
      <c r="B625" s="2">
        <v>564</v>
      </c>
      <c r="C625" s="2">
        <v>6</v>
      </c>
      <c r="D625" s="2">
        <v>13</v>
      </c>
      <c r="E625" s="2">
        <v>8</v>
      </c>
      <c r="F625" s="26">
        <v>2.6111111111111112</v>
      </c>
      <c r="G625" s="26">
        <v>2.2307692307692308</v>
      </c>
      <c r="H625" s="26">
        <v>2.5</v>
      </c>
    </row>
    <row r="626" spans="2:8" x14ac:dyDescent="0.35">
      <c r="B626" s="2">
        <v>565</v>
      </c>
      <c r="C626" s="2">
        <v>7</v>
      </c>
      <c r="D626" s="2">
        <v>13</v>
      </c>
      <c r="E626" s="2">
        <v>8</v>
      </c>
      <c r="F626" s="26">
        <v>2.7777777777777777</v>
      </c>
      <c r="G626" s="26">
        <v>2.6153846153846154</v>
      </c>
      <c r="H626" s="26">
        <v>3.5</v>
      </c>
    </row>
    <row r="627" spans="2:8" x14ac:dyDescent="0.35">
      <c r="B627" s="2">
        <v>566</v>
      </c>
      <c r="C627" s="2">
        <v>5</v>
      </c>
      <c r="D627" s="2">
        <v>13</v>
      </c>
      <c r="E627" s="2">
        <v>6</v>
      </c>
      <c r="F627" s="26">
        <v>2.6470588235294117</v>
      </c>
      <c r="G627" s="26">
        <v>2.1538461538461537</v>
      </c>
      <c r="H627" s="26">
        <v>3.1666666666666665</v>
      </c>
    </row>
    <row r="628" spans="2:8" x14ac:dyDescent="0.35">
      <c r="B628" s="2">
        <v>567</v>
      </c>
      <c r="C628" s="2">
        <v>4</v>
      </c>
      <c r="D628" s="2">
        <v>14</v>
      </c>
      <c r="E628" s="2">
        <v>9</v>
      </c>
      <c r="F628" s="26">
        <v>2.6666666666666665</v>
      </c>
      <c r="G628" s="26">
        <v>2.2142857142857144</v>
      </c>
      <c r="H628" s="26">
        <v>2.1111111111111112</v>
      </c>
    </row>
    <row r="629" spans="2:8" x14ac:dyDescent="0.35">
      <c r="B629" s="2">
        <v>568</v>
      </c>
      <c r="C629" s="2">
        <v>5</v>
      </c>
      <c r="D629" s="2">
        <v>13</v>
      </c>
      <c r="E629" s="2">
        <v>6</v>
      </c>
      <c r="F629" s="26">
        <v>2.9411764705882355</v>
      </c>
      <c r="G629" s="26">
        <v>2.6153846153846154</v>
      </c>
      <c r="H629" s="26">
        <v>3.1666666666666665</v>
      </c>
    </row>
    <row r="630" spans="2:8" x14ac:dyDescent="0.35">
      <c r="B630" s="2">
        <v>569</v>
      </c>
      <c r="C630" s="2">
        <v>11</v>
      </c>
      <c r="D630" s="2">
        <v>12</v>
      </c>
      <c r="E630" s="2">
        <v>9</v>
      </c>
      <c r="F630" s="26">
        <v>3</v>
      </c>
      <c r="G630" s="26">
        <v>3.0833333333333335</v>
      </c>
      <c r="H630" s="26">
        <v>3.4444444444444446</v>
      </c>
    </row>
    <row r="631" spans="2:8" x14ac:dyDescent="0.35">
      <c r="B631" s="2">
        <v>570</v>
      </c>
      <c r="C631" s="2">
        <v>8</v>
      </c>
      <c r="D631" s="2">
        <v>14</v>
      </c>
      <c r="E631" s="2">
        <v>9</v>
      </c>
      <c r="F631" s="26">
        <v>3</v>
      </c>
      <c r="G631" s="26">
        <v>2.5714285714285716</v>
      </c>
      <c r="H631" s="26">
        <v>2.7777777777777777</v>
      </c>
    </row>
    <row r="632" spans="2:8" x14ac:dyDescent="0.35">
      <c r="B632" s="2">
        <v>571</v>
      </c>
      <c r="C632" s="2">
        <v>9</v>
      </c>
      <c r="D632" s="2">
        <v>13</v>
      </c>
      <c r="E632" s="2">
        <v>8</v>
      </c>
      <c r="F632" s="26">
        <v>2.8333333333333335</v>
      </c>
      <c r="G632" s="26">
        <v>2.5384615384615383</v>
      </c>
      <c r="H632" s="26">
        <v>2.875</v>
      </c>
    </row>
    <row r="633" spans="2:8" x14ac:dyDescent="0.35">
      <c r="B633" s="2">
        <v>572</v>
      </c>
      <c r="C633" s="2">
        <v>10</v>
      </c>
      <c r="D633" s="2">
        <v>12</v>
      </c>
      <c r="E633" s="2">
        <v>6</v>
      </c>
      <c r="F633" s="26">
        <v>3.1875</v>
      </c>
      <c r="G633" s="26">
        <v>3.0833333333333335</v>
      </c>
      <c r="H633" s="26">
        <v>3.8333333333333335</v>
      </c>
    </row>
    <row r="634" spans="2:8" x14ac:dyDescent="0.35">
      <c r="B634" s="2">
        <v>573</v>
      </c>
      <c r="C634" s="2">
        <v>6</v>
      </c>
      <c r="D634" s="2">
        <v>12</v>
      </c>
      <c r="E634" s="2">
        <v>7</v>
      </c>
      <c r="F634" s="26">
        <v>2.6470588235294117</v>
      </c>
      <c r="G634" s="26">
        <v>2.3333333333333335</v>
      </c>
      <c r="H634" s="26">
        <v>2.5714285714285716</v>
      </c>
    </row>
    <row r="635" spans="2:8" x14ac:dyDescent="0.35">
      <c r="B635" s="2">
        <v>574</v>
      </c>
      <c r="C635" s="2">
        <v>7</v>
      </c>
      <c r="D635" s="2">
        <v>16</v>
      </c>
      <c r="E635" s="2">
        <v>8</v>
      </c>
      <c r="F635" s="26">
        <v>3.1111111111111112</v>
      </c>
      <c r="G635" s="26">
        <v>2.4375</v>
      </c>
      <c r="H635" s="26">
        <v>3.25</v>
      </c>
    </row>
    <row r="636" spans="2:8" x14ac:dyDescent="0.35">
      <c r="B636" s="2">
        <v>575</v>
      </c>
      <c r="C636" s="2">
        <v>4</v>
      </c>
      <c r="D636" s="2">
        <v>14</v>
      </c>
      <c r="E636" s="2">
        <v>9</v>
      </c>
      <c r="F636" s="26">
        <v>2.9411764705882355</v>
      </c>
      <c r="G636" s="26">
        <v>2.3571428571428572</v>
      </c>
      <c r="H636" s="26">
        <v>3</v>
      </c>
    </row>
    <row r="637" spans="2:8" x14ac:dyDescent="0.35">
      <c r="B637" s="2">
        <v>576</v>
      </c>
      <c r="C637" s="2">
        <v>10</v>
      </c>
      <c r="D637" s="2">
        <v>12</v>
      </c>
      <c r="E637" s="2">
        <v>6</v>
      </c>
      <c r="F637" s="26">
        <v>2.6111111111111112</v>
      </c>
      <c r="G637" s="26">
        <v>2.5833333333333335</v>
      </c>
      <c r="H637" s="26">
        <v>3.1666666666666665</v>
      </c>
    </row>
    <row r="638" spans="2:8" x14ac:dyDescent="0.35">
      <c r="B638" s="2">
        <v>577</v>
      </c>
      <c r="C638" s="2">
        <v>7</v>
      </c>
      <c r="D638" s="2">
        <v>12</v>
      </c>
      <c r="E638" s="2">
        <v>8</v>
      </c>
      <c r="F638" s="26">
        <v>2.7777777777777777</v>
      </c>
      <c r="G638" s="26">
        <v>2.8333333333333335</v>
      </c>
      <c r="H638" s="26">
        <v>3.375</v>
      </c>
    </row>
    <row r="639" spans="2:8" x14ac:dyDescent="0.35">
      <c r="B639" s="2">
        <v>578</v>
      </c>
      <c r="C639" s="2">
        <v>10</v>
      </c>
      <c r="D639" s="2">
        <v>14</v>
      </c>
      <c r="E639" s="2">
        <v>8</v>
      </c>
      <c r="F639" s="26">
        <v>3.1176470588235294</v>
      </c>
      <c r="G639" s="26">
        <v>2.5714285714285716</v>
      </c>
      <c r="H639" s="26">
        <v>2.875</v>
      </c>
    </row>
    <row r="640" spans="2:8" x14ac:dyDescent="0.35">
      <c r="B640" s="2">
        <v>579</v>
      </c>
      <c r="C640" s="2">
        <v>13</v>
      </c>
      <c r="D640" s="2">
        <v>16</v>
      </c>
      <c r="E640" s="2">
        <v>9</v>
      </c>
      <c r="F640" s="26">
        <v>3.2777777777777777</v>
      </c>
      <c r="G640" s="26">
        <v>2.625</v>
      </c>
      <c r="H640" s="26">
        <v>3.1111111111111112</v>
      </c>
    </row>
    <row r="641" spans="2:8" x14ac:dyDescent="0.35">
      <c r="B641" s="2">
        <v>580</v>
      </c>
      <c r="C641" s="2">
        <v>9</v>
      </c>
      <c r="D641" s="2">
        <v>15</v>
      </c>
      <c r="E641" s="2">
        <v>9</v>
      </c>
      <c r="F641" s="26">
        <v>3.0588235294117645</v>
      </c>
      <c r="G641" s="26">
        <v>2.3333333333333335</v>
      </c>
      <c r="H641" s="26">
        <v>2.4444444444444446</v>
      </c>
    </row>
    <row r="642" spans="2:8" x14ac:dyDescent="0.35">
      <c r="B642" s="2">
        <v>581</v>
      </c>
      <c r="C642" s="2">
        <v>4</v>
      </c>
      <c r="D642" s="2">
        <v>15</v>
      </c>
      <c r="E642" s="2">
        <v>7</v>
      </c>
      <c r="F642" s="26">
        <v>2.6666666666666665</v>
      </c>
      <c r="G642" s="26">
        <v>2.0666666666666669</v>
      </c>
      <c r="H642" s="26">
        <v>2.5714285714285716</v>
      </c>
    </row>
    <row r="643" spans="2:8" x14ac:dyDescent="0.35">
      <c r="B643" s="2">
        <v>582</v>
      </c>
      <c r="C643" s="2">
        <v>6</v>
      </c>
      <c r="D643" s="2">
        <v>13</v>
      </c>
      <c r="E643" s="2">
        <v>6</v>
      </c>
      <c r="F643" s="26">
        <v>3</v>
      </c>
      <c r="G643" s="26">
        <v>2.7692307692307692</v>
      </c>
      <c r="H643" s="26">
        <v>4</v>
      </c>
    </row>
    <row r="644" spans="2:8" x14ac:dyDescent="0.35">
      <c r="B644" s="2">
        <v>583</v>
      </c>
      <c r="C644" s="2">
        <v>6</v>
      </c>
      <c r="D644" s="2">
        <v>13</v>
      </c>
      <c r="E644" s="2">
        <v>9</v>
      </c>
      <c r="F644" s="26">
        <v>2.9444444444444446</v>
      </c>
      <c r="G644" s="26">
        <v>2.7692307692307692</v>
      </c>
      <c r="H644" s="26">
        <v>3.1111111111111112</v>
      </c>
    </row>
    <row r="645" spans="2:8" x14ac:dyDescent="0.35">
      <c r="B645" s="2">
        <v>584</v>
      </c>
      <c r="C645" s="2">
        <v>6</v>
      </c>
      <c r="D645" s="2">
        <v>14</v>
      </c>
      <c r="E645" s="2">
        <v>8</v>
      </c>
      <c r="F645" s="26">
        <v>2.8888888888888888</v>
      </c>
      <c r="G645" s="26">
        <v>2.5</v>
      </c>
      <c r="H645" s="26">
        <v>2.875</v>
      </c>
    </row>
    <row r="646" spans="2:8" x14ac:dyDescent="0.35">
      <c r="B646" s="2">
        <v>585</v>
      </c>
      <c r="C646" s="2">
        <v>8</v>
      </c>
      <c r="D646" s="2">
        <v>15</v>
      </c>
      <c r="E646" s="2">
        <v>10</v>
      </c>
      <c r="F646" s="26">
        <v>2.8888888888888888</v>
      </c>
      <c r="G646" s="26">
        <v>2.2666666666666666</v>
      </c>
      <c r="H646" s="26">
        <v>2.4</v>
      </c>
    </row>
    <row r="647" spans="2:8" x14ac:dyDescent="0.35">
      <c r="B647" s="2">
        <v>586</v>
      </c>
      <c r="C647" s="2">
        <v>6</v>
      </c>
      <c r="D647" s="2">
        <v>17</v>
      </c>
      <c r="E647" s="2">
        <v>8</v>
      </c>
      <c r="F647" s="26">
        <v>3</v>
      </c>
      <c r="G647" s="26">
        <v>2.1176470588235294</v>
      </c>
      <c r="H647" s="26">
        <v>2.375</v>
      </c>
    </row>
    <row r="648" spans="2:8" x14ac:dyDescent="0.35">
      <c r="B648" s="2">
        <v>587</v>
      </c>
      <c r="C648" s="2">
        <v>12</v>
      </c>
      <c r="D648" s="2">
        <v>16</v>
      </c>
      <c r="E648" s="2">
        <v>11</v>
      </c>
      <c r="F648" s="26">
        <v>3.2222222222222223</v>
      </c>
      <c r="G648" s="26">
        <v>2.5</v>
      </c>
      <c r="H648" s="26">
        <v>2.9090909090909092</v>
      </c>
    </row>
    <row r="649" spans="2:8" x14ac:dyDescent="0.35">
      <c r="B649" s="2">
        <v>588</v>
      </c>
      <c r="C649" s="2">
        <v>7</v>
      </c>
      <c r="D649" s="2">
        <v>14</v>
      </c>
      <c r="E649" s="2">
        <v>10</v>
      </c>
      <c r="F649" s="26">
        <v>2.9411764705882355</v>
      </c>
      <c r="G649" s="26">
        <v>2.3571428571428572</v>
      </c>
      <c r="H649" s="26">
        <v>2.9</v>
      </c>
    </row>
    <row r="650" spans="2:8" x14ac:dyDescent="0.35">
      <c r="B650" s="2">
        <v>589</v>
      </c>
      <c r="C650" s="2">
        <v>8</v>
      </c>
      <c r="D650" s="2">
        <v>15</v>
      </c>
      <c r="E650" s="2">
        <v>9</v>
      </c>
      <c r="F650" s="26">
        <v>3.1176470588235294</v>
      </c>
      <c r="G650" s="26">
        <v>2.6</v>
      </c>
      <c r="H650" s="26">
        <v>2.7777777777777777</v>
      </c>
    </row>
    <row r="651" spans="2:8" x14ac:dyDescent="0.35">
      <c r="B651" s="2">
        <v>590</v>
      </c>
      <c r="C651" s="2">
        <v>11</v>
      </c>
      <c r="D651" s="2">
        <v>14</v>
      </c>
      <c r="E651" s="2">
        <v>11</v>
      </c>
      <c r="F651" s="26">
        <v>3.1764705882352939</v>
      </c>
      <c r="G651" s="26">
        <v>2.7857142857142856</v>
      </c>
      <c r="H651" s="26">
        <v>2.7272727272727271</v>
      </c>
    </row>
    <row r="652" spans="2:8" x14ac:dyDescent="0.35">
      <c r="B652" s="2">
        <v>591</v>
      </c>
      <c r="C652" s="2">
        <v>10</v>
      </c>
      <c r="D652" s="2">
        <v>15</v>
      </c>
      <c r="E652" s="2">
        <v>7</v>
      </c>
      <c r="F652" s="26">
        <v>3</v>
      </c>
      <c r="G652" s="26">
        <v>2.5333333333333332</v>
      </c>
      <c r="H652" s="26">
        <v>3.1428571428571428</v>
      </c>
    </row>
    <row r="653" spans="2:8" x14ac:dyDescent="0.35">
      <c r="B653" s="2">
        <v>592</v>
      </c>
      <c r="C653" s="2">
        <v>4</v>
      </c>
      <c r="D653" s="2">
        <v>14</v>
      </c>
      <c r="E653" s="2">
        <v>7</v>
      </c>
      <c r="F653" s="26">
        <v>2.6666666666666665</v>
      </c>
      <c r="G653" s="26">
        <v>2.2142857142857144</v>
      </c>
      <c r="H653" s="26">
        <v>2.5714285714285716</v>
      </c>
    </row>
    <row r="654" spans="2:8" x14ac:dyDescent="0.35">
      <c r="B654" s="2">
        <v>593</v>
      </c>
      <c r="C654" s="2">
        <v>7</v>
      </c>
      <c r="D654" s="2">
        <v>12</v>
      </c>
      <c r="E654" s="2">
        <v>7</v>
      </c>
      <c r="F654" s="26">
        <v>2.7222222222222223</v>
      </c>
      <c r="G654" s="26">
        <v>2.9166666666666665</v>
      </c>
      <c r="H654" s="26">
        <v>3.5714285714285716</v>
      </c>
    </row>
    <row r="655" spans="2:8" x14ac:dyDescent="0.35">
      <c r="B655" s="2">
        <v>594</v>
      </c>
      <c r="C655" s="2">
        <v>8</v>
      </c>
      <c r="D655" s="2">
        <v>14</v>
      </c>
      <c r="E655" s="2">
        <v>9</v>
      </c>
      <c r="F655" s="26">
        <v>2.7777777777777777</v>
      </c>
      <c r="G655" s="26">
        <v>2.3571428571428572</v>
      </c>
      <c r="H655" s="26">
        <v>2.5555555555555554</v>
      </c>
    </row>
    <row r="656" spans="2:8" x14ac:dyDescent="0.35">
      <c r="B656" s="2">
        <v>595</v>
      </c>
      <c r="C656" s="2">
        <v>8</v>
      </c>
      <c r="D656" s="2">
        <v>13</v>
      </c>
      <c r="E656" s="2">
        <v>8</v>
      </c>
      <c r="F656" s="26">
        <v>2.7777777777777777</v>
      </c>
      <c r="G656" s="26">
        <v>2.5384615384615383</v>
      </c>
      <c r="H656" s="26">
        <v>2.75</v>
      </c>
    </row>
    <row r="657" spans="2:8" x14ac:dyDescent="0.35">
      <c r="B657" s="2">
        <v>596</v>
      </c>
      <c r="C657" s="2">
        <v>12</v>
      </c>
      <c r="D657" s="2">
        <v>13</v>
      </c>
      <c r="E657" s="2">
        <v>9</v>
      </c>
      <c r="F657" s="26">
        <v>3.4117647058823528</v>
      </c>
      <c r="G657" s="26">
        <v>3.0769230769230771</v>
      </c>
      <c r="H657" s="26">
        <v>3.2222222222222223</v>
      </c>
    </row>
    <row r="658" spans="2:8" x14ac:dyDescent="0.35">
      <c r="B658" s="2">
        <v>597</v>
      </c>
      <c r="C658" s="2">
        <v>10</v>
      </c>
      <c r="D658" s="2">
        <v>14</v>
      </c>
      <c r="E658" s="2">
        <v>10</v>
      </c>
      <c r="F658" s="26">
        <v>3.1111111111111112</v>
      </c>
      <c r="G658" s="26">
        <v>2.8571428571428572</v>
      </c>
      <c r="H658" s="26">
        <v>3</v>
      </c>
    </row>
    <row r="659" spans="2:8" x14ac:dyDescent="0.35">
      <c r="B659" s="2">
        <v>598</v>
      </c>
      <c r="C659" s="2">
        <v>10</v>
      </c>
      <c r="D659" s="2">
        <v>14</v>
      </c>
      <c r="E659" s="2">
        <v>9</v>
      </c>
      <c r="F659" s="26">
        <v>3.1111111111111112</v>
      </c>
      <c r="G659" s="26">
        <v>2.7142857142857144</v>
      </c>
      <c r="H659" s="26">
        <v>3.1111111111111112</v>
      </c>
    </row>
    <row r="660" spans="2:8" x14ac:dyDescent="0.35">
      <c r="B660" s="2">
        <v>599</v>
      </c>
      <c r="C660" s="2">
        <v>4</v>
      </c>
      <c r="D660" s="2">
        <v>13</v>
      </c>
      <c r="E660" s="2">
        <v>5</v>
      </c>
      <c r="F660" s="26">
        <v>2.4444444444444446</v>
      </c>
      <c r="G660" s="26">
        <v>2.2307692307692308</v>
      </c>
      <c r="H660" s="26">
        <v>3.6</v>
      </c>
    </row>
    <row r="661" spans="2:8" x14ac:dyDescent="0.35">
      <c r="B661" s="2">
        <v>600</v>
      </c>
      <c r="C661" s="2">
        <v>6</v>
      </c>
      <c r="D661" s="2">
        <v>13</v>
      </c>
      <c r="E661" s="2">
        <v>8</v>
      </c>
      <c r="F661" s="26">
        <v>2.6111111111111112</v>
      </c>
      <c r="G661" s="26">
        <v>2.3076923076923075</v>
      </c>
      <c r="H661" s="26">
        <v>2.75</v>
      </c>
    </row>
    <row r="662" spans="2:8" x14ac:dyDescent="0.35">
      <c r="B662" s="2">
        <v>601</v>
      </c>
      <c r="C662" s="2">
        <v>6</v>
      </c>
      <c r="D662" s="2">
        <v>13</v>
      </c>
      <c r="E662" s="2">
        <v>8</v>
      </c>
      <c r="F662" s="26">
        <v>3.0625</v>
      </c>
      <c r="G662" s="26">
        <v>2.6153846153846154</v>
      </c>
      <c r="H662" s="26">
        <v>3.125</v>
      </c>
    </row>
    <row r="663" spans="2:8" x14ac:dyDescent="0.35">
      <c r="B663" s="2">
        <v>602</v>
      </c>
      <c r="C663" s="2">
        <v>3</v>
      </c>
      <c r="D663" s="2">
        <v>13</v>
      </c>
      <c r="E663" s="2">
        <v>7</v>
      </c>
      <c r="F663" s="26">
        <v>2.5555555555555554</v>
      </c>
      <c r="G663" s="26">
        <v>2.3846153846153846</v>
      </c>
      <c r="H663" s="26">
        <v>2.8571428571428572</v>
      </c>
    </row>
    <row r="664" spans="2:8" x14ac:dyDescent="0.35">
      <c r="B664" s="2">
        <v>603</v>
      </c>
      <c r="C664" s="2">
        <v>6</v>
      </c>
      <c r="D664" s="2">
        <v>13</v>
      </c>
      <c r="E664" s="2">
        <v>9</v>
      </c>
      <c r="F664" s="26">
        <v>2.9444444444444446</v>
      </c>
      <c r="G664" s="26">
        <v>2.8461538461538463</v>
      </c>
      <c r="H664" s="26">
        <v>3</v>
      </c>
    </row>
    <row r="665" spans="2:8" x14ac:dyDescent="0.35">
      <c r="B665" s="2">
        <v>604</v>
      </c>
      <c r="C665" s="2">
        <v>8</v>
      </c>
      <c r="D665" s="2">
        <v>15</v>
      </c>
      <c r="E665" s="2">
        <v>10</v>
      </c>
      <c r="F665" s="26">
        <v>3</v>
      </c>
      <c r="G665" s="26">
        <v>2.2000000000000002</v>
      </c>
      <c r="H665" s="26">
        <v>2.5</v>
      </c>
    </row>
    <row r="666" spans="2:8" x14ac:dyDescent="0.35">
      <c r="B666" s="2">
        <v>605</v>
      </c>
      <c r="C666" s="2">
        <v>7</v>
      </c>
      <c r="D666" s="2">
        <v>13</v>
      </c>
      <c r="E666" s="2">
        <v>10</v>
      </c>
      <c r="F666" s="26">
        <v>2.7222222222222223</v>
      </c>
      <c r="G666" s="26">
        <v>2.3846153846153846</v>
      </c>
      <c r="H666" s="26">
        <v>2.6</v>
      </c>
    </row>
    <row r="667" spans="2:8" x14ac:dyDescent="0.35">
      <c r="B667" s="2">
        <v>606</v>
      </c>
      <c r="C667" s="2">
        <v>6</v>
      </c>
      <c r="D667" s="2">
        <v>15</v>
      </c>
      <c r="E667" s="2">
        <v>7</v>
      </c>
      <c r="F667" s="26">
        <v>2.8333333333333335</v>
      </c>
      <c r="G667" s="26">
        <v>2.3333333333333335</v>
      </c>
      <c r="H667" s="26">
        <v>3.2857142857142856</v>
      </c>
    </row>
    <row r="668" spans="2:8" x14ac:dyDescent="0.35">
      <c r="B668" s="2">
        <v>607</v>
      </c>
      <c r="C668" s="2">
        <v>8</v>
      </c>
      <c r="D668" s="2">
        <v>13</v>
      </c>
      <c r="E668" s="2">
        <v>9</v>
      </c>
      <c r="F668" s="26">
        <v>2.8333333333333335</v>
      </c>
      <c r="G668" s="26">
        <v>2.6923076923076925</v>
      </c>
      <c r="H668" s="26">
        <v>3.1111111111111112</v>
      </c>
    </row>
    <row r="669" spans="2:8" x14ac:dyDescent="0.35">
      <c r="B669" s="2">
        <v>608</v>
      </c>
      <c r="C669" s="2">
        <v>8</v>
      </c>
      <c r="D669" s="2">
        <v>14</v>
      </c>
      <c r="E669" s="2">
        <v>9</v>
      </c>
      <c r="F669" s="26">
        <v>3.1111111111111112</v>
      </c>
      <c r="G669" s="26">
        <v>2.7857142857142856</v>
      </c>
      <c r="H669" s="26">
        <v>3.2222222222222223</v>
      </c>
    </row>
    <row r="670" spans="2:8" x14ac:dyDescent="0.35">
      <c r="B670" s="2">
        <v>609</v>
      </c>
      <c r="C670" s="2">
        <v>9</v>
      </c>
      <c r="D670" s="2">
        <v>15</v>
      </c>
      <c r="E670" s="2">
        <v>9</v>
      </c>
      <c r="F670" s="26">
        <v>3</v>
      </c>
      <c r="G670" s="26">
        <v>2.4666666666666668</v>
      </c>
      <c r="H670" s="26">
        <v>3.1111111111111112</v>
      </c>
    </row>
    <row r="671" spans="2:8" x14ac:dyDescent="0.35">
      <c r="B671" s="2">
        <v>610</v>
      </c>
      <c r="C671" s="2">
        <v>6</v>
      </c>
      <c r="D671" s="2">
        <v>14</v>
      </c>
      <c r="E671" s="2">
        <v>7</v>
      </c>
      <c r="F671" s="26">
        <v>2.7777777777777777</v>
      </c>
      <c r="G671" s="26">
        <v>2.2857142857142856</v>
      </c>
      <c r="H671" s="26">
        <v>2.8571428571428572</v>
      </c>
    </row>
    <row r="672" spans="2:8" x14ac:dyDescent="0.35">
      <c r="B672" s="2">
        <v>611</v>
      </c>
      <c r="C672" s="2">
        <v>6</v>
      </c>
      <c r="D672" s="2">
        <v>13</v>
      </c>
      <c r="E672" s="2">
        <v>8</v>
      </c>
      <c r="F672" s="26">
        <v>3.125</v>
      </c>
      <c r="G672" s="26">
        <v>2.6923076923076925</v>
      </c>
      <c r="H672" s="26">
        <v>3.25</v>
      </c>
    </row>
    <row r="673" spans="2:8" x14ac:dyDescent="0.35">
      <c r="B673" s="2">
        <v>612</v>
      </c>
      <c r="C673" s="2">
        <v>11</v>
      </c>
      <c r="D673" s="2">
        <v>13</v>
      </c>
      <c r="E673" s="2">
        <v>7</v>
      </c>
      <c r="F673" s="26">
        <v>3.0555555555555554</v>
      </c>
      <c r="G673" s="26">
        <v>2.8461538461538463</v>
      </c>
      <c r="H673" s="26">
        <v>3.5714285714285716</v>
      </c>
    </row>
    <row r="674" spans="2:8" x14ac:dyDescent="0.35">
      <c r="B674" s="2">
        <v>613</v>
      </c>
      <c r="C674" s="2">
        <v>9</v>
      </c>
      <c r="D674" s="2">
        <v>12</v>
      </c>
      <c r="E674" s="2">
        <v>7</v>
      </c>
      <c r="F674" s="26">
        <v>2.6666666666666665</v>
      </c>
      <c r="G674" s="26">
        <v>2.6666666666666665</v>
      </c>
      <c r="H674" s="26">
        <v>3.2857142857142856</v>
      </c>
    </row>
    <row r="675" spans="2:8" x14ac:dyDescent="0.35">
      <c r="B675" s="2">
        <v>614</v>
      </c>
      <c r="C675" s="2">
        <v>10</v>
      </c>
      <c r="D675" s="2">
        <v>16</v>
      </c>
      <c r="E675" s="2">
        <v>8</v>
      </c>
      <c r="F675" s="26">
        <v>2.8333333333333335</v>
      </c>
      <c r="G675" s="26">
        <v>2.1875</v>
      </c>
      <c r="H675" s="26">
        <v>2.75</v>
      </c>
    </row>
    <row r="676" spans="2:8" x14ac:dyDescent="0.35">
      <c r="B676" s="2">
        <v>615</v>
      </c>
      <c r="C676" s="2">
        <v>3</v>
      </c>
      <c r="D676" s="2">
        <v>11</v>
      </c>
      <c r="E676" s="2">
        <v>7</v>
      </c>
      <c r="F676" s="26">
        <v>2.5294117647058822</v>
      </c>
      <c r="G676" s="26">
        <v>2.5454545454545454</v>
      </c>
      <c r="H676" s="26">
        <v>2.7142857142857144</v>
      </c>
    </row>
    <row r="677" spans="2:8" x14ac:dyDescent="0.35">
      <c r="B677" s="2">
        <v>616</v>
      </c>
      <c r="C677" s="2">
        <v>10</v>
      </c>
      <c r="D677" s="2">
        <v>15</v>
      </c>
      <c r="E677" s="2">
        <v>8</v>
      </c>
      <c r="F677" s="26">
        <v>2.5882352941176472</v>
      </c>
      <c r="G677" s="26">
        <v>1.7333333333333334</v>
      </c>
      <c r="H677" s="26">
        <v>2.125</v>
      </c>
    </row>
    <row r="678" spans="2:8" x14ac:dyDescent="0.35">
      <c r="B678" s="2">
        <v>617</v>
      </c>
      <c r="C678" s="2">
        <v>8</v>
      </c>
      <c r="D678" s="2">
        <v>16</v>
      </c>
      <c r="E678" s="2">
        <v>8</v>
      </c>
      <c r="F678" s="26">
        <v>2.9444444444444446</v>
      </c>
      <c r="G678" s="26">
        <v>2.1875</v>
      </c>
      <c r="H678" s="26">
        <v>2.875</v>
      </c>
    </row>
    <row r="679" spans="2:8" x14ac:dyDescent="0.35">
      <c r="B679" s="2">
        <v>618</v>
      </c>
      <c r="C679" s="2">
        <v>12</v>
      </c>
      <c r="D679" s="2">
        <v>15</v>
      </c>
      <c r="E679" s="2">
        <v>10</v>
      </c>
      <c r="F679" s="26">
        <v>3.2352941176470589</v>
      </c>
      <c r="G679" s="26">
        <v>2.6</v>
      </c>
      <c r="H679" s="26">
        <v>2.8</v>
      </c>
    </row>
    <row r="680" spans="2:8" x14ac:dyDescent="0.35">
      <c r="B680" s="2">
        <v>619</v>
      </c>
      <c r="C680" s="2">
        <v>5</v>
      </c>
      <c r="D680" s="2">
        <v>12</v>
      </c>
      <c r="E680" s="2">
        <v>8</v>
      </c>
      <c r="F680" s="26">
        <v>2.9444444444444446</v>
      </c>
      <c r="G680" s="26">
        <v>2.9166666666666665</v>
      </c>
      <c r="H680" s="26">
        <v>3.25</v>
      </c>
    </row>
    <row r="681" spans="2:8" x14ac:dyDescent="0.35">
      <c r="B681" s="2">
        <v>620</v>
      </c>
      <c r="C681" s="2">
        <v>11</v>
      </c>
      <c r="D681" s="2">
        <v>14</v>
      </c>
      <c r="E681" s="2">
        <v>8</v>
      </c>
      <c r="F681" s="26">
        <v>2.9444444444444446</v>
      </c>
      <c r="G681" s="26">
        <v>2.5714285714285716</v>
      </c>
      <c r="H681" s="26">
        <v>3</v>
      </c>
    </row>
    <row r="682" spans="2:8" x14ac:dyDescent="0.35">
      <c r="B682" s="2">
        <v>621</v>
      </c>
      <c r="C682" s="2">
        <v>10</v>
      </c>
      <c r="D682" s="2">
        <v>14</v>
      </c>
      <c r="E682" s="2">
        <v>8</v>
      </c>
      <c r="F682" s="26">
        <v>3.0588235294117645</v>
      </c>
      <c r="G682" s="26">
        <v>2.7142857142857144</v>
      </c>
      <c r="H682" s="26">
        <v>3.25</v>
      </c>
    </row>
    <row r="683" spans="2:8" x14ac:dyDescent="0.35">
      <c r="B683" s="2">
        <v>622</v>
      </c>
      <c r="C683" s="2">
        <v>8</v>
      </c>
      <c r="D683" s="2">
        <v>14</v>
      </c>
      <c r="E683" s="2">
        <v>9</v>
      </c>
      <c r="F683" s="26">
        <v>2.8333333333333335</v>
      </c>
      <c r="G683" s="26">
        <v>2.4285714285714284</v>
      </c>
      <c r="H683" s="26">
        <v>2.6666666666666665</v>
      </c>
    </row>
    <row r="684" spans="2:8" x14ac:dyDescent="0.35">
      <c r="B684" s="2">
        <v>623</v>
      </c>
      <c r="C684" s="2">
        <v>5</v>
      </c>
      <c r="D684" s="2">
        <v>11</v>
      </c>
      <c r="E684" s="2">
        <v>6</v>
      </c>
      <c r="F684" s="26">
        <v>2.7222222222222223</v>
      </c>
      <c r="G684" s="26">
        <v>2.8181818181818183</v>
      </c>
      <c r="H684" s="26">
        <v>3.6666666666666665</v>
      </c>
    </row>
    <row r="685" spans="2:8" x14ac:dyDescent="0.35">
      <c r="B685" s="2">
        <v>624</v>
      </c>
      <c r="C685" s="2">
        <v>8</v>
      </c>
      <c r="D685" s="2">
        <v>14</v>
      </c>
      <c r="E685" s="2">
        <v>8</v>
      </c>
      <c r="F685" s="26">
        <v>2.8333333333333335</v>
      </c>
      <c r="G685" s="26">
        <v>2.4285714285714284</v>
      </c>
      <c r="H685" s="26">
        <v>3.25</v>
      </c>
    </row>
    <row r="686" spans="2:8" x14ac:dyDescent="0.35">
      <c r="B686" s="2">
        <v>625</v>
      </c>
      <c r="C686" s="2">
        <v>8</v>
      </c>
      <c r="D686" s="2">
        <v>15</v>
      </c>
      <c r="E686" s="2">
        <v>10</v>
      </c>
      <c r="F686" s="26">
        <v>3.1111111111111112</v>
      </c>
      <c r="G686" s="26">
        <v>2.6</v>
      </c>
      <c r="H686" s="26">
        <v>2.8</v>
      </c>
    </row>
    <row r="687" spans="2:8" x14ac:dyDescent="0.35">
      <c r="B687" s="2">
        <v>626</v>
      </c>
      <c r="C687" s="2">
        <v>8</v>
      </c>
      <c r="D687" s="2">
        <v>14</v>
      </c>
      <c r="E687" s="2">
        <v>9</v>
      </c>
      <c r="F687" s="26">
        <v>2.8333333333333335</v>
      </c>
      <c r="G687" s="26">
        <v>2.4285714285714284</v>
      </c>
      <c r="H687" s="26">
        <v>2.8888888888888888</v>
      </c>
    </row>
    <row r="688" spans="2:8" x14ac:dyDescent="0.35">
      <c r="B688" s="2">
        <v>627</v>
      </c>
      <c r="C688" s="2">
        <v>7</v>
      </c>
      <c r="D688" s="2">
        <v>15</v>
      </c>
      <c r="E688" s="2">
        <v>7</v>
      </c>
      <c r="F688" s="26">
        <v>2.7777777777777777</v>
      </c>
      <c r="G688" s="26">
        <v>2.2000000000000002</v>
      </c>
      <c r="H688" s="26">
        <v>2.5714285714285716</v>
      </c>
    </row>
    <row r="689" spans="2:8" x14ac:dyDescent="0.35">
      <c r="B689" s="2">
        <v>628</v>
      </c>
      <c r="C689" s="2">
        <v>8</v>
      </c>
      <c r="D689" s="2">
        <v>16</v>
      </c>
      <c r="E689" s="2">
        <v>6</v>
      </c>
      <c r="F689" s="26">
        <v>2.8823529411764706</v>
      </c>
      <c r="G689" s="26">
        <v>1.9375</v>
      </c>
      <c r="H689" s="26">
        <v>2.8333333333333335</v>
      </c>
    </row>
    <row r="690" spans="2:8" x14ac:dyDescent="0.35">
      <c r="B690" s="2">
        <v>629</v>
      </c>
      <c r="C690" s="2">
        <v>5</v>
      </c>
      <c r="D690" s="2">
        <v>15</v>
      </c>
      <c r="E690" s="2">
        <v>9</v>
      </c>
      <c r="F690" s="26">
        <v>2.8888888888888888</v>
      </c>
      <c r="G690" s="26">
        <v>2.4</v>
      </c>
      <c r="H690" s="26">
        <v>2.8888888888888888</v>
      </c>
    </row>
    <row r="691" spans="2:8" x14ac:dyDescent="0.35">
      <c r="B691" s="2">
        <v>630</v>
      </c>
      <c r="C691" s="2">
        <v>6</v>
      </c>
      <c r="D691" s="2">
        <v>14</v>
      </c>
      <c r="E691" s="2">
        <v>10</v>
      </c>
      <c r="F691" s="26">
        <v>2.9411764705882355</v>
      </c>
      <c r="G691" s="26">
        <v>2.4285714285714284</v>
      </c>
      <c r="H691" s="26">
        <v>2.6</v>
      </c>
    </row>
    <row r="692" spans="2:8" x14ac:dyDescent="0.35">
      <c r="B692" s="2">
        <v>631</v>
      </c>
      <c r="C692" s="2">
        <v>10</v>
      </c>
      <c r="D692" s="2">
        <v>15</v>
      </c>
      <c r="E692" s="2">
        <v>9</v>
      </c>
      <c r="F692" s="26">
        <v>3.2777777777777777</v>
      </c>
      <c r="G692" s="26">
        <v>2.8</v>
      </c>
      <c r="H692" s="26">
        <v>3.3333333333333335</v>
      </c>
    </row>
    <row r="693" spans="2:8" x14ac:dyDescent="0.35">
      <c r="B693" s="2">
        <v>632</v>
      </c>
      <c r="C693" s="2">
        <v>7</v>
      </c>
      <c r="D693" s="2">
        <v>14</v>
      </c>
      <c r="E693" s="2">
        <v>7</v>
      </c>
      <c r="F693" s="26">
        <v>2.9411764705882355</v>
      </c>
      <c r="G693" s="26">
        <v>2.3571428571428572</v>
      </c>
      <c r="H693" s="26">
        <v>2.8571428571428572</v>
      </c>
    </row>
    <row r="694" spans="2:8" x14ac:dyDescent="0.35">
      <c r="B694" s="2">
        <v>633</v>
      </c>
      <c r="C694" s="2">
        <v>8</v>
      </c>
      <c r="D694" s="2">
        <v>14</v>
      </c>
      <c r="E694" s="2">
        <v>7</v>
      </c>
      <c r="F694" s="26">
        <v>3.0555555555555554</v>
      </c>
      <c r="G694" s="26">
        <v>2.7142857142857144</v>
      </c>
      <c r="H694" s="26">
        <v>3.2857142857142856</v>
      </c>
    </row>
    <row r="695" spans="2:8" x14ac:dyDescent="0.35">
      <c r="B695" s="2">
        <v>634</v>
      </c>
      <c r="C695" s="2">
        <v>10</v>
      </c>
      <c r="D695" s="2">
        <v>15</v>
      </c>
      <c r="E695" s="2">
        <v>10</v>
      </c>
      <c r="F695" s="26">
        <v>3</v>
      </c>
      <c r="G695" s="26">
        <v>2.4666666666666668</v>
      </c>
      <c r="H695" s="26">
        <v>2.8</v>
      </c>
    </row>
    <row r="696" spans="2:8" x14ac:dyDescent="0.35">
      <c r="B696" s="2">
        <v>635</v>
      </c>
      <c r="C696" s="2">
        <v>8</v>
      </c>
      <c r="D696" s="2">
        <v>15</v>
      </c>
      <c r="E696" s="2">
        <v>7</v>
      </c>
      <c r="F696" s="26">
        <v>2.7777777777777777</v>
      </c>
      <c r="G696" s="26">
        <v>2.1333333333333333</v>
      </c>
      <c r="H696" s="26">
        <v>2.5714285714285716</v>
      </c>
    </row>
    <row r="697" spans="2:8" x14ac:dyDescent="0.35">
      <c r="B697" s="2">
        <v>636</v>
      </c>
      <c r="C697" s="2">
        <v>10</v>
      </c>
      <c r="D697" s="2">
        <v>13</v>
      </c>
      <c r="E697" s="2">
        <v>8</v>
      </c>
      <c r="F697" s="26">
        <v>3.3333333333333335</v>
      </c>
      <c r="G697" s="26">
        <v>2.7692307692307692</v>
      </c>
      <c r="H697" s="26">
        <v>3.5</v>
      </c>
    </row>
    <row r="698" spans="2:8" x14ac:dyDescent="0.35">
      <c r="B698" s="2">
        <v>637</v>
      </c>
      <c r="C698" s="2">
        <v>3</v>
      </c>
      <c r="D698" s="2">
        <v>12</v>
      </c>
      <c r="E698" s="2">
        <v>7</v>
      </c>
      <c r="F698" s="26">
        <v>2.5294117647058822</v>
      </c>
      <c r="G698" s="26">
        <v>2.1666666666666665</v>
      </c>
      <c r="H698" s="26">
        <v>2</v>
      </c>
    </row>
    <row r="699" spans="2:8" x14ac:dyDescent="0.35">
      <c r="B699" s="2">
        <v>638</v>
      </c>
      <c r="C699" s="2">
        <v>8</v>
      </c>
      <c r="D699" s="2">
        <v>15</v>
      </c>
      <c r="E699" s="2">
        <v>8</v>
      </c>
      <c r="F699" s="26">
        <v>3.1111111111111112</v>
      </c>
      <c r="G699" s="26">
        <v>2.6</v>
      </c>
      <c r="H699" s="26">
        <v>3.25</v>
      </c>
    </row>
    <row r="700" spans="2:8" x14ac:dyDescent="0.35">
      <c r="B700" s="2">
        <v>639</v>
      </c>
      <c r="C700" s="2">
        <v>11</v>
      </c>
      <c r="D700" s="2">
        <v>15</v>
      </c>
      <c r="E700" s="2">
        <v>9</v>
      </c>
      <c r="F700" s="26">
        <v>3.0555555555555554</v>
      </c>
      <c r="G700" s="26">
        <v>2.5333333333333332</v>
      </c>
      <c r="H700" s="26">
        <v>3.2222222222222223</v>
      </c>
    </row>
    <row r="701" spans="2:8" x14ac:dyDescent="0.35">
      <c r="B701" s="2">
        <v>640</v>
      </c>
      <c r="C701" s="2">
        <v>8</v>
      </c>
      <c r="D701" s="2">
        <v>14</v>
      </c>
      <c r="E701" s="2">
        <v>8</v>
      </c>
      <c r="F701" s="26">
        <v>3</v>
      </c>
      <c r="G701" s="26">
        <v>2.7142857142857144</v>
      </c>
      <c r="H701" s="26">
        <v>3.375</v>
      </c>
    </row>
    <row r="702" spans="2:8" x14ac:dyDescent="0.35">
      <c r="B702" s="2">
        <v>641</v>
      </c>
      <c r="C702" s="2">
        <v>11</v>
      </c>
      <c r="D702" s="2">
        <v>16</v>
      </c>
      <c r="E702" s="2">
        <v>9</v>
      </c>
      <c r="F702" s="26">
        <v>3.2777777777777777</v>
      </c>
      <c r="G702" s="26">
        <v>2.5625</v>
      </c>
      <c r="H702" s="26">
        <v>3.2222222222222223</v>
      </c>
    </row>
    <row r="703" spans="2:8" x14ac:dyDescent="0.35">
      <c r="B703" s="2">
        <v>642</v>
      </c>
      <c r="C703" s="2">
        <v>8</v>
      </c>
      <c r="D703" s="2">
        <v>13</v>
      </c>
      <c r="E703" s="2">
        <v>8</v>
      </c>
      <c r="F703" s="26">
        <v>3.1875</v>
      </c>
      <c r="G703" s="26">
        <v>2.6923076923076925</v>
      </c>
      <c r="H703" s="26">
        <v>3.125</v>
      </c>
    </row>
    <row r="704" spans="2:8" x14ac:dyDescent="0.35">
      <c r="B704" s="2">
        <v>643</v>
      </c>
      <c r="C704" s="2">
        <v>8</v>
      </c>
      <c r="D704" s="2">
        <v>14</v>
      </c>
      <c r="E704" s="2">
        <v>8</v>
      </c>
      <c r="F704" s="26">
        <v>2.9444444444444446</v>
      </c>
      <c r="G704" s="26">
        <v>2.5714285714285716</v>
      </c>
      <c r="H704" s="26">
        <v>3</v>
      </c>
    </row>
    <row r="705" spans="2:8" x14ac:dyDescent="0.35">
      <c r="B705" s="2">
        <v>644</v>
      </c>
      <c r="C705" s="2">
        <v>8</v>
      </c>
      <c r="D705" s="2">
        <v>15</v>
      </c>
      <c r="E705" s="2">
        <v>8</v>
      </c>
      <c r="F705" s="26">
        <v>2.6666666666666665</v>
      </c>
      <c r="G705" s="26">
        <v>2</v>
      </c>
      <c r="H705" s="26">
        <v>2.25</v>
      </c>
    </row>
    <row r="706" spans="2:8" x14ac:dyDescent="0.35">
      <c r="B706" s="2">
        <v>645</v>
      </c>
      <c r="C706" s="2">
        <v>8</v>
      </c>
      <c r="D706" s="2">
        <v>16</v>
      </c>
      <c r="E706" s="2">
        <v>9</v>
      </c>
      <c r="F706" s="26">
        <v>3</v>
      </c>
      <c r="G706" s="26">
        <v>2.25</v>
      </c>
      <c r="H706" s="26">
        <v>2.7777777777777777</v>
      </c>
    </row>
    <row r="707" spans="2:8" x14ac:dyDescent="0.35">
      <c r="B707" s="2">
        <v>646</v>
      </c>
      <c r="C707" s="2">
        <v>6</v>
      </c>
      <c r="D707" s="2">
        <v>15</v>
      </c>
      <c r="E707" s="2">
        <v>8</v>
      </c>
      <c r="F707" s="26">
        <v>2.8333333333333335</v>
      </c>
      <c r="G707" s="26">
        <v>2.2666666666666666</v>
      </c>
      <c r="H707" s="26">
        <v>2.625</v>
      </c>
    </row>
    <row r="708" spans="2:8" x14ac:dyDescent="0.35">
      <c r="B708" s="2">
        <v>647</v>
      </c>
      <c r="C708" s="2">
        <v>6</v>
      </c>
      <c r="D708" s="2">
        <v>15</v>
      </c>
      <c r="E708" s="2">
        <v>10</v>
      </c>
      <c r="F708" s="26">
        <v>3.1176470588235294</v>
      </c>
      <c r="G708" s="26">
        <v>2.5333333333333332</v>
      </c>
      <c r="H708" s="26">
        <v>2.9</v>
      </c>
    </row>
    <row r="709" spans="2:8" x14ac:dyDescent="0.35">
      <c r="B709" s="2">
        <v>648</v>
      </c>
      <c r="C709" s="2">
        <v>9</v>
      </c>
      <c r="D709" s="2">
        <v>13</v>
      </c>
      <c r="E709" s="2">
        <v>7</v>
      </c>
      <c r="F709" s="26">
        <v>2.8333333333333335</v>
      </c>
      <c r="G709" s="26">
        <v>2.6153846153846154</v>
      </c>
      <c r="H709" s="26">
        <v>3.2857142857142856</v>
      </c>
    </row>
    <row r="710" spans="2:8" x14ac:dyDescent="0.35">
      <c r="B710" s="2">
        <v>649</v>
      </c>
      <c r="C710" s="2">
        <v>10</v>
      </c>
      <c r="D710" s="2">
        <v>12</v>
      </c>
      <c r="E710" s="2">
        <v>9</v>
      </c>
      <c r="F710" s="26">
        <v>3</v>
      </c>
      <c r="G710" s="26">
        <v>3.1666666666666665</v>
      </c>
      <c r="H710" s="26">
        <v>3.5555555555555554</v>
      </c>
    </row>
    <row r="711" spans="2:8" x14ac:dyDescent="0.35">
      <c r="B711" s="2">
        <v>650</v>
      </c>
      <c r="C711" s="2">
        <v>7</v>
      </c>
      <c r="D711" s="2">
        <v>14</v>
      </c>
      <c r="E711" s="2">
        <v>8</v>
      </c>
      <c r="F711" s="26">
        <v>2.7777777777777777</v>
      </c>
      <c r="G711" s="26">
        <v>2.3571428571428572</v>
      </c>
      <c r="H711" s="26">
        <v>2.75</v>
      </c>
    </row>
    <row r="712" spans="2:8" x14ac:dyDescent="0.35">
      <c r="B712" s="2">
        <v>651</v>
      </c>
      <c r="C712" s="2">
        <v>7</v>
      </c>
      <c r="D712" s="2">
        <v>15</v>
      </c>
      <c r="E712" s="2">
        <v>10</v>
      </c>
      <c r="F712" s="26">
        <v>2.7777777777777777</v>
      </c>
      <c r="G712" s="26">
        <v>2.1333333333333333</v>
      </c>
      <c r="H712" s="26">
        <v>2.5</v>
      </c>
    </row>
    <row r="713" spans="2:8" x14ac:dyDescent="0.35">
      <c r="B713" s="2">
        <v>652</v>
      </c>
      <c r="C713" s="2">
        <v>7</v>
      </c>
      <c r="D713" s="2">
        <v>14</v>
      </c>
      <c r="E713" s="2">
        <v>9</v>
      </c>
      <c r="F713" s="26">
        <v>2.8823529411764706</v>
      </c>
      <c r="G713" s="26">
        <v>2.5</v>
      </c>
      <c r="H713" s="26">
        <v>2.6666666666666665</v>
      </c>
    </row>
    <row r="714" spans="2:8" x14ac:dyDescent="0.35">
      <c r="B714" s="2">
        <v>653</v>
      </c>
      <c r="C714" s="2">
        <v>7</v>
      </c>
      <c r="D714" s="2">
        <v>13</v>
      </c>
      <c r="E714" s="2">
        <v>9</v>
      </c>
      <c r="F714" s="26">
        <v>2.6666666666666665</v>
      </c>
      <c r="G714" s="26">
        <v>2.5384615384615383</v>
      </c>
      <c r="H714" s="26">
        <v>2.8888888888888888</v>
      </c>
    </row>
    <row r="715" spans="2:8" x14ac:dyDescent="0.35">
      <c r="B715" s="2">
        <v>654</v>
      </c>
      <c r="C715" s="2">
        <v>10</v>
      </c>
      <c r="D715" s="2">
        <v>15</v>
      </c>
      <c r="E715" s="2">
        <v>8</v>
      </c>
      <c r="F715" s="26">
        <v>2.9444444444444446</v>
      </c>
      <c r="G715" s="26">
        <v>2.3333333333333335</v>
      </c>
      <c r="H715" s="26">
        <v>3.125</v>
      </c>
    </row>
    <row r="716" spans="2:8" x14ac:dyDescent="0.35">
      <c r="B716" s="2">
        <v>655</v>
      </c>
      <c r="C716" s="2">
        <v>6</v>
      </c>
      <c r="D716" s="2">
        <v>12</v>
      </c>
      <c r="E716" s="2">
        <v>7</v>
      </c>
      <c r="F716" s="26">
        <v>2.4444444444444446</v>
      </c>
      <c r="G716" s="26">
        <v>2.3333333333333335</v>
      </c>
      <c r="H716" s="26">
        <v>2.2857142857142856</v>
      </c>
    </row>
    <row r="717" spans="2:8" x14ac:dyDescent="0.35">
      <c r="B717" s="2">
        <v>656</v>
      </c>
      <c r="C717" s="2">
        <v>8</v>
      </c>
      <c r="D717" s="2">
        <v>15</v>
      </c>
      <c r="E717" s="2">
        <v>10</v>
      </c>
      <c r="F717" s="26">
        <v>3.1666666666666665</v>
      </c>
      <c r="G717" s="26">
        <v>2.6666666666666665</v>
      </c>
      <c r="H717" s="26">
        <v>2.8</v>
      </c>
    </row>
    <row r="718" spans="2:8" x14ac:dyDescent="0.35">
      <c r="B718" s="2">
        <v>657</v>
      </c>
      <c r="C718" s="2">
        <v>6</v>
      </c>
      <c r="D718" s="2">
        <v>13</v>
      </c>
      <c r="E718" s="2">
        <v>8</v>
      </c>
      <c r="F718" s="26">
        <v>2.6666666666666665</v>
      </c>
      <c r="G718" s="26">
        <v>2.4615384615384617</v>
      </c>
      <c r="H718" s="26">
        <v>2.75</v>
      </c>
    </row>
    <row r="719" spans="2:8" x14ac:dyDescent="0.35">
      <c r="B719" s="2">
        <v>658</v>
      </c>
      <c r="C719" s="2">
        <v>7</v>
      </c>
      <c r="D719" s="2">
        <v>16</v>
      </c>
      <c r="E719" s="2">
        <v>9</v>
      </c>
      <c r="F719" s="26">
        <v>3.1176470588235294</v>
      </c>
      <c r="G719" s="26">
        <v>2.3125</v>
      </c>
      <c r="H719" s="26">
        <v>2.6666666666666665</v>
      </c>
    </row>
    <row r="720" spans="2:8" x14ac:dyDescent="0.35">
      <c r="B720" s="2">
        <v>659</v>
      </c>
      <c r="C720" s="2">
        <v>6</v>
      </c>
      <c r="D720" s="2">
        <v>14</v>
      </c>
      <c r="E720" s="2">
        <v>7</v>
      </c>
      <c r="F720" s="26">
        <v>2.8333333333333335</v>
      </c>
      <c r="G720" s="26">
        <v>2.4285714285714284</v>
      </c>
      <c r="H720" s="26">
        <v>2.4285714285714284</v>
      </c>
    </row>
    <row r="721" spans="2:8" x14ac:dyDescent="0.35">
      <c r="B721" s="2">
        <v>660</v>
      </c>
      <c r="C721" s="2">
        <v>7</v>
      </c>
      <c r="D721" s="2">
        <v>13</v>
      </c>
      <c r="E721" s="2">
        <v>10</v>
      </c>
      <c r="F721" s="26">
        <v>2.7777777777777777</v>
      </c>
      <c r="G721" s="26">
        <v>2.6153846153846154</v>
      </c>
      <c r="H721" s="26">
        <v>3</v>
      </c>
    </row>
    <row r="722" spans="2:8" x14ac:dyDescent="0.35">
      <c r="B722" s="2">
        <v>661</v>
      </c>
      <c r="C722" s="2">
        <v>5</v>
      </c>
      <c r="D722" s="2">
        <v>13</v>
      </c>
      <c r="E722" s="2">
        <v>8</v>
      </c>
      <c r="F722" s="26">
        <v>2.7222222222222223</v>
      </c>
      <c r="G722" s="26">
        <v>2.6153846153846154</v>
      </c>
      <c r="H722" s="26">
        <v>2.375</v>
      </c>
    </row>
    <row r="723" spans="2:8" x14ac:dyDescent="0.35">
      <c r="B723" s="2">
        <v>662</v>
      </c>
      <c r="C723" s="2">
        <v>8</v>
      </c>
      <c r="D723" s="2">
        <v>15</v>
      </c>
      <c r="E723" s="2">
        <v>8</v>
      </c>
      <c r="F723" s="26">
        <v>2.8823529411764706</v>
      </c>
      <c r="G723" s="26">
        <v>2.2000000000000002</v>
      </c>
      <c r="H723" s="26">
        <v>2.375</v>
      </c>
    </row>
    <row r="724" spans="2:8" x14ac:dyDescent="0.35">
      <c r="B724" s="2">
        <v>663</v>
      </c>
      <c r="C724" s="2">
        <v>7</v>
      </c>
      <c r="D724" s="2">
        <v>13</v>
      </c>
      <c r="E724" s="2">
        <v>6</v>
      </c>
      <c r="F724" s="26">
        <v>2.9411764705882355</v>
      </c>
      <c r="G724" s="26">
        <v>2.6153846153846154</v>
      </c>
      <c r="H724" s="26">
        <v>3.1666666666666665</v>
      </c>
    </row>
    <row r="725" spans="2:8" x14ac:dyDescent="0.35">
      <c r="B725" s="2">
        <v>664</v>
      </c>
      <c r="C725" s="2">
        <v>7</v>
      </c>
      <c r="D725" s="2">
        <v>11</v>
      </c>
      <c r="E725" s="2">
        <v>6</v>
      </c>
      <c r="F725" s="26">
        <v>2.75</v>
      </c>
      <c r="G725" s="26">
        <v>2.7272727272727271</v>
      </c>
      <c r="H725" s="26">
        <v>3.5</v>
      </c>
    </row>
    <row r="726" spans="2:8" x14ac:dyDescent="0.35">
      <c r="B726" s="2">
        <v>665</v>
      </c>
      <c r="C726" s="2">
        <v>12</v>
      </c>
      <c r="D726" s="2">
        <v>14</v>
      </c>
      <c r="E726" s="2">
        <v>10</v>
      </c>
      <c r="F726" s="26">
        <v>3.1666666666666665</v>
      </c>
      <c r="G726" s="26">
        <v>2.9285714285714284</v>
      </c>
      <c r="H726" s="26">
        <v>3.5</v>
      </c>
    </row>
    <row r="727" spans="2:8" x14ac:dyDescent="0.35">
      <c r="B727" s="2">
        <v>666</v>
      </c>
      <c r="C727" s="2">
        <v>10</v>
      </c>
      <c r="D727" s="2">
        <v>17</v>
      </c>
      <c r="E727" s="2">
        <v>12</v>
      </c>
      <c r="F727" s="26">
        <v>3.3529411764705883</v>
      </c>
      <c r="G727" s="26">
        <v>2.2941176470588234</v>
      </c>
      <c r="H727" s="26">
        <v>2.4166666666666665</v>
      </c>
    </row>
    <row r="728" spans="2:8" x14ac:dyDescent="0.35">
      <c r="B728" s="2">
        <v>667</v>
      </c>
      <c r="C728" s="2">
        <v>7</v>
      </c>
      <c r="D728" s="2">
        <v>13</v>
      </c>
      <c r="E728" s="2">
        <v>8</v>
      </c>
      <c r="F728" s="26">
        <v>2.5882352941176472</v>
      </c>
      <c r="G728" s="26">
        <v>2</v>
      </c>
      <c r="H728" s="26">
        <v>2.125</v>
      </c>
    </row>
    <row r="729" spans="2:8" x14ac:dyDescent="0.35">
      <c r="B729" s="2">
        <v>668</v>
      </c>
      <c r="C729" s="2">
        <v>9</v>
      </c>
      <c r="D729" s="2">
        <v>14</v>
      </c>
      <c r="E729" s="2">
        <v>7</v>
      </c>
      <c r="F729" s="26">
        <v>3.0555555555555554</v>
      </c>
      <c r="G729" s="26">
        <v>2.7142857142857144</v>
      </c>
      <c r="H729" s="26">
        <v>3.5714285714285716</v>
      </c>
    </row>
    <row r="730" spans="2:8" x14ac:dyDescent="0.35">
      <c r="B730" s="2">
        <v>669</v>
      </c>
      <c r="C730" s="2">
        <v>8</v>
      </c>
      <c r="D730" s="2">
        <v>14</v>
      </c>
      <c r="E730" s="2">
        <v>8</v>
      </c>
      <c r="F730" s="26">
        <v>2.8888888888888888</v>
      </c>
      <c r="G730" s="26">
        <v>2.5</v>
      </c>
      <c r="H730" s="26">
        <v>3.125</v>
      </c>
    </row>
    <row r="731" spans="2:8" x14ac:dyDescent="0.35">
      <c r="B731" s="2">
        <v>670</v>
      </c>
      <c r="C731" s="2">
        <v>8</v>
      </c>
      <c r="D731" s="2">
        <v>14</v>
      </c>
      <c r="E731" s="2">
        <v>7</v>
      </c>
      <c r="F731" s="26">
        <v>2.7777777777777777</v>
      </c>
      <c r="G731" s="26">
        <v>2.5</v>
      </c>
      <c r="H731" s="26">
        <v>3.8571428571428572</v>
      </c>
    </row>
    <row r="732" spans="2:8" x14ac:dyDescent="0.35">
      <c r="B732" s="2">
        <v>671</v>
      </c>
      <c r="C732" s="2">
        <v>8</v>
      </c>
      <c r="D732" s="2">
        <v>14</v>
      </c>
      <c r="E732" s="2">
        <v>7</v>
      </c>
      <c r="F732" s="26">
        <v>2.7777777777777777</v>
      </c>
      <c r="G732" s="26">
        <v>2.2857142857142856</v>
      </c>
      <c r="H732" s="26">
        <v>3.1428571428571428</v>
      </c>
    </row>
    <row r="733" spans="2:8" x14ac:dyDescent="0.35">
      <c r="B733" s="2">
        <v>672</v>
      </c>
      <c r="C733" s="2">
        <v>8</v>
      </c>
      <c r="D733" s="2">
        <v>15</v>
      </c>
      <c r="E733" s="2">
        <v>11</v>
      </c>
      <c r="F733" s="26">
        <v>3.0555555555555554</v>
      </c>
      <c r="G733" s="26">
        <v>2.4666666666666668</v>
      </c>
      <c r="H733" s="26">
        <v>2.7272727272727271</v>
      </c>
    </row>
    <row r="734" spans="2:8" x14ac:dyDescent="0.35">
      <c r="B734" s="2">
        <v>673</v>
      </c>
      <c r="C734" s="2">
        <v>9</v>
      </c>
      <c r="D734" s="2">
        <v>17</v>
      </c>
      <c r="E734" s="2">
        <v>8</v>
      </c>
      <c r="F734" s="26">
        <v>3.1111111111111112</v>
      </c>
      <c r="G734" s="26">
        <v>2.2352941176470589</v>
      </c>
      <c r="H734" s="26">
        <v>3</v>
      </c>
    </row>
    <row r="735" spans="2:8" x14ac:dyDescent="0.35">
      <c r="B735" s="2">
        <v>674</v>
      </c>
      <c r="C735" s="2">
        <v>8</v>
      </c>
      <c r="D735" s="2">
        <v>16</v>
      </c>
      <c r="E735" s="2">
        <v>7</v>
      </c>
      <c r="F735" s="26">
        <v>2.8888888888888888</v>
      </c>
      <c r="G735" s="26">
        <v>2.125</v>
      </c>
      <c r="H735" s="26">
        <v>3</v>
      </c>
    </row>
    <row r="736" spans="2:8" x14ac:dyDescent="0.35">
      <c r="B736" s="2">
        <v>675</v>
      </c>
      <c r="C736" s="2">
        <v>9</v>
      </c>
      <c r="D736" s="2">
        <v>15</v>
      </c>
      <c r="E736" s="2">
        <v>7</v>
      </c>
      <c r="F736" s="26">
        <v>3</v>
      </c>
      <c r="G736" s="26">
        <v>2.4666666666666668</v>
      </c>
      <c r="H736" s="26">
        <v>3.4285714285714284</v>
      </c>
    </row>
    <row r="737" spans="2:8" x14ac:dyDescent="0.35">
      <c r="B737" s="2">
        <v>676</v>
      </c>
      <c r="C737" s="2">
        <v>6</v>
      </c>
      <c r="D737" s="2">
        <v>13</v>
      </c>
      <c r="E737" s="2">
        <v>8</v>
      </c>
      <c r="F737" s="26">
        <v>2.7222222222222223</v>
      </c>
      <c r="G737" s="26">
        <v>2.5384615384615383</v>
      </c>
      <c r="H737" s="26">
        <v>3.375</v>
      </c>
    </row>
    <row r="738" spans="2:8" x14ac:dyDescent="0.35">
      <c r="B738" s="2">
        <v>677</v>
      </c>
      <c r="C738" s="2">
        <v>12</v>
      </c>
      <c r="D738" s="2">
        <v>15</v>
      </c>
      <c r="E738" s="2">
        <v>7</v>
      </c>
      <c r="F738" s="26">
        <v>2.8333333333333335</v>
      </c>
      <c r="G738" s="26">
        <v>2.2000000000000002</v>
      </c>
      <c r="H738" s="26">
        <v>2.8571428571428572</v>
      </c>
    </row>
    <row r="739" spans="2:8" x14ac:dyDescent="0.35">
      <c r="B739" s="2">
        <v>678</v>
      </c>
      <c r="C739" s="2">
        <v>11</v>
      </c>
      <c r="D739" s="2">
        <v>17</v>
      </c>
      <c r="E739" s="2">
        <v>11</v>
      </c>
      <c r="F739" s="26">
        <v>3.2222222222222223</v>
      </c>
      <c r="G739" s="26">
        <v>2.3529411764705883</v>
      </c>
      <c r="H739" s="26">
        <v>2.5454545454545454</v>
      </c>
    </row>
    <row r="740" spans="2:8" x14ac:dyDescent="0.35">
      <c r="B740" s="2">
        <v>679</v>
      </c>
      <c r="C740" s="2">
        <v>8</v>
      </c>
      <c r="D740" s="2">
        <v>14</v>
      </c>
      <c r="E740" s="2">
        <v>8</v>
      </c>
      <c r="F740" s="26">
        <v>3.0588235294117645</v>
      </c>
      <c r="G740" s="26">
        <v>2.5</v>
      </c>
      <c r="H740" s="26">
        <v>2.875</v>
      </c>
    </row>
    <row r="741" spans="2:8" x14ac:dyDescent="0.35">
      <c r="B741" s="2">
        <v>680</v>
      </c>
      <c r="C741" s="2">
        <v>10</v>
      </c>
      <c r="D741" s="2">
        <v>12</v>
      </c>
      <c r="E741" s="2">
        <v>7</v>
      </c>
      <c r="F741" s="26">
        <v>2.7647058823529411</v>
      </c>
      <c r="G741" s="26">
        <v>2.5833333333333335</v>
      </c>
      <c r="H741" s="26">
        <v>3</v>
      </c>
    </row>
    <row r="742" spans="2:8" x14ac:dyDescent="0.35">
      <c r="B742" s="2">
        <v>681</v>
      </c>
      <c r="C742" s="2">
        <v>6</v>
      </c>
      <c r="D742" s="2">
        <v>15</v>
      </c>
      <c r="E742" s="2">
        <v>8</v>
      </c>
      <c r="F742" s="26">
        <v>2.9411764705882355</v>
      </c>
      <c r="G742" s="26">
        <v>2.4</v>
      </c>
      <c r="H742" s="26">
        <v>2.5</v>
      </c>
    </row>
    <row r="743" spans="2:8" x14ac:dyDescent="0.35">
      <c r="B743" s="2">
        <v>682</v>
      </c>
      <c r="C743" s="2">
        <v>7</v>
      </c>
      <c r="D743" s="2">
        <v>13</v>
      </c>
      <c r="E743" s="2">
        <v>7</v>
      </c>
      <c r="F743" s="26">
        <v>2.7777777777777777</v>
      </c>
      <c r="G743" s="26">
        <v>2.4615384615384617</v>
      </c>
      <c r="H743" s="26">
        <v>3</v>
      </c>
    </row>
    <row r="744" spans="2:8" x14ac:dyDescent="0.35">
      <c r="B744" s="2">
        <v>683</v>
      </c>
      <c r="C744" s="2">
        <v>4</v>
      </c>
      <c r="D744" s="2">
        <v>13</v>
      </c>
      <c r="E744" s="2">
        <v>8</v>
      </c>
      <c r="F744" s="26">
        <v>2.7058823529411766</v>
      </c>
      <c r="G744" s="26">
        <v>2.3846153846153846</v>
      </c>
      <c r="H744" s="26">
        <v>2.875</v>
      </c>
    </row>
    <row r="745" spans="2:8" x14ac:dyDescent="0.35">
      <c r="B745" s="2">
        <v>684</v>
      </c>
      <c r="C745" s="2">
        <v>10</v>
      </c>
      <c r="D745" s="2">
        <v>16</v>
      </c>
      <c r="E745" s="2">
        <v>8</v>
      </c>
      <c r="F745" s="26">
        <v>3.1764705882352939</v>
      </c>
      <c r="G745" s="26">
        <v>2.25</v>
      </c>
      <c r="H745" s="26">
        <v>3</v>
      </c>
    </row>
    <row r="746" spans="2:8" x14ac:dyDescent="0.35">
      <c r="B746" s="2">
        <v>685</v>
      </c>
      <c r="C746" s="2">
        <v>11</v>
      </c>
      <c r="D746" s="2">
        <v>14</v>
      </c>
      <c r="E746" s="2">
        <v>8</v>
      </c>
      <c r="F746" s="26">
        <v>2.8333333333333335</v>
      </c>
      <c r="G746" s="26">
        <v>2.5</v>
      </c>
      <c r="H746" s="26">
        <v>3.125</v>
      </c>
    </row>
    <row r="747" spans="2:8" x14ac:dyDescent="0.35">
      <c r="B747" s="2">
        <v>686</v>
      </c>
      <c r="C747" s="2">
        <v>8</v>
      </c>
      <c r="D747" s="2">
        <v>14</v>
      </c>
      <c r="E747" s="2">
        <v>8</v>
      </c>
      <c r="F747" s="26">
        <v>2.9444444444444446</v>
      </c>
      <c r="G747" s="26">
        <v>2.5</v>
      </c>
      <c r="H747" s="26">
        <v>3.125</v>
      </c>
    </row>
    <row r="748" spans="2:8" x14ac:dyDescent="0.35">
      <c r="B748" s="2">
        <v>687</v>
      </c>
      <c r="C748" s="2">
        <v>6</v>
      </c>
      <c r="D748" s="2">
        <v>15</v>
      </c>
      <c r="E748" s="2">
        <v>9</v>
      </c>
      <c r="F748" s="26">
        <v>2.8888888888888888</v>
      </c>
      <c r="G748" s="26">
        <v>2.2666666666666666</v>
      </c>
      <c r="H748" s="26">
        <v>3</v>
      </c>
    </row>
    <row r="749" spans="2:8" x14ac:dyDescent="0.35">
      <c r="B749" s="2">
        <v>688</v>
      </c>
      <c r="C749" s="2">
        <v>8</v>
      </c>
      <c r="D749" s="2">
        <v>14</v>
      </c>
      <c r="E749" s="2">
        <v>8</v>
      </c>
      <c r="F749" s="26">
        <v>3.0555555555555554</v>
      </c>
      <c r="G749" s="26">
        <v>2.7142857142857144</v>
      </c>
      <c r="H749" s="26">
        <v>3.5</v>
      </c>
    </row>
    <row r="750" spans="2:8" x14ac:dyDescent="0.35">
      <c r="B750" s="2">
        <v>689</v>
      </c>
      <c r="C750" s="2">
        <v>9</v>
      </c>
      <c r="D750" s="2">
        <v>14</v>
      </c>
      <c r="E750" s="2">
        <v>9</v>
      </c>
      <c r="F750" s="26">
        <v>2.7777777777777777</v>
      </c>
      <c r="G750" s="26">
        <v>2.4285714285714284</v>
      </c>
      <c r="H750" s="26">
        <v>2.8888888888888888</v>
      </c>
    </row>
    <row r="751" spans="2:8" x14ac:dyDescent="0.35">
      <c r="B751" s="2">
        <v>690</v>
      </c>
      <c r="C751" s="2">
        <v>10</v>
      </c>
      <c r="D751" s="2">
        <v>14</v>
      </c>
      <c r="E751" s="2">
        <v>10</v>
      </c>
      <c r="F751" s="26">
        <v>2.8888888888888888</v>
      </c>
      <c r="G751" s="26">
        <v>2.5714285714285716</v>
      </c>
      <c r="H751" s="26">
        <v>2.8</v>
      </c>
    </row>
    <row r="752" spans="2:8" x14ac:dyDescent="0.35">
      <c r="B752" s="2">
        <v>691</v>
      </c>
      <c r="C752" s="2">
        <v>6</v>
      </c>
      <c r="D752" s="2">
        <v>13</v>
      </c>
      <c r="E752" s="2">
        <v>7</v>
      </c>
      <c r="F752" s="26">
        <v>3</v>
      </c>
      <c r="G752" s="26">
        <v>2.6923076923076925</v>
      </c>
      <c r="H752" s="26">
        <v>3.4285714285714284</v>
      </c>
    </row>
    <row r="753" spans="2:8" x14ac:dyDescent="0.35">
      <c r="B753" s="2">
        <v>692</v>
      </c>
      <c r="C753" s="2">
        <v>10</v>
      </c>
      <c r="D753" s="2">
        <v>10</v>
      </c>
      <c r="E753" s="2">
        <v>7</v>
      </c>
      <c r="F753" s="26">
        <v>3.4</v>
      </c>
      <c r="G753" s="26">
        <v>3.7</v>
      </c>
      <c r="H753" s="26">
        <v>4.4285714285714288</v>
      </c>
    </row>
    <row r="754" spans="2:8" x14ac:dyDescent="0.35">
      <c r="B754" s="2">
        <v>693</v>
      </c>
      <c r="C754" s="2">
        <v>8</v>
      </c>
      <c r="D754" s="2">
        <v>14</v>
      </c>
      <c r="E754" s="2">
        <v>10</v>
      </c>
      <c r="F754" s="26">
        <v>3.1666666666666665</v>
      </c>
      <c r="G754" s="26">
        <v>2.8571428571428572</v>
      </c>
      <c r="H754" s="26">
        <v>3.3</v>
      </c>
    </row>
    <row r="755" spans="2:8" x14ac:dyDescent="0.35">
      <c r="B755" s="2">
        <v>694</v>
      </c>
      <c r="C755" s="2">
        <v>10</v>
      </c>
      <c r="D755" s="2">
        <v>13</v>
      </c>
      <c r="E755" s="2">
        <v>7</v>
      </c>
      <c r="F755" s="26">
        <v>2.8823529411764706</v>
      </c>
      <c r="G755" s="26">
        <v>2.5384615384615383</v>
      </c>
      <c r="H755" s="26">
        <v>2.7142857142857144</v>
      </c>
    </row>
    <row r="756" spans="2:8" x14ac:dyDescent="0.35">
      <c r="B756" s="2">
        <v>695</v>
      </c>
      <c r="C756" s="2">
        <v>7</v>
      </c>
      <c r="D756" s="2">
        <v>14</v>
      </c>
      <c r="E756" s="2">
        <v>8</v>
      </c>
      <c r="F756" s="26">
        <v>2.8333333333333335</v>
      </c>
      <c r="G756" s="26">
        <v>2.4285714285714284</v>
      </c>
      <c r="H756" s="26">
        <v>2.875</v>
      </c>
    </row>
    <row r="757" spans="2:8" x14ac:dyDescent="0.35">
      <c r="B757" s="2">
        <v>696</v>
      </c>
      <c r="C757" s="2">
        <v>7</v>
      </c>
      <c r="D757" s="2">
        <v>13</v>
      </c>
      <c r="E757" s="2">
        <v>7</v>
      </c>
      <c r="F757" s="26">
        <v>2.8333333333333335</v>
      </c>
      <c r="G757" s="26">
        <v>2.6153846153846154</v>
      </c>
      <c r="H757" s="26">
        <v>3.4285714285714284</v>
      </c>
    </row>
    <row r="758" spans="2:8" x14ac:dyDescent="0.35">
      <c r="B758" s="2">
        <v>697</v>
      </c>
      <c r="C758" s="2">
        <v>5</v>
      </c>
      <c r="D758" s="2">
        <v>13</v>
      </c>
      <c r="E758" s="2">
        <v>8</v>
      </c>
      <c r="F758" s="26">
        <v>2.6111111111111112</v>
      </c>
      <c r="G758" s="26">
        <v>2.3076923076923075</v>
      </c>
      <c r="H758" s="26">
        <v>2.625</v>
      </c>
    </row>
    <row r="759" spans="2:8" x14ac:dyDescent="0.35">
      <c r="B759" s="2">
        <v>698</v>
      </c>
      <c r="C759" s="2">
        <v>8</v>
      </c>
      <c r="D759" s="2">
        <v>16</v>
      </c>
      <c r="E759" s="2">
        <v>8</v>
      </c>
      <c r="F759" s="26">
        <v>2.9444444444444446</v>
      </c>
      <c r="G759" s="26">
        <v>2.3125</v>
      </c>
      <c r="H759" s="26">
        <v>3</v>
      </c>
    </row>
    <row r="760" spans="2:8" x14ac:dyDescent="0.35">
      <c r="B760" s="2">
        <v>699</v>
      </c>
      <c r="C760" s="2">
        <v>2</v>
      </c>
      <c r="D760" s="2">
        <v>11</v>
      </c>
      <c r="E760" s="2">
        <v>6</v>
      </c>
      <c r="F760" s="26">
        <v>2.4444444444444446</v>
      </c>
      <c r="G760" s="26">
        <v>2.3636363636363638</v>
      </c>
      <c r="H760" s="26">
        <v>3</v>
      </c>
    </row>
    <row r="761" spans="2:8" x14ac:dyDescent="0.35">
      <c r="B761" s="2">
        <v>700</v>
      </c>
      <c r="C761" s="2">
        <v>6</v>
      </c>
      <c r="D761" s="2">
        <v>14</v>
      </c>
      <c r="E761" s="2">
        <v>9</v>
      </c>
      <c r="F761" s="26">
        <v>2.7647058823529411</v>
      </c>
      <c r="G761" s="26">
        <v>2.2142857142857144</v>
      </c>
      <c r="H761" s="26">
        <v>2.4444444444444446</v>
      </c>
    </row>
    <row r="762" spans="2:8" x14ac:dyDescent="0.35">
      <c r="B762" s="2">
        <v>701</v>
      </c>
      <c r="C762" s="2">
        <v>6</v>
      </c>
      <c r="D762" s="2">
        <v>14</v>
      </c>
      <c r="E762" s="2">
        <v>8</v>
      </c>
      <c r="F762" s="26">
        <v>2.7777777777777777</v>
      </c>
      <c r="G762" s="26">
        <v>2.4285714285714284</v>
      </c>
      <c r="H762" s="26">
        <v>2.75</v>
      </c>
    </row>
    <row r="763" spans="2:8" x14ac:dyDescent="0.35">
      <c r="B763" s="2">
        <v>702</v>
      </c>
      <c r="C763" s="2">
        <v>8</v>
      </c>
      <c r="D763" s="2">
        <v>16</v>
      </c>
      <c r="E763" s="2">
        <v>9</v>
      </c>
      <c r="F763" s="26">
        <v>2.8888888888888888</v>
      </c>
      <c r="G763" s="26">
        <v>2.1875</v>
      </c>
      <c r="H763" s="26">
        <v>2.7777777777777777</v>
      </c>
    </row>
    <row r="764" spans="2:8" x14ac:dyDescent="0.35">
      <c r="B764" s="2">
        <v>703</v>
      </c>
      <c r="C764" s="2">
        <v>5</v>
      </c>
      <c r="D764" s="2">
        <v>14</v>
      </c>
      <c r="E764" s="2">
        <v>8</v>
      </c>
      <c r="F764" s="26">
        <v>2.9411764705882355</v>
      </c>
      <c r="G764" s="26">
        <v>2.5714285714285716</v>
      </c>
      <c r="H764" s="26">
        <v>3.25</v>
      </c>
    </row>
    <row r="765" spans="2:8" x14ac:dyDescent="0.35">
      <c r="B765" s="2">
        <v>704</v>
      </c>
      <c r="C765" s="2">
        <v>10</v>
      </c>
      <c r="D765" s="2">
        <v>16</v>
      </c>
      <c r="E765" s="2">
        <v>8</v>
      </c>
      <c r="F765" s="26">
        <v>3</v>
      </c>
      <c r="G765" s="26">
        <v>2.25</v>
      </c>
      <c r="H765" s="26">
        <v>2.75</v>
      </c>
    </row>
    <row r="766" spans="2:8" x14ac:dyDescent="0.35">
      <c r="B766" s="2">
        <v>705</v>
      </c>
      <c r="C766" s="2">
        <v>8</v>
      </c>
      <c r="D766" s="2">
        <v>13</v>
      </c>
      <c r="E766" s="2">
        <v>8</v>
      </c>
      <c r="F766" s="26">
        <v>3.0588235294117645</v>
      </c>
      <c r="G766" s="26">
        <v>2.8461538461538463</v>
      </c>
      <c r="H766" s="26">
        <v>3.75</v>
      </c>
    </row>
    <row r="767" spans="2:8" x14ac:dyDescent="0.35">
      <c r="B767" s="2">
        <v>706</v>
      </c>
      <c r="C767" s="2">
        <v>8</v>
      </c>
      <c r="D767" s="2">
        <v>11</v>
      </c>
      <c r="E767" s="2">
        <v>7</v>
      </c>
      <c r="F767" s="26">
        <v>2.6111111111111112</v>
      </c>
      <c r="G767" s="26">
        <v>2.8181818181818183</v>
      </c>
      <c r="H767" s="26">
        <v>3.7142857142857144</v>
      </c>
    </row>
    <row r="768" spans="2:8" x14ac:dyDescent="0.35">
      <c r="B768" s="2">
        <v>707</v>
      </c>
      <c r="C768" s="2">
        <v>10</v>
      </c>
      <c r="D768" s="2">
        <v>14</v>
      </c>
      <c r="E768" s="2">
        <v>7</v>
      </c>
      <c r="F768" s="26">
        <v>2.8888888888888888</v>
      </c>
      <c r="G768" s="26">
        <v>2.4285714285714284</v>
      </c>
      <c r="H768" s="26">
        <v>3.5714285714285716</v>
      </c>
    </row>
    <row r="769" spans="2:8" x14ac:dyDescent="0.35">
      <c r="B769" s="2">
        <v>708</v>
      </c>
      <c r="C769" s="2">
        <v>10</v>
      </c>
      <c r="D769" s="2">
        <v>17</v>
      </c>
      <c r="E769" s="2">
        <v>9</v>
      </c>
      <c r="F769" s="26">
        <v>3.0555555555555554</v>
      </c>
      <c r="G769" s="26">
        <v>2.1764705882352939</v>
      </c>
      <c r="H769" s="26">
        <v>2.4444444444444446</v>
      </c>
    </row>
    <row r="770" spans="2:8" x14ac:dyDescent="0.35">
      <c r="B770" s="2">
        <v>709</v>
      </c>
      <c r="C770" s="2">
        <v>7</v>
      </c>
      <c r="D770" s="2">
        <v>12</v>
      </c>
      <c r="E770" s="2">
        <v>8</v>
      </c>
      <c r="F770" s="26">
        <v>2.9411764705882355</v>
      </c>
      <c r="G770" s="26">
        <v>2.9166666666666665</v>
      </c>
      <c r="H770" s="26">
        <v>3.375</v>
      </c>
    </row>
    <row r="771" spans="2:8" x14ac:dyDescent="0.35">
      <c r="B771" s="2">
        <v>710</v>
      </c>
      <c r="C771" s="2">
        <v>9</v>
      </c>
      <c r="D771" s="2">
        <v>14</v>
      </c>
      <c r="E771" s="2">
        <v>8</v>
      </c>
      <c r="F771" s="26">
        <v>3.0555555555555554</v>
      </c>
      <c r="G771" s="26">
        <v>2.7142857142857144</v>
      </c>
      <c r="H771" s="26">
        <v>3.125</v>
      </c>
    </row>
    <row r="772" spans="2:8" x14ac:dyDescent="0.35">
      <c r="B772" s="2">
        <v>711</v>
      </c>
      <c r="C772" s="2">
        <v>9</v>
      </c>
      <c r="D772" s="2">
        <v>14</v>
      </c>
      <c r="E772" s="2">
        <v>9</v>
      </c>
      <c r="F772" s="26">
        <v>2.8888888888888888</v>
      </c>
      <c r="G772" s="26">
        <v>2.6428571428571428</v>
      </c>
      <c r="H772" s="26">
        <v>3.2222222222222223</v>
      </c>
    </row>
    <row r="773" spans="2:8" x14ac:dyDescent="0.35">
      <c r="B773" s="2">
        <v>712</v>
      </c>
      <c r="C773" s="2">
        <v>8</v>
      </c>
      <c r="D773" s="2">
        <v>15</v>
      </c>
      <c r="E773" s="2">
        <v>7</v>
      </c>
      <c r="F773" s="26">
        <v>3.1111111111111112</v>
      </c>
      <c r="G773" s="26">
        <v>2.5333333333333332</v>
      </c>
      <c r="H773" s="26">
        <v>2.8571428571428572</v>
      </c>
    </row>
    <row r="774" spans="2:8" x14ac:dyDescent="0.35">
      <c r="B774" s="2">
        <v>713</v>
      </c>
      <c r="C774" s="2">
        <v>5</v>
      </c>
      <c r="D774" s="2">
        <v>14</v>
      </c>
      <c r="E774" s="2">
        <v>6</v>
      </c>
      <c r="F774" s="26">
        <v>2.7222222222222223</v>
      </c>
      <c r="G774" s="26">
        <v>2.4285714285714284</v>
      </c>
      <c r="H774" s="26">
        <v>2.6666666666666665</v>
      </c>
    </row>
    <row r="775" spans="2:8" x14ac:dyDescent="0.35">
      <c r="B775" s="2">
        <v>714</v>
      </c>
      <c r="C775" s="2">
        <v>8</v>
      </c>
      <c r="D775" s="2">
        <v>13</v>
      </c>
      <c r="E775" s="2">
        <v>10</v>
      </c>
      <c r="F775" s="26">
        <v>3.0555555555555554</v>
      </c>
      <c r="G775" s="26">
        <v>2.9230769230769229</v>
      </c>
      <c r="H775" s="26">
        <v>3.1</v>
      </c>
    </row>
    <row r="776" spans="2:8" x14ac:dyDescent="0.35">
      <c r="B776" s="2">
        <v>715</v>
      </c>
      <c r="C776" s="2">
        <v>6</v>
      </c>
      <c r="D776" s="2">
        <v>16</v>
      </c>
      <c r="E776" s="2">
        <v>10</v>
      </c>
      <c r="F776" s="26">
        <v>2.8888888888888888</v>
      </c>
      <c r="G776" s="26">
        <v>2.1875</v>
      </c>
      <c r="H776" s="26">
        <v>2.5</v>
      </c>
    </row>
    <row r="777" spans="2:8" x14ac:dyDescent="0.35">
      <c r="B777" s="2">
        <v>716</v>
      </c>
      <c r="C777" s="2">
        <v>8</v>
      </c>
      <c r="D777" s="2">
        <v>13</v>
      </c>
      <c r="E777" s="2">
        <v>7</v>
      </c>
      <c r="F777" s="26">
        <v>3.0588235294117645</v>
      </c>
      <c r="G777" s="26">
        <v>2.7692307692307692</v>
      </c>
      <c r="H777" s="26">
        <v>3</v>
      </c>
    </row>
    <row r="778" spans="2:8" x14ac:dyDescent="0.35">
      <c r="B778" s="2">
        <v>717</v>
      </c>
      <c r="C778" s="2">
        <v>8</v>
      </c>
      <c r="D778" s="2">
        <v>15</v>
      </c>
      <c r="E778" s="2">
        <v>9</v>
      </c>
      <c r="F778" s="26">
        <v>2.9444444444444446</v>
      </c>
      <c r="G778" s="26">
        <v>2.4</v>
      </c>
      <c r="H778" s="26">
        <v>3.1111111111111112</v>
      </c>
    </row>
    <row r="779" spans="2:8" x14ac:dyDescent="0.35">
      <c r="B779" s="2">
        <v>718</v>
      </c>
      <c r="C779" s="2">
        <v>6</v>
      </c>
      <c r="D779" s="2">
        <v>12</v>
      </c>
      <c r="E779" s="2">
        <v>6</v>
      </c>
      <c r="F779" s="26">
        <v>2.6111111111111112</v>
      </c>
      <c r="G779" s="26">
        <v>2.6666666666666665</v>
      </c>
      <c r="H779" s="26">
        <v>3.5</v>
      </c>
    </row>
    <row r="780" spans="2:8" x14ac:dyDescent="0.35">
      <c r="B780" s="2">
        <v>719</v>
      </c>
      <c r="C780" s="2">
        <v>8</v>
      </c>
      <c r="D780" s="2">
        <v>14</v>
      </c>
      <c r="E780" s="2">
        <v>7</v>
      </c>
      <c r="F780" s="26">
        <v>2.6666666666666665</v>
      </c>
      <c r="G780" s="26">
        <v>2.2857142857142856</v>
      </c>
      <c r="H780" s="26">
        <v>2.8571428571428572</v>
      </c>
    </row>
    <row r="781" spans="2:8" x14ac:dyDescent="0.35">
      <c r="B781" s="2">
        <v>720</v>
      </c>
      <c r="C781" s="2">
        <v>5</v>
      </c>
      <c r="D781" s="2">
        <v>13</v>
      </c>
      <c r="E781" s="2">
        <v>8</v>
      </c>
      <c r="F781" s="26">
        <v>2.7777777777777777</v>
      </c>
      <c r="G781" s="26">
        <v>2.5384615384615383</v>
      </c>
      <c r="H781" s="26">
        <v>3.125</v>
      </c>
    </row>
    <row r="782" spans="2:8" x14ac:dyDescent="0.35">
      <c r="B782" s="2">
        <v>721</v>
      </c>
      <c r="C782" s="2">
        <v>4</v>
      </c>
      <c r="D782" s="2">
        <v>14</v>
      </c>
      <c r="E782" s="2">
        <v>6</v>
      </c>
      <c r="F782" s="26">
        <v>2.6666666666666665</v>
      </c>
      <c r="G782" s="26">
        <v>2.2857142857142856</v>
      </c>
      <c r="H782" s="26">
        <v>3.3333333333333335</v>
      </c>
    </row>
    <row r="783" spans="2:8" x14ac:dyDescent="0.35">
      <c r="B783" s="2">
        <v>722</v>
      </c>
      <c r="C783" s="2">
        <v>6</v>
      </c>
      <c r="D783" s="2">
        <v>14</v>
      </c>
      <c r="E783" s="2">
        <v>7</v>
      </c>
      <c r="F783" s="26">
        <v>2.8235294117647061</v>
      </c>
      <c r="G783" s="26">
        <v>2.2857142857142856</v>
      </c>
      <c r="H783" s="26">
        <v>2.7142857142857144</v>
      </c>
    </row>
    <row r="784" spans="2:8" x14ac:dyDescent="0.35">
      <c r="B784" s="2">
        <v>723</v>
      </c>
      <c r="C784" s="2">
        <v>6</v>
      </c>
      <c r="D784" s="2">
        <v>12</v>
      </c>
      <c r="E784" s="2">
        <v>9</v>
      </c>
      <c r="F784" s="26">
        <v>2.8333333333333335</v>
      </c>
      <c r="G784" s="26">
        <v>2.8333333333333335</v>
      </c>
      <c r="H784" s="26">
        <v>3</v>
      </c>
    </row>
    <row r="785" spans="2:8" x14ac:dyDescent="0.35">
      <c r="B785" s="2">
        <v>724</v>
      </c>
      <c r="C785" s="2">
        <v>11</v>
      </c>
      <c r="D785" s="2">
        <v>13</v>
      </c>
      <c r="E785" s="2">
        <v>8</v>
      </c>
      <c r="F785" s="26">
        <v>2.8823529411764706</v>
      </c>
      <c r="G785" s="26">
        <v>2.4615384615384617</v>
      </c>
      <c r="H785" s="26">
        <v>2.5</v>
      </c>
    </row>
    <row r="786" spans="2:8" x14ac:dyDescent="0.35">
      <c r="B786" s="2">
        <v>725</v>
      </c>
      <c r="C786" s="2">
        <v>11</v>
      </c>
      <c r="D786" s="2">
        <v>15</v>
      </c>
      <c r="E786" s="2">
        <v>8</v>
      </c>
      <c r="F786" s="26">
        <v>3.2777777777777777</v>
      </c>
      <c r="G786" s="26">
        <v>2.8</v>
      </c>
      <c r="H786" s="26">
        <v>3.625</v>
      </c>
    </row>
    <row r="787" spans="2:8" x14ac:dyDescent="0.35">
      <c r="B787" s="2">
        <v>726</v>
      </c>
      <c r="C787" s="2">
        <v>10</v>
      </c>
      <c r="D787" s="2">
        <v>16</v>
      </c>
      <c r="E787" s="2">
        <v>11</v>
      </c>
      <c r="F787" s="26">
        <v>3.1111111111111112</v>
      </c>
      <c r="G787" s="26">
        <v>2.375</v>
      </c>
      <c r="H787" s="26">
        <v>2.8181818181818183</v>
      </c>
    </row>
    <row r="788" spans="2:8" x14ac:dyDescent="0.35">
      <c r="B788" s="2">
        <v>727</v>
      </c>
      <c r="C788" s="2">
        <v>10</v>
      </c>
      <c r="D788" s="2">
        <v>15</v>
      </c>
      <c r="E788" s="2">
        <v>9</v>
      </c>
      <c r="F788" s="26">
        <v>3.1764705882352939</v>
      </c>
      <c r="G788" s="26">
        <v>2.5333333333333332</v>
      </c>
      <c r="H788" s="26">
        <v>2.6666666666666665</v>
      </c>
    </row>
    <row r="789" spans="2:8" x14ac:dyDescent="0.35">
      <c r="B789" s="2">
        <v>728</v>
      </c>
      <c r="C789" s="2">
        <v>9</v>
      </c>
      <c r="D789" s="2">
        <v>13</v>
      </c>
      <c r="E789" s="2">
        <v>9</v>
      </c>
      <c r="F789" s="26">
        <v>3.0555555555555554</v>
      </c>
      <c r="G789" s="26">
        <v>2.9230769230769229</v>
      </c>
      <c r="H789" s="26">
        <v>3.1111111111111112</v>
      </c>
    </row>
    <row r="790" spans="2:8" x14ac:dyDescent="0.35">
      <c r="B790" s="2">
        <v>729</v>
      </c>
      <c r="C790" s="2">
        <v>5</v>
      </c>
      <c r="D790" s="2">
        <v>11</v>
      </c>
      <c r="E790" s="2">
        <v>7</v>
      </c>
      <c r="F790" s="26">
        <v>2.7777777777777777</v>
      </c>
      <c r="G790" s="26">
        <v>3.1818181818181817</v>
      </c>
      <c r="H790" s="26">
        <v>4.1428571428571432</v>
      </c>
    </row>
    <row r="791" spans="2:8" x14ac:dyDescent="0.35">
      <c r="B791" s="2">
        <v>730</v>
      </c>
      <c r="C791" s="2">
        <v>10</v>
      </c>
      <c r="D791" s="2">
        <v>15</v>
      </c>
      <c r="E791" s="2">
        <v>10</v>
      </c>
      <c r="F791" s="26">
        <v>3.1111111111111112</v>
      </c>
      <c r="G791" s="26">
        <v>2.5333333333333332</v>
      </c>
      <c r="H791" s="26">
        <v>2.9</v>
      </c>
    </row>
    <row r="792" spans="2:8" x14ac:dyDescent="0.35">
      <c r="B792" s="2">
        <v>731</v>
      </c>
      <c r="C792" s="2">
        <v>6</v>
      </c>
      <c r="D792" s="2">
        <v>14</v>
      </c>
      <c r="E792" s="2">
        <v>8</v>
      </c>
      <c r="F792" s="26">
        <v>2.7222222222222223</v>
      </c>
      <c r="G792" s="26">
        <v>2.3571428571428572</v>
      </c>
      <c r="H792" s="26">
        <v>2.875</v>
      </c>
    </row>
    <row r="793" spans="2:8" x14ac:dyDescent="0.35">
      <c r="B793" s="2">
        <v>732</v>
      </c>
      <c r="C793" s="2">
        <v>7</v>
      </c>
      <c r="D793" s="2">
        <v>13</v>
      </c>
      <c r="E793" s="2">
        <v>8</v>
      </c>
      <c r="F793" s="26">
        <v>2.8888888888888888</v>
      </c>
      <c r="G793" s="26">
        <v>2.7692307692307692</v>
      </c>
      <c r="H793" s="26">
        <v>3.375</v>
      </c>
    </row>
    <row r="794" spans="2:8" x14ac:dyDescent="0.35">
      <c r="B794" s="2">
        <v>733</v>
      </c>
      <c r="C794" s="2">
        <v>10</v>
      </c>
      <c r="D794" s="2">
        <v>14</v>
      </c>
      <c r="E794" s="2">
        <v>9</v>
      </c>
      <c r="F794" s="26">
        <v>3.1666666666666665</v>
      </c>
      <c r="G794" s="26">
        <v>2.7857142857142856</v>
      </c>
      <c r="H794" s="26">
        <v>3.1111111111111112</v>
      </c>
    </row>
    <row r="795" spans="2:8" x14ac:dyDescent="0.35">
      <c r="B795" s="2">
        <v>734</v>
      </c>
      <c r="C795" s="2">
        <v>7</v>
      </c>
      <c r="D795" s="2">
        <v>15</v>
      </c>
      <c r="E795" s="2">
        <v>8</v>
      </c>
      <c r="F795" s="26">
        <v>3.1111111111111112</v>
      </c>
      <c r="G795" s="26">
        <v>2.7333333333333334</v>
      </c>
      <c r="H795" s="26">
        <v>3.375</v>
      </c>
    </row>
    <row r="796" spans="2:8" x14ac:dyDescent="0.35">
      <c r="B796" s="2">
        <v>735</v>
      </c>
      <c r="C796" s="2">
        <v>10</v>
      </c>
      <c r="D796" s="2">
        <v>15</v>
      </c>
      <c r="E796" s="2">
        <v>6</v>
      </c>
      <c r="F796" s="26">
        <v>2.8235294117647061</v>
      </c>
      <c r="G796" s="26">
        <v>2</v>
      </c>
      <c r="H796" s="26">
        <v>2.8333333333333335</v>
      </c>
    </row>
    <row r="797" spans="2:8" x14ac:dyDescent="0.35">
      <c r="B797" s="2">
        <v>736</v>
      </c>
      <c r="C797" s="2">
        <v>7</v>
      </c>
      <c r="D797" s="2">
        <v>15</v>
      </c>
      <c r="E797" s="2">
        <v>9</v>
      </c>
      <c r="F797" s="26">
        <v>2.7777777777777777</v>
      </c>
      <c r="G797" s="26">
        <v>2.2000000000000002</v>
      </c>
      <c r="H797" s="26">
        <v>2.8888888888888888</v>
      </c>
    </row>
    <row r="798" spans="2:8" x14ac:dyDescent="0.35">
      <c r="B798" s="2">
        <v>737</v>
      </c>
      <c r="C798" s="2">
        <v>7</v>
      </c>
      <c r="D798" s="2">
        <v>16</v>
      </c>
      <c r="E798" s="2">
        <v>9</v>
      </c>
      <c r="F798" s="26">
        <v>2.9444444444444446</v>
      </c>
      <c r="G798" s="26">
        <v>2.1875</v>
      </c>
      <c r="H798" s="26">
        <v>2.4444444444444446</v>
      </c>
    </row>
    <row r="799" spans="2:8" x14ac:dyDescent="0.35">
      <c r="B799" s="2">
        <v>738</v>
      </c>
      <c r="C799" s="2">
        <v>7</v>
      </c>
      <c r="D799" s="2">
        <v>13</v>
      </c>
      <c r="E799" s="2">
        <v>7</v>
      </c>
      <c r="F799" s="26">
        <v>3</v>
      </c>
      <c r="G799" s="26">
        <v>2.6923076923076925</v>
      </c>
      <c r="H799" s="26">
        <v>3</v>
      </c>
    </row>
    <row r="800" spans="2:8" x14ac:dyDescent="0.35">
      <c r="B800" s="2">
        <v>739</v>
      </c>
      <c r="C800" s="2">
        <v>5</v>
      </c>
      <c r="D800" s="2">
        <v>13</v>
      </c>
      <c r="E800" s="2">
        <v>8</v>
      </c>
      <c r="F800" s="26">
        <v>2.8333333333333335</v>
      </c>
      <c r="G800" s="26">
        <v>2.6923076923076925</v>
      </c>
      <c r="H800" s="26">
        <v>3.375</v>
      </c>
    </row>
    <row r="801" spans="2:8" x14ac:dyDescent="0.35">
      <c r="B801" s="2">
        <v>740</v>
      </c>
      <c r="C801" s="2">
        <v>11</v>
      </c>
      <c r="D801" s="2">
        <v>14</v>
      </c>
      <c r="E801" s="2">
        <v>7</v>
      </c>
      <c r="F801" s="26">
        <v>3.0555555555555554</v>
      </c>
      <c r="G801" s="26">
        <v>2.7857142857142856</v>
      </c>
      <c r="H801" s="26">
        <v>4.1428571428571432</v>
      </c>
    </row>
    <row r="802" spans="2:8" x14ac:dyDescent="0.35">
      <c r="B802" s="2">
        <v>741</v>
      </c>
      <c r="C802" s="2">
        <v>10</v>
      </c>
      <c r="D802" s="2">
        <v>16</v>
      </c>
      <c r="E802" s="2">
        <v>9</v>
      </c>
      <c r="F802" s="26">
        <v>3.0555555555555554</v>
      </c>
      <c r="G802" s="26">
        <v>2.375</v>
      </c>
      <c r="H802" s="26">
        <v>3</v>
      </c>
    </row>
    <row r="803" spans="2:8" x14ac:dyDescent="0.35">
      <c r="B803" s="2">
        <v>742</v>
      </c>
      <c r="C803" s="2">
        <v>7</v>
      </c>
      <c r="D803" s="2">
        <v>12</v>
      </c>
      <c r="E803" s="2">
        <v>7</v>
      </c>
      <c r="F803" s="26">
        <v>2.9444444444444446</v>
      </c>
      <c r="G803" s="26">
        <v>3.0833333333333335</v>
      </c>
      <c r="H803" s="26">
        <v>4</v>
      </c>
    </row>
    <row r="804" spans="2:8" x14ac:dyDescent="0.35">
      <c r="B804" s="2">
        <v>743</v>
      </c>
      <c r="C804" s="2">
        <v>7</v>
      </c>
      <c r="D804" s="2">
        <v>13</v>
      </c>
      <c r="E804" s="2">
        <v>8</v>
      </c>
      <c r="F804" s="26">
        <v>2.7777777777777777</v>
      </c>
      <c r="G804" s="26">
        <v>2.6923076923076925</v>
      </c>
      <c r="H804" s="26">
        <v>2.875</v>
      </c>
    </row>
    <row r="805" spans="2:8" x14ac:dyDescent="0.35">
      <c r="B805" s="2">
        <v>744</v>
      </c>
      <c r="C805" s="2">
        <v>9</v>
      </c>
      <c r="D805" s="2">
        <v>15</v>
      </c>
      <c r="E805" s="2">
        <v>8</v>
      </c>
      <c r="F805" s="26">
        <v>2.8888888888888888</v>
      </c>
      <c r="G805" s="26">
        <v>2.2666666666666666</v>
      </c>
      <c r="H805" s="26">
        <v>2.625</v>
      </c>
    </row>
    <row r="806" spans="2:8" x14ac:dyDescent="0.35">
      <c r="B806" s="2">
        <v>745</v>
      </c>
      <c r="C806" s="2">
        <v>5</v>
      </c>
      <c r="D806" s="2">
        <v>15</v>
      </c>
      <c r="E806" s="2">
        <v>8</v>
      </c>
      <c r="F806" s="26">
        <v>2.9411764705882355</v>
      </c>
      <c r="G806" s="26">
        <v>2.2666666666666666</v>
      </c>
      <c r="H806" s="26">
        <v>2.625</v>
      </c>
    </row>
    <row r="807" spans="2:8" x14ac:dyDescent="0.35">
      <c r="B807" s="2">
        <v>746</v>
      </c>
      <c r="C807" s="2">
        <v>7</v>
      </c>
      <c r="D807" s="2">
        <v>14</v>
      </c>
      <c r="E807" s="2">
        <v>7</v>
      </c>
      <c r="F807" s="26">
        <v>3.1764705882352939</v>
      </c>
      <c r="G807" s="26">
        <v>2.6428571428571428</v>
      </c>
      <c r="H807" s="26">
        <v>3.1428571428571428</v>
      </c>
    </row>
    <row r="808" spans="2:8" x14ac:dyDescent="0.35">
      <c r="B808" s="2">
        <v>747</v>
      </c>
      <c r="C808" s="2">
        <v>7</v>
      </c>
      <c r="D808" s="2">
        <v>13</v>
      </c>
      <c r="E808" s="2">
        <v>8</v>
      </c>
      <c r="F808" s="26">
        <v>2.9411764705882355</v>
      </c>
      <c r="G808" s="26">
        <v>2.5384615384615383</v>
      </c>
      <c r="H808" s="26">
        <v>2.875</v>
      </c>
    </row>
    <row r="809" spans="2:8" x14ac:dyDescent="0.35">
      <c r="B809" s="2">
        <v>748</v>
      </c>
      <c r="C809" s="2">
        <v>8</v>
      </c>
      <c r="D809" s="2">
        <v>13</v>
      </c>
      <c r="E809" s="2">
        <v>7</v>
      </c>
      <c r="F809" s="26">
        <v>2.8333333333333335</v>
      </c>
      <c r="G809" s="26">
        <v>2.6923076923076925</v>
      </c>
      <c r="H809" s="26">
        <v>3.1428571428571428</v>
      </c>
    </row>
    <row r="810" spans="2:8" x14ac:dyDescent="0.35">
      <c r="B810" s="2">
        <v>749</v>
      </c>
      <c r="C810" s="2">
        <v>10</v>
      </c>
      <c r="D810" s="2">
        <v>14</v>
      </c>
      <c r="E810" s="2">
        <v>11</v>
      </c>
      <c r="F810" s="26">
        <v>3.1176470588235294</v>
      </c>
      <c r="G810" s="26">
        <v>2.5714285714285716</v>
      </c>
      <c r="H810" s="26">
        <v>3</v>
      </c>
    </row>
    <row r="811" spans="2:8" x14ac:dyDescent="0.35">
      <c r="B811" s="2">
        <v>750</v>
      </c>
      <c r="C811" s="2">
        <v>7</v>
      </c>
      <c r="D811" s="2">
        <v>11</v>
      </c>
      <c r="E811" s="2">
        <v>8</v>
      </c>
      <c r="F811" s="26">
        <v>3.1875</v>
      </c>
      <c r="G811" s="26">
        <v>3.0909090909090908</v>
      </c>
      <c r="H811" s="26">
        <v>3.375</v>
      </c>
    </row>
    <row r="812" spans="2:8" x14ac:dyDescent="0.35">
      <c r="B812" s="2">
        <v>751</v>
      </c>
      <c r="C812" s="2">
        <v>9</v>
      </c>
      <c r="D812" s="2">
        <v>13</v>
      </c>
      <c r="E812" s="2">
        <v>8</v>
      </c>
      <c r="F812" s="26">
        <v>3</v>
      </c>
      <c r="G812" s="26">
        <v>2.8461538461538463</v>
      </c>
      <c r="H812" s="26">
        <v>3.75</v>
      </c>
    </row>
    <row r="813" spans="2:8" x14ac:dyDescent="0.35">
      <c r="B813" s="2">
        <v>752</v>
      </c>
      <c r="C813" s="2">
        <v>9</v>
      </c>
      <c r="D813" s="2">
        <v>15</v>
      </c>
      <c r="E813" s="2">
        <v>8</v>
      </c>
      <c r="F813" s="26">
        <v>3.1111111111111112</v>
      </c>
      <c r="G813" s="26">
        <v>2.6</v>
      </c>
      <c r="H813" s="26">
        <v>2.75</v>
      </c>
    </row>
    <row r="814" spans="2:8" x14ac:dyDescent="0.35">
      <c r="B814" s="2">
        <v>753</v>
      </c>
      <c r="C814" s="2">
        <v>10</v>
      </c>
      <c r="D814" s="2">
        <v>16</v>
      </c>
      <c r="E814" s="2">
        <v>8</v>
      </c>
      <c r="F814" s="26">
        <v>3.0555555555555554</v>
      </c>
      <c r="G814" s="26">
        <v>2.375</v>
      </c>
      <c r="H814" s="26">
        <v>2.625</v>
      </c>
    </row>
    <row r="815" spans="2:8" x14ac:dyDescent="0.35">
      <c r="B815" s="2">
        <v>754</v>
      </c>
      <c r="C815" s="2">
        <v>10</v>
      </c>
      <c r="D815" s="2">
        <v>12</v>
      </c>
      <c r="E815" s="2">
        <v>6</v>
      </c>
      <c r="F815" s="26">
        <v>2.8235294117647061</v>
      </c>
      <c r="G815" s="26">
        <v>2.8333333333333335</v>
      </c>
      <c r="H815" s="26">
        <v>3.3333333333333335</v>
      </c>
    </row>
    <row r="816" spans="2:8" x14ac:dyDescent="0.35">
      <c r="B816" s="2">
        <v>755</v>
      </c>
      <c r="C816" s="2">
        <v>6</v>
      </c>
      <c r="D816" s="2">
        <v>14</v>
      </c>
      <c r="E816" s="2">
        <v>8</v>
      </c>
      <c r="F816" s="26">
        <v>2.8333333333333335</v>
      </c>
      <c r="G816" s="26">
        <v>2.5</v>
      </c>
      <c r="H816" s="26">
        <v>2.875</v>
      </c>
    </row>
    <row r="817" spans="2:8" x14ac:dyDescent="0.35">
      <c r="B817" s="2">
        <v>756</v>
      </c>
      <c r="C817" s="2">
        <v>7</v>
      </c>
      <c r="D817" s="2">
        <v>12</v>
      </c>
      <c r="E817" s="2">
        <v>7</v>
      </c>
      <c r="F817" s="26">
        <v>2.6666666666666665</v>
      </c>
      <c r="G817" s="26">
        <v>2.75</v>
      </c>
      <c r="H817" s="26">
        <v>2.8571428571428572</v>
      </c>
    </row>
    <row r="818" spans="2:8" x14ac:dyDescent="0.35">
      <c r="B818" s="2">
        <v>757</v>
      </c>
      <c r="C818" s="2">
        <v>9</v>
      </c>
      <c r="D818" s="2">
        <v>11</v>
      </c>
      <c r="E818" s="2">
        <v>10</v>
      </c>
      <c r="F818" s="26">
        <v>2.7222222222222223</v>
      </c>
      <c r="G818" s="26">
        <v>3.2727272727272729</v>
      </c>
      <c r="H818" s="26">
        <v>3.5</v>
      </c>
    </row>
    <row r="819" spans="2:8" x14ac:dyDescent="0.35">
      <c r="B819" s="2">
        <v>758</v>
      </c>
      <c r="C819" s="2">
        <v>4</v>
      </c>
      <c r="D819" s="2">
        <v>13</v>
      </c>
      <c r="E819" s="2">
        <v>9</v>
      </c>
      <c r="F819" s="26">
        <v>2.7777777777777777</v>
      </c>
      <c r="G819" s="26">
        <v>2.5384615384615383</v>
      </c>
      <c r="H819" s="26">
        <v>3</v>
      </c>
    </row>
    <row r="820" spans="2:8" x14ac:dyDescent="0.35">
      <c r="B820" s="2">
        <v>759</v>
      </c>
      <c r="C820" s="2">
        <v>6</v>
      </c>
      <c r="D820" s="2">
        <v>16</v>
      </c>
      <c r="E820" s="2">
        <v>9</v>
      </c>
      <c r="F820" s="26">
        <v>3.1666666666666665</v>
      </c>
      <c r="G820" s="26">
        <v>2.4375</v>
      </c>
      <c r="H820" s="26">
        <v>2.7777777777777777</v>
      </c>
    </row>
    <row r="821" spans="2:8" x14ac:dyDescent="0.35">
      <c r="B821" s="2">
        <v>760</v>
      </c>
      <c r="C821" s="2">
        <v>5</v>
      </c>
      <c r="D821" s="2">
        <v>9</v>
      </c>
      <c r="E821" s="2">
        <v>6</v>
      </c>
      <c r="F821" s="26">
        <v>2.5</v>
      </c>
      <c r="G821" s="26">
        <v>3</v>
      </c>
      <c r="H821" s="26">
        <v>3.3333333333333335</v>
      </c>
    </row>
    <row r="822" spans="2:8" x14ac:dyDescent="0.35">
      <c r="B822" s="2">
        <v>761</v>
      </c>
      <c r="C822" s="2">
        <v>5</v>
      </c>
      <c r="D822" s="2">
        <v>14</v>
      </c>
      <c r="E822" s="2">
        <v>8</v>
      </c>
      <c r="F822" s="26">
        <v>2.8333333333333335</v>
      </c>
      <c r="G822" s="26">
        <v>2.4285714285714284</v>
      </c>
      <c r="H822" s="26">
        <v>2.75</v>
      </c>
    </row>
    <row r="823" spans="2:8" x14ac:dyDescent="0.35">
      <c r="B823" s="2">
        <v>762</v>
      </c>
      <c r="C823" s="2">
        <v>8</v>
      </c>
      <c r="D823" s="2">
        <v>13</v>
      </c>
      <c r="E823" s="2">
        <v>7</v>
      </c>
      <c r="F823" s="26">
        <v>2.8823529411764706</v>
      </c>
      <c r="G823" s="26">
        <v>2.6923076923076925</v>
      </c>
      <c r="H823" s="26">
        <v>3.2857142857142856</v>
      </c>
    </row>
    <row r="824" spans="2:8" x14ac:dyDescent="0.35">
      <c r="B824" s="2">
        <v>763</v>
      </c>
      <c r="C824" s="2">
        <v>8</v>
      </c>
      <c r="D824" s="2">
        <v>16</v>
      </c>
      <c r="E824" s="2">
        <v>9</v>
      </c>
      <c r="F824" s="26">
        <v>3.2352941176470589</v>
      </c>
      <c r="G824" s="26">
        <v>2.4375</v>
      </c>
      <c r="H824" s="26">
        <v>3.1111111111111112</v>
      </c>
    </row>
    <row r="825" spans="2:8" x14ac:dyDescent="0.35">
      <c r="B825" s="2">
        <v>764</v>
      </c>
      <c r="C825" s="2">
        <v>10</v>
      </c>
      <c r="D825" s="2">
        <v>13</v>
      </c>
      <c r="E825" s="2">
        <v>8</v>
      </c>
      <c r="F825" s="26">
        <v>3</v>
      </c>
      <c r="G825" s="26">
        <v>2.8461538461538463</v>
      </c>
      <c r="H825" s="26">
        <v>3.5</v>
      </c>
    </row>
    <row r="826" spans="2:8" x14ac:dyDescent="0.35">
      <c r="B826" s="2">
        <v>765</v>
      </c>
      <c r="C826" s="2">
        <v>9</v>
      </c>
      <c r="D826" s="2">
        <v>14</v>
      </c>
      <c r="E826" s="2">
        <v>6</v>
      </c>
      <c r="F826" s="26">
        <v>3.0555555555555554</v>
      </c>
      <c r="G826" s="26">
        <v>2.6428571428571428</v>
      </c>
      <c r="H826" s="26">
        <v>3.5</v>
      </c>
    </row>
    <row r="827" spans="2:8" x14ac:dyDescent="0.35">
      <c r="B827" s="2">
        <v>766</v>
      </c>
      <c r="C827" s="2">
        <v>5</v>
      </c>
      <c r="D827" s="2">
        <v>13</v>
      </c>
      <c r="E827" s="2">
        <v>8</v>
      </c>
      <c r="F827" s="26">
        <v>2.8823529411764706</v>
      </c>
      <c r="G827" s="26">
        <v>2.5384615384615383</v>
      </c>
      <c r="H827" s="26">
        <v>3.25</v>
      </c>
    </row>
    <row r="828" spans="2:8" x14ac:dyDescent="0.35">
      <c r="B828" s="2">
        <v>767</v>
      </c>
      <c r="C828" s="2">
        <v>6</v>
      </c>
      <c r="D828" s="2">
        <v>12</v>
      </c>
      <c r="E828" s="2">
        <v>5</v>
      </c>
      <c r="F828" s="26">
        <v>2.6470588235294117</v>
      </c>
      <c r="G828" s="26">
        <v>2.4166666666666665</v>
      </c>
      <c r="H828" s="26">
        <v>4</v>
      </c>
    </row>
    <row r="829" spans="2:8" x14ac:dyDescent="0.35">
      <c r="B829" s="2">
        <v>768</v>
      </c>
      <c r="C829" s="2">
        <v>7</v>
      </c>
      <c r="D829" s="2">
        <v>15</v>
      </c>
      <c r="E829" s="2">
        <v>8</v>
      </c>
      <c r="F829" s="26">
        <v>3</v>
      </c>
      <c r="G829" s="26">
        <v>2.4</v>
      </c>
      <c r="H829" s="26">
        <v>2.75</v>
      </c>
    </row>
    <row r="830" spans="2:8" x14ac:dyDescent="0.35">
      <c r="B830" s="2">
        <v>769</v>
      </c>
      <c r="C830" s="2">
        <v>10</v>
      </c>
      <c r="D830" s="2">
        <v>15</v>
      </c>
      <c r="E830" s="2">
        <v>8</v>
      </c>
      <c r="F830" s="26">
        <v>3.0555555555555554</v>
      </c>
      <c r="G830" s="26">
        <v>2.5333333333333332</v>
      </c>
      <c r="H830" s="26">
        <v>3.125</v>
      </c>
    </row>
    <row r="831" spans="2:8" x14ac:dyDescent="0.35">
      <c r="B831" s="2">
        <v>770</v>
      </c>
      <c r="C831" s="2">
        <v>8</v>
      </c>
      <c r="D831" s="2">
        <v>14</v>
      </c>
      <c r="E831" s="2">
        <v>8</v>
      </c>
      <c r="F831" s="26">
        <v>2.9444444444444446</v>
      </c>
      <c r="G831" s="26">
        <v>2.6428571428571428</v>
      </c>
      <c r="H831" s="26">
        <v>3.5</v>
      </c>
    </row>
    <row r="832" spans="2:8" x14ac:dyDescent="0.35">
      <c r="B832" s="2">
        <v>771</v>
      </c>
      <c r="C832" s="2">
        <v>11</v>
      </c>
      <c r="D832" s="2">
        <v>12</v>
      </c>
      <c r="E832" s="2">
        <v>7</v>
      </c>
      <c r="F832" s="26">
        <v>2.9444444444444446</v>
      </c>
      <c r="G832" s="26">
        <v>2.9166666666666665</v>
      </c>
      <c r="H832" s="26">
        <v>3.5714285714285716</v>
      </c>
    </row>
    <row r="833" spans="2:8" x14ac:dyDescent="0.35">
      <c r="B833" s="2">
        <v>772</v>
      </c>
      <c r="C833" s="2">
        <v>8</v>
      </c>
      <c r="D833" s="2">
        <v>13</v>
      </c>
      <c r="E833" s="2">
        <v>8</v>
      </c>
      <c r="F833" s="26">
        <v>3.0588235294117645</v>
      </c>
      <c r="G833" s="26">
        <v>2.6923076923076925</v>
      </c>
      <c r="H833" s="26">
        <v>3.5</v>
      </c>
    </row>
    <row r="834" spans="2:8" x14ac:dyDescent="0.35">
      <c r="B834" s="2">
        <v>773</v>
      </c>
      <c r="C834" s="2">
        <v>7</v>
      </c>
      <c r="D834" s="2">
        <v>14</v>
      </c>
      <c r="E834" s="2">
        <v>7</v>
      </c>
      <c r="F834" s="26">
        <v>2.7777777777777777</v>
      </c>
      <c r="G834" s="26">
        <v>2.4285714285714284</v>
      </c>
      <c r="H834" s="26">
        <v>3.2857142857142856</v>
      </c>
    </row>
    <row r="835" spans="2:8" x14ac:dyDescent="0.35">
      <c r="B835" s="2">
        <v>774</v>
      </c>
      <c r="C835" s="2">
        <v>12</v>
      </c>
      <c r="D835" s="2">
        <v>14</v>
      </c>
      <c r="E835" s="2">
        <v>10</v>
      </c>
      <c r="F835" s="26">
        <v>3.4117647058823528</v>
      </c>
      <c r="G835" s="26">
        <v>2.8571428571428572</v>
      </c>
      <c r="H835" s="26">
        <v>3</v>
      </c>
    </row>
    <row r="836" spans="2:8" x14ac:dyDescent="0.35">
      <c r="B836" s="2">
        <v>775</v>
      </c>
      <c r="C836" s="2">
        <v>10</v>
      </c>
      <c r="D836" s="2">
        <v>17</v>
      </c>
      <c r="E836" s="2">
        <v>11</v>
      </c>
      <c r="F836" s="26">
        <v>3.1666666666666665</v>
      </c>
      <c r="G836" s="26">
        <v>2.2941176470588234</v>
      </c>
      <c r="H836" s="26">
        <v>3</v>
      </c>
    </row>
    <row r="837" spans="2:8" x14ac:dyDescent="0.35">
      <c r="B837" s="2">
        <v>776</v>
      </c>
      <c r="C837" s="2">
        <v>4</v>
      </c>
      <c r="D837" s="2">
        <v>15</v>
      </c>
      <c r="E837" s="2">
        <v>6</v>
      </c>
      <c r="F837" s="26">
        <v>2.6666666666666665</v>
      </c>
      <c r="G837" s="26">
        <v>2.1333333333333333</v>
      </c>
      <c r="H837" s="26">
        <v>3.3333333333333335</v>
      </c>
    </row>
    <row r="838" spans="2:8" x14ac:dyDescent="0.35">
      <c r="B838" s="2">
        <v>777</v>
      </c>
      <c r="C838" s="2">
        <v>11</v>
      </c>
      <c r="D838" s="2">
        <v>13</v>
      </c>
      <c r="E838" s="2">
        <v>9</v>
      </c>
      <c r="F838" s="26">
        <v>3.0555555555555554</v>
      </c>
      <c r="G838" s="26">
        <v>2.8461538461538463</v>
      </c>
      <c r="H838" s="26">
        <v>3.1111111111111112</v>
      </c>
    </row>
    <row r="839" spans="2:8" x14ac:dyDescent="0.35">
      <c r="B839" s="2">
        <v>778</v>
      </c>
      <c r="C839" s="2">
        <v>10</v>
      </c>
      <c r="D839" s="2">
        <v>17</v>
      </c>
      <c r="E839" s="2">
        <v>7</v>
      </c>
      <c r="F839" s="26">
        <v>3.1111111111111112</v>
      </c>
      <c r="G839" s="26">
        <v>2.2352941176470589</v>
      </c>
      <c r="H839" s="26">
        <v>2.8571428571428572</v>
      </c>
    </row>
    <row r="840" spans="2:8" x14ac:dyDescent="0.35">
      <c r="B840" s="2">
        <v>779</v>
      </c>
      <c r="C840" s="2">
        <v>5</v>
      </c>
      <c r="D840" s="2">
        <v>13</v>
      </c>
      <c r="E840" s="2">
        <v>8</v>
      </c>
      <c r="F840" s="26">
        <v>2.8235294117647061</v>
      </c>
      <c r="G840" s="26">
        <v>2.5384615384615383</v>
      </c>
      <c r="H840" s="26">
        <v>2.875</v>
      </c>
    </row>
    <row r="841" spans="2:8" x14ac:dyDescent="0.35">
      <c r="B841" s="2">
        <v>780</v>
      </c>
      <c r="C841" s="2">
        <v>5</v>
      </c>
      <c r="D841" s="2">
        <v>12</v>
      </c>
      <c r="E841" s="2">
        <v>5</v>
      </c>
      <c r="F841" s="26">
        <v>2.7222222222222223</v>
      </c>
      <c r="G841" s="26">
        <v>2.5833333333333335</v>
      </c>
      <c r="H841" s="26">
        <v>3.8</v>
      </c>
    </row>
    <row r="842" spans="2:8" x14ac:dyDescent="0.35">
      <c r="B842" s="2">
        <v>781</v>
      </c>
      <c r="C842" s="2">
        <v>8</v>
      </c>
      <c r="D842" s="2">
        <v>14</v>
      </c>
      <c r="E842" s="2">
        <v>7</v>
      </c>
      <c r="F842" s="26">
        <v>2.7222222222222223</v>
      </c>
      <c r="G842" s="26">
        <v>2.3571428571428572</v>
      </c>
      <c r="H842" s="26">
        <v>3</v>
      </c>
    </row>
    <row r="843" spans="2:8" x14ac:dyDescent="0.35">
      <c r="B843" s="2">
        <v>782</v>
      </c>
      <c r="C843" s="2">
        <v>6</v>
      </c>
      <c r="D843" s="2">
        <v>14</v>
      </c>
      <c r="E843" s="2">
        <v>9</v>
      </c>
      <c r="F843" s="26">
        <v>2.8823529411764706</v>
      </c>
      <c r="G843" s="26">
        <v>2.2857142857142856</v>
      </c>
      <c r="H843" s="26">
        <v>2.8888888888888888</v>
      </c>
    </row>
    <row r="844" spans="2:8" x14ac:dyDescent="0.35">
      <c r="B844" s="2">
        <v>783</v>
      </c>
      <c r="C844" s="2">
        <v>6</v>
      </c>
      <c r="D844" s="2">
        <v>15</v>
      </c>
      <c r="E844" s="2">
        <v>7</v>
      </c>
      <c r="F844" s="26">
        <v>2.7222222222222223</v>
      </c>
      <c r="G844" s="26">
        <v>2.2000000000000002</v>
      </c>
      <c r="H844" s="26">
        <v>3.1428571428571428</v>
      </c>
    </row>
    <row r="845" spans="2:8" x14ac:dyDescent="0.35">
      <c r="B845" s="2">
        <v>784</v>
      </c>
      <c r="C845" s="2">
        <v>9</v>
      </c>
      <c r="D845" s="2">
        <v>13</v>
      </c>
      <c r="E845" s="2">
        <v>7</v>
      </c>
      <c r="F845" s="26">
        <v>2.9444444444444446</v>
      </c>
      <c r="G845" s="26">
        <v>2.7692307692307692</v>
      </c>
      <c r="H845" s="26">
        <v>3.2857142857142856</v>
      </c>
    </row>
    <row r="846" spans="2:8" x14ac:dyDescent="0.35">
      <c r="B846" s="2">
        <v>785</v>
      </c>
      <c r="C846" s="2">
        <v>10</v>
      </c>
      <c r="D846" s="2">
        <v>15</v>
      </c>
      <c r="E846" s="2">
        <v>9</v>
      </c>
      <c r="F846" s="26">
        <v>2.8333333333333335</v>
      </c>
      <c r="G846" s="26">
        <v>2.2000000000000002</v>
      </c>
      <c r="H846" s="26">
        <v>2.6666666666666665</v>
      </c>
    </row>
    <row r="847" spans="2:8" x14ac:dyDescent="0.35">
      <c r="B847" s="2">
        <v>786</v>
      </c>
      <c r="C847" s="2">
        <v>8</v>
      </c>
      <c r="D847" s="2">
        <v>14</v>
      </c>
      <c r="E847" s="2">
        <v>7</v>
      </c>
      <c r="F847" s="26">
        <v>2.8333333333333335</v>
      </c>
      <c r="G847" s="26">
        <v>2.4285714285714284</v>
      </c>
      <c r="H847" s="26">
        <v>2.5714285714285716</v>
      </c>
    </row>
    <row r="848" spans="2:8" x14ac:dyDescent="0.35">
      <c r="B848" s="2">
        <v>787</v>
      </c>
      <c r="C848" s="2">
        <v>4</v>
      </c>
      <c r="D848" s="2">
        <v>12</v>
      </c>
      <c r="E848" s="2">
        <v>7</v>
      </c>
      <c r="F848" s="26">
        <v>2.5555555555555554</v>
      </c>
      <c r="G848" s="26">
        <v>2.5</v>
      </c>
      <c r="H848" s="26">
        <v>2.8571428571428572</v>
      </c>
    </row>
    <row r="849" spans="2:8" x14ac:dyDescent="0.35">
      <c r="B849" s="2">
        <v>788</v>
      </c>
      <c r="C849" s="2">
        <v>8</v>
      </c>
      <c r="D849" s="2">
        <v>15</v>
      </c>
      <c r="E849" s="2">
        <v>9</v>
      </c>
      <c r="F849" s="26">
        <v>3.1111111111111112</v>
      </c>
      <c r="G849" s="26">
        <v>2.6</v>
      </c>
      <c r="H849" s="26">
        <v>3.1111111111111112</v>
      </c>
    </row>
    <row r="850" spans="2:8" x14ac:dyDescent="0.35">
      <c r="B850" s="2">
        <v>789</v>
      </c>
      <c r="C850" s="2">
        <v>6</v>
      </c>
      <c r="D850" s="2">
        <v>16</v>
      </c>
      <c r="E850" s="2">
        <v>8</v>
      </c>
      <c r="F850" s="26">
        <v>2.8333333333333335</v>
      </c>
      <c r="G850" s="26">
        <v>2.125</v>
      </c>
      <c r="H850" s="26">
        <v>2.5</v>
      </c>
    </row>
    <row r="851" spans="2:8" x14ac:dyDescent="0.35">
      <c r="B851" s="2">
        <v>790</v>
      </c>
      <c r="C851" s="2">
        <v>10</v>
      </c>
      <c r="D851" s="2">
        <v>15</v>
      </c>
      <c r="E851" s="2">
        <v>9</v>
      </c>
      <c r="F851" s="26">
        <v>3.2352941176470589</v>
      </c>
      <c r="G851" s="26">
        <v>2.6</v>
      </c>
      <c r="H851" s="26">
        <v>3.1111111111111112</v>
      </c>
    </row>
    <row r="852" spans="2:8" x14ac:dyDescent="0.35">
      <c r="B852" s="2">
        <v>791</v>
      </c>
      <c r="C852" s="2">
        <v>10</v>
      </c>
      <c r="D852" s="2">
        <v>16</v>
      </c>
      <c r="E852" s="2">
        <v>7</v>
      </c>
      <c r="F852" s="26">
        <v>3</v>
      </c>
      <c r="G852" s="26">
        <v>2.25</v>
      </c>
      <c r="H852" s="26">
        <v>2.8571428571428572</v>
      </c>
    </row>
    <row r="853" spans="2:8" x14ac:dyDescent="0.35">
      <c r="B853" s="2">
        <v>792</v>
      </c>
      <c r="C853" s="2">
        <v>9</v>
      </c>
      <c r="D853" s="2">
        <v>13</v>
      </c>
      <c r="E853" s="2">
        <v>6</v>
      </c>
      <c r="F853" s="26">
        <v>2.7777777777777777</v>
      </c>
      <c r="G853" s="26">
        <v>2.6153846153846154</v>
      </c>
      <c r="H853" s="26">
        <v>3.6666666666666665</v>
      </c>
    </row>
    <row r="854" spans="2:8" x14ac:dyDescent="0.35">
      <c r="B854" s="2">
        <v>793</v>
      </c>
      <c r="C854" s="2">
        <v>12</v>
      </c>
      <c r="D854" s="2">
        <v>14</v>
      </c>
      <c r="E854" s="2">
        <v>9</v>
      </c>
      <c r="F854" s="26">
        <v>3.2777777777777777</v>
      </c>
      <c r="G854" s="26">
        <v>3</v>
      </c>
      <c r="H854" s="26">
        <v>3.4444444444444446</v>
      </c>
    </row>
    <row r="855" spans="2:8" x14ac:dyDescent="0.35">
      <c r="B855" s="2">
        <v>794</v>
      </c>
      <c r="C855" s="2">
        <v>7</v>
      </c>
      <c r="D855" s="2">
        <v>13</v>
      </c>
      <c r="E855" s="2">
        <v>7</v>
      </c>
      <c r="F855" s="26">
        <v>2.7222222222222223</v>
      </c>
      <c r="G855" s="26">
        <v>2.6153846153846154</v>
      </c>
      <c r="H855" s="26">
        <v>3.5714285714285716</v>
      </c>
    </row>
    <row r="856" spans="2:8" x14ac:dyDescent="0.35">
      <c r="B856" s="2">
        <v>795</v>
      </c>
      <c r="C856" s="2">
        <v>8</v>
      </c>
      <c r="D856" s="2">
        <v>14</v>
      </c>
      <c r="E856" s="2">
        <v>9</v>
      </c>
      <c r="F856" s="26">
        <v>3</v>
      </c>
      <c r="G856" s="26">
        <v>2.4285714285714284</v>
      </c>
      <c r="H856" s="26">
        <v>3</v>
      </c>
    </row>
    <row r="857" spans="2:8" x14ac:dyDescent="0.35">
      <c r="B857" s="2">
        <v>796</v>
      </c>
      <c r="C857" s="2">
        <v>8</v>
      </c>
      <c r="D857" s="2">
        <v>13</v>
      </c>
      <c r="E857" s="2">
        <v>8</v>
      </c>
      <c r="F857" s="26">
        <v>2.8333333333333335</v>
      </c>
      <c r="G857" s="26">
        <v>2.6153846153846154</v>
      </c>
      <c r="H857" s="26">
        <v>2.875</v>
      </c>
    </row>
    <row r="858" spans="2:8" x14ac:dyDescent="0.35">
      <c r="B858" s="2">
        <v>797</v>
      </c>
      <c r="C858" s="2">
        <v>9</v>
      </c>
      <c r="D858" s="2">
        <v>15</v>
      </c>
      <c r="E858" s="2">
        <v>13</v>
      </c>
      <c r="F858" s="26">
        <v>3.2352941176470589</v>
      </c>
      <c r="G858" s="26">
        <v>2.6</v>
      </c>
      <c r="H858" s="26">
        <v>2.7692307692307692</v>
      </c>
    </row>
    <row r="859" spans="2:8" x14ac:dyDescent="0.35">
      <c r="B859" s="2">
        <v>798</v>
      </c>
      <c r="C859" s="2">
        <v>8</v>
      </c>
      <c r="D859" s="2">
        <v>16</v>
      </c>
      <c r="E859" s="2">
        <v>10</v>
      </c>
      <c r="F859" s="26">
        <v>2.9444444444444446</v>
      </c>
      <c r="G859" s="26">
        <v>2.3125</v>
      </c>
      <c r="H859" s="26">
        <v>2.2999999999999998</v>
      </c>
    </row>
    <row r="860" spans="2:8" x14ac:dyDescent="0.35">
      <c r="B860" s="2">
        <v>799</v>
      </c>
      <c r="C860" s="2">
        <v>6</v>
      </c>
      <c r="D860" s="2">
        <v>14</v>
      </c>
      <c r="E860" s="2">
        <v>8</v>
      </c>
      <c r="F860" s="26">
        <v>2.7777777777777777</v>
      </c>
      <c r="G860" s="26">
        <v>2.2857142857142856</v>
      </c>
      <c r="H860" s="26">
        <v>3</v>
      </c>
    </row>
    <row r="861" spans="2:8" x14ac:dyDescent="0.35">
      <c r="B861" s="2">
        <v>800</v>
      </c>
      <c r="C861" s="2">
        <v>8</v>
      </c>
      <c r="D861" s="2">
        <v>13</v>
      </c>
      <c r="E861" s="2">
        <v>8</v>
      </c>
      <c r="F861" s="26">
        <v>2.9411764705882355</v>
      </c>
      <c r="G861" s="26">
        <v>2.4615384615384617</v>
      </c>
      <c r="H861" s="26">
        <v>2.75</v>
      </c>
    </row>
    <row r="862" spans="2:8" x14ac:dyDescent="0.35">
      <c r="B862" s="2">
        <v>801</v>
      </c>
      <c r="C862" s="2">
        <v>7</v>
      </c>
      <c r="D862" s="2">
        <v>13</v>
      </c>
      <c r="E862" s="2">
        <v>10</v>
      </c>
      <c r="F862" s="26">
        <v>3</v>
      </c>
      <c r="G862" s="26">
        <v>2.8461538461538463</v>
      </c>
      <c r="H862" s="26">
        <v>3</v>
      </c>
    </row>
    <row r="863" spans="2:8" x14ac:dyDescent="0.35">
      <c r="B863" s="2">
        <v>802</v>
      </c>
      <c r="C863" s="2">
        <v>10</v>
      </c>
      <c r="D863" s="2">
        <v>15</v>
      </c>
      <c r="E863" s="2">
        <v>7</v>
      </c>
      <c r="F863" s="26">
        <v>2.7222222222222223</v>
      </c>
      <c r="G863" s="26">
        <v>2.2000000000000002</v>
      </c>
      <c r="H863" s="26">
        <v>2.7142857142857144</v>
      </c>
    </row>
    <row r="864" spans="2:8" x14ac:dyDescent="0.35">
      <c r="B864" s="2">
        <v>803</v>
      </c>
      <c r="C864" s="2">
        <v>7</v>
      </c>
      <c r="D864" s="2">
        <v>16</v>
      </c>
      <c r="E864" s="2">
        <v>8</v>
      </c>
      <c r="F864" s="26">
        <v>2.7222222222222223</v>
      </c>
      <c r="G864" s="26">
        <v>2.0625</v>
      </c>
      <c r="H864" s="26">
        <v>2.75</v>
      </c>
    </row>
    <row r="865" spans="2:8" x14ac:dyDescent="0.35">
      <c r="B865" s="2">
        <v>804</v>
      </c>
      <c r="C865" s="2">
        <v>4</v>
      </c>
      <c r="D865" s="2">
        <v>15</v>
      </c>
      <c r="E865" s="2">
        <v>8</v>
      </c>
      <c r="F865" s="26">
        <v>2.8235294117647061</v>
      </c>
      <c r="G865" s="26">
        <v>2.1333333333333333</v>
      </c>
      <c r="H865" s="26">
        <v>2.625</v>
      </c>
    </row>
    <row r="866" spans="2:8" x14ac:dyDescent="0.35">
      <c r="B866" s="2">
        <v>805</v>
      </c>
      <c r="C866" s="2">
        <v>6</v>
      </c>
      <c r="D866" s="2">
        <v>15</v>
      </c>
      <c r="E866" s="2">
        <v>9</v>
      </c>
      <c r="F866" s="26">
        <v>3.0588235294117645</v>
      </c>
      <c r="G866" s="26">
        <v>2.4</v>
      </c>
      <c r="H866" s="26">
        <v>2.6666666666666665</v>
      </c>
    </row>
    <row r="867" spans="2:8" x14ac:dyDescent="0.35">
      <c r="B867" s="2">
        <v>806</v>
      </c>
      <c r="C867" s="2">
        <v>6</v>
      </c>
      <c r="D867" s="2">
        <v>12</v>
      </c>
      <c r="E867" s="2">
        <v>8</v>
      </c>
      <c r="F867" s="26">
        <v>3.0588235294117645</v>
      </c>
      <c r="G867" s="26">
        <v>3</v>
      </c>
      <c r="H867" s="26">
        <v>3.375</v>
      </c>
    </row>
    <row r="868" spans="2:8" x14ac:dyDescent="0.35">
      <c r="B868" s="2">
        <v>807</v>
      </c>
      <c r="C868" s="2">
        <v>9</v>
      </c>
      <c r="D868" s="2">
        <v>12</v>
      </c>
      <c r="E868" s="2">
        <v>9</v>
      </c>
      <c r="F868" s="26">
        <v>3</v>
      </c>
      <c r="G868" s="26">
        <v>3.25</v>
      </c>
      <c r="H868" s="26">
        <v>3.3333333333333335</v>
      </c>
    </row>
    <row r="869" spans="2:8" x14ac:dyDescent="0.35">
      <c r="B869" s="2">
        <v>808</v>
      </c>
      <c r="C869" s="2">
        <v>12</v>
      </c>
      <c r="D869" s="2">
        <v>13</v>
      </c>
      <c r="E869" s="2">
        <v>6</v>
      </c>
      <c r="F869" s="26">
        <v>2.9444444444444446</v>
      </c>
      <c r="G869" s="26">
        <v>2.6923076923076925</v>
      </c>
      <c r="H869" s="26">
        <v>3.1666666666666665</v>
      </c>
    </row>
    <row r="870" spans="2:8" x14ac:dyDescent="0.35">
      <c r="B870" s="2">
        <v>809</v>
      </c>
      <c r="C870" s="2">
        <v>8</v>
      </c>
      <c r="D870" s="2">
        <v>12</v>
      </c>
      <c r="E870" s="2">
        <v>6</v>
      </c>
      <c r="F870" s="26">
        <v>3.0625</v>
      </c>
      <c r="G870" s="26">
        <v>2.75</v>
      </c>
      <c r="H870" s="26">
        <v>2.6666666666666665</v>
      </c>
    </row>
    <row r="871" spans="2:8" x14ac:dyDescent="0.35">
      <c r="B871" s="2">
        <v>810</v>
      </c>
      <c r="C871" s="2">
        <v>6</v>
      </c>
      <c r="D871" s="2">
        <v>13</v>
      </c>
      <c r="E871" s="2">
        <v>7</v>
      </c>
      <c r="F871" s="26">
        <v>2.5</v>
      </c>
      <c r="G871" s="26">
        <v>2.4615384615384617</v>
      </c>
      <c r="H871" s="26">
        <v>2.5714285714285716</v>
      </c>
    </row>
    <row r="872" spans="2:8" x14ac:dyDescent="0.35">
      <c r="B872" s="2">
        <v>811</v>
      </c>
      <c r="C872" s="2">
        <v>11</v>
      </c>
      <c r="D872" s="2">
        <v>15</v>
      </c>
      <c r="E872" s="2">
        <v>10</v>
      </c>
      <c r="F872" s="26">
        <v>3</v>
      </c>
      <c r="G872" s="26">
        <v>2.5333333333333332</v>
      </c>
      <c r="H872" s="26">
        <v>3</v>
      </c>
    </row>
    <row r="873" spans="2:8" x14ac:dyDescent="0.35">
      <c r="B873" s="2">
        <v>812</v>
      </c>
      <c r="C873" s="2">
        <v>8</v>
      </c>
      <c r="D873" s="2">
        <v>14</v>
      </c>
      <c r="E873" s="2">
        <v>7</v>
      </c>
      <c r="F873" s="26">
        <v>3.3125</v>
      </c>
      <c r="G873" s="26">
        <v>2.5</v>
      </c>
      <c r="H873" s="26">
        <v>3</v>
      </c>
    </row>
    <row r="874" spans="2:8" x14ac:dyDescent="0.35">
      <c r="B874" s="2">
        <v>813</v>
      </c>
      <c r="C874" s="2">
        <v>4</v>
      </c>
      <c r="D874" s="2">
        <v>12</v>
      </c>
      <c r="E874" s="2">
        <v>8</v>
      </c>
      <c r="F874" s="26">
        <v>2.6666666666666665</v>
      </c>
      <c r="G874" s="26">
        <v>2.8333333333333335</v>
      </c>
      <c r="H874" s="26">
        <v>3.25</v>
      </c>
    </row>
    <row r="875" spans="2:8" x14ac:dyDescent="0.35">
      <c r="B875" s="2">
        <v>814</v>
      </c>
      <c r="C875" s="2">
        <v>5</v>
      </c>
      <c r="D875" s="2">
        <v>14</v>
      </c>
      <c r="E875" s="2">
        <v>6</v>
      </c>
      <c r="F875" s="26">
        <v>2.5</v>
      </c>
      <c r="G875" s="26">
        <v>2.0714285714285716</v>
      </c>
      <c r="H875" s="26">
        <v>2.8333333333333335</v>
      </c>
    </row>
    <row r="876" spans="2:8" x14ac:dyDescent="0.35">
      <c r="B876" s="2">
        <v>815</v>
      </c>
      <c r="C876" s="2">
        <v>6</v>
      </c>
      <c r="D876" s="2">
        <v>12</v>
      </c>
      <c r="E876" s="2">
        <v>8</v>
      </c>
      <c r="F876" s="26">
        <v>3.0588235294117645</v>
      </c>
      <c r="G876" s="26">
        <v>3.0833333333333335</v>
      </c>
      <c r="H876" s="26">
        <v>3.375</v>
      </c>
    </row>
    <row r="877" spans="2:8" x14ac:dyDescent="0.35">
      <c r="B877" s="2">
        <v>816</v>
      </c>
      <c r="C877" s="2">
        <v>5</v>
      </c>
      <c r="D877" s="2">
        <v>12</v>
      </c>
      <c r="E877" s="2">
        <v>10</v>
      </c>
      <c r="F877" s="26">
        <v>2.6666666666666665</v>
      </c>
      <c r="G877" s="26">
        <v>2.75</v>
      </c>
      <c r="H877" s="26">
        <v>3.1</v>
      </c>
    </row>
    <row r="878" spans="2:8" x14ac:dyDescent="0.35">
      <c r="B878" s="2">
        <v>817</v>
      </c>
      <c r="C878" s="2">
        <v>11</v>
      </c>
      <c r="D878" s="2">
        <v>14</v>
      </c>
      <c r="E878" s="2">
        <v>8</v>
      </c>
      <c r="F878" s="26">
        <v>3.2352941176470589</v>
      </c>
      <c r="G878" s="26">
        <v>2.6428571428571428</v>
      </c>
      <c r="H878" s="26">
        <v>3.25</v>
      </c>
    </row>
    <row r="879" spans="2:8" x14ac:dyDescent="0.35">
      <c r="B879" s="2">
        <v>818</v>
      </c>
      <c r="C879" s="2">
        <v>6</v>
      </c>
      <c r="D879" s="2">
        <v>14</v>
      </c>
      <c r="E879" s="2">
        <v>8</v>
      </c>
      <c r="F879" s="26">
        <v>2.9444444444444446</v>
      </c>
      <c r="G879" s="26">
        <v>2.5</v>
      </c>
      <c r="H879" s="26">
        <v>2.625</v>
      </c>
    </row>
    <row r="880" spans="2:8" x14ac:dyDescent="0.35">
      <c r="B880" s="2">
        <v>819</v>
      </c>
      <c r="C880" s="2">
        <v>8</v>
      </c>
      <c r="D880" s="2">
        <v>13</v>
      </c>
      <c r="E880" s="2">
        <v>6</v>
      </c>
      <c r="F880" s="26">
        <v>2.7777777777777777</v>
      </c>
      <c r="G880" s="26">
        <v>2.6153846153846154</v>
      </c>
      <c r="H880" s="26">
        <v>3</v>
      </c>
    </row>
    <row r="881" spans="2:8" x14ac:dyDescent="0.35">
      <c r="B881" s="2">
        <v>820</v>
      </c>
      <c r="C881" s="2">
        <v>3</v>
      </c>
      <c r="D881" s="2">
        <v>11</v>
      </c>
      <c r="E881" s="2">
        <v>8</v>
      </c>
      <c r="F881" s="26">
        <v>2.5882352941176472</v>
      </c>
      <c r="G881" s="26">
        <v>2.7272727272727271</v>
      </c>
      <c r="H881" s="26">
        <v>2.875</v>
      </c>
    </row>
    <row r="882" spans="2:8" x14ac:dyDescent="0.35">
      <c r="B882" s="2">
        <v>821</v>
      </c>
      <c r="C882" s="2">
        <v>6</v>
      </c>
      <c r="D882" s="2">
        <v>14</v>
      </c>
      <c r="E882" s="2">
        <v>7</v>
      </c>
      <c r="F882" s="26">
        <v>2.8888888888888888</v>
      </c>
      <c r="G882" s="26">
        <v>2.5</v>
      </c>
      <c r="H882" s="26">
        <v>3.1428571428571428</v>
      </c>
    </row>
    <row r="883" spans="2:8" x14ac:dyDescent="0.35">
      <c r="B883" s="2">
        <v>822</v>
      </c>
      <c r="C883" s="2">
        <v>12</v>
      </c>
      <c r="D883" s="2">
        <v>15</v>
      </c>
      <c r="E883" s="2">
        <v>9</v>
      </c>
      <c r="F883" s="26">
        <v>3.0555555555555554</v>
      </c>
      <c r="G883" s="26">
        <v>2.6</v>
      </c>
      <c r="H883" s="26">
        <v>3.4444444444444446</v>
      </c>
    </row>
    <row r="884" spans="2:8" x14ac:dyDescent="0.35">
      <c r="B884" s="2">
        <v>823</v>
      </c>
      <c r="C884" s="2">
        <v>6</v>
      </c>
      <c r="D884" s="2">
        <v>14</v>
      </c>
      <c r="E884" s="2">
        <v>7</v>
      </c>
      <c r="F884" s="26">
        <v>2.7777777777777777</v>
      </c>
      <c r="G884" s="26">
        <v>2.4285714285714284</v>
      </c>
      <c r="H884" s="26">
        <v>3</v>
      </c>
    </row>
    <row r="885" spans="2:8" x14ac:dyDescent="0.35">
      <c r="B885" s="2">
        <v>824</v>
      </c>
      <c r="C885" s="2">
        <v>8</v>
      </c>
      <c r="D885" s="2">
        <v>16</v>
      </c>
      <c r="E885" s="2">
        <v>9</v>
      </c>
      <c r="F885" s="26">
        <v>3.0555555555555554</v>
      </c>
      <c r="G885" s="26">
        <v>2.3125</v>
      </c>
      <c r="H885" s="26">
        <v>2.5555555555555554</v>
      </c>
    </row>
    <row r="886" spans="2:8" x14ac:dyDescent="0.35">
      <c r="B886" s="2">
        <v>825</v>
      </c>
      <c r="C886" s="2">
        <v>7</v>
      </c>
      <c r="D886" s="2">
        <v>11</v>
      </c>
      <c r="E886" s="2">
        <v>8</v>
      </c>
      <c r="F886" s="26">
        <v>2.7647058823529411</v>
      </c>
      <c r="G886" s="26">
        <v>2.9090909090909092</v>
      </c>
      <c r="H886" s="26">
        <v>2.875</v>
      </c>
    </row>
    <row r="887" spans="2:8" x14ac:dyDescent="0.35">
      <c r="B887" s="2">
        <v>826</v>
      </c>
      <c r="C887" s="2">
        <v>7</v>
      </c>
      <c r="D887" s="2">
        <v>15</v>
      </c>
      <c r="E887" s="2">
        <v>7</v>
      </c>
      <c r="F887" s="26">
        <v>2.9411764705882355</v>
      </c>
      <c r="G887" s="26">
        <v>2.1333333333333333</v>
      </c>
      <c r="H887" s="26">
        <v>3</v>
      </c>
    </row>
    <row r="888" spans="2:8" x14ac:dyDescent="0.35">
      <c r="B888" s="2">
        <v>827</v>
      </c>
      <c r="C888" s="2">
        <v>8</v>
      </c>
      <c r="D888" s="2">
        <v>16</v>
      </c>
      <c r="E888" s="2">
        <v>7</v>
      </c>
      <c r="F888" s="26">
        <v>2.8333333333333335</v>
      </c>
      <c r="G888" s="26">
        <v>2.0625</v>
      </c>
      <c r="H888" s="26">
        <v>3</v>
      </c>
    </row>
    <row r="889" spans="2:8" x14ac:dyDescent="0.35">
      <c r="B889" s="2">
        <v>828</v>
      </c>
      <c r="C889" s="2">
        <v>8</v>
      </c>
      <c r="D889" s="2">
        <v>16</v>
      </c>
      <c r="E889" s="2">
        <v>8</v>
      </c>
      <c r="F889" s="26">
        <v>2.7222222222222223</v>
      </c>
      <c r="G889" s="26">
        <v>1.9375</v>
      </c>
      <c r="H889" s="26">
        <v>2.375</v>
      </c>
    </row>
    <row r="890" spans="2:8" x14ac:dyDescent="0.35">
      <c r="B890" s="2">
        <v>829</v>
      </c>
      <c r="C890" s="2">
        <v>8</v>
      </c>
      <c r="D890" s="2">
        <v>13</v>
      </c>
      <c r="E890" s="2">
        <v>7</v>
      </c>
      <c r="F890" s="26">
        <v>3.1176470588235294</v>
      </c>
      <c r="G890" s="26">
        <v>2.7692307692307692</v>
      </c>
      <c r="H890" s="26">
        <v>3.1428571428571428</v>
      </c>
    </row>
    <row r="891" spans="2:8" x14ac:dyDescent="0.35">
      <c r="B891" s="2">
        <v>830</v>
      </c>
      <c r="C891" s="2">
        <v>8</v>
      </c>
      <c r="D891" s="2">
        <v>13</v>
      </c>
      <c r="E891" s="2">
        <v>7</v>
      </c>
      <c r="F891" s="26">
        <v>2.5</v>
      </c>
      <c r="G891" s="26">
        <v>2.3846153846153846</v>
      </c>
      <c r="H891" s="26">
        <v>3.2857142857142856</v>
      </c>
    </row>
    <row r="892" spans="2:8" x14ac:dyDescent="0.35">
      <c r="B892" s="2">
        <v>831</v>
      </c>
      <c r="C892" s="2">
        <v>8</v>
      </c>
      <c r="D892" s="2">
        <v>16</v>
      </c>
      <c r="E892" s="2">
        <v>8</v>
      </c>
      <c r="F892" s="26">
        <v>2.8888888888888888</v>
      </c>
      <c r="G892" s="26">
        <v>2.25</v>
      </c>
      <c r="H892" s="26">
        <v>2.75</v>
      </c>
    </row>
    <row r="893" spans="2:8" x14ac:dyDescent="0.35">
      <c r="B893" s="2">
        <v>832</v>
      </c>
      <c r="C893" s="2">
        <v>10</v>
      </c>
      <c r="D893" s="2">
        <v>16</v>
      </c>
      <c r="E893" s="2">
        <v>10</v>
      </c>
      <c r="F893" s="26">
        <v>2.9444444444444446</v>
      </c>
      <c r="G893" s="26">
        <v>2.3125</v>
      </c>
      <c r="H893" s="26">
        <v>2.8</v>
      </c>
    </row>
    <row r="894" spans="2:8" x14ac:dyDescent="0.35">
      <c r="B894" s="2">
        <v>833</v>
      </c>
      <c r="C894" s="2">
        <v>6</v>
      </c>
      <c r="D894" s="2">
        <v>14</v>
      </c>
      <c r="E894" s="2">
        <v>7</v>
      </c>
      <c r="F894" s="26">
        <v>3</v>
      </c>
      <c r="G894" s="26">
        <v>2.5714285714285716</v>
      </c>
      <c r="H894" s="26">
        <v>3.1428571428571428</v>
      </c>
    </row>
    <row r="895" spans="2:8" x14ac:dyDescent="0.35">
      <c r="B895" s="2">
        <v>834</v>
      </c>
      <c r="C895" s="2">
        <v>11</v>
      </c>
      <c r="D895" s="2">
        <v>13</v>
      </c>
      <c r="E895" s="2">
        <v>8</v>
      </c>
      <c r="F895" s="26">
        <v>2.9444444444444446</v>
      </c>
      <c r="G895" s="26">
        <v>2.6923076923076925</v>
      </c>
      <c r="H895" s="26">
        <v>3</v>
      </c>
    </row>
    <row r="896" spans="2:8" x14ac:dyDescent="0.35">
      <c r="B896" s="2">
        <v>835</v>
      </c>
      <c r="C896" s="2">
        <v>6</v>
      </c>
      <c r="D896" s="2">
        <v>14</v>
      </c>
      <c r="E896" s="2">
        <v>7</v>
      </c>
      <c r="F896" s="26">
        <v>2.8888888888888888</v>
      </c>
      <c r="G896" s="26">
        <v>2.4285714285714284</v>
      </c>
      <c r="H896" s="26">
        <v>3.4285714285714284</v>
      </c>
    </row>
    <row r="897" spans="2:8" x14ac:dyDescent="0.35">
      <c r="B897" s="2">
        <v>836</v>
      </c>
      <c r="C897" s="2">
        <v>8</v>
      </c>
      <c r="D897" s="2">
        <v>14</v>
      </c>
      <c r="E897" s="2">
        <v>9</v>
      </c>
      <c r="F897" s="26">
        <v>3</v>
      </c>
      <c r="G897" s="26">
        <v>2.7142857142857144</v>
      </c>
      <c r="H897" s="26">
        <v>3.2222222222222223</v>
      </c>
    </row>
    <row r="898" spans="2:8" x14ac:dyDescent="0.35">
      <c r="B898" s="2">
        <v>837</v>
      </c>
      <c r="C898" s="2">
        <v>8</v>
      </c>
      <c r="D898" s="2">
        <v>12</v>
      </c>
      <c r="E898" s="2">
        <v>7</v>
      </c>
      <c r="F898" s="26">
        <v>3</v>
      </c>
      <c r="G898" s="26">
        <v>2.8333333333333335</v>
      </c>
      <c r="H898" s="26">
        <v>3.4285714285714284</v>
      </c>
    </row>
    <row r="899" spans="2:8" x14ac:dyDescent="0.35">
      <c r="B899" s="2">
        <v>838</v>
      </c>
      <c r="C899" s="2">
        <v>8</v>
      </c>
      <c r="D899" s="2">
        <v>13</v>
      </c>
      <c r="E899" s="2">
        <v>8</v>
      </c>
      <c r="F899" s="26">
        <v>3</v>
      </c>
      <c r="G899" s="26">
        <v>2.9230769230769229</v>
      </c>
      <c r="H899" s="26">
        <v>3.5</v>
      </c>
    </row>
    <row r="900" spans="2:8" x14ac:dyDescent="0.35">
      <c r="B900" s="2">
        <v>839</v>
      </c>
      <c r="C900" s="2">
        <v>10</v>
      </c>
      <c r="D900" s="2">
        <v>14</v>
      </c>
      <c r="E900" s="2">
        <v>9</v>
      </c>
      <c r="F900" s="26">
        <v>3</v>
      </c>
      <c r="G900" s="26">
        <v>2.6428571428571428</v>
      </c>
      <c r="H900" s="26">
        <v>3</v>
      </c>
    </row>
    <row r="901" spans="2:8" x14ac:dyDescent="0.35">
      <c r="B901" s="2">
        <v>840</v>
      </c>
      <c r="C901" s="2">
        <v>10</v>
      </c>
      <c r="D901" s="2">
        <v>14</v>
      </c>
      <c r="E901" s="2">
        <v>9</v>
      </c>
      <c r="F901" s="26">
        <v>3.0555555555555554</v>
      </c>
      <c r="G901" s="26">
        <v>2.7857142857142856</v>
      </c>
      <c r="H901" s="26">
        <v>3.3333333333333335</v>
      </c>
    </row>
    <row r="902" spans="2:8" x14ac:dyDescent="0.35">
      <c r="B902" s="2">
        <v>841</v>
      </c>
      <c r="C902" s="2">
        <v>8</v>
      </c>
      <c r="D902" s="2">
        <v>13</v>
      </c>
      <c r="E902" s="2">
        <v>8</v>
      </c>
      <c r="F902" s="26">
        <v>2.7222222222222223</v>
      </c>
      <c r="G902" s="26">
        <v>2.5384615384615383</v>
      </c>
      <c r="H902" s="26">
        <v>3.125</v>
      </c>
    </row>
    <row r="903" spans="2:8" x14ac:dyDescent="0.35">
      <c r="B903" s="2">
        <v>842</v>
      </c>
      <c r="C903" s="2">
        <v>10</v>
      </c>
      <c r="D903" s="2">
        <v>12</v>
      </c>
      <c r="E903" s="2">
        <v>7</v>
      </c>
      <c r="F903" s="26">
        <v>2.8888888888888888</v>
      </c>
      <c r="G903" s="26">
        <v>3</v>
      </c>
      <c r="H903" s="26">
        <v>3.5714285714285716</v>
      </c>
    </row>
    <row r="904" spans="2:8" x14ac:dyDescent="0.35">
      <c r="B904" s="2">
        <v>843</v>
      </c>
      <c r="C904" s="2">
        <v>9</v>
      </c>
      <c r="D904" s="2">
        <v>14</v>
      </c>
      <c r="E904" s="2">
        <v>7</v>
      </c>
      <c r="F904" s="26">
        <v>3.1176470588235294</v>
      </c>
      <c r="G904" s="26">
        <v>2.6428571428571428</v>
      </c>
      <c r="H904" s="26">
        <v>3.4285714285714284</v>
      </c>
    </row>
    <row r="905" spans="2:8" x14ac:dyDescent="0.35">
      <c r="B905" s="2">
        <v>844</v>
      </c>
      <c r="C905" s="2">
        <v>12</v>
      </c>
      <c r="D905" s="2">
        <v>16</v>
      </c>
      <c r="E905" s="2">
        <v>10</v>
      </c>
      <c r="F905" s="26">
        <v>3.2777777777777777</v>
      </c>
      <c r="G905" s="26">
        <v>2.625</v>
      </c>
      <c r="H905" s="26">
        <v>3</v>
      </c>
    </row>
    <row r="906" spans="2:8" x14ac:dyDescent="0.35">
      <c r="B906" s="2">
        <v>845</v>
      </c>
      <c r="C906" s="2">
        <v>8</v>
      </c>
      <c r="D906" s="2">
        <v>12</v>
      </c>
      <c r="E906" s="2">
        <v>7</v>
      </c>
      <c r="F906" s="26">
        <v>3.0588235294117645</v>
      </c>
      <c r="G906" s="26">
        <v>3.0833333333333335</v>
      </c>
      <c r="H906" s="26">
        <v>4.1428571428571432</v>
      </c>
    </row>
    <row r="907" spans="2:8" x14ac:dyDescent="0.35">
      <c r="B907" s="2">
        <v>846</v>
      </c>
      <c r="C907" s="2">
        <v>5</v>
      </c>
      <c r="D907" s="2">
        <v>14</v>
      </c>
      <c r="E907" s="2">
        <v>8</v>
      </c>
      <c r="F907" s="26">
        <v>2.6666666666666665</v>
      </c>
      <c r="G907" s="26">
        <v>2.2142857142857144</v>
      </c>
      <c r="H907" s="26">
        <v>2.5</v>
      </c>
    </row>
    <row r="908" spans="2:8" x14ac:dyDescent="0.35">
      <c r="B908" s="2">
        <v>847</v>
      </c>
      <c r="C908" s="2">
        <v>10</v>
      </c>
      <c r="D908" s="2">
        <v>14</v>
      </c>
      <c r="E908" s="2">
        <v>10</v>
      </c>
      <c r="F908" s="26">
        <v>2.8333333333333335</v>
      </c>
      <c r="G908" s="26">
        <v>2.3571428571428572</v>
      </c>
      <c r="H908" s="26">
        <v>2.8</v>
      </c>
    </row>
    <row r="909" spans="2:8" x14ac:dyDescent="0.35">
      <c r="B909" s="2">
        <v>848</v>
      </c>
      <c r="C909" s="2">
        <v>6</v>
      </c>
      <c r="D909" s="2">
        <v>14</v>
      </c>
      <c r="E909" s="2">
        <v>8</v>
      </c>
      <c r="F909" s="26">
        <v>2.7222222222222223</v>
      </c>
      <c r="G909" s="26">
        <v>2.2142857142857144</v>
      </c>
      <c r="H909" s="26">
        <v>2.75</v>
      </c>
    </row>
    <row r="910" spans="2:8" x14ac:dyDescent="0.35">
      <c r="B910" s="2">
        <v>849</v>
      </c>
      <c r="C910" s="2">
        <v>2</v>
      </c>
      <c r="D910" s="2">
        <v>11</v>
      </c>
      <c r="E910" s="2">
        <v>6</v>
      </c>
      <c r="F910" s="26">
        <v>2.5555555555555554</v>
      </c>
      <c r="G910" s="26">
        <v>2.6363636363636362</v>
      </c>
      <c r="H910" s="26">
        <v>3</v>
      </c>
    </row>
    <row r="911" spans="2:8" x14ac:dyDescent="0.35">
      <c r="B911" s="2">
        <v>850</v>
      </c>
      <c r="C911" s="2">
        <v>9</v>
      </c>
      <c r="D911" s="2">
        <v>12</v>
      </c>
      <c r="E911" s="2">
        <v>9</v>
      </c>
      <c r="F911" s="26">
        <v>3.1875</v>
      </c>
      <c r="G911" s="26">
        <v>2.9166666666666665</v>
      </c>
      <c r="H911" s="26">
        <v>3.1111111111111112</v>
      </c>
    </row>
    <row r="912" spans="2:8" x14ac:dyDescent="0.35">
      <c r="B912" s="2">
        <v>851</v>
      </c>
      <c r="C912" s="2">
        <v>6</v>
      </c>
      <c r="D912" s="2">
        <v>13</v>
      </c>
      <c r="E912" s="2">
        <v>8</v>
      </c>
      <c r="F912" s="26">
        <v>2.8333333333333335</v>
      </c>
      <c r="G912" s="26">
        <v>2.6153846153846154</v>
      </c>
      <c r="H912" s="26">
        <v>3</v>
      </c>
    </row>
    <row r="913" spans="2:8" x14ac:dyDescent="0.35">
      <c r="B913" s="2">
        <v>852</v>
      </c>
      <c r="C913" s="2">
        <v>9</v>
      </c>
      <c r="D913" s="2">
        <v>14</v>
      </c>
      <c r="E913" s="2">
        <v>9</v>
      </c>
      <c r="F913" s="26">
        <v>3.1666666666666665</v>
      </c>
      <c r="G913" s="26">
        <v>2.7857142857142856</v>
      </c>
      <c r="H913" s="26">
        <v>3</v>
      </c>
    </row>
    <row r="914" spans="2:8" x14ac:dyDescent="0.35">
      <c r="B914" s="2">
        <v>853</v>
      </c>
      <c r="C914" s="2">
        <v>6</v>
      </c>
      <c r="D914" s="2">
        <v>12</v>
      </c>
      <c r="E914" s="2">
        <v>9</v>
      </c>
      <c r="F914" s="26">
        <v>2.9444444444444446</v>
      </c>
      <c r="G914" s="26">
        <v>2.9166666666666665</v>
      </c>
      <c r="H914" s="26">
        <v>3.2222222222222223</v>
      </c>
    </row>
    <row r="915" spans="2:8" x14ac:dyDescent="0.35">
      <c r="B915" s="2">
        <v>854</v>
      </c>
      <c r="C915" s="2">
        <v>7</v>
      </c>
      <c r="D915" s="2">
        <v>14</v>
      </c>
      <c r="E915" s="2">
        <v>7</v>
      </c>
      <c r="F915" s="26">
        <v>2.7222222222222223</v>
      </c>
      <c r="G915" s="26">
        <v>2.4285714285714284</v>
      </c>
      <c r="H915" s="26">
        <v>3.1428571428571428</v>
      </c>
    </row>
    <row r="916" spans="2:8" x14ac:dyDescent="0.35">
      <c r="B916" s="2">
        <v>855</v>
      </c>
      <c r="C916" s="2">
        <v>7</v>
      </c>
      <c r="D916" s="2">
        <v>15</v>
      </c>
      <c r="E916" s="2">
        <v>6</v>
      </c>
      <c r="F916" s="26">
        <v>2.6666666666666665</v>
      </c>
      <c r="G916" s="26">
        <v>2.0666666666666669</v>
      </c>
      <c r="H916" s="26">
        <v>2.5</v>
      </c>
    </row>
    <row r="917" spans="2:8" x14ac:dyDescent="0.35">
      <c r="B917" s="2">
        <v>856</v>
      </c>
      <c r="C917" s="2">
        <v>10</v>
      </c>
      <c r="D917" s="2">
        <v>16</v>
      </c>
      <c r="E917" s="2">
        <v>9</v>
      </c>
      <c r="F917" s="26">
        <v>3.2352941176470589</v>
      </c>
      <c r="G917" s="26">
        <v>2.5</v>
      </c>
      <c r="H917" s="26">
        <v>2.6666666666666665</v>
      </c>
    </row>
    <row r="918" spans="2:8" x14ac:dyDescent="0.35">
      <c r="B918" s="2">
        <v>857</v>
      </c>
      <c r="C918" s="2">
        <v>10</v>
      </c>
      <c r="D918" s="2">
        <v>17</v>
      </c>
      <c r="E918" s="2">
        <v>8</v>
      </c>
      <c r="F918" s="26">
        <v>3.2222222222222223</v>
      </c>
      <c r="G918" s="26">
        <v>2.3529411764705883</v>
      </c>
      <c r="H918" s="26">
        <v>3.125</v>
      </c>
    </row>
    <row r="919" spans="2:8" x14ac:dyDescent="0.35">
      <c r="B919" s="2">
        <v>858</v>
      </c>
      <c r="C919" s="2">
        <v>8</v>
      </c>
      <c r="D919" s="2">
        <v>12</v>
      </c>
      <c r="E919" s="2">
        <v>6</v>
      </c>
      <c r="F919" s="26">
        <v>2.8125</v>
      </c>
      <c r="G919" s="26">
        <v>2.5833333333333335</v>
      </c>
      <c r="H919" s="26">
        <v>3.3333333333333335</v>
      </c>
    </row>
    <row r="920" spans="2:8" x14ac:dyDescent="0.35">
      <c r="B920" s="2">
        <v>859</v>
      </c>
      <c r="C920" s="2">
        <v>12</v>
      </c>
      <c r="D920" s="2">
        <v>12</v>
      </c>
      <c r="E920" s="2">
        <v>8</v>
      </c>
      <c r="F920" s="26">
        <v>3</v>
      </c>
      <c r="G920" s="26">
        <v>3.1666666666666665</v>
      </c>
      <c r="H920" s="26">
        <v>3.625</v>
      </c>
    </row>
    <row r="921" spans="2:8" x14ac:dyDescent="0.35">
      <c r="B921" s="2">
        <v>860</v>
      </c>
      <c r="C921" s="2">
        <v>7</v>
      </c>
      <c r="D921" s="2">
        <v>16</v>
      </c>
      <c r="E921" s="2">
        <v>9</v>
      </c>
      <c r="F921" s="26">
        <v>3.1666666666666665</v>
      </c>
      <c r="G921" s="26">
        <v>2.4375</v>
      </c>
      <c r="H921" s="26">
        <v>2.8888888888888888</v>
      </c>
    </row>
    <row r="922" spans="2:8" x14ac:dyDescent="0.35">
      <c r="B922" s="2">
        <v>861</v>
      </c>
      <c r="C922" s="2">
        <v>8</v>
      </c>
      <c r="D922" s="2">
        <v>13</v>
      </c>
      <c r="E922" s="2">
        <v>8</v>
      </c>
      <c r="F922" s="26">
        <v>2.9411764705882355</v>
      </c>
      <c r="G922" s="26">
        <v>2.6153846153846154</v>
      </c>
      <c r="H922" s="26">
        <v>3.375</v>
      </c>
    </row>
    <row r="923" spans="2:8" x14ac:dyDescent="0.35">
      <c r="B923" s="2">
        <v>862</v>
      </c>
      <c r="C923" s="2">
        <v>3</v>
      </c>
      <c r="D923" s="2">
        <v>12</v>
      </c>
      <c r="E923" s="2">
        <v>8</v>
      </c>
      <c r="F923" s="26">
        <v>2.7222222222222223</v>
      </c>
      <c r="G923" s="26">
        <v>2.75</v>
      </c>
      <c r="H923" s="26">
        <v>3.25</v>
      </c>
    </row>
    <row r="924" spans="2:8" x14ac:dyDescent="0.35">
      <c r="B924" s="2">
        <v>863</v>
      </c>
      <c r="C924" s="2">
        <v>7</v>
      </c>
      <c r="D924" s="2">
        <v>15</v>
      </c>
      <c r="E924" s="2">
        <v>7</v>
      </c>
      <c r="F924" s="26">
        <v>2.7777777777777777</v>
      </c>
      <c r="G924" s="26">
        <v>2.2000000000000002</v>
      </c>
      <c r="H924" s="26">
        <v>3</v>
      </c>
    </row>
    <row r="925" spans="2:8" x14ac:dyDescent="0.35">
      <c r="B925" s="2">
        <v>864</v>
      </c>
      <c r="C925" s="2">
        <v>6</v>
      </c>
      <c r="D925" s="2">
        <v>14</v>
      </c>
      <c r="E925" s="2">
        <v>7</v>
      </c>
      <c r="F925" s="26">
        <v>2.7777777777777777</v>
      </c>
      <c r="G925" s="26">
        <v>2.3571428571428572</v>
      </c>
      <c r="H925" s="26">
        <v>3.1428571428571428</v>
      </c>
    </row>
    <row r="926" spans="2:8" x14ac:dyDescent="0.35">
      <c r="B926" s="2">
        <v>865</v>
      </c>
      <c r="C926" s="2">
        <v>9</v>
      </c>
      <c r="D926" s="2">
        <v>14</v>
      </c>
      <c r="E926" s="2">
        <v>7</v>
      </c>
      <c r="F926" s="26">
        <v>2.8333333333333335</v>
      </c>
      <c r="G926" s="26">
        <v>2.5</v>
      </c>
      <c r="H926" s="26">
        <v>3.4285714285714284</v>
      </c>
    </row>
    <row r="927" spans="2:8" x14ac:dyDescent="0.35">
      <c r="B927" s="2">
        <v>866</v>
      </c>
      <c r="C927" s="2">
        <v>9</v>
      </c>
      <c r="D927" s="2">
        <v>14</v>
      </c>
      <c r="E927" s="2">
        <v>8</v>
      </c>
      <c r="F927" s="26">
        <v>2.9444444444444446</v>
      </c>
      <c r="G927" s="26">
        <v>2.5</v>
      </c>
      <c r="H927" s="26">
        <v>2.875</v>
      </c>
    </row>
    <row r="928" spans="2:8" x14ac:dyDescent="0.35">
      <c r="B928" s="2">
        <v>867</v>
      </c>
      <c r="C928" s="2">
        <v>9</v>
      </c>
      <c r="D928" s="2">
        <v>14</v>
      </c>
      <c r="E928" s="2">
        <v>8</v>
      </c>
      <c r="F928" s="26">
        <v>2.7777777777777777</v>
      </c>
      <c r="G928" s="26">
        <v>2.5</v>
      </c>
      <c r="H928" s="26">
        <v>3.125</v>
      </c>
    </row>
    <row r="929" spans="2:8" x14ac:dyDescent="0.35">
      <c r="B929" s="2">
        <v>868</v>
      </c>
      <c r="C929" s="2">
        <v>8</v>
      </c>
      <c r="D929" s="2">
        <v>15</v>
      </c>
      <c r="E929" s="2">
        <v>8</v>
      </c>
      <c r="F929" s="26">
        <v>2.8333333333333335</v>
      </c>
      <c r="G929" s="26">
        <v>2.3333333333333335</v>
      </c>
      <c r="H929" s="26">
        <v>2.5</v>
      </c>
    </row>
    <row r="930" spans="2:8" x14ac:dyDescent="0.35">
      <c r="B930" s="2">
        <v>869</v>
      </c>
      <c r="C930" s="2">
        <v>10</v>
      </c>
      <c r="D930" s="2">
        <v>12</v>
      </c>
      <c r="E930" s="2">
        <v>8</v>
      </c>
      <c r="F930" s="26">
        <v>3.0625</v>
      </c>
      <c r="G930" s="26">
        <v>2.75</v>
      </c>
      <c r="H930" s="26">
        <v>2.5</v>
      </c>
    </row>
    <row r="931" spans="2:8" x14ac:dyDescent="0.35">
      <c r="B931" s="2">
        <v>870</v>
      </c>
      <c r="C931" s="2">
        <v>7</v>
      </c>
      <c r="D931" s="2">
        <v>15</v>
      </c>
      <c r="E931" s="2">
        <v>6</v>
      </c>
      <c r="F931" s="26">
        <v>2.7222222222222223</v>
      </c>
      <c r="G931" s="26">
        <v>2.1333333333333333</v>
      </c>
      <c r="H931" s="26">
        <v>3.1666666666666665</v>
      </c>
    </row>
    <row r="932" spans="2:8" x14ac:dyDescent="0.35">
      <c r="B932" s="2">
        <v>871</v>
      </c>
      <c r="C932" s="2">
        <v>9</v>
      </c>
      <c r="D932" s="2">
        <v>14</v>
      </c>
      <c r="E932" s="2">
        <v>9</v>
      </c>
      <c r="F932" s="26">
        <v>3</v>
      </c>
      <c r="G932" s="26">
        <v>2.5714285714285716</v>
      </c>
      <c r="H932" s="26">
        <v>3</v>
      </c>
    </row>
    <row r="933" spans="2:8" x14ac:dyDescent="0.35">
      <c r="B933" s="2">
        <v>872</v>
      </c>
      <c r="C933" s="2">
        <v>11</v>
      </c>
      <c r="D933" s="2">
        <v>14</v>
      </c>
      <c r="E933" s="2">
        <v>8</v>
      </c>
      <c r="F933" s="26">
        <v>2.6666666666666665</v>
      </c>
      <c r="G933" s="26">
        <v>2.2857142857142856</v>
      </c>
      <c r="H933" s="26">
        <v>2.5</v>
      </c>
    </row>
    <row r="934" spans="2:8" x14ac:dyDescent="0.35">
      <c r="B934" s="2">
        <v>873</v>
      </c>
      <c r="C934" s="2">
        <v>10</v>
      </c>
      <c r="D934" s="2">
        <v>14</v>
      </c>
      <c r="E934" s="2">
        <v>10</v>
      </c>
      <c r="F934" s="26">
        <v>3.1666666666666665</v>
      </c>
      <c r="G934" s="26">
        <v>2.8571428571428572</v>
      </c>
      <c r="H934" s="26">
        <v>3.1</v>
      </c>
    </row>
    <row r="935" spans="2:8" x14ac:dyDescent="0.35">
      <c r="B935" s="2">
        <v>874</v>
      </c>
      <c r="C935" s="2">
        <v>9</v>
      </c>
      <c r="D935" s="2">
        <v>15</v>
      </c>
      <c r="E935" s="2">
        <v>9</v>
      </c>
      <c r="F935" s="26">
        <v>3.2222222222222223</v>
      </c>
      <c r="G935" s="26">
        <v>2.6666666666666665</v>
      </c>
      <c r="H935" s="26">
        <v>3.2222222222222223</v>
      </c>
    </row>
    <row r="936" spans="2:8" x14ac:dyDescent="0.35">
      <c r="B936" s="2">
        <v>875</v>
      </c>
      <c r="C936" s="2">
        <v>7</v>
      </c>
      <c r="D936" s="2">
        <v>16</v>
      </c>
      <c r="E936" s="2">
        <v>11</v>
      </c>
      <c r="F936" s="26">
        <v>2.9444444444444446</v>
      </c>
      <c r="G936" s="26">
        <v>2.25</v>
      </c>
      <c r="H936" s="26">
        <v>2.0909090909090908</v>
      </c>
    </row>
    <row r="937" spans="2:8" x14ac:dyDescent="0.35">
      <c r="B937" s="2">
        <v>876</v>
      </c>
      <c r="C937" s="2">
        <v>6</v>
      </c>
      <c r="D937" s="2">
        <v>14</v>
      </c>
      <c r="E937" s="2">
        <v>6</v>
      </c>
      <c r="F937" s="26">
        <v>2.6111111111111112</v>
      </c>
      <c r="G937" s="26">
        <v>2.1428571428571428</v>
      </c>
      <c r="H937" s="26">
        <v>3</v>
      </c>
    </row>
    <row r="938" spans="2:8" x14ac:dyDescent="0.35">
      <c r="B938" s="2">
        <v>877</v>
      </c>
      <c r="C938" s="2">
        <v>12</v>
      </c>
      <c r="D938" s="2">
        <v>15</v>
      </c>
      <c r="E938" s="2">
        <v>7</v>
      </c>
      <c r="F938" s="26">
        <v>3.0555555555555554</v>
      </c>
      <c r="G938" s="26">
        <v>2.5333333333333332</v>
      </c>
      <c r="H938" s="26">
        <v>3</v>
      </c>
    </row>
    <row r="939" spans="2:8" x14ac:dyDescent="0.35">
      <c r="B939" s="2">
        <v>878</v>
      </c>
      <c r="C939" s="2">
        <v>3</v>
      </c>
      <c r="D939" s="2">
        <v>13</v>
      </c>
      <c r="E939" s="2">
        <v>6</v>
      </c>
      <c r="F939" s="26">
        <v>2.7647058823529411</v>
      </c>
      <c r="G939" s="26">
        <v>2.3076923076923075</v>
      </c>
      <c r="H939" s="26">
        <v>2.6666666666666665</v>
      </c>
    </row>
    <row r="940" spans="2:8" x14ac:dyDescent="0.35">
      <c r="B940" s="2">
        <v>879</v>
      </c>
      <c r="C940" s="2">
        <v>6</v>
      </c>
      <c r="D940" s="2">
        <v>14</v>
      </c>
      <c r="E940" s="2">
        <v>7</v>
      </c>
      <c r="F940" s="26">
        <v>3</v>
      </c>
      <c r="G940" s="26">
        <v>2.5714285714285716</v>
      </c>
      <c r="H940" s="26">
        <v>3.5714285714285716</v>
      </c>
    </row>
    <row r="941" spans="2:8" x14ac:dyDescent="0.35">
      <c r="B941" s="2">
        <v>880</v>
      </c>
      <c r="C941" s="2">
        <v>8</v>
      </c>
      <c r="D941" s="2">
        <v>14</v>
      </c>
      <c r="E941" s="2">
        <v>8</v>
      </c>
      <c r="F941" s="26">
        <v>2.8888888888888888</v>
      </c>
      <c r="G941" s="26">
        <v>2.4285714285714284</v>
      </c>
      <c r="H941" s="26">
        <v>3.125</v>
      </c>
    </row>
    <row r="942" spans="2:8" x14ac:dyDescent="0.35">
      <c r="B942" s="2">
        <v>881</v>
      </c>
      <c r="C942" s="2">
        <v>4</v>
      </c>
      <c r="D942" s="2">
        <v>13</v>
      </c>
      <c r="E942" s="2">
        <v>6</v>
      </c>
      <c r="F942" s="26">
        <v>2.5555555555555554</v>
      </c>
      <c r="G942" s="26">
        <v>2.3076923076923075</v>
      </c>
      <c r="H942" s="26">
        <v>2.8333333333333335</v>
      </c>
    </row>
    <row r="943" spans="2:8" x14ac:dyDescent="0.35">
      <c r="B943" s="2">
        <v>882</v>
      </c>
      <c r="C943" s="2">
        <v>9</v>
      </c>
      <c r="D943" s="2">
        <v>14</v>
      </c>
      <c r="E943" s="2">
        <v>8</v>
      </c>
      <c r="F943" s="26">
        <v>3</v>
      </c>
      <c r="G943" s="26">
        <v>2.5</v>
      </c>
      <c r="H943" s="26">
        <v>2.5</v>
      </c>
    </row>
    <row r="944" spans="2:8" x14ac:dyDescent="0.35">
      <c r="B944" s="2">
        <v>883</v>
      </c>
      <c r="C944" s="2">
        <v>8</v>
      </c>
      <c r="D944" s="2">
        <v>16</v>
      </c>
      <c r="E944" s="2">
        <v>10</v>
      </c>
      <c r="F944" s="26">
        <v>3.3529411764705883</v>
      </c>
      <c r="G944" s="26">
        <v>2.625</v>
      </c>
      <c r="H944" s="26">
        <v>3.3</v>
      </c>
    </row>
    <row r="945" spans="2:8" x14ac:dyDescent="0.35">
      <c r="B945" s="2">
        <v>884</v>
      </c>
      <c r="C945" s="2">
        <v>8</v>
      </c>
      <c r="D945" s="2">
        <v>15</v>
      </c>
      <c r="E945" s="2">
        <v>11</v>
      </c>
      <c r="F945" s="26">
        <v>3.1764705882352939</v>
      </c>
      <c r="G945" s="26">
        <v>2.4666666666666668</v>
      </c>
      <c r="H945" s="26">
        <v>2.7272727272727271</v>
      </c>
    </row>
    <row r="946" spans="2:8" x14ac:dyDescent="0.35">
      <c r="B946" s="2">
        <v>885</v>
      </c>
      <c r="C946" s="2">
        <v>9</v>
      </c>
      <c r="D946" s="2">
        <v>15</v>
      </c>
      <c r="E946" s="2">
        <v>9</v>
      </c>
      <c r="F946" s="26">
        <v>3</v>
      </c>
      <c r="G946" s="26">
        <v>2.5333333333333332</v>
      </c>
      <c r="H946" s="26">
        <v>2.8888888888888888</v>
      </c>
    </row>
    <row r="947" spans="2:8" x14ac:dyDescent="0.35">
      <c r="B947" s="2">
        <v>886</v>
      </c>
      <c r="C947" s="2">
        <v>9</v>
      </c>
      <c r="D947" s="2">
        <v>12</v>
      </c>
      <c r="E947" s="2">
        <v>7</v>
      </c>
      <c r="F947" s="26">
        <v>2.8888888888888888</v>
      </c>
      <c r="G947" s="26">
        <v>3</v>
      </c>
      <c r="H947" s="26">
        <v>3.7142857142857144</v>
      </c>
    </row>
    <row r="948" spans="2:8" x14ac:dyDescent="0.35">
      <c r="B948" s="2">
        <v>887</v>
      </c>
      <c r="C948" s="2">
        <v>8</v>
      </c>
      <c r="D948" s="2">
        <v>14</v>
      </c>
      <c r="E948" s="2">
        <v>9</v>
      </c>
      <c r="F948" s="26">
        <v>2.9411764705882355</v>
      </c>
      <c r="G948" s="26">
        <v>2.3571428571428572</v>
      </c>
      <c r="H948" s="26">
        <v>2.7777777777777777</v>
      </c>
    </row>
    <row r="949" spans="2:8" x14ac:dyDescent="0.35">
      <c r="B949" s="2">
        <v>888</v>
      </c>
      <c r="C949" s="2">
        <v>8</v>
      </c>
      <c r="D949" s="2">
        <v>15</v>
      </c>
      <c r="E949" s="2">
        <v>8</v>
      </c>
      <c r="F949" s="26">
        <v>2.9444444444444446</v>
      </c>
      <c r="G949" s="26">
        <v>2.4666666666666668</v>
      </c>
      <c r="H949" s="26">
        <v>2.625</v>
      </c>
    </row>
    <row r="950" spans="2:8" x14ac:dyDescent="0.35">
      <c r="B950" s="2">
        <v>889</v>
      </c>
      <c r="C950" s="2">
        <v>8</v>
      </c>
      <c r="D950" s="2">
        <v>16</v>
      </c>
      <c r="E950" s="2">
        <v>10</v>
      </c>
      <c r="F950" s="26">
        <v>2.8888888888888888</v>
      </c>
      <c r="G950" s="26">
        <v>2.125</v>
      </c>
      <c r="H950" s="26">
        <v>2.2999999999999998</v>
      </c>
    </row>
    <row r="951" spans="2:8" x14ac:dyDescent="0.35">
      <c r="B951" s="2">
        <v>890</v>
      </c>
      <c r="C951" s="2">
        <v>9</v>
      </c>
      <c r="D951" s="2">
        <v>15</v>
      </c>
      <c r="E951" s="2">
        <v>8</v>
      </c>
      <c r="F951" s="26">
        <v>2.9444444444444446</v>
      </c>
      <c r="G951" s="26">
        <v>2.4666666666666668</v>
      </c>
      <c r="H951" s="26">
        <v>3.125</v>
      </c>
    </row>
    <row r="952" spans="2:8" x14ac:dyDescent="0.35">
      <c r="B952" s="2">
        <v>891</v>
      </c>
      <c r="C952" s="2">
        <v>11</v>
      </c>
      <c r="D952" s="2">
        <v>14</v>
      </c>
      <c r="E952" s="2">
        <v>8</v>
      </c>
      <c r="F952" s="26">
        <v>2.9444444444444446</v>
      </c>
      <c r="G952" s="26">
        <v>2.5</v>
      </c>
      <c r="H952" s="26">
        <v>3.25</v>
      </c>
    </row>
    <row r="953" spans="2:8" x14ac:dyDescent="0.35">
      <c r="B953" s="2">
        <v>892</v>
      </c>
      <c r="C953" s="2">
        <v>7</v>
      </c>
      <c r="D953" s="2">
        <v>12</v>
      </c>
      <c r="E953" s="2">
        <v>8</v>
      </c>
      <c r="F953" s="26">
        <v>3</v>
      </c>
      <c r="G953" s="26">
        <v>3</v>
      </c>
      <c r="H953" s="26">
        <v>3.625</v>
      </c>
    </row>
    <row r="954" spans="2:8" x14ac:dyDescent="0.35">
      <c r="B954" s="2">
        <v>893</v>
      </c>
      <c r="C954" s="2">
        <v>5</v>
      </c>
      <c r="D954" s="2">
        <v>14</v>
      </c>
      <c r="E954" s="2">
        <v>7</v>
      </c>
      <c r="F954" s="26">
        <v>2.6111111111111112</v>
      </c>
      <c r="G954" s="26">
        <v>2.1428571428571428</v>
      </c>
      <c r="H954" s="26">
        <v>2.8571428571428572</v>
      </c>
    </row>
    <row r="955" spans="2:8" x14ac:dyDescent="0.35">
      <c r="B955" s="2">
        <v>894</v>
      </c>
      <c r="C955" s="2">
        <v>7</v>
      </c>
      <c r="D955" s="2">
        <v>15</v>
      </c>
      <c r="E955" s="2">
        <v>8</v>
      </c>
      <c r="F955" s="26">
        <v>2.8823529411764706</v>
      </c>
      <c r="G955" s="26">
        <v>2.2666666666666666</v>
      </c>
      <c r="H955" s="26">
        <v>2.5</v>
      </c>
    </row>
    <row r="956" spans="2:8" x14ac:dyDescent="0.35">
      <c r="B956" s="2">
        <v>895</v>
      </c>
      <c r="C956" s="2">
        <v>9</v>
      </c>
      <c r="D956" s="2">
        <v>14</v>
      </c>
      <c r="E956" s="2">
        <v>6</v>
      </c>
      <c r="F956" s="26">
        <v>2.7222222222222223</v>
      </c>
      <c r="G956" s="26">
        <v>2.2857142857142856</v>
      </c>
      <c r="H956" s="26">
        <v>3.1666666666666665</v>
      </c>
    </row>
    <row r="957" spans="2:8" x14ac:dyDescent="0.35">
      <c r="B957" s="2">
        <v>896</v>
      </c>
      <c r="C957" s="2">
        <v>11</v>
      </c>
      <c r="D957" s="2">
        <v>15</v>
      </c>
      <c r="E957" s="2">
        <v>10</v>
      </c>
      <c r="F957" s="26">
        <v>3.1666666666666665</v>
      </c>
      <c r="G957" s="26">
        <v>2.7333333333333334</v>
      </c>
      <c r="H957" s="26">
        <v>3</v>
      </c>
    </row>
    <row r="958" spans="2:8" x14ac:dyDescent="0.35">
      <c r="B958" s="2">
        <v>897</v>
      </c>
      <c r="C958" s="2">
        <v>9</v>
      </c>
      <c r="D958" s="2">
        <v>15</v>
      </c>
      <c r="E958" s="2">
        <v>10</v>
      </c>
      <c r="F958" s="26">
        <v>3</v>
      </c>
      <c r="G958" s="26">
        <v>2.5333333333333332</v>
      </c>
      <c r="H958" s="26">
        <v>3</v>
      </c>
    </row>
    <row r="959" spans="2:8" x14ac:dyDescent="0.35">
      <c r="B959" s="2">
        <v>898</v>
      </c>
      <c r="C959" s="2">
        <v>5</v>
      </c>
      <c r="D959" s="2">
        <v>15</v>
      </c>
      <c r="E959" s="2">
        <v>11</v>
      </c>
      <c r="F959" s="26">
        <v>2.8333333333333335</v>
      </c>
      <c r="G959" s="26">
        <v>2.2666666666666666</v>
      </c>
      <c r="H959" s="26">
        <v>2.6363636363636362</v>
      </c>
    </row>
    <row r="960" spans="2:8" x14ac:dyDescent="0.35">
      <c r="B960" s="2">
        <v>899</v>
      </c>
      <c r="C960" s="2">
        <v>8</v>
      </c>
      <c r="D960" s="2">
        <v>14</v>
      </c>
      <c r="E960" s="2">
        <v>11</v>
      </c>
      <c r="F960" s="26">
        <v>2.9444444444444446</v>
      </c>
      <c r="G960" s="26">
        <v>2.5714285714285716</v>
      </c>
      <c r="H960" s="26">
        <v>2.5454545454545454</v>
      </c>
    </row>
    <row r="961" spans="2:8" x14ac:dyDescent="0.35">
      <c r="B961" s="2">
        <v>900</v>
      </c>
      <c r="C961" s="2">
        <v>8</v>
      </c>
      <c r="D961" s="2">
        <v>14</v>
      </c>
      <c r="E961" s="2">
        <v>8</v>
      </c>
      <c r="F961" s="26">
        <v>2.8333333333333335</v>
      </c>
      <c r="G961" s="26">
        <v>2.4285714285714284</v>
      </c>
      <c r="H961" s="26">
        <v>3.25</v>
      </c>
    </row>
    <row r="962" spans="2:8" x14ac:dyDescent="0.35">
      <c r="B962" s="2">
        <v>901</v>
      </c>
      <c r="C962" s="2">
        <v>4</v>
      </c>
      <c r="D962" s="2">
        <v>13</v>
      </c>
      <c r="E962" s="2">
        <v>6</v>
      </c>
      <c r="F962" s="26">
        <v>2.6111111111111112</v>
      </c>
      <c r="G962" s="26">
        <v>2.3076923076923075</v>
      </c>
      <c r="H962" s="26">
        <v>2.8333333333333335</v>
      </c>
    </row>
    <row r="963" spans="2:8" x14ac:dyDescent="0.35">
      <c r="B963" s="2">
        <v>902</v>
      </c>
      <c r="C963" s="2">
        <v>8</v>
      </c>
      <c r="D963" s="2">
        <v>17</v>
      </c>
      <c r="E963" s="2">
        <v>9</v>
      </c>
      <c r="F963" s="26">
        <v>3</v>
      </c>
      <c r="G963" s="26">
        <v>2.1764705882352939</v>
      </c>
      <c r="H963" s="26">
        <v>2.5555555555555554</v>
      </c>
    </row>
    <row r="964" spans="2:8" x14ac:dyDescent="0.35">
      <c r="B964" s="2">
        <v>903</v>
      </c>
      <c r="C964" s="2">
        <v>6</v>
      </c>
      <c r="D964" s="2">
        <v>15</v>
      </c>
      <c r="E964" s="2">
        <v>6</v>
      </c>
      <c r="F964" s="26">
        <v>2.9444444444444446</v>
      </c>
      <c r="G964" s="26">
        <v>2.4</v>
      </c>
      <c r="H964" s="26">
        <v>3</v>
      </c>
    </row>
    <row r="965" spans="2:8" x14ac:dyDescent="0.35">
      <c r="B965" s="2">
        <v>904</v>
      </c>
      <c r="C965" s="2">
        <v>10</v>
      </c>
      <c r="D965" s="2">
        <v>14</v>
      </c>
      <c r="E965" s="2">
        <v>8</v>
      </c>
      <c r="F965" s="26">
        <v>3</v>
      </c>
      <c r="G965" s="26">
        <v>2.5714285714285716</v>
      </c>
      <c r="H965" s="26">
        <v>3</v>
      </c>
    </row>
    <row r="966" spans="2:8" x14ac:dyDescent="0.35">
      <c r="B966" s="2">
        <v>905</v>
      </c>
      <c r="C966" s="2">
        <v>9</v>
      </c>
      <c r="D966" s="2">
        <v>17</v>
      </c>
      <c r="E966" s="2">
        <v>10</v>
      </c>
      <c r="F966" s="26">
        <v>3.3888888888888888</v>
      </c>
      <c r="G966" s="26">
        <v>2.5294117647058822</v>
      </c>
      <c r="H966" s="26">
        <v>2.9</v>
      </c>
    </row>
    <row r="967" spans="2:8" x14ac:dyDescent="0.35">
      <c r="B967" s="2">
        <v>906</v>
      </c>
      <c r="C967" s="2">
        <v>7</v>
      </c>
      <c r="D967" s="2">
        <v>12</v>
      </c>
      <c r="E967" s="2">
        <v>8</v>
      </c>
      <c r="F967" s="26">
        <v>2.8333333333333335</v>
      </c>
      <c r="G967" s="26">
        <v>3</v>
      </c>
      <c r="H967" s="26">
        <v>3.375</v>
      </c>
    </row>
    <row r="968" spans="2:8" x14ac:dyDescent="0.35">
      <c r="B968" s="2">
        <v>907</v>
      </c>
      <c r="C968" s="2">
        <v>10</v>
      </c>
      <c r="D968" s="2">
        <v>13</v>
      </c>
      <c r="E968" s="2">
        <v>8</v>
      </c>
      <c r="F968" s="26">
        <v>2.8888888888888888</v>
      </c>
      <c r="G968" s="26">
        <v>2.6153846153846154</v>
      </c>
      <c r="H968" s="26">
        <v>3.25</v>
      </c>
    </row>
    <row r="969" spans="2:8" x14ac:dyDescent="0.35">
      <c r="B969" s="2">
        <v>908</v>
      </c>
      <c r="C969" s="2">
        <v>9</v>
      </c>
      <c r="D969" s="2">
        <v>13</v>
      </c>
      <c r="E969" s="2">
        <v>8</v>
      </c>
      <c r="F969" s="26">
        <v>3.0555555555555554</v>
      </c>
      <c r="G969" s="26">
        <v>2.8461538461538463</v>
      </c>
      <c r="H969" s="26">
        <v>3.625</v>
      </c>
    </row>
    <row r="970" spans="2:8" x14ac:dyDescent="0.35">
      <c r="B970" s="2">
        <v>909</v>
      </c>
      <c r="C970" s="2">
        <v>9</v>
      </c>
      <c r="D970" s="2">
        <v>14</v>
      </c>
      <c r="E970" s="2">
        <v>8</v>
      </c>
      <c r="F970" s="26">
        <v>2.8888888888888888</v>
      </c>
      <c r="G970" s="26">
        <v>2.5</v>
      </c>
      <c r="H970" s="26">
        <v>3.125</v>
      </c>
    </row>
    <row r="971" spans="2:8" x14ac:dyDescent="0.35">
      <c r="B971" s="2">
        <v>910</v>
      </c>
      <c r="C971" s="2">
        <v>8</v>
      </c>
      <c r="D971" s="2">
        <v>16</v>
      </c>
      <c r="E971" s="2">
        <v>7</v>
      </c>
      <c r="F971" s="26">
        <v>2.9444444444444446</v>
      </c>
      <c r="G971" s="26">
        <v>2.1875</v>
      </c>
      <c r="H971" s="26">
        <v>2.7142857142857144</v>
      </c>
    </row>
    <row r="972" spans="2:8" x14ac:dyDescent="0.35">
      <c r="B972" s="2">
        <v>911</v>
      </c>
      <c r="C972" s="2">
        <v>7</v>
      </c>
      <c r="D972" s="2">
        <v>11</v>
      </c>
      <c r="E972" s="2">
        <v>6</v>
      </c>
      <c r="F972" s="26">
        <v>2.6111111111111112</v>
      </c>
      <c r="G972" s="26">
        <v>2.7272727272727271</v>
      </c>
      <c r="H972" s="26">
        <v>3.5</v>
      </c>
    </row>
    <row r="973" spans="2:8" x14ac:dyDescent="0.35">
      <c r="B973" s="2">
        <v>912</v>
      </c>
      <c r="C973" s="2">
        <v>11</v>
      </c>
      <c r="D973" s="2">
        <v>13</v>
      </c>
      <c r="E973" s="2">
        <v>7</v>
      </c>
      <c r="F973" s="26">
        <v>2.7777777777777777</v>
      </c>
      <c r="G973" s="26">
        <v>2.6153846153846154</v>
      </c>
      <c r="H973" s="26">
        <v>3.1428571428571428</v>
      </c>
    </row>
    <row r="974" spans="2:8" x14ac:dyDescent="0.35">
      <c r="B974" s="2">
        <v>913</v>
      </c>
      <c r="C974" s="2">
        <v>6</v>
      </c>
      <c r="D974" s="2">
        <v>15</v>
      </c>
      <c r="E974" s="2">
        <v>5</v>
      </c>
      <c r="F974" s="26">
        <v>2.7222222222222223</v>
      </c>
      <c r="G974" s="26">
        <v>2.0666666666666669</v>
      </c>
      <c r="H974" s="26">
        <v>3</v>
      </c>
    </row>
    <row r="975" spans="2:8" x14ac:dyDescent="0.35">
      <c r="B975" s="2">
        <v>914</v>
      </c>
      <c r="C975" s="2">
        <v>11</v>
      </c>
      <c r="D975" s="2">
        <v>15</v>
      </c>
      <c r="E975" s="2">
        <v>8</v>
      </c>
      <c r="F975" s="26">
        <v>2.8333333333333335</v>
      </c>
      <c r="G975" s="26">
        <v>2.3333333333333335</v>
      </c>
      <c r="H975" s="26">
        <v>3</v>
      </c>
    </row>
    <row r="976" spans="2:8" x14ac:dyDescent="0.35">
      <c r="B976" s="2">
        <v>915</v>
      </c>
      <c r="C976" s="2">
        <v>5</v>
      </c>
      <c r="D976" s="2">
        <v>13</v>
      </c>
      <c r="E976" s="2">
        <v>8</v>
      </c>
      <c r="F976" s="26">
        <v>2.8333333333333335</v>
      </c>
      <c r="G976" s="26">
        <v>2.6923076923076925</v>
      </c>
      <c r="H976" s="26">
        <v>3</v>
      </c>
    </row>
    <row r="977" spans="2:8" x14ac:dyDescent="0.35">
      <c r="B977" s="2">
        <v>916</v>
      </c>
      <c r="C977" s="2">
        <v>11</v>
      </c>
      <c r="D977" s="2">
        <v>15</v>
      </c>
      <c r="E977" s="2">
        <v>8</v>
      </c>
      <c r="F977" s="26">
        <v>3.0555555555555554</v>
      </c>
      <c r="G977" s="26">
        <v>2.6</v>
      </c>
      <c r="H977" s="26">
        <v>3.5</v>
      </c>
    </row>
    <row r="978" spans="2:8" x14ac:dyDescent="0.35">
      <c r="B978" s="2">
        <v>917</v>
      </c>
      <c r="C978" s="2">
        <v>7</v>
      </c>
      <c r="D978" s="2">
        <v>15</v>
      </c>
      <c r="E978" s="2">
        <v>10</v>
      </c>
      <c r="F978" s="26">
        <v>3.0555555555555554</v>
      </c>
      <c r="G978" s="26">
        <v>2.4666666666666668</v>
      </c>
      <c r="H978" s="26">
        <v>2.8</v>
      </c>
    </row>
    <row r="979" spans="2:8" x14ac:dyDescent="0.35">
      <c r="B979" s="2">
        <v>918</v>
      </c>
      <c r="C979" s="2">
        <v>5</v>
      </c>
      <c r="D979" s="2">
        <v>12</v>
      </c>
      <c r="E979" s="2">
        <v>6</v>
      </c>
      <c r="F979" s="26">
        <v>2.5</v>
      </c>
      <c r="G979" s="26">
        <v>2.4166666666666665</v>
      </c>
      <c r="H979" s="26">
        <v>2.6666666666666665</v>
      </c>
    </row>
    <row r="980" spans="2:8" x14ac:dyDescent="0.35">
      <c r="B980" s="2">
        <v>919</v>
      </c>
      <c r="C980" s="2">
        <v>7</v>
      </c>
      <c r="D980" s="2">
        <v>15</v>
      </c>
      <c r="E980" s="2">
        <v>11</v>
      </c>
      <c r="F980" s="26">
        <v>2.9444444444444446</v>
      </c>
      <c r="G980" s="26">
        <v>2.4666666666666668</v>
      </c>
      <c r="H980" s="26">
        <v>2.5454545454545454</v>
      </c>
    </row>
    <row r="981" spans="2:8" x14ac:dyDescent="0.35">
      <c r="B981" s="2">
        <v>920</v>
      </c>
      <c r="C981" s="2">
        <v>8</v>
      </c>
      <c r="D981" s="2">
        <v>13</v>
      </c>
      <c r="E981" s="2">
        <v>7</v>
      </c>
      <c r="F981" s="26">
        <v>2.8333333333333335</v>
      </c>
      <c r="G981" s="26">
        <v>2.6153846153846154</v>
      </c>
      <c r="H981" s="26">
        <v>3.1428571428571428</v>
      </c>
    </row>
    <row r="982" spans="2:8" x14ac:dyDescent="0.35">
      <c r="B982" s="2">
        <v>921</v>
      </c>
      <c r="C982" s="2">
        <v>7</v>
      </c>
      <c r="D982" s="2">
        <v>17</v>
      </c>
      <c r="E982" s="2">
        <v>9</v>
      </c>
      <c r="F982" s="26">
        <v>3.1764705882352939</v>
      </c>
      <c r="G982" s="26">
        <v>2.2352941176470589</v>
      </c>
      <c r="H982" s="26">
        <v>2.7777777777777777</v>
      </c>
    </row>
    <row r="983" spans="2:8" x14ac:dyDescent="0.35">
      <c r="B983" s="2">
        <v>922</v>
      </c>
      <c r="C983" s="2">
        <v>10</v>
      </c>
      <c r="D983" s="2">
        <v>15</v>
      </c>
      <c r="E983" s="2">
        <v>9</v>
      </c>
      <c r="F983" s="26">
        <v>2.8888888888888888</v>
      </c>
      <c r="G983" s="26">
        <v>2.2666666666666666</v>
      </c>
      <c r="H983" s="26">
        <v>2.5555555555555554</v>
      </c>
    </row>
    <row r="984" spans="2:8" x14ac:dyDescent="0.35">
      <c r="B984" s="2">
        <v>923</v>
      </c>
      <c r="C984" s="2">
        <v>7</v>
      </c>
      <c r="D984" s="2">
        <v>15</v>
      </c>
      <c r="E984" s="2">
        <v>9</v>
      </c>
      <c r="F984" s="26">
        <v>3.0588235294117645</v>
      </c>
      <c r="G984" s="26">
        <v>2.5333333333333332</v>
      </c>
      <c r="H984" s="26">
        <v>3</v>
      </c>
    </row>
    <row r="985" spans="2:8" x14ac:dyDescent="0.35">
      <c r="B985" s="2">
        <v>924</v>
      </c>
      <c r="C985" s="2">
        <v>5</v>
      </c>
      <c r="D985" s="2">
        <v>15</v>
      </c>
      <c r="E985" s="2">
        <v>6</v>
      </c>
      <c r="F985" s="26">
        <v>2.3888888888888888</v>
      </c>
      <c r="G985" s="26">
        <v>1.7333333333333334</v>
      </c>
      <c r="H985" s="26">
        <v>2.3333333333333335</v>
      </c>
    </row>
    <row r="986" spans="2:8" x14ac:dyDescent="0.35">
      <c r="B986" s="2">
        <v>925</v>
      </c>
      <c r="C986" s="2">
        <v>11</v>
      </c>
      <c r="D986" s="2">
        <v>14</v>
      </c>
      <c r="E986" s="2">
        <v>10</v>
      </c>
      <c r="F986" s="26">
        <v>3.2352941176470589</v>
      </c>
      <c r="G986" s="26">
        <v>2.6428571428571428</v>
      </c>
      <c r="H986" s="26">
        <v>2.9</v>
      </c>
    </row>
    <row r="987" spans="2:8" x14ac:dyDescent="0.35">
      <c r="B987" s="2">
        <v>926</v>
      </c>
      <c r="C987" s="2">
        <v>9</v>
      </c>
      <c r="D987" s="2">
        <v>18</v>
      </c>
      <c r="E987" s="2">
        <v>8</v>
      </c>
      <c r="F987" s="26">
        <v>2.8888888888888888</v>
      </c>
      <c r="G987" s="26">
        <v>1.8888888888888888</v>
      </c>
      <c r="H987" s="26">
        <v>2</v>
      </c>
    </row>
    <row r="988" spans="2:8" x14ac:dyDescent="0.35">
      <c r="B988" s="2">
        <v>927</v>
      </c>
      <c r="C988" s="2">
        <v>5</v>
      </c>
      <c r="D988" s="2">
        <v>13</v>
      </c>
      <c r="E988" s="2">
        <v>6</v>
      </c>
      <c r="F988" s="26">
        <v>2.7058823529411766</v>
      </c>
      <c r="G988" s="26">
        <v>2.4615384615384617</v>
      </c>
      <c r="H988" s="26">
        <v>3</v>
      </c>
    </row>
    <row r="989" spans="2:8" x14ac:dyDescent="0.35">
      <c r="B989" s="2">
        <v>928</v>
      </c>
      <c r="C989" s="2">
        <v>7</v>
      </c>
      <c r="D989" s="2">
        <v>13</v>
      </c>
      <c r="E989" s="2">
        <v>9</v>
      </c>
      <c r="F989" s="26">
        <v>3.125</v>
      </c>
      <c r="G989" s="26">
        <v>2.9230769230769229</v>
      </c>
      <c r="H989" s="26">
        <v>3.2222222222222223</v>
      </c>
    </row>
    <row r="990" spans="2:8" x14ac:dyDescent="0.35">
      <c r="B990" s="2">
        <v>929</v>
      </c>
      <c r="C990" s="2">
        <v>7</v>
      </c>
      <c r="D990" s="2">
        <v>13</v>
      </c>
      <c r="E990" s="2">
        <v>9</v>
      </c>
      <c r="F990" s="26">
        <v>2.9411764705882355</v>
      </c>
      <c r="G990" s="26">
        <v>2.4615384615384617</v>
      </c>
      <c r="H990" s="26">
        <v>2.5555555555555554</v>
      </c>
    </row>
    <row r="991" spans="2:8" x14ac:dyDescent="0.35">
      <c r="B991" s="2">
        <v>930</v>
      </c>
      <c r="C991" s="2">
        <v>8</v>
      </c>
      <c r="D991" s="2">
        <v>14</v>
      </c>
      <c r="E991" s="2">
        <v>9</v>
      </c>
      <c r="F991" s="26">
        <v>2.9444444444444446</v>
      </c>
      <c r="G991" s="26">
        <v>2.5714285714285716</v>
      </c>
      <c r="H991" s="26">
        <v>3.1111111111111112</v>
      </c>
    </row>
    <row r="992" spans="2:8" x14ac:dyDescent="0.35">
      <c r="B992" s="2">
        <v>931</v>
      </c>
      <c r="C992" s="2">
        <v>8</v>
      </c>
      <c r="D992" s="2">
        <v>13</v>
      </c>
      <c r="E992" s="2">
        <v>10</v>
      </c>
      <c r="F992" s="26">
        <v>2.8888888888888888</v>
      </c>
      <c r="G992" s="26">
        <v>2.6923076923076925</v>
      </c>
      <c r="H992" s="26">
        <v>2.9</v>
      </c>
    </row>
    <row r="993" spans="2:8" x14ac:dyDescent="0.35">
      <c r="B993" s="2">
        <v>932</v>
      </c>
      <c r="C993" s="2">
        <v>9</v>
      </c>
      <c r="D993" s="2">
        <v>15</v>
      </c>
      <c r="E993" s="2">
        <v>8</v>
      </c>
      <c r="F993" s="26">
        <v>3.1176470588235294</v>
      </c>
      <c r="G993" s="26">
        <v>2.6</v>
      </c>
      <c r="H993" s="26">
        <v>3.125</v>
      </c>
    </row>
    <row r="994" spans="2:8" x14ac:dyDescent="0.35">
      <c r="B994" s="2">
        <v>933</v>
      </c>
      <c r="C994" s="2">
        <v>10</v>
      </c>
      <c r="D994" s="2">
        <v>15</v>
      </c>
      <c r="E994" s="2">
        <v>10</v>
      </c>
      <c r="F994" s="26">
        <v>3.1111111111111112</v>
      </c>
      <c r="G994" s="26">
        <v>2.6666666666666665</v>
      </c>
      <c r="H994" s="26">
        <v>3</v>
      </c>
    </row>
    <row r="995" spans="2:8" x14ac:dyDescent="0.35">
      <c r="B995" s="2">
        <v>934</v>
      </c>
      <c r="C995" s="2">
        <v>9</v>
      </c>
      <c r="D995" s="2">
        <v>13</v>
      </c>
      <c r="E995" s="2">
        <v>7</v>
      </c>
      <c r="F995" s="26">
        <v>3.1764705882352939</v>
      </c>
      <c r="G995" s="26">
        <v>2.7692307692307692</v>
      </c>
      <c r="H995" s="26">
        <v>3.7142857142857144</v>
      </c>
    </row>
    <row r="996" spans="2:8" x14ac:dyDescent="0.35">
      <c r="B996" s="2">
        <v>935</v>
      </c>
      <c r="C996" s="2">
        <v>3</v>
      </c>
      <c r="D996" s="2">
        <v>15</v>
      </c>
      <c r="E996" s="2">
        <v>5</v>
      </c>
      <c r="F996" s="26">
        <v>2.9411764705882355</v>
      </c>
      <c r="G996" s="26">
        <v>2.1333333333333333</v>
      </c>
      <c r="H996" s="26">
        <v>3.2</v>
      </c>
    </row>
    <row r="997" spans="2:8" x14ac:dyDescent="0.35">
      <c r="B997" s="2">
        <v>936</v>
      </c>
      <c r="C997" s="2">
        <v>9</v>
      </c>
      <c r="D997" s="2">
        <v>15</v>
      </c>
      <c r="E997" s="2">
        <v>9</v>
      </c>
      <c r="F997" s="26">
        <v>3</v>
      </c>
      <c r="G997" s="26">
        <v>2.4</v>
      </c>
      <c r="H997" s="26">
        <v>2.5555555555555554</v>
      </c>
    </row>
    <row r="998" spans="2:8" x14ac:dyDescent="0.35">
      <c r="B998" s="2">
        <v>937</v>
      </c>
      <c r="C998" s="2">
        <v>4</v>
      </c>
      <c r="D998" s="2">
        <v>13</v>
      </c>
      <c r="E998" s="2">
        <v>6</v>
      </c>
      <c r="F998" s="26">
        <v>2.9411764705882355</v>
      </c>
      <c r="G998" s="26">
        <v>2.5384615384615383</v>
      </c>
      <c r="H998" s="26">
        <v>3.3333333333333335</v>
      </c>
    </row>
    <row r="999" spans="2:8" x14ac:dyDescent="0.35">
      <c r="B999" s="2">
        <v>938</v>
      </c>
      <c r="C999" s="2">
        <v>8</v>
      </c>
      <c r="D999" s="2">
        <v>17</v>
      </c>
      <c r="E999" s="2">
        <v>8</v>
      </c>
      <c r="F999" s="26">
        <v>3.1666666666666665</v>
      </c>
      <c r="G999" s="26">
        <v>2.2941176470588234</v>
      </c>
      <c r="H999" s="26">
        <v>3.125</v>
      </c>
    </row>
    <row r="1000" spans="2:8" x14ac:dyDescent="0.35">
      <c r="B1000" s="2">
        <v>939</v>
      </c>
      <c r="C1000" s="2">
        <v>8</v>
      </c>
      <c r="D1000" s="2">
        <v>14</v>
      </c>
      <c r="E1000" s="2">
        <v>7</v>
      </c>
      <c r="F1000" s="26">
        <v>3</v>
      </c>
      <c r="G1000" s="26">
        <v>2.5714285714285716</v>
      </c>
      <c r="H1000" s="26">
        <v>3.1428571428571428</v>
      </c>
    </row>
    <row r="1001" spans="2:8" x14ac:dyDescent="0.35">
      <c r="B1001" s="2">
        <v>940</v>
      </c>
      <c r="C1001" s="2">
        <v>4</v>
      </c>
      <c r="D1001" s="2">
        <v>13</v>
      </c>
      <c r="E1001" s="2">
        <v>6</v>
      </c>
      <c r="F1001" s="26">
        <v>2.4444444444444446</v>
      </c>
      <c r="G1001" s="26">
        <v>2.2307692307692308</v>
      </c>
      <c r="H1001" s="26">
        <v>3.1666666666666665</v>
      </c>
    </row>
    <row r="1002" spans="2:8" x14ac:dyDescent="0.35">
      <c r="B1002" s="2">
        <v>941</v>
      </c>
      <c r="C1002" s="2">
        <v>6</v>
      </c>
      <c r="D1002" s="2">
        <v>13</v>
      </c>
      <c r="E1002" s="2">
        <v>8</v>
      </c>
      <c r="F1002" s="26">
        <v>2.8235294117647061</v>
      </c>
      <c r="G1002" s="26">
        <v>2.3076923076923075</v>
      </c>
      <c r="H1002" s="26">
        <v>3</v>
      </c>
    </row>
    <row r="1003" spans="2:8" x14ac:dyDescent="0.35">
      <c r="B1003" s="2">
        <v>942</v>
      </c>
      <c r="C1003" s="2">
        <v>12</v>
      </c>
      <c r="D1003" s="2">
        <v>16</v>
      </c>
      <c r="E1003" s="2">
        <v>10</v>
      </c>
      <c r="F1003" s="26">
        <v>3.1111111111111112</v>
      </c>
      <c r="G1003" s="26">
        <v>2.375</v>
      </c>
      <c r="H1003" s="26">
        <v>2.2999999999999998</v>
      </c>
    </row>
    <row r="1004" spans="2:8" x14ac:dyDescent="0.35">
      <c r="B1004" s="2">
        <v>943</v>
      </c>
      <c r="C1004" s="2">
        <v>8</v>
      </c>
      <c r="D1004" s="2">
        <v>14</v>
      </c>
      <c r="E1004" s="2">
        <v>8</v>
      </c>
      <c r="F1004" s="26">
        <v>2.8333333333333335</v>
      </c>
      <c r="G1004" s="26">
        <v>2.3571428571428572</v>
      </c>
      <c r="H1004" s="26">
        <v>2.625</v>
      </c>
    </row>
    <row r="1005" spans="2:8" x14ac:dyDescent="0.35">
      <c r="B1005" s="2">
        <v>944</v>
      </c>
      <c r="C1005" s="2">
        <v>11</v>
      </c>
      <c r="D1005" s="2">
        <v>16</v>
      </c>
      <c r="E1005" s="2">
        <v>8</v>
      </c>
      <c r="F1005" s="26">
        <v>3.0555555555555554</v>
      </c>
      <c r="G1005" s="26">
        <v>2.375</v>
      </c>
      <c r="H1005" s="26">
        <v>2.625</v>
      </c>
    </row>
    <row r="1006" spans="2:8" x14ac:dyDescent="0.35">
      <c r="B1006" s="2">
        <v>945</v>
      </c>
      <c r="C1006" s="2">
        <v>7</v>
      </c>
      <c r="D1006" s="2">
        <v>16</v>
      </c>
      <c r="E1006" s="2">
        <v>8</v>
      </c>
      <c r="F1006" s="26">
        <v>3</v>
      </c>
      <c r="G1006" s="26">
        <v>2.3125</v>
      </c>
      <c r="H1006" s="26">
        <v>2.625</v>
      </c>
    </row>
    <row r="1007" spans="2:8" x14ac:dyDescent="0.35">
      <c r="B1007" s="2">
        <v>946</v>
      </c>
      <c r="C1007" s="2">
        <v>9</v>
      </c>
      <c r="D1007" s="2">
        <v>14</v>
      </c>
      <c r="E1007" s="2">
        <v>10</v>
      </c>
      <c r="F1007" s="26">
        <v>2.9444444444444446</v>
      </c>
      <c r="G1007" s="26">
        <v>2.7142857142857144</v>
      </c>
      <c r="H1007" s="26">
        <v>3</v>
      </c>
    </row>
    <row r="1008" spans="2:8" x14ac:dyDescent="0.35">
      <c r="B1008" s="2">
        <v>947</v>
      </c>
      <c r="C1008" s="2">
        <v>12</v>
      </c>
      <c r="D1008" s="2">
        <v>15</v>
      </c>
      <c r="E1008" s="2">
        <v>11</v>
      </c>
      <c r="F1008" s="26">
        <v>3.1666666666666665</v>
      </c>
      <c r="G1008" s="26">
        <v>2.6666666666666665</v>
      </c>
      <c r="H1008" s="26">
        <v>3</v>
      </c>
    </row>
    <row r="1009" spans="2:8" x14ac:dyDescent="0.35">
      <c r="B1009" s="2">
        <v>948</v>
      </c>
      <c r="C1009" s="2">
        <v>11</v>
      </c>
      <c r="D1009" s="2">
        <v>15</v>
      </c>
      <c r="E1009" s="2">
        <v>10</v>
      </c>
      <c r="F1009" s="26">
        <v>3.1666666666666665</v>
      </c>
      <c r="G1009" s="26">
        <v>2.6</v>
      </c>
      <c r="H1009" s="26">
        <v>3.1</v>
      </c>
    </row>
    <row r="1010" spans="2:8" x14ac:dyDescent="0.35">
      <c r="B1010" s="2">
        <v>949</v>
      </c>
      <c r="C1010" s="2">
        <v>7</v>
      </c>
      <c r="D1010" s="2">
        <v>14</v>
      </c>
      <c r="E1010" s="2">
        <v>9</v>
      </c>
      <c r="F1010" s="26">
        <v>2.8235294117647061</v>
      </c>
      <c r="G1010" s="26">
        <v>2.3571428571428572</v>
      </c>
      <c r="H1010" s="26">
        <v>2.5555555555555554</v>
      </c>
    </row>
    <row r="1011" spans="2:8" x14ac:dyDescent="0.35">
      <c r="B1011" s="2">
        <v>950</v>
      </c>
      <c r="C1011" s="2">
        <v>8</v>
      </c>
      <c r="D1011" s="2">
        <v>15</v>
      </c>
      <c r="E1011" s="2">
        <v>10</v>
      </c>
      <c r="F1011" s="26">
        <v>3.1176470588235294</v>
      </c>
      <c r="G1011" s="26">
        <v>2.5333333333333332</v>
      </c>
      <c r="H1011" s="26">
        <v>2.9</v>
      </c>
    </row>
    <row r="1012" spans="2:8" x14ac:dyDescent="0.35">
      <c r="B1012" s="2">
        <v>951</v>
      </c>
      <c r="C1012" s="2">
        <v>11</v>
      </c>
      <c r="D1012" s="2">
        <v>14</v>
      </c>
      <c r="E1012" s="2">
        <v>9</v>
      </c>
      <c r="F1012" s="26">
        <v>3.1666666666666665</v>
      </c>
      <c r="G1012" s="26">
        <v>2.7857142857142856</v>
      </c>
      <c r="H1012" s="26">
        <v>3.1111111111111112</v>
      </c>
    </row>
    <row r="1013" spans="2:8" x14ac:dyDescent="0.35">
      <c r="B1013" s="2">
        <v>952</v>
      </c>
      <c r="C1013" s="2">
        <v>7</v>
      </c>
      <c r="D1013" s="2">
        <v>15</v>
      </c>
      <c r="E1013" s="2">
        <v>10</v>
      </c>
      <c r="F1013" s="26">
        <v>3.1875</v>
      </c>
      <c r="G1013" s="26">
        <v>2.5333333333333332</v>
      </c>
      <c r="H1013" s="26">
        <v>3.1</v>
      </c>
    </row>
    <row r="1014" spans="2:8" x14ac:dyDescent="0.35">
      <c r="B1014" s="2">
        <v>953</v>
      </c>
      <c r="C1014" s="2">
        <v>4</v>
      </c>
      <c r="D1014" s="2">
        <v>12</v>
      </c>
      <c r="E1014" s="2">
        <v>7</v>
      </c>
      <c r="F1014" s="26">
        <v>2.5555555555555554</v>
      </c>
      <c r="G1014" s="26">
        <v>2.5833333333333335</v>
      </c>
      <c r="H1014" s="26">
        <v>3.1428571428571428</v>
      </c>
    </row>
    <row r="1015" spans="2:8" x14ac:dyDescent="0.35">
      <c r="B1015" s="2">
        <v>954</v>
      </c>
      <c r="C1015" s="2">
        <v>5</v>
      </c>
      <c r="D1015" s="2">
        <v>14</v>
      </c>
      <c r="E1015" s="2">
        <v>9</v>
      </c>
      <c r="F1015" s="26">
        <v>2.8823529411764706</v>
      </c>
      <c r="G1015" s="26">
        <v>2.2142857142857144</v>
      </c>
      <c r="H1015" s="26">
        <v>2.4444444444444446</v>
      </c>
    </row>
    <row r="1016" spans="2:8" x14ac:dyDescent="0.35">
      <c r="B1016" s="2">
        <v>955</v>
      </c>
      <c r="C1016" s="2">
        <v>9</v>
      </c>
      <c r="D1016" s="2">
        <v>14</v>
      </c>
      <c r="E1016" s="2">
        <v>10</v>
      </c>
      <c r="F1016" s="26">
        <v>3.0555555555555554</v>
      </c>
      <c r="G1016" s="26">
        <v>2.7142857142857144</v>
      </c>
      <c r="H1016" s="26">
        <v>3.1</v>
      </c>
    </row>
    <row r="1017" spans="2:8" x14ac:dyDescent="0.35">
      <c r="B1017" s="2">
        <v>956</v>
      </c>
      <c r="C1017" s="2">
        <v>3</v>
      </c>
      <c r="D1017" s="2">
        <v>14</v>
      </c>
      <c r="E1017" s="2">
        <v>9</v>
      </c>
      <c r="F1017" s="26">
        <v>2.6111111111111112</v>
      </c>
      <c r="G1017" s="26">
        <v>2.1428571428571428</v>
      </c>
      <c r="H1017" s="26">
        <v>2.5555555555555554</v>
      </c>
    </row>
    <row r="1018" spans="2:8" x14ac:dyDescent="0.35">
      <c r="B1018" s="2">
        <v>957</v>
      </c>
      <c r="C1018" s="2">
        <v>8</v>
      </c>
      <c r="D1018" s="2">
        <v>14</v>
      </c>
      <c r="E1018" s="2">
        <v>8</v>
      </c>
      <c r="F1018" s="26">
        <v>3.0555555555555554</v>
      </c>
      <c r="G1018" s="26">
        <v>2.7857142857142856</v>
      </c>
      <c r="H1018" s="26">
        <v>3.375</v>
      </c>
    </row>
    <row r="1019" spans="2:8" x14ac:dyDescent="0.35">
      <c r="B1019" s="2">
        <v>958</v>
      </c>
      <c r="C1019" s="2">
        <v>9</v>
      </c>
      <c r="D1019" s="2">
        <v>13</v>
      </c>
      <c r="E1019" s="2">
        <v>9</v>
      </c>
      <c r="F1019" s="26">
        <v>3.2777777777777777</v>
      </c>
      <c r="G1019" s="26">
        <v>3.3846153846153846</v>
      </c>
      <c r="H1019" s="26">
        <v>4</v>
      </c>
    </row>
    <row r="1020" spans="2:8" x14ac:dyDescent="0.35">
      <c r="B1020" s="2">
        <v>959</v>
      </c>
      <c r="C1020" s="2">
        <v>6</v>
      </c>
      <c r="D1020" s="2">
        <v>13</v>
      </c>
      <c r="E1020" s="2">
        <v>10</v>
      </c>
      <c r="F1020" s="26">
        <v>2.8888888888888888</v>
      </c>
      <c r="G1020" s="26">
        <v>2.8461538461538463</v>
      </c>
      <c r="H1020" s="26">
        <v>3.1</v>
      </c>
    </row>
    <row r="1021" spans="2:8" x14ac:dyDescent="0.35">
      <c r="B1021" s="2">
        <v>960</v>
      </c>
      <c r="C1021" s="2">
        <v>10</v>
      </c>
      <c r="D1021" s="2">
        <v>13</v>
      </c>
      <c r="E1021" s="2">
        <v>9</v>
      </c>
      <c r="F1021" s="26">
        <v>3.0588235294117645</v>
      </c>
      <c r="G1021" s="26">
        <v>2.7692307692307692</v>
      </c>
      <c r="H1021" s="26">
        <v>2.8888888888888888</v>
      </c>
    </row>
    <row r="1022" spans="2:8" x14ac:dyDescent="0.35">
      <c r="B1022" s="2">
        <v>961</v>
      </c>
      <c r="C1022" s="2">
        <v>9</v>
      </c>
      <c r="D1022" s="2">
        <v>14</v>
      </c>
      <c r="E1022" s="2">
        <v>8</v>
      </c>
      <c r="F1022" s="26">
        <v>2.8333333333333335</v>
      </c>
      <c r="G1022" s="26">
        <v>2.4285714285714284</v>
      </c>
      <c r="H1022" s="26">
        <v>2.75</v>
      </c>
    </row>
    <row r="1023" spans="2:8" x14ac:dyDescent="0.35">
      <c r="B1023" s="2">
        <v>962</v>
      </c>
      <c r="C1023" s="2">
        <v>9</v>
      </c>
      <c r="D1023" s="2">
        <v>15</v>
      </c>
      <c r="E1023" s="2">
        <v>7</v>
      </c>
      <c r="F1023" s="26">
        <v>2.8333333333333335</v>
      </c>
      <c r="G1023" s="26">
        <v>2.2000000000000002</v>
      </c>
      <c r="H1023" s="26">
        <v>2.8571428571428572</v>
      </c>
    </row>
    <row r="1024" spans="2:8" x14ac:dyDescent="0.35">
      <c r="B1024" s="2">
        <v>963</v>
      </c>
      <c r="C1024" s="2">
        <v>11</v>
      </c>
      <c r="D1024" s="2">
        <v>15</v>
      </c>
      <c r="E1024" s="2">
        <v>8</v>
      </c>
      <c r="F1024" s="26">
        <v>3.0555555555555554</v>
      </c>
      <c r="G1024" s="26">
        <v>2.5333333333333332</v>
      </c>
      <c r="H1024" s="26">
        <v>3.25</v>
      </c>
    </row>
    <row r="1025" spans="2:8" x14ac:dyDescent="0.35">
      <c r="B1025" s="2">
        <v>964</v>
      </c>
      <c r="C1025" s="2">
        <v>7</v>
      </c>
      <c r="D1025" s="2">
        <v>15</v>
      </c>
      <c r="E1025" s="2">
        <v>7</v>
      </c>
      <c r="F1025" s="26">
        <v>2.8333333333333335</v>
      </c>
      <c r="G1025" s="26">
        <v>2.2666666666666666</v>
      </c>
      <c r="H1025" s="26">
        <v>3.4285714285714284</v>
      </c>
    </row>
    <row r="1026" spans="2:8" x14ac:dyDescent="0.35">
      <c r="B1026" s="2">
        <v>965</v>
      </c>
      <c r="C1026" s="2">
        <v>9</v>
      </c>
      <c r="D1026" s="2">
        <v>16</v>
      </c>
      <c r="E1026" s="2">
        <v>8</v>
      </c>
      <c r="F1026" s="26">
        <v>3.2777777777777777</v>
      </c>
      <c r="G1026" s="26">
        <v>2.5625</v>
      </c>
      <c r="H1026" s="26">
        <v>3</v>
      </c>
    </row>
    <row r="1027" spans="2:8" x14ac:dyDescent="0.35">
      <c r="B1027" s="2">
        <v>966</v>
      </c>
      <c r="C1027" s="2">
        <v>5</v>
      </c>
      <c r="D1027" s="2">
        <v>12</v>
      </c>
      <c r="E1027" s="2">
        <v>6</v>
      </c>
      <c r="F1027" s="26">
        <v>2.3888888888888888</v>
      </c>
      <c r="G1027" s="26">
        <v>2.5</v>
      </c>
      <c r="H1027" s="26">
        <v>3.1666666666666665</v>
      </c>
    </row>
    <row r="1028" spans="2:8" x14ac:dyDescent="0.35">
      <c r="B1028" s="2">
        <v>967</v>
      </c>
      <c r="C1028" s="2">
        <v>9</v>
      </c>
      <c r="D1028" s="2">
        <v>13</v>
      </c>
      <c r="E1028" s="2">
        <v>8</v>
      </c>
      <c r="F1028" s="26">
        <v>3</v>
      </c>
      <c r="G1028" s="26">
        <v>2.9230769230769229</v>
      </c>
      <c r="H1028" s="26">
        <v>3.625</v>
      </c>
    </row>
    <row r="1029" spans="2:8" x14ac:dyDescent="0.35">
      <c r="B1029" s="2">
        <v>968</v>
      </c>
      <c r="C1029" s="2">
        <v>6</v>
      </c>
      <c r="D1029" s="2">
        <v>13</v>
      </c>
      <c r="E1029" s="2">
        <v>9</v>
      </c>
      <c r="F1029" s="26">
        <v>2.8888888888888888</v>
      </c>
      <c r="G1029" s="26">
        <v>2.6153846153846154</v>
      </c>
      <c r="H1029" s="26">
        <v>3</v>
      </c>
    </row>
    <row r="1030" spans="2:8" x14ac:dyDescent="0.35">
      <c r="B1030" s="2">
        <v>969</v>
      </c>
      <c r="C1030" s="2">
        <v>9</v>
      </c>
      <c r="D1030" s="2">
        <v>12</v>
      </c>
      <c r="E1030" s="2">
        <v>7</v>
      </c>
      <c r="F1030" s="26">
        <v>2.9444444444444446</v>
      </c>
      <c r="G1030" s="26">
        <v>2.9166666666666665</v>
      </c>
      <c r="H1030" s="26">
        <v>2.8571428571428572</v>
      </c>
    </row>
    <row r="1031" spans="2:8" x14ac:dyDescent="0.35">
      <c r="B1031" s="2">
        <v>970</v>
      </c>
      <c r="C1031" s="2">
        <v>7</v>
      </c>
      <c r="D1031" s="2">
        <v>16</v>
      </c>
      <c r="E1031" s="2">
        <v>8</v>
      </c>
      <c r="F1031" s="26">
        <v>3.0555555555555554</v>
      </c>
      <c r="G1031" s="26">
        <v>2.3125</v>
      </c>
      <c r="H1031" s="26">
        <v>3.125</v>
      </c>
    </row>
    <row r="1032" spans="2:8" x14ac:dyDescent="0.35">
      <c r="B1032" s="2">
        <v>971</v>
      </c>
      <c r="C1032" s="2">
        <v>6</v>
      </c>
      <c r="D1032" s="2">
        <v>14</v>
      </c>
      <c r="E1032" s="2">
        <v>6</v>
      </c>
      <c r="F1032" s="26">
        <v>2.6666666666666665</v>
      </c>
      <c r="G1032" s="26">
        <v>2.1428571428571428</v>
      </c>
      <c r="H1032" s="26">
        <v>2.8333333333333335</v>
      </c>
    </row>
    <row r="1033" spans="2:8" x14ac:dyDescent="0.35">
      <c r="B1033" s="2">
        <v>972</v>
      </c>
      <c r="C1033" s="2">
        <v>11</v>
      </c>
      <c r="D1033" s="2">
        <v>15</v>
      </c>
      <c r="E1033" s="2">
        <v>9</v>
      </c>
      <c r="F1033" s="26">
        <v>3.0555555555555554</v>
      </c>
      <c r="G1033" s="26">
        <v>2.4666666666666668</v>
      </c>
      <c r="H1033" s="26">
        <v>2.7777777777777777</v>
      </c>
    </row>
    <row r="1034" spans="2:8" x14ac:dyDescent="0.35">
      <c r="B1034" s="2">
        <v>973</v>
      </c>
      <c r="C1034" s="2">
        <v>8</v>
      </c>
      <c r="D1034" s="2">
        <v>13</v>
      </c>
      <c r="E1034" s="2">
        <v>9</v>
      </c>
      <c r="F1034" s="26">
        <v>3.2941176470588234</v>
      </c>
      <c r="G1034" s="26">
        <v>3.2307692307692308</v>
      </c>
      <c r="H1034" s="26">
        <v>4</v>
      </c>
    </row>
    <row r="1035" spans="2:8" x14ac:dyDescent="0.35">
      <c r="B1035" s="2">
        <v>974</v>
      </c>
      <c r="C1035" s="2">
        <v>7</v>
      </c>
      <c r="D1035" s="2">
        <v>14</v>
      </c>
      <c r="E1035" s="2">
        <v>6</v>
      </c>
      <c r="F1035" s="26">
        <v>2.7647058823529411</v>
      </c>
      <c r="G1035" s="26">
        <v>2.2857142857142856</v>
      </c>
      <c r="H1035" s="26">
        <v>3.1666666666666665</v>
      </c>
    </row>
    <row r="1036" spans="2:8" x14ac:dyDescent="0.35">
      <c r="B1036" s="2">
        <v>975</v>
      </c>
      <c r="C1036" s="2">
        <v>10</v>
      </c>
      <c r="D1036" s="2">
        <v>15</v>
      </c>
      <c r="E1036" s="2">
        <v>10</v>
      </c>
      <c r="F1036" s="26">
        <v>3</v>
      </c>
      <c r="G1036" s="26">
        <v>2.4</v>
      </c>
      <c r="H1036" s="26">
        <v>3</v>
      </c>
    </row>
    <row r="1037" spans="2:8" x14ac:dyDescent="0.35">
      <c r="B1037" s="2">
        <v>976</v>
      </c>
      <c r="C1037" s="2">
        <v>8</v>
      </c>
      <c r="D1037" s="2">
        <v>12</v>
      </c>
      <c r="E1037" s="2">
        <v>7</v>
      </c>
      <c r="F1037" s="26">
        <v>2.9444444444444446</v>
      </c>
      <c r="G1037" s="26">
        <v>2.9166666666666665</v>
      </c>
      <c r="H1037" s="26">
        <v>3.2857142857142856</v>
      </c>
    </row>
    <row r="1038" spans="2:8" x14ac:dyDescent="0.35">
      <c r="B1038" s="2">
        <v>977</v>
      </c>
      <c r="C1038" s="2">
        <v>7</v>
      </c>
      <c r="D1038" s="2">
        <v>13</v>
      </c>
      <c r="E1038" s="2">
        <v>6</v>
      </c>
      <c r="F1038" s="26">
        <v>2.7777777777777777</v>
      </c>
      <c r="G1038" s="26">
        <v>2.6153846153846154</v>
      </c>
      <c r="H1038" s="26">
        <v>3.5</v>
      </c>
    </row>
    <row r="1039" spans="2:8" x14ac:dyDescent="0.35">
      <c r="B1039" s="2">
        <v>978</v>
      </c>
      <c r="C1039" s="2">
        <v>7</v>
      </c>
      <c r="D1039" s="2">
        <v>12</v>
      </c>
      <c r="E1039" s="2">
        <v>8</v>
      </c>
      <c r="F1039" s="26">
        <v>2.8823529411764706</v>
      </c>
      <c r="G1039" s="26">
        <v>2.6666666666666665</v>
      </c>
      <c r="H1039" s="26">
        <v>3.125</v>
      </c>
    </row>
    <row r="1040" spans="2:8" x14ac:dyDescent="0.35">
      <c r="B1040" s="2">
        <v>979</v>
      </c>
      <c r="C1040" s="2">
        <v>6</v>
      </c>
      <c r="D1040" s="2">
        <v>15</v>
      </c>
      <c r="E1040" s="2">
        <v>11</v>
      </c>
      <c r="F1040" s="26">
        <v>3.1176470588235294</v>
      </c>
      <c r="G1040" s="26">
        <v>2.5333333333333332</v>
      </c>
      <c r="H1040" s="26">
        <v>2.5454545454545454</v>
      </c>
    </row>
    <row r="1041" spans="2:8" x14ac:dyDescent="0.35">
      <c r="B1041" s="2">
        <v>980</v>
      </c>
      <c r="C1041" s="2">
        <v>9</v>
      </c>
      <c r="D1041" s="2">
        <v>13</v>
      </c>
      <c r="E1041" s="2">
        <v>8</v>
      </c>
      <c r="F1041" s="26">
        <v>2.9444444444444446</v>
      </c>
      <c r="G1041" s="26">
        <v>2.7692307692307692</v>
      </c>
      <c r="H1041" s="26">
        <v>3</v>
      </c>
    </row>
    <row r="1042" spans="2:8" x14ac:dyDescent="0.35">
      <c r="B1042" s="2">
        <v>981</v>
      </c>
      <c r="C1042" s="2">
        <v>5</v>
      </c>
      <c r="D1042" s="2">
        <v>12</v>
      </c>
      <c r="E1042" s="2">
        <v>8</v>
      </c>
      <c r="F1042" s="26">
        <v>2.8333333333333335</v>
      </c>
      <c r="G1042" s="26">
        <v>2.8333333333333335</v>
      </c>
      <c r="H1042" s="26">
        <v>3.5</v>
      </c>
    </row>
    <row r="1043" spans="2:8" x14ac:dyDescent="0.35">
      <c r="B1043" s="2">
        <v>982</v>
      </c>
      <c r="C1043" s="2">
        <v>4</v>
      </c>
      <c r="D1043" s="2">
        <v>15</v>
      </c>
      <c r="E1043" s="2">
        <v>7</v>
      </c>
      <c r="F1043" s="26">
        <v>3</v>
      </c>
      <c r="G1043" s="26">
        <v>2.4</v>
      </c>
      <c r="H1043" s="26">
        <v>3</v>
      </c>
    </row>
    <row r="1044" spans="2:8" x14ac:dyDescent="0.35">
      <c r="B1044" s="2">
        <v>983</v>
      </c>
      <c r="C1044" s="2">
        <v>5</v>
      </c>
      <c r="D1044" s="2">
        <v>15</v>
      </c>
      <c r="E1044" s="2">
        <v>7</v>
      </c>
      <c r="F1044" s="26">
        <v>2.6470588235294117</v>
      </c>
      <c r="G1044" s="26">
        <v>2</v>
      </c>
      <c r="H1044" s="26">
        <v>2.4285714285714284</v>
      </c>
    </row>
    <row r="1045" spans="2:8" x14ac:dyDescent="0.35">
      <c r="B1045" s="2">
        <v>984</v>
      </c>
      <c r="C1045" s="2">
        <v>4</v>
      </c>
      <c r="D1045" s="2">
        <v>13</v>
      </c>
      <c r="E1045" s="2">
        <v>7</v>
      </c>
      <c r="F1045" s="26">
        <v>2.5555555555555554</v>
      </c>
      <c r="G1045" s="26">
        <v>2.4615384615384617</v>
      </c>
      <c r="H1045" s="26">
        <v>3.1428571428571428</v>
      </c>
    </row>
    <row r="1046" spans="2:8" x14ac:dyDescent="0.35">
      <c r="B1046" s="2">
        <v>985</v>
      </c>
      <c r="C1046" s="2">
        <v>8</v>
      </c>
      <c r="D1046" s="2">
        <v>12</v>
      </c>
      <c r="E1046" s="2">
        <v>5</v>
      </c>
      <c r="F1046" s="26">
        <v>2.7222222222222223</v>
      </c>
      <c r="G1046" s="26">
        <v>2.75</v>
      </c>
      <c r="H1046" s="26">
        <v>3.8</v>
      </c>
    </row>
    <row r="1047" spans="2:8" x14ac:dyDescent="0.35">
      <c r="B1047" s="2">
        <v>986</v>
      </c>
      <c r="C1047" s="2">
        <v>6</v>
      </c>
      <c r="D1047" s="2">
        <v>13</v>
      </c>
      <c r="E1047" s="2">
        <v>7</v>
      </c>
      <c r="F1047" s="26">
        <v>2.7777777777777777</v>
      </c>
      <c r="G1047" s="26">
        <v>2.6923076923076925</v>
      </c>
      <c r="H1047" s="26">
        <v>3.2857142857142856</v>
      </c>
    </row>
    <row r="1048" spans="2:8" x14ac:dyDescent="0.35">
      <c r="B1048" s="2">
        <v>987</v>
      </c>
      <c r="C1048" s="2">
        <v>8</v>
      </c>
      <c r="D1048" s="2">
        <v>14</v>
      </c>
      <c r="E1048" s="2">
        <v>6</v>
      </c>
      <c r="F1048" s="26">
        <v>2.8823529411764706</v>
      </c>
      <c r="G1048" s="26">
        <v>2.3571428571428572</v>
      </c>
      <c r="H1048" s="26">
        <v>3.1666666666666665</v>
      </c>
    </row>
    <row r="1049" spans="2:8" x14ac:dyDescent="0.35">
      <c r="B1049" s="2">
        <v>988</v>
      </c>
      <c r="C1049" s="2">
        <v>6</v>
      </c>
      <c r="D1049" s="2">
        <v>14</v>
      </c>
      <c r="E1049" s="2">
        <v>10</v>
      </c>
      <c r="F1049" s="26">
        <v>3</v>
      </c>
      <c r="G1049" s="26">
        <v>2.6428571428571428</v>
      </c>
      <c r="H1049" s="26">
        <v>3.1</v>
      </c>
    </row>
    <row r="1050" spans="2:8" x14ac:dyDescent="0.35">
      <c r="B1050" s="2">
        <v>989</v>
      </c>
      <c r="C1050" s="2">
        <v>9</v>
      </c>
      <c r="D1050" s="2">
        <v>14</v>
      </c>
      <c r="E1050" s="2">
        <v>8</v>
      </c>
      <c r="F1050" s="26">
        <v>2.8333333333333335</v>
      </c>
      <c r="G1050" s="26">
        <v>2.4285714285714284</v>
      </c>
      <c r="H1050" s="26">
        <v>3</v>
      </c>
    </row>
    <row r="1051" spans="2:8" x14ac:dyDescent="0.35">
      <c r="B1051" s="2">
        <v>990</v>
      </c>
      <c r="C1051" s="2">
        <v>10</v>
      </c>
      <c r="D1051" s="2">
        <v>13</v>
      </c>
      <c r="E1051" s="2">
        <v>8</v>
      </c>
      <c r="F1051" s="26">
        <v>3.0555555555555554</v>
      </c>
      <c r="G1051" s="26">
        <v>3.0769230769230771</v>
      </c>
      <c r="H1051" s="26">
        <v>3.625</v>
      </c>
    </row>
    <row r="1052" spans="2:8" x14ac:dyDescent="0.35">
      <c r="B1052" s="2">
        <v>991</v>
      </c>
      <c r="C1052" s="2">
        <v>9</v>
      </c>
      <c r="D1052" s="2">
        <v>14</v>
      </c>
      <c r="E1052" s="2">
        <v>6</v>
      </c>
      <c r="F1052" s="26">
        <v>2.8888888888888888</v>
      </c>
      <c r="G1052" s="26">
        <v>2.5</v>
      </c>
      <c r="H1052" s="26">
        <v>2.8333333333333335</v>
      </c>
    </row>
    <row r="1053" spans="2:8" x14ac:dyDescent="0.35">
      <c r="B1053" s="2">
        <v>992</v>
      </c>
      <c r="C1053" s="2">
        <v>7</v>
      </c>
      <c r="D1053" s="2">
        <v>14</v>
      </c>
      <c r="E1053" s="2">
        <v>9</v>
      </c>
      <c r="F1053" s="26">
        <v>2.8888888888888888</v>
      </c>
      <c r="G1053" s="26">
        <v>2.4285714285714284</v>
      </c>
      <c r="H1053" s="26">
        <v>3.1111111111111112</v>
      </c>
    </row>
    <row r="1054" spans="2:8" x14ac:dyDescent="0.35">
      <c r="B1054" s="2">
        <v>993</v>
      </c>
      <c r="C1054" s="2">
        <v>9</v>
      </c>
      <c r="D1054" s="2">
        <v>12</v>
      </c>
      <c r="E1054" s="2">
        <v>8</v>
      </c>
      <c r="F1054" s="26">
        <v>2.9411764705882355</v>
      </c>
      <c r="G1054" s="26">
        <v>2.6666666666666665</v>
      </c>
      <c r="H1054" s="26">
        <v>2.875</v>
      </c>
    </row>
    <row r="1055" spans="2:8" x14ac:dyDescent="0.35">
      <c r="B1055" s="2">
        <v>994</v>
      </c>
      <c r="C1055" s="2">
        <v>10</v>
      </c>
      <c r="D1055" s="2">
        <v>14</v>
      </c>
      <c r="E1055" s="2">
        <v>8</v>
      </c>
      <c r="F1055" s="26">
        <v>3.0555555555555554</v>
      </c>
      <c r="G1055" s="26">
        <v>2.7142857142857144</v>
      </c>
      <c r="H1055" s="26">
        <v>3.125</v>
      </c>
    </row>
    <row r="1056" spans="2:8" x14ac:dyDescent="0.35">
      <c r="B1056" s="2">
        <v>995</v>
      </c>
      <c r="C1056" s="2">
        <v>9</v>
      </c>
      <c r="D1056" s="2">
        <v>15</v>
      </c>
      <c r="E1056" s="2">
        <v>8</v>
      </c>
      <c r="F1056" s="26">
        <v>2.8823529411764706</v>
      </c>
      <c r="G1056" s="26">
        <v>2.3333333333333335</v>
      </c>
      <c r="H1056" s="26">
        <v>2.25</v>
      </c>
    </row>
    <row r="1057" spans="2:8" x14ac:dyDescent="0.35">
      <c r="B1057" s="2">
        <v>996</v>
      </c>
      <c r="C1057" s="2">
        <v>8</v>
      </c>
      <c r="D1057" s="2">
        <v>14</v>
      </c>
      <c r="E1057" s="2">
        <v>8</v>
      </c>
      <c r="F1057" s="26">
        <v>2.8333333333333335</v>
      </c>
      <c r="G1057" s="26">
        <v>2.4285714285714284</v>
      </c>
      <c r="H1057" s="26">
        <v>2.875</v>
      </c>
    </row>
    <row r="1058" spans="2:8" x14ac:dyDescent="0.35">
      <c r="B1058" s="2">
        <v>997</v>
      </c>
      <c r="C1058" s="2">
        <v>8</v>
      </c>
      <c r="D1058" s="2">
        <v>15</v>
      </c>
      <c r="E1058" s="2">
        <v>11</v>
      </c>
      <c r="F1058" s="26">
        <v>2.8888888888888888</v>
      </c>
      <c r="G1058" s="26">
        <v>2.4666666666666668</v>
      </c>
      <c r="H1058" s="26">
        <v>2.7272727272727271</v>
      </c>
    </row>
    <row r="1059" spans="2:8" x14ac:dyDescent="0.35">
      <c r="B1059" s="2">
        <v>998</v>
      </c>
      <c r="C1059" s="2">
        <v>5</v>
      </c>
      <c r="D1059" s="2">
        <v>14</v>
      </c>
      <c r="E1059" s="2">
        <v>7</v>
      </c>
      <c r="F1059" s="26">
        <v>2.6666666666666665</v>
      </c>
      <c r="G1059" s="26">
        <v>2.1428571428571428</v>
      </c>
      <c r="H1059" s="26">
        <v>2.4285714285714284</v>
      </c>
    </row>
    <row r="1060" spans="2:8" x14ac:dyDescent="0.35">
      <c r="B1060" s="2">
        <v>999</v>
      </c>
      <c r="C1060" s="2">
        <v>7</v>
      </c>
      <c r="D1060" s="2">
        <v>14</v>
      </c>
      <c r="E1060" s="2">
        <v>8</v>
      </c>
      <c r="F1060" s="26">
        <v>3</v>
      </c>
      <c r="G1060" s="26">
        <v>2.5714285714285716</v>
      </c>
      <c r="H1060" s="26">
        <v>3.25</v>
      </c>
    </row>
    <row r="1061" spans="2:8" x14ac:dyDescent="0.35">
      <c r="B1061" s="2">
        <v>1000</v>
      </c>
      <c r="C1061" s="2">
        <v>6</v>
      </c>
      <c r="D1061" s="2">
        <v>14</v>
      </c>
      <c r="E1061" s="2">
        <v>7</v>
      </c>
      <c r="F1061" s="26">
        <v>3.125</v>
      </c>
      <c r="G1061" s="26">
        <v>2.5</v>
      </c>
      <c r="H1061" s="26">
        <v>3.4285714285714284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60B1-C9A7-4804-87FE-501FAF1F2062}">
  <dimension ref="B1:L76"/>
  <sheetViews>
    <sheetView showGridLines="0" workbookViewId="0">
      <selection activeCell="J5" sqref="J5"/>
    </sheetView>
  </sheetViews>
  <sheetFormatPr defaultRowHeight="14.5" x14ac:dyDescent="0.35"/>
  <cols>
    <col min="1" max="1" width="4.36328125" customWidth="1"/>
    <col min="2" max="2" width="15.6328125" customWidth="1"/>
    <col min="4" max="4" width="13.26953125" customWidth="1"/>
    <col min="5" max="5" width="10.7265625" customWidth="1"/>
    <col min="6" max="6" width="12.08984375" customWidth="1"/>
    <col min="7" max="7" width="11.6328125" customWidth="1"/>
    <col min="11" max="11" width="11.26953125" style="11" customWidth="1"/>
    <col min="12" max="12" width="13.6328125" style="11" customWidth="1"/>
  </cols>
  <sheetData>
    <row r="1" spans="2:12" x14ac:dyDescent="0.35">
      <c r="K1"/>
      <c r="L1"/>
    </row>
    <row r="2" spans="2:12" s="1" customFormat="1" ht="19.5" customHeight="1" x14ac:dyDescent="0.35">
      <c r="B2" s="6" t="s">
        <v>11</v>
      </c>
    </row>
    <row r="4" spans="2:12" x14ac:dyDescent="0.35">
      <c r="B4" s="8" t="s">
        <v>62</v>
      </c>
      <c r="C4" s="8" t="s">
        <v>12</v>
      </c>
      <c r="D4" s="8" t="s">
        <v>63</v>
      </c>
      <c r="E4" s="8" t="s">
        <v>60</v>
      </c>
      <c r="F4" s="8" t="s">
        <v>61</v>
      </c>
      <c r="H4" s="8" t="s">
        <v>12</v>
      </c>
      <c r="I4" s="8" t="s">
        <v>64</v>
      </c>
      <c r="J4" s="8" t="s">
        <v>22</v>
      </c>
    </row>
    <row r="5" spans="2:12" x14ac:dyDescent="0.35">
      <c r="B5" t="str" cm="1">
        <f t="array" ref="B5:B76">_xlfn.TOCOL("Player "&amp;_xlfn.SEQUENCE(Assumptions!$C$11)&amp;"-Round "&amp;_xlfn.SEQUENCE(,Assumptions!$C$19))</f>
        <v>Player 1-Round 1</v>
      </c>
      <c r="C5" t="str" cm="1">
        <f t="array" ref="C5:C76">_xlfn.TEXTBEFORE(_xlfn.ANCHORARRAY(B5),"-")</f>
        <v>Player 1</v>
      </c>
      <c r="D5" t="str" cm="1">
        <f t="array" ref="D5:D76">_xlfn.TEXTAFTER(_xlfn.ANCHORARRAY(B5),"-")</f>
        <v>Round 1</v>
      </c>
      <c r="E5" t="b" cm="1">
        <f t="array" aca="1" ref="E5:E76" ca="1">_xlfn.RANDARRAY(COUNTA(_xlfn.ANCHORARRAY(D5)))&lt;Assumptions!C$17</f>
        <v>0</v>
      </c>
      <c r="F5" t="b" cm="1">
        <f t="array" aca="1" ref="F5:F76" ca="1">_xlfn.RANDARRAY(COUNTA(_xlfn.ANCHORARRAY(D5)))&lt;Assumptions!C$18</f>
        <v>1</v>
      </c>
      <c r="H5" t="str" cm="1">
        <f t="array" ref="H5:H22">_xlfn.UNIQUE(_xlfn.ANCHORARRAY(C5))</f>
        <v>Player 1</v>
      </c>
      <c r="I5" t="str" cm="1">
        <f t="array" aca="1" ref="I5:I22" ca="1">_xlfn.MAP(_xlfn.ANCHORARRAY(H5),_xlfn.LAMBDA(_xlpm.a,_xlfn.LET(_xlpm.playerrolls,_xlfn._xlws.FILTER(_xlfn.ANCHORARRAY(E5),_xlfn.ANCHORARRAY(C5)=_xlpm.a),_xlpm.hostrolls,_xlfn._xlws.FILTER(_xlfn.ANCHORARRAY(F5),_xlfn.ANCHORARRAY(C5)=_xlpm.a),_xlpm.playerhit,IFERROR(_xlfn.XMATCH(TRUE,_xlpm.playerrolls),Assumptions!$C$19+1),_xlpm.hosthit,IFERROR(_xlfn.XMATCH(TRUE,_xlpm.hostrolls),Assumptions!$C$19),IF(_xlpm.playerhit&lt;=_xlpm.hosthit,"Win","Lose"))))</f>
        <v>Lose</v>
      </c>
      <c r="J5" cm="1">
        <f t="array" aca="1" ref="J5:J22" ca="1">_xlfn.EXPAND(3,Assumptions!$C$11,,Assumptions!$C$12)+IF(_xlfn.ANCHORARRAY(I5)="Win",Assumptions!$C$20,0)</f>
        <v>3</v>
      </c>
    </row>
    <row r="6" spans="2:12" x14ac:dyDescent="0.35">
      <c r="B6" t="str">
        <v>Player 1-Round 2</v>
      </c>
      <c r="C6" t="str">
        <v>Player 1</v>
      </c>
      <c r="D6" t="str">
        <v>Round 2</v>
      </c>
      <c r="E6" t="b">
        <f ca="1"/>
        <v>0</v>
      </c>
      <c r="F6" t="b">
        <f ca="1"/>
        <v>0</v>
      </c>
      <c r="H6" t="str">
        <v>Player 2</v>
      </c>
      <c r="I6" t="str">
        <f ca="1"/>
        <v>Lose</v>
      </c>
      <c r="J6">
        <f ca="1"/>
        <v>3</v>
      </c>
    </row>
    <row r="7" spans="2:12" x14ac:dyDescent="0.35">
      <c r="B7" t="str">
        <v>Player 1-Round 3</v>
      </c>
      <c r="C7" t="str">
        <v>Player 1</v>
      </c>
      <c r="D7" t="str">
        <v>Round 3</v>
      </c>
      <c r="E7" t="b">
        <f ca="1"/>
        <v>0</v>
      </c>
      <c r="F7" t="b">
        <f ca="1"/>
        <v>0</v>
      </c>
      <c r="H7" t="str">
        <v>Player 3</v>
      </c>
      <c r="I7" t="str">
        <f ca="1"/>
        <v>Win</v>
      </c>
      <c r="J7">
        <f ca="1"/>
        <v>4</v>
      </c>
    </row>
    <row r="8" spans="2:12" x14ac:dyDescent="0.35">
      <c r="B8" t="str">
        <v>Player 1-Round 4</v>
      </c>
      <c r="C8" t="str">
        <v>Player 1</v>
      </c>
      <c r="D8" t="str">
        <v>Round 4</v>
      </c>
      <c r="E8" t="b">
        <f ca="1"/>
        <v>0</v>
      </c>
      <c r="F8" t="b">
        <f ca="1"/>
        <v>1</v>
      </c>
      <c r="H8" t="str">
        <v>Player 4</v>
      </c>
      <c r="I8" t="str">
        <f ca="1"/>
        <v>Win</v>
      </c>
      <c r="J8">
        <f ca="1"/>
        <v>4</v>
      </c>
    </row>
    <row r="9" spans="2:12" x14ac:dyDescent="0.35">
      <c r="B9" t="str">
        <v>Player 2-Round 1</v>
      </c>
      <c r="C9" t="str">
        <v>Player 2</v>
      </c>
      <c r="D9" t="str">
        <v>Round 1</v>
      </c>
      <c r="E9" t="b">
        <f ca="1"/>
        <v>0</v>
      </c>
      <c r="F9" t="b">
        <f ca="1"/>
        <v>1</v>
      </c>
      <c r="H9" t="str">
        <v>Player 5</v>
      </c>
      <c r="I9" t="str">
        <f ca="1"/>
        <v>Win</v>
      </c>
      <c r="J9">
        <f ca="1"/>
        <v>4</v>
      </c>
    </row>
    <row r="10" spans="2:12" x14ac:dyDescent="0.35">
      <c r="B10" t="str">
        <v>Player 2-Round 2</v>
      </c>
      <c r="C10" t="str">
        <v>Player 2</v>
      </c>
      <c r="D10" t="str">
        <v>Round 2</v>
      </c>
      <c r="E10" t="b">
        <f ca="1"/>
        <v>0</v>
      </c>
      <c r="F10" t="b">
        <f ca="1"/>
        <v>0</v>
      </c>
      <c r="H10" t="str">
        <v>Player 6</v>
      </c>
      <c r="I10" t="str">
        <f ca="1"/>
        <v>Win</v>
      </c>
      <c r="J10">
        <f ca="1"/>
        <v>4</v>
      </c>
    </row>
    <row r="11" spans="2:12" x14ac:dyDescent="0.35">
      <c r="B11" t="str">
        <v>Player 2-Round 3</v>
      </c>
      <c r="C11" t="str">
        <v>Player 2</v>
      </c>
      <c r="D11" t="str">
        <v>Round 3</v>
      </c>
      <c r="E11" t="b">
        <f ca="1"/>
        <v>0</v>
      </c>
      <c r="F11" t="b">
        <f ca="1"/>
        <v>0</v>
      </c>
      <c r="H11" t="str">
        <v>Player 7</v>
      </c>
      <c r="I11" t="str">
        <f ca="1"/>
        <v>Win</v>
      </c>
      <c r="J11">
        <f ca="1"/>
        <v>4</v>
      </c>
    </row>
    <row r="12" spans="2:12" x14ac:dyDescent="0.35">
      <c r="B12" t="str">
        <v>Player 2-Round 4</v>
      </c>
      <c r="C12" t="str">
        <v>Player 2</v>
      </c>
      <c r="D12" t="str">
        <v>Round 4</v>
      </c>
      <c r="E12" t="b">
        <f ca="1"/>
        <v>0</v>
      </c>
      <c r="F12" t="b">
        <f ca="1"/>
        <v>1</v>
      </c>
      <c r="H12" t="str">
        <v>Player 8</v>
      </c>
      <c r="I12" t="str">
        <f ca="1"/>
        <v>Lose</v>
      </c>
      <c r="J12">
        <f ca="1"/>
        <v>3</v>
      </c>
    </row>
    <row r="13" spans="2:12" x14ac:dyDescent="0.35">
      <c r="B13" t="str">
        <v>Player 3-Round 1</v>
      </c>
      <c r="C13" t="str">
        <v>Player 3</v>
      </c>
      <c r="D13" t="str">
        <v>Round 1</v>
      </c>
      <c r="E13" t="b">
        <f ca="1"/>
        <v>0</v>
      </c>
      <c r="F13" t="b">
        <f ca="1"/>
        <v>0</v>
      </c>
      <c r="H13" t="str">
        <v>Player 9</v>
      </c>
      <c r="I13" t="str">
        <f ca="1"/>
        <v>Lose</v>
      </c>
      <c r="J13">
        <f ca="1"/>
        <v>3</v>
      </c>
    </row>
    <row r="14" spans="2:12" x14ac:dyDescent="0.35">
      <c r="B14" t="str">
        <v>Player 3-Round 2</v>
      </c>
      <c r="C14" t="str">
        <v>Player 3</v>
      </c>
      <c r="D14" t="str">
        <v>Round 2</v>
      </c>
      <c r="E14" t="b">
        <f ca="1"/>
        <v>1</v>
      </c>
      <c r="F14" t="b">
        <f ca="1"/>
        <v>0</v>
      </c>
      <c r="H14" t="str">
        <v>Player 10</v>
      </c>
      <c r="I14" t="str">
        <f ca="1"/>
        <v>Win</v>
      </c>
      <c r="J14">
        <f ca="1"/>
        <v>4</v>
      </c>
    </row>
    <row r="15" spans="2:12" x14ac:dyDescent="0.35">
      <c r="B15" t="str">
        <v>Player 3-Round 3</v>
      </c>
      <c r="C15" t="str">
        <v>Player 3</v>
      </c>
      <c r="D15" t="str">
        <v>Round 3</v>
      </c>
      <c r="E15" t="b">
        <f ca="1"/>
        <v>1</v>
      </c>
      <c r="F15" t="b">
        <f ca="1"/>
        <v>0</v>
      </c>
      <c r="H15" t="str">
        <v>Player 11</v>
      </c>
      <c r="I15" t="str">
        <f ca="1"/>
        <v>Lose</v>
      </c>
      <c r="J15">
        <f ca="1"/>
        <v>3</v>
      </c>
    </row>
    <row r="16" spans="2:12" x14ac:dyDescent="0.35">
      <c r="B16" t="str">
        <v>Player 3-Round 4</v>
      </c>
      <c r="C16" t="str">
        <v>Player 3</v>
      </c>
      <c r="D16" t="str">
        <v>Round 4</v>
      </c>
      <c r="E16" t="b">
        <f ca="1"/>
        <v>0</v>
      </c>
      <c r="F16" t="b">
        <f ca="1"/>
        <v>0</v>
      </c>
      <c r="H16" t="str">
        <v>Player 12</v>
      </c>
      <c r="I16" t="str">
        <f ca="1"/>
        <v>Win</v>
      </c>
      <c r="J16">
        <f ca="1"/>
        <v>4</v>
      </c>
    </row>
    <row r="17" spans="2:10" x14ac:dyDescent="0.35">
      <c r="B17" t="str">
        <v>Player 4-Round 1</v>
      </c>
      <c r="C17" t="str">
        <v>Player 4</v>
      </c>
      <c r="D17" t="str">
        <v>Round 1</v>
      </c>
      <c r="E17" t="b">
        <f ca="1"/>
        <v>0</v>
      </c>
      <c r="F17" t="b">
        <f ca="1"/>
        <v>0</v>
      </c>
      <c r="H17" t="str">
        <v>Player 13</v>
      </c>
      <c r="I17" t="str">
        <f ca="1"/>
        <v>Lose</v>
      </c>
      <c r="J17">
        <f ca="1"/>
        <v>3</v>
      </c>
    </row>
    <row r="18" spans="2:10" x14ac:dyDescent="0.35">
      <c r="B18" t="str">
        <v>Player 4-Round 2</v>
      </c>
      <c r="C18" t="str">
        <v>Player 4</v>
      </c>
      <c r="D18" t="str">
        <v>Round 2</v>
      </c>
      <c r="E18" t="b">
        <f ca="1"/>
        <v>0</v>
      </c>
      <c r="F18" t="b">
        <f ca="1"/>
        <v>0</v>
      </c>
      <c r="H18" t="str">
        <v>Player 14</v>
      </c>
      <c r="I18" t="str">
        <f ca="1"/>
        <v>Win</v>
      </c>
      <c r="J18">
        <f ca="1"/>
        <v>4</v>
      </c>
    </row>
    <row r="19" spans="2:10" x14ac:dyDescent="0.35">
      <c r="B19" t="str">
        <v>Player 4-Round 3</v>
      </c>
      <c r="C19" t="str">
        <v>Player 4</v>
      </c>
      <c r="D19" t="str">
        <v>Round 3</v>
      </c>
      <c r="E19" t="b">
        <f ca="1"/>
        <v>0</v>
      </c>
      <c r="F19" t="b">
        <f ca="1"/>
        <v>0</v>
      </c>
      <c r="H19" t="str">
        <v>Player 15</v>
      </c>
      <c r="I19" t="str">
        <f ca="1"/>
        <v>Win</v>
      </c>
      <c r="J19">
        <f ca="1"/>
        <v>4</v>
      </c>
    </row>
    <row r="20" spans="2:10" x14ac:dyDescent="0.35">
      <c r="B20" t="str">
        <v>Player 4-Round 4</v>
      </c>
      <c r="C20" t="str">
        <v>Player 4</v>
      </c>
      <c r="D20" t="str">
        <v>Round 4</v>
      </c>
      <c r="E20" t="b">
        <f ca="1"/>
        <v>1</v>
      </c>
      <c r="F20" t="b">
        <f ca="1"/>
        <v>0</v>
      </c>
      <c r="H20" t="str">
        <v>Player 16</v>
      </c>
      <c r="I20" t="str">
        <f ca="1"/>
        <v>Win</v>
      </c>
      <c r="J20">
        <f ca="1"/>
        <v>4</v>
      </c>
    </row>
    <row r="21" spans="2:10" x14ac:dyDescent="0.35">
      <c r="B21" t="str">
        <v>Player 5-Round 1</v>
      </c>
      <c r="C21" t="str">
        <v>Player 5</v>
      </c>
      <c r="D21" t="str">
        <v>Round 1</v>
      </c>
      <c r="E21" t="b">
        <f ca="1"/>
        <v>1</v>
      </c>
      <c r="F21" t="b">
        <f ca="1"/>
        <v>0</v>
      </c>
      <c r="H21" t="str">
        <v>Player 17</v>
      </c>
      <c r="I21" t="str">
        <f ca="1"/>
        <v>Lose</v>
      </c>
      <c r="J21">
        <f ca="1"/>
        <v>3</v>
      </c>
    </row>
    <row r="22" spans="2:10" x14ac:dyDescent="0.35">
      <c r="B22" t="str">
        <v>Player 5-Round 2</v>
      </c>
      <c r="C22" t="str">
        <v>Player 5</v>
      </c>
      <c r="D22" t="str">
        <v>Round 2</v>
      </c>
      <c r="E22" t="b">
        <f ca="1"/>
        <v>0</v>
      </c>
      <c r="F22" t="b">
        <f ca="1"/>
        <v>0</v>
      </c>
      <c r="H22" t="str">
        <v>Player 18</v>
      </c>
      <c r="I22" t="str">
        <f ca="1"/>
        <v>Lose</v>
      </c>
      <c r="J22">
        <f ca="1"/>
        <v>3</v>
      </c>
    </row>
    <row r="23" spans="2:10" x14ac:dyDescent="0.35">
      <c r="B23" t="str">
        <v>Player 5-Round 3</v>
      </c>
      <c r="C23" t="str">
        <v>Player 5</v>
      </c>
      <c r="D23" t="str">
        <v>Round 3</v>
      </c>
      <c r="E23" t="b">
        <f ca="1"/>
        <v>0</v>
      </c>
      <c r="F23" t="b">
        <f ca="1"/>
        <v>1</v>
      </c>
    </row>
    <row r="24" spans="2:10" x14ac:dyDescent="0.35">
      <c r="B24" t="str">
        <v>Player 5-Round 4</v>
      </c>
      <c r="C24" t="str">
        <v>Player 5</v>
      </c>
      <c r="D24" t="str">
        <v>Round 4</v>
      </c>
      <c r="E24" t="b">
        <f ca="1"/>
        <v>0</v>
      </c>
      <c r="F24" t="b">
        <f ca="1"/>
        <v>1</v>
      </c>
    </row>
    <row r="25" spans="2:10" x14ac:dyDescent="0.35">
      <c r="B25" t="str">
        <v>Player 6-Round 1</v>
      </c>
      <c r="C25" t="str">
        <v>Player 6</v>
      </c>
      <c r="D25" t="str">
        <v>Round 1</v>
      </c>
      <c r="E25" t="b">
        <f ca="1"/>
        <v>0</v>
      </c>
      <c r="F25" t="b">
        <f ca="1"/>
        <v>0</v>
      </c>
    </row>
    <row r="26" spans="2:10" x14ac:dyDescent="0.35">
      <c r="B26" t="str">
        <v>Player 6-Round 2</v>
      </c>
      <c r="C26" t="str">
        <v>Player 6</v>
      </c>
      <c r="D26" t="str">
        <v>Round 2</v>
      </c>
      <c r="E26" t="b">
        <f ca="1"/>
        <v>1</v>
      </c>
      <c r="F26" t="b">
        <f ca="1"/>
        <v>0</v>
      </c>
    </row>
    <row r="27" spans="2:10" x14ac:dyDescent="0.35">
      <c r="B27" t="str">
        <v>Player 6-Round 3</v>
      </c>
      <c r="C27" t="str">
        <v>Player 6</v>
      </c>
      <c r="D27" t="str">
        <v>Round 3</v>
      </c>
      <c r="E27" t="b">
        <f ca="1"/>
        <v>0</v>
      </c>
      <c r="F27" t="b">
        <f ca="1"/>
        <v>0</v>
      </c>
    </row>
    <row r="28" spans="2:10" x14ac:dyDescent="0.35">
      <c r="B28" t="str">
        <v>Player 6-Round 4</v>
      </c>
      <c r="C28" t="str">
        <v>Player 6</v>
      </c>
      <c r="D28" t="str">
        <v>Round 4</v>
      </c>
      <c r="E28" t="b">
        <f ca="1"/>
        <v>0</v>
      </c>
      <c r="F28" t="b">
        <f ca="1"/>
        <v>1</v>
      </c>
    </row>
    <row r="29" spans="2:10" x14ac:dyDescent="0.35">
      <c r="B29" t="str">
        <v>Player 7-Round 1</v>
      </c>
      <c r="C29" t="str">
        <v>Player 7</v>
      </c>
      <c r="D29" t="str">
        <v>Round 1</v>
      </c>
      <c r="E29" t="b">
        <f ca="1"/>
        <v>0</v>
      </c>
      <c r="F29" t="b">
        <f ca="1"/>
        <v>0</v>
      </c>
    </row>
    <row r="30" spans="2:10" x14ac:dyDescent="0.35">
      <c r="B30" t="str">
        <v>Player 7-Round 2</v>
      </c>
      <c r="C30" t="str">
        <v>Player 7</v>
      </c>
      <c r="D30" t="str">
        <v>Round 2</v>
      </c>
      <c r="E30" t="b">
        <f ca="1"/>
        <v>1</v>
      </c>
      <c r="F30" t="b">
        <f ca="1"/>
        <v>0</v>
      </c>
    </row>
    <row r="31" spans="2:10" x14ac:dyDescent="0.35">
      <c r="B31" t="str">
        <v>Player 7-Round 3</v>
      </c>
      <c r="C31" t="str">
        <v>Player 7</v>
      </c>
      <c r="D31" t="str">
        <v>Round 3</v>
      </c>
      <c r="E31" t="b">
        <f ca="1"/>
        <v>0</v>
      </c>
      <c r="F31" t="b">
        <f ca="1"/>
        <v>0</v>
      </c>
    </row>
    <row r="32" spans="2:10" x14ac:dyDescent="0.35">
      <c r="B32" t="str">
        <v>Player 7-Round 4</v>
      </c>
      <c r="C32" t="str">
        <v>Player 7</v>
      </c>
      <c r="D32" t="str">
        <v>Round 4</v>
      </c>
      <c r="E32" t="b">
        <f ca="1"/>
        <v>0</v>
      </c>
      <c r="F32" t="b">
        <f ca="1"/>
        <v>0</v>
      </c>
    </row>
    <row r="33" spans="2:6" x14ac:dyDescent="0.35">
      <c r="B33" t="str">
        <v>Player 8-Round 1</v>
      </c>
      <c r="C33" t="str">
        <v>Player 8</v>
      </c>
      <c r="D33" t="str">
        <v>Round 1</v>
      </c>
      <c r="E33" t="b">
        <f ca="1"/>
        <v>0</v>
      </c>
      <c r="F33" t="b">
        <f ca="1"/>
        <v>0</v>
      </c>
    </row>
    <row r="34" spans="2:6" x14ac:dyDescent="0.35">
      <c r="B34" t="str">
        <v>Player 8-Round 2</v>
      </c>
      <c r="C34" t="str">
        <v>Player 8</v>
      </c>
      <c r="D34" t="str">
        <v>Round 2</v>
      </c>
      <c r="E34" t="b">
        <f ca="1"/>
        <v>0</v>
      </c>
      <c r="F34" t="b">
        <f ca="1"/>
        <v>0</v>
      </c>
    </row>
    <row r="35" spans="2:6" x14ac:dyDescent="0.35">
      <c r="B35" t="str">
        <v>Player 8-Round 3</v>
      </c>
      <c r="C35" t="str">
        <v>Player 8</v>
      </c>
      <c r="D35" t="str">
        <v>Round 3</v>
      </c>
      <c r="E35" t="b">
        <f ca="1"/>
        <v>0</v>
      </c>
      <c r="F35" t="b">
        <f ca="1"/>
        <v>1</v>
      </c>
    </row>
    <row r="36" spans="2:6" x14ac:dyDescent="0.35">
      <c r="B36" t="str">
        <v>Player 8-Round 4</v>
      </c>
      <c r="C36" t="str">
        <v>Player 8</v>
      </c>
      <c r="D36" t="str">
        <v>Round 4</v>
      </c>
      <c r="E36" t="b">
        <f ca="1"/>
        <v>0</v>
      </c>
      <c r="F36" t="b">
        <f ca="1"/>
        <v>0</v>
      </c>
    </row>
    <row r="37" spans="2:6" x14ac:dyDescent="0.35">
      <c r="B37" t="str">
        <v>Player 9-Round 1</v>
      </c>
      <c r="C37" t="str">
        <v>Player 9</v>
      </c>
      <c r="D37" t="str">
        <v>Round 1</v>
      </c>
      <c r="E37" t="b">
        <f ca="1"/>
        <v>0</v>
      </c>
      <c r="F37" t="b">
        <f ca="1"/>
        <v>0</v>
      </c>
    </row>
    <row r="38" spans="2:6" x14ac:dyDescent="0.35">
      <c r="B38" t="str">
        <v>Player 9-Round 2</v>
      </c>
      <c r="C38" t="str">
        <v>Player 9</v>
      </c>
      <c r="D38" t="str">
        <v>Round 2</v>
      </c>
      <c r="E38" t="b">
        <f ca="1"/>
        <v>0</v>
      </c>
      <c r="F38" t="b">
        <f ca="1"/>
        <v>0</v>
      </c>
    </row>
    <row r="39" spans="2:6" x14ac:dyDescent="0.35">
      <c r="B39" t="str">
        <v>Player 9-Round 3</v>
      </c>
      <c r="C39" t="str">
        <v>Player 9</v>
      </c>
      <c r="D39" t="str">
        <v>Round 3</v>
      </c>
      <c r="E39" t="b">
        <f ca="1"/>
        <v>0</v>
      </c>
      <c r="F39" t="b">
        <f ca="1"/>
        <v>0</v>
      </c>
    </row>
    <row r="40" spans="2:6" x14ac:dyDescent="0.35">
      <c r="B40" t="str">
        <v>Player 9-Round 4</v>
      </c>
      <c r="C40" t="str">
        <v>Player 9</v>
      </c>
      <c r="D40" t="str">
        <v>Round 4</v>
      </c>
      <c r="E40" t="b">
        <f ca="1"/>
        <v>0</v>
      </c>
      <c r="F40" t="b">
        <f ca="1"/>
        <v>1</v>
      </c>
    </row>
    <row r="41" spans="2:6" x14ac:dyDescent="0.35">
      <c r="B41" t="str">
        <v>Player 10-Round 1</v>
      </c>
      <c r="C41" t="str">
        <v>Player 10</v>
      </c>
      <c r="D41" t="str">
        <v>Round 1</v>
      </c>
      <c r="E41" t="b">
        <f ca="1"/>
        <v>1</v>
      </c>
      <c r="F41" t="b">
        <f ca="1"/>
        <v>0</v>
      </c>
    </row>
    <row r="42" spans="2:6" x14ac:dyDescent="0.35">
      <c r="B42" t="str">
        <v>Player 10-Round 2</v>
      </c>
      <c r="C42" t="str">
        <v>Player 10</v>
      </c>
      <c r="D42" t="str">
        <v>Round 2</v>
      </c>
      <c r="E42" t="b">
        <f ca="1"/>
        <v>1</v>
      </c>
      <c r="F42" t="b">
        <f ca="1"/>
        <v>0</v>
      </c>
    </row>
    <row r="43" spans="2:6" x14ac:dyDescent="0.35">
      <c r="B43" t="str">
        <v>Player 10-Round 3</v>
      </c>
      <c r="C43" t="str">
        <v>Player 10</v>
      </c>
      <c r="D43" t="str">
        <v>Round 3</v>
      </c>
      <c r="E43" t="b">
        <f ca="1"/>
        <v>0</v>
      </c>
      <c r="F43" t="b">
        <f ca="1"/>
        <v>0</v>
      </c>
    </row>
    <row r="44" spans="2:6" x14ac:dyDescent="0.35">
      <c r="B44" t="str">
        <v>Player 10-Round 4</v>
      </c>
      <c r="C44" t="str">
        <v>Player 10</v>
      </c>
      <c r="D44" t="str">
        <v>Round 4</v>
      </c>
      <c r="E44" t="b">
        <f ca="1"/>
        <v>0</v>
      </c>
      <c r="F44" t="b">
        <f ca="1"/>
        <v>0</v>
      </c>
    </row>
    <row r="45" spans="2:6" x14ac:dyDescent="0.35">
      <c r="B45" t="str">
        <v>Player 11-Round 1</v>
      </c>
      <c r="C45" t="str">
        <v>Player 11</v>
      </c>
      <c r="D45" t="str">
        <v>Round 1</v>
      </c>
      <c r="E45" t="b">
        <f ca="1"/>
        <v>0</v>
      </c>
      <c r="F45" t="b">
        <f ca="1"/>
        <v>0</v>
      </c>
    </row>
    <row r="46" spans="2:6" x14ac:dyDescent="0.35">
      <c r="B46" t="str">
        <v>Player 11-Round 2</v>
      </c>
      <c r="C46" t="str">
        <v>Player 11</v>
      </c>
      <c r="D46" t="str">
        <v>Round 2</v>
      </c>
      <c r="E46" t="b">
        <f ca="1"/>
        <v>0</v>
      </c>
      <c r="F46" t="b">
        <f ca="1"/>
        <v>0</v>
      </c>
    </row>
    <row r="47" spans="2:6" x14ac:dyDescent="0.35">
      <c r="B47" t="str">
        <v>Player 11-Round 3</v>
      </c>
      <c r="C47" t="str">
        <v>Player 11</v>
      </c>
      <c r="D47" t="str">
        <v>Round 3</v>
      </c>
      <c r="E47" t="b">
        <f ca="1"/>
        <v>0</v>
      </c>
      <c r="F47" t="b">
        <f ca="1"/>
        <v>0</v>
      </c>
    </row>
    <row r="48" spans="2:6" x14ac:dyDescent="0.35">
      <c r="B48" t="str">
        <v>Player 11-Round 4</v>
      </c>
      <c r="C48" t="str">
        <v>Player 11</v>
      </c>
      <c r="D48" t="str">
        <v>Round 4</v>
      </c>
      <c r="E48" t="b">
        <f ca="1"/>
        <v>0</v>
      </c>
      <c r="F48" t="b">
        <f ca="1"/>
        <v>0</v>
      </c>
    </row>
    <row r="49" spans="2:6" x14ac:dyDescent="0.35">
      <c r="B49" t="str">
        <v>Player 12-Round 1</v>
      </c>
      <c r="C49" t="str">
        <v>Player 12</v>
      </c>
      <c r="D49" t="str">
        <v>Round 1</v>
      </c>
      <c r="E49" t="b">
        <f ca="1"/>
        <v>0</v>
      </c>
      <c r="F49" t="b">
        <f ca="1"/>
        <v>0</v>
      </c>
    </row>
    <row r="50" spans="2:6" x14ac:dyDescent="0.35">
      <c r="B50" t="str">
        <v>Player 12-Round 2</v>
      </c>
      <c r="C50" t="str">
        <v>Player 12</v>
      </c>
      <c r="D50" t="str">
        <v>Round 2</v>
      </c>
      <c r="E50" t="b">
        <f ca="1"/>
        <v>0</v>
      </c>
      <c r="F50" t="b">
        <f ca="1"/>
        <v>0</v>
      </c>
    </row>
    <row r="51" spans="2:6" x14ac:dyDescent="0.35">
      <c r="B51" t="str">
        <v>Player 12-Round 3</v>
      </c>
      <c r="C51" t="str">
        <v>Player 12</v>
      </c>
      <c r="D51" t="str">
        <v>Round 3</v>
      </c>
      <c r="E51" t="b">
        <f ca="1"/>
        <v>1</v>
      </c>
      <c r="F51" t="b">
        <f ca="1"/>
        <v>1</v>
      </c>
    </row>
    <row r="52" spans="2:6" x14ac:dyDescent="0.35">
      <c r="B52" t="str">
        <v>Player 12-Round 4</v>
      </c>
      <c r="C52" t="str">
        <v>Player 12</v>
      </c>
      <c r="D52" t="str">
        <v>Round 4</v>
      </c>
      <c r="E52" t="b">
        <f ca="1"/>
        <v>0</v>
      </c>
      <c r="F52" t="b">
        <f ca="1"/>
        <v>0</v>
      </c>
    </row>
    <row r="53" spans="2:6" x14ac:dyDescent="0.35">
      <c r="B53" t="str">
        <v>Player 13-Round 1</v>
      </c>
      <c r="C53" t="str">
        <v>Player 13</v>
      </c>
      <c r="D53" t="str">
        <v>Round 1</v>
      </c>
      <c r="E53" t="b">
        <f ca="1"/>
        <v>0</v>
      </c>
      <c r="F53" t="b">
        <f ca="1"/>
        <v>0</v>
      </c>
    </row>
    <row r="54" spans="2:6" x14ac:dyDescent="0.35">
      <c r="B54" t="str">
        <v>Player 13-Round 2</v>
      </c>
      <c r="C54" t="str">
        <v>Player 13</v>
      </c>
      <c r="D54" t="str">
        <v>Round 2</v>
      </c>
      <c r="E54" t="b">
        <f ca="1"/>
        <v>0</v>
      </c>
      <c r="F54" t="b">
        <f ca="1"/>
        <v>0</v>
      </c>
    </row>
    <row r="55" spans="2:6" x14ac:dyDescent="0.35">
      <c r="B55" t="str">
        <v>Player 13-Round 3</v>
      </c>
      <c r="C55" t="str">
        <v>Player 13</v>
      </c>
      <c r="D55" t="str">
        <v>Round 3</v>
      </c>
      <c r="E55" t="b">
        <f ca="1"/>
        <v>0</v>
      </c>
      <c r="F55" t="b">
        <f ca="1"/>
        <v>0</v>
      </c>
    </row>
    <row r="56" spans="2:6" x14ac:dyDescent="0.35">
      <c r="B56" t="str">
        <v>Player 13-Round 4</v>
      </c>
      <c r="C56" t="str">
        <v>Player 13</v>
      </c>
      <c r="D56" t="str">
        <v>Round 4</v>
      </c>
      <c r="E56" t="b">
        <f ca="1"/>
        <v>0</v>
      </c>
      <c r="F56" t="b">
        <f ca="1"/>
        <v>0</v>
      </c>
    </row>
    <row r="57" spans="2:6" x14ac:dyDescent="0.35">
      <c r="B57" t="str">
        <v>Player 14-Round 1</v>
      </c>
      <c r="C57" t="str">
        <v>Player 14</v>
      </c>
      <c r="D57" t="str">
        <v>Round 1</v>
      </c>
      <c r="E57" t="b">
        <f ca="1"/>
        <v>0</v>
      </c>
      <c r="F57" t="b">
        <f ca="1"/>
        <v>0</v>
      </c>
    </row>
    <row r="58" spans="2:6" x14ac:dyDescent="0.35">
      <c r="B58" t="str">
        <v>Player 14-Round 2</v>
      </c>
      <c r="C58" t="str">
        <v>Player 14</v>
      </c>
      <c r="D58" t="str">
        <v>Round 2</v>
      </c>
      <c r="E58" t="b">
        <f ca="1"/>
        <v>0</v>
      </c>
      <c r="F58" t="b">
        <f ca="1"/>
        <v>0</v>
      </c>
    </row>
    <row r="59" spans="2:6" x14ac:dyDescent="0.35">
      <c r="B59" t="str">
        <v>Player 14-Round 3</v>
      </c>
      <c r="C59" t="str">
        <v>Player 14</v>
      </c>
      <c r="D59" t="str">
        <v>Round 3</v>
      </c>
      <c r="E59" t="b">
        <f ca="1"/>
        <v>1</v>
      </c>
      <c r="F59" t="b">
        <f ca="1"/>
        <v>1</v>
      </c>
    </row>
    <row r="60" spans="2:6" x14ac:dyDescent="0.35">
      <c r="B60" t="str">
        <v>Player 14-Round 4</v>
      </c>
      <c r="C60" t="str">
        <v>Player 14</v>
      </c>
      <c r="D60" t="str">
        <v>Round 4</v>
      </c>
      <c r="E60" t="b">
        <f ca="1"/>
        <v>0</v>
      </c>
      <c r="F60" t="b">
        <f ca="1"/>
        <v>0</v>
      </c>
    </row>
    <row r="61" spans="2:6" x14ac:dyDescent="0.35">
      <c r="B61" t="str">
        <v>Player 15-Round 1</v>
      </c>
      <c r="C61" t="str">
        <v>Player 15</v>
      </c>
      <c r="D61" t="str">
        <v>Round 1</v>
      </c>
      <c r="E61" t="b">
        <f ca="1"/>
        <v>1</v>
      </c>
      <c r="F61" t="b">
        <f ca="1"/>
        <v>1</v>
      </c>
    </row>
    <row r="62" spans="2:6" x14ac:dyDescent="0.35">
      <c r="B62" t="str">
        <v>Player 15-Round 2</v>
      </c>
      <c r="C62" t="str">
        <v>Player 15</v>
      </c>
      <c r="D62" t="str">
        <v>Round 2</v>
      </c>
      <c r="E62" t="b">
        <f ca="1"/>
        <v>0</v>
      </c>
      <c r="F62" t="b">
        <f ca="1"/>
        <v>0</v>
      </c>
    </row>
    <row r="63" spans="2:6" x14ac:dyDescent="0.35">
      <c r="B63" t="str">
        <v>Player 15-Round 3</v>
      </c>
      <c r="C63" t="str">
        <v>Player 15</v>
      </c>
      <c r="D63" t="str">
        <v>Round 3</v>
      </c>
      <c r="E63" t="b">
        <f ca="1"/>
        <v>0</v>
      </c>
      <c r="F63" t="b">
        <f ca="1"/>
        <v>0</v>
      </c>
    </row>
    <row r="64" spans="2:6" x14ac:dyDescent="0.35">
      <c r="B64" t="str">
        <v>Player 15-Round 4</v>
      </c>
      <c r="C64" t="str">
        <v>Player 15</v>
      </c>
      <c r="D64" t="str">
        <v>Round 4</v>
      </c>
      <c r="E64" t="b">
        <f ca="1"/>
        <v>1</v>
      </c>
      <c r="F64" t="b">
        <f ca="1"/>
        <v>0</v>
      </c>
    </row>
    <row r="65" spans="2:6" x14ac:dyDescent="0.35">
      <c r="B65" t="str">
        <v>Player 16-Round 1</v>
      </c>
      <c r="C65" t="str">
        <v>Player 16</v>
      </c>
      <c r="D65" t="str">
        <v>Round 1</v>
      </c>
      <c r="E65" t="b">
        <f ca="1"/>
        <v>1</v>
      </c>
      <c r="F65" t="b">
        <f ca="1"/>
        <v>1</v>
      </c>
    </row>
    <row r="66" spans="2:6" x14ac:dyDescent="0.35">
      <c r="B66" t="str">
        <v>Player 16-Round 2</v>
      </c>
      <c r="C66" t="str">
        <v>Player 16</v>
      </c>
      <c r="D66" t="str">
        <v>Round 2</v>
      </c>
      <c r="E66" t="b">
        <f ca="1"/>
        <v>0</v>
      </c>
      <c r="F66" t="b">
        <f ca="1"/>
        <v>0</v>
      </c>
    </row>
    <row r="67" spans="2:6" x14ac:dyDescent="0.35">
      <c r="B67" t="str">
        <v>Player 16-Round 3</v>
      </c>
      <c r="C67" t="str">
        <v>Player 16</v>
      </c>
      <c r="D67" t="str">
        <v>Round 3</v>
      </c>
      <c r="E67" t="b">
        <f ca="1"/>
        <v>0</v>
      </c>
      <c r="F67" t="b">
        <f ca="1"/>
        <v>0</v>
      </c>
    </row>
    <row r="68" spans="2:6" x14ac:dyDescent="0.35">
      <c r="B68" t="str">
        <v>Player 16-Round 4</v>
      </c>
      <c r="C68" t="str">
        <v>Player 16</v>
      </c>
      <c r="D68" t="str">
        <v>Round 4</v>
      </c>
      <c r="E68" t="b">
        <f ca="1"/>
        <v>0</v>
      </c>
      <c r="F68" t="b">
        <f ca="1"/>
        <v>0</v>
      </c>
    </row>
    <row r="69" spans="2:6" x14ac:dyDescent="0.35">
      <c r="B69" t="str">
        <v>Player 17-Round 1</v>
      </c>
      <c r="C69" t="str">
        <v>Player 17</v>
      </c>
      <c r="D69" t="str">
        <v>Round 1</v>
      </c>
      <c r="E69" t="b">
        <f ca="1"/>
        <v>0</v>
      </c>
      <c r="F69" t="b">
        <f ca="1"/>
        <v>1</v>
      </c>
    </row>
    <row r="70" spans="2:6" x14ac:dyDescent="0.35">
      <c r="B70" t="str">
        <v>Player 17-Round 2</v>
      </c>
      <c r="C70" t="str">
        <v>Player 17</v>
      </c>
      <c r="D70" t="str">
        <v>Round 2</v>
      </c>
      <c r="E70" t="b">
        <f ca="1"/>
        <v>0</v>
      </c>
      <c r="F70" t="b">
        <f ca="1"/>
        <v>1</v>
      </c>
    </row>
    <row r="71" spans="2:6" x14ac:dyDescent="0.35">
      <c r="B71" t="str">
        <v>Player 17-Round 3</v>
      </c>
      <c r="C71" t="str">
        <v>Player 17</v>
      </c>
      <c r="D71" t="str">
        <v>Round 3</v>
      </c>
      <c r="E71" t="b">
        <f ca="1"/>
        <v>0</v>
      </c>
      <c r="F71" t="b">
        <f ca="1"/>
        <v>0</v>
      </c>
    </row>
    <row r="72" spans="2:6" x14ac:dyDescent="0.35">
      <c r="B72" t="str">
        <v>Player 17-Round 4</v>
      </c>
      <c r="C72" t="str">
        <v>Player 17</v>
      </c>
      <c r="D72" t="str">
        <v>Round 4</v>
      </c>
      <c r="E72" t="b">
        <f ca="1"/>
        <v>0</v>
      </c>
      <c r="F72" t="b">
        <f ca="1"/>
        <v>0</v>
      </c>
    </row>
    <row r="73" spans="2:6" x14ac:dyDescent="0.35">
      <c r="B73" t="str">
        <v>Player 18-Round 1</v>
      </c>
      <c r="C73" t="str">
        <v>Player 18</v>
      </c>
      <c r="D73" t="str">
        <v>Round 1</v>
      </c>
      <c r="E73" t="b">
        <f ca="1"/>
        <v>0</v>
      </c>
      <c r="F73" t="b">
        <f ca="1"/>
        <v>0</v>
      </c>
    </row>
    <row r="74" spans="2:6" x14ac:dyDescent="0.35">
      <c r="B74" t="str">
        <v>Player 18-Round 2</v>
      </c>
      <c r="C74" t="str">
        <v>Player 18</v>
      </c>
      <c r="D74" t="str">
        <v>Round 2</v>
      </c>
      <c r="E74" t="b">
        <f ca="1"/>
        <v>0</v>
      </c>
      <c r="F74" t="b">
        <f ca="1"/>
        <v>1</v>
      </c>
    </row>
    <row r="75" spans="2:6" x14ac:dyDescent="0.35">
      <c r="B75" t="str">
        <v>Player 18-Round 3</v>
      </c>
      <c r="C75" t="str">
        <v>Player 18</v>
      </c>
      <c r="D75" t="str">
        <v>Round 3</v>
      </c>
      <c r="E75" t="b">
        <f ca="1"/>
        <v>0</v>
      </c>
      <c r="F75" t="b">
        <f ca="1"/>
        <v>0</v>
      </c>
    </row>
    <row r="76" spans="2:6" x14ac:dyDescent="0.35">
      <c r="B76" t="str">
        <v>Player 18-Round 4</v>
      </c>
      <c r="C76" t="str">
        <v>Player 18</v>
      </c>
      <c r="D76" t="str">
        <v>Round 4</v>
      </c>
      <c r="E76" t="b">
        <f ca="1"/>
        <v>0</v>
      </c>
      <c r="F76" t="b">
        <f ca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03FF-C8C7-4E83-830D-2A5160D12C63}">
  <dimension ref="B2:O22"/>
  <sheetViews>
    <sheetView showGridLines="0" workbookViewId="0">
      <selection activeCell="K5" sqref="K5"/>
    </sheetView>
  </sheetViews>
  <sheetFormatPr defaultRowHeight="14.5" x14ac:dyDescent="0.35"/>
  <cols>
    <col min="1" max="1" width="3.08984375" customWidth="1"/>
    <col min="3" max="3" width="10" style="11" customWidth="1"/>
    <col min="4" max="4" width="9.08984375" style="13"/>
  </cols>
  <sheetData>
    <row r="2" spans="2:15" s="1" customFormat="1" ht="19.5" customHeight="1" x14ac:dyDescent="0.35">
      <c r="B2" s="6" t="s">
        <v>80</v>
      </c>
      <c r="C2" s="9"/>
      <c r="D2" s="9"/>
    </row>
    <row r="4" spans="2:15" x14ac:dyDescent="0.35">
      <c r="B4" s="8" t="s">
        <v>12</v>
      </c>
      <c r="C4" s="10" t="s">
        <v>18</v>
      </c>
      <c r="D4" s="12" t="s">
        <v>19</v>
      </c>
      <c r="E4" s="8" t="s">
        <v>23</v>
      </c>
      <c r="G4" s="8" t="s">
        <v>12</v>
      </c>
      <c r="H4" s="8" t="s">
        <v>19</v>
      </c>
      <c r="I4" s="8" t="s">
        <v>20</v>
      </c>
      <c r="J4" s="8" t="s">
        <v>65</v>
      </c>
      <c r="K4" s="8" t="s">
        <v>53</v>
      </c>
      <c r="N4" s="8" t="s">
        <v>19</v>
      </c>
      <c r="O4" s="8" t="s">
        <v>66</v>
      </c>
    </row>
    <row r="5" spans="2:15" x14ac:dyDescent="0.35">
      <c r="B5" t="str" cm="1">
        <f t="array" ref="B5:B22">"Player "&amp;_xlfn.SEQUENCE(Assumptions!$C$11)</f>
        <v>Player 1</v>
      </c>
      <c r="C5" s="11" cm="1">
        <f t="array" aca="1" ref="C5:C22" ca="1">_xlfn.ANCHORARRAY('Ddajki Flip Sim'!J5)</f>
        <v>3</v>
      </c>
      <c r="D5" s="13" cm="1">
        <f t="array" aca="1" ref="D5:D22" ca="1">_xlfn.SORTBY(MOD(_xlfn.SEQUENCE(Assumptions!$C$11),Assumptions!C26)+1,_xlfn.RANDARRAY(Assumptions!C11))</f>
        <v>2</v>
      </c>
      <c r="E5" cm="1">
        <f t="array" aca="1" ref="E5:E22" ca="1">_xlfn.MAP(_xlfn.ANCHORARRAY(C5)+_xlfn.XLOOKUP(_xlfn.ANCHORARRAY(B5),_xlfn.ANCHORARRAY(G5),_xlfn.ANCHORARRAY(K5)),_xlfn.LAMBDA(_xlpm.a,MAX(0,_xlpm.a)))</f>
        <v>3</v>
      </c>
      <c r="G5" t="str" cm="1">
        <f t="array" aca="1" ref="G5:G22" ca="1">_xlfn.SORTBY(_xlfn.ANCHORARRAY(B5),_xlfn.ANCHORARRAY(D5),1,_xlfn.RANDARRAY(Assumptions!C11),1)</f>
        <v>Player 13</v>
      </c>
      <c r="H5" cm="1">
        <f t="array" aca="1" ref="H5:H22" ca="1">_xlfn._xlws.SORT(_xlfn.ANCHORARRAY(D5))</f>
        <v>1</v>
      </c>
      <c r="I5" t="b" cm="1">
        <f t="array" aca="1" ref="I5:I22" ca="1">_xlfn.RANDARRAY(COUNTA(_xlfn.ANCHORARRAY(G5)))&lt;=Assumptions!$C$25</f>
        <v>1</v>
      </c>
      <c r="J5" t="b" cm="1">
        <f t="array" aca="1" ref="J5:J22" ca="1">ISNUMBER(_xlfn.XMATCH(_xlfn.ANCHORARRAY(G5),_xlfn.ANCHORARRAY(O5)))</f>
        <v>1</v>
      </c>
      <c r="K5" cm="1">
        <f t="array" aca="1" ref="K5:K22" ca="1">IF(_xlfn.ANCHORARRAY(I5),0,-Assumptions!C28)+_xlfn.ANCHORARRAY(J5)*Assumptions!C27</f>
        <v>2</v>
      </c>
      <c r="N5" cm="1">
        <f t="array" aca="1" ref="N5:N7" ca="1">_xlfn.UNIQUE(H5:H22)</f>
        <v>1</v>
      </c>
      <c r="O5" t="str" cm="1">
        <f t="array" aca="1" ref="O5:O7" ca="1">_xlfn.MAP(_xlfn.ANCHORARRAY(N5),_xlfn.LAMBDA(_xlpm.a,_xlfn.TAKE(_xlfn._xlws.FILTER(_xlfn.ANCHORARRAY(G5),_xlfn.ANCHORARRAY(I5)*_xlfn.ANCHORARRAY(H5)=_xlpm.a),1)))</f>
        <v>Player 13</v>
      </c>
    </row>
    <row r="6" spans="2:15" x14ac:dyDescent="0.35">
      <c r="B6" t="str">
        <v>Player 2</v>
      </c>
      <c r="C6" s="11">
        <f ca="1"/>
        <v>3</v>
      </c>
      <c r="D6" s="13">
        <f ca="1"/>
        <v>3</v>
      </c>
      <c r="E6">
        <f ca="1"/>
        <v>5</v>
      </c>
      <c r="G6" t="str">
        <f ca="1"/>
        <v>Player 8</v>
      </c>
      <c r="H6">
        <f ca="1"/>
        <v>1</v>
      </c>
      <c r="I6" t="b">
        <f ca="1"/>
        <v>0</v>
      </c>
      <c r="J6" t="b">
        <f ca="1"/>
        <v>0</v>
      </c>
      <c r="K6">
        <f ca="1"/>
        <v>-1</v>
      </c>
      <c r="N6">
        <f ca="1"/>
        <v>2</v>
      </c>
      <c r="O6" t="str">
        <f ca="1"/>
        <v>Player 18</v>
      </c>
    </row>
    <row r="7" spans="2:15" x14ac:dyDescent="0.35">
      <c r="B7" t="str">
        <v>Player 3</v>
      </c>
      <c r="C7" s="11">
        <f ca="1"/>
        <v>4</v>
      </c>
      <c r="D7" s="13">
        <f ca="1"/>
        <v>1</v>
      </c>
      <c r="E7">
        <f ca="1"/>
        <v>4</v>
      </c>
      <c r="G7" t="str">
        <f ca="1"/>
        <v>Player 14</v>
      </c>
      <c r="H7">
        <f ca="1"/>
        <v>1</v>
      </c>
      <c r="I7" t="b">
        <f ca="1"/>
        <v>0</v>
      </c>
      <c r="J7" t="b">
        <f ca="1"/>
        <v>0</v>
      </c>
      <c r="K7">
        <f ca="1"/>
        <v>-1</v>
      </c>
      <c r="N7">
        <f ca="1"/>
        <v>3</v>
      </c>
      <c r="O7" t="str">
        <f ca="1"/>
        <v>Player 2</v>
      </c>
    </row>
    <row r="8" spans="2:15" x14ac:dyDescent="0.35">
      <c r="B8" t="str">
        <v>Player 4</v>
      </c>
      <c r="C8" s="11">
        <f ca="1"/>
        <v>4</v>
      </c>
      <c r="D8" s="13">
        <f ca="1"/>
        <v>2</v>
      </c>
      <c r="E8">
        <f ca="1"/>
        <v>4</v>
      </c>
      <c r="G8" t="str">
        <f ca="1"/>
        <v>Player 3</v>
      </c>
      <c r="H8">
        <f ca="1"/>
        <v>1</v>
      </c>
      <c r="I8" t="b">
        <f ca="1"/>
        <v>1</v>
      </c>
      <c r="J8" t="b">
        <f ca="1"/>
        <v>0</v>
      </c>
      <c r="K8">
        <f ca="1"/>
        <v>0</v>
      </c>
    </row>
    <row r="9" spans="2:15" x14ac:dyDescent="0.35">
      <c r="B9" t="str">
        <v>Player 5</v>
      </c>
      <c r="C9" s="11">
        <f ca="1"/>
        <v>4</v>
      </c>
      <c r="D9" s="13">
        <f ca="1"/>
        <v>3</v>
      </c>
      <c r="E9">
        <f ca="1"/>
        <v>4</v>
      </c>
      <c r="G9" t="str">
        <f ca="1"/>
        <v>Player 16</v>
      </c>
      <c r="H9">
        <f ca="1"/>
        <v>1</v>
      </c>
      <c r="I9" t="b">
        <f ca="1"/>
        <v>1</v>
      </c>
      <c r="J9" t="b">
        <f ca="1"/>
        <v>0</v>
      </c>
      <c r="K9">
        <f ca="1"/>
        <v>0</v>
      </c>
    </row>
    <row r="10" spans="2:15" x14ac:dyDescent="0.35">
      <c r="B10" t="str">
        <v>Player 6</v>
      </c>
      <c r="C10" s="11">
        <f ca="1"/>
        <v>4</v>
      </c>
      <c r="D10" s="13">
        <f ca="1"/>
        <v>3</v>
      </c>
      <c r="E10">
        <f ca="1"/>
        <v>4</v>
      </c>
      <c r="G10" t="str">
        <f ca="1"/>
        <v>Player 7</v>
      </c>
      <c r="H10">
        <f ca="1"/>
        <v>1</v>
      </c>
      <c r="I10" t="b">
        <f ca="1"/>
        <v>1</v>
      </c>
      <c r="J10" t="b">
        <f ca="1"/>
        <v>0</v>
      </c>
      <c r="K10">
        <f ca="1"/>
        <v>0</v>
      </c>
    </row>
    <row r="11" spans="2:15" x14ac:dyDescent="0.35">
      <c r="B11" t="str">
        <v>Player 7</v>
      </c>
      <c r="C11" s="11">
        <f ca="1"/>
        <v>4</v>
      </c>
      <c r="D11" s="13">
        <f ca="1"/>
        <v>1</v>
      </c>
      <c r="E11">
        <f ca="1"/>
        <v>4</v>
      </c>
      <c r="G11" t="str">
        <f ca="1"/>
        <v>Player 18</v>
      </c>
      <c r="H11">
        <f ca="1"/>
        <v>2</v>
      </c>
      <c r="I11" t="b">
        <f ca="1"/>
        <v>1</v>
      </c>
      <c r="J11" t="b">
        <f ca="1"/>
        <v>1</v>
      </c>
      <c r="K11">
        <f ca="1"/>
        <v>2</v>
      </c>
    </row>
    <row r="12" spans="2:15" x14ac:dyDescent="0.35">
      <c r="B12" t="str">
        <v>Player 8</v>
      </c>
      <c r="C12" s="11">
        <f ca="1"/>
        <v>3</v>
      </c>
      <c r="D12" s="13">
        <f ca="1"/>
        <v>1</v>
      </c>
      <c r="E12">
        <f ca="1"/>
        <v>2</v>
      </c>
      <c r="G12" t="str">
        <f ca="1"/>
        <v>Player 9</v>
      </c>
      <c r="H12">
        <f ca="1"/>
        <v>2</v>
      </c>
      <c r="I12" t="b">
        <f ca="1"/>
        <v>1</v>
      </c>
      <c r="J12" t="b">
        <f ca="1"/>
        <v>0</v>
      </c>
      <c r="K12">
        <f ca="1"/>
        <v>0</v>
      </c>
    </row>
    <row r="13" spans="2:15" x14ac:dyDescent="0.35">
      <c r="B13" t="str">
        <v>Player 9</v>
      </c>
      <c r="C13" s="11">
        <f ca="1"/>
        <v>3</v>
      </c>
      <c r="D13" s="13">
        <f ca="1"/>
        <v>2</v>
      </c>
      <c r="E13">
        <f ca="1"/>
        <v>3</v>
      </c>
      <c r="G13" t="str">
        <f ca="1"/>
        <v>Player 17</v>
      </c>
      <c r="H13">
        <f ca="1"/>
        <v>2</v>
      </c>
      <c r="I13" t="b">
        <f ca="1"/>
        <v>0</v>
      </c>
      <c r="J13" t="b">
        <f ca="1"/>
        <v>0</v>
      </c>
      <c r="K13">
        <f ca="1"/>
        <v>-1</v>
      </c>
    </row>
    <row r="14" spans="2:15" x14ac:dyDescent="0.35">
      <c r="B14" t="str">
        <v>Player 10</v>
      </c>
      <c r="C14" s="11">
        <f ca="1"/>
        <v>4</v>
      </c>
      <c r="D14" s="13">
        <f ca="1"/>
        <v>3</v>
      </c>
      <c r="E14">
        <f ca="1"/>
        <v>4</v>
      </c>
      <c r="G14" t="str">
        <f ca="1"/>
        <v>Player 1</v>
      </c>
      <c r="H14">
        <f ca="1"/>
        <v>2</v>
      </c>
      <c r="I14" t="b">
        <f ca="1"/>
        <v>1</v>
      </c>
      <c r="J14" t="b">
        <f ca="1"/>
        <v>0</v>
      </c>
      <c r="K14">
        <f ca="1"/>
        <v>0</v>
      </c>
    </row>
    <row r="15" spans="2:15" x14ac:dyDescent="0.35">
      <c r="B15" t="str">
        <v>Player 11</v>
      </c>
      <c r="C15" s="11">
        <f ca="1"/>
        <v>3</v>
      </c>
      <c r="D15" s="13">
        <f ca="1"/>
        <v>2</v>
      </c>
      <c r="E15">
        <f ca="1"/>
        <v>2</v>
      </c>
      <c r="G15" t="str">
        <f ca="1"/>
        <v>Player 4</v>
      </c>
      <c r="H15">
        <f ca="1"/>
        <v>2</v>
      </c>
      <c r="I15" t="b">
        <f ca="1"/>
        <v>1</v>
      </c>
      <c r="J15" t="b">
        <f ca="1"/>
        <v>0</v>
      </c>
      <c r="K15">
        <f ca="1"/>
        <v>0</v>
      </c>
    </row>
    <row r="16" spans="2:15" x14ac:dyDescent="0.35">
      <c r="B16" t="str">
        <v>Player 12</v>
      </c>
      <c r="C16" s="11">
        <f ca="1"/>
        <v>4</v>
      </c>
      <c r="D16" s="13">
        <f ca="1"/>
        <v>3</v>
      </c>
      <c r="E16">
        <f ca="1"/>
        <v>3</v>
      </c>
      <c r="G16" t="str">
        <f ca="1"/>
        <v>Player 11</v>
      </c>
      <c r="H16">
        <f ca="1"/>
        <v>2</v>
      </c>
      <c r="I16" t="b">
        <f ca="1"/>
        <v>0</v>
      </c>
      <c r="J16" t="b">
        <f ca="1"/>
        <v>0</v>
      </c>
      <c r="K16">
        <f ca="1"/>
        <v>-1</v>
      </c>
    </row>
    <row r="17" spans="2:11" x14ac:dyDescent="0.35">
      <c r="B17" t="str">
        <v>Player 13</v>
      </c>
      <c r="C17" s="11">
        <f ca="1"/>
        <v>3</v>
      </c>
      <c r="D17" s="13">
        <f ca="1"/>
        <v>1</v>
      </c>
      <c r="E17">
        <f ca="1"/>
        <v>5</v>
      </c>
      <c r="G17" t="str">
        <f ca="1"/>
        <v>Player 2</v>
      </c>
      <c r="H17">
        <f ca="1"/>
        <v>3</v>
      </c>
      <c r="I17" t="b">
        <f ca="1"/>
        <v>1</v>
      </c>
      <c r="J17" t="b">
        <f ca="1"/>
        <v>1</v>
      </c>
      <c r="K17">
        <f ca="1"/>
        <v>2</v>
      </c>
    </row>
    <row r="18" spans="2:11" x14ac:dyDescent="0.35">
      <c r="B18" t="str">
        <v>Player 14</v>
      </c>
      <c r="C18" s="11">
        <f ca="1"/>
        <v>4</v>
      </c>
      <c r="D18" s="13">
        <f ca="1"/>
        <v>1</v>
      </c>
      <c r="E18">
        <f ca="1"/>
        <v>3</v>
      </c>
      <c r="G18" t="str">
        <f ca="1"/>
        <v>Player 12</v>
      </c>
      <c r="H18">
        <f ca="1"/>
        <v>3</v>
      </c>
      <c r="I18" t="b">
        <f ca="1"/>
        <v>0</v>
      </c>
      <c r="J18" t="b">
        <f ca="1"/>
        <v>0</v>
      </c>
      <c r="K18">
        <f ca="1"/>
        <v>-1</v>
      </c>
    </row>
    <row r="19" spans="2:11" x14ac:dyDescent="0.35">
      <c r="B19" t="str">
        <v>Player 15</v>
      </c>
      <c r="C19" s="11">
        <f ca="1"/>
        <v>4</v>
      </c>
      <c r="D19" s="13">
        <f ca="1"/>
        <v>3</v>
      </c>
      <c r="E19">
        <f ca="1"/>
        <v>3</v>
      </c>
      <c r="G19" t="str">
        <f ca="1"/>
        <v>Player 15</v>
      </c>
      <c r="H19">
        <f ca="1"/>
        <v>3</v>
      </c>
      <c r="I19" t="b">
        <f ca="1"/>
        <v>0</v>
      </c>
      <c r="J19" t="b">
        <f ca="1"/>
        <v>0</v>
      </c>
      <c r="K19">
        <f ca="1"/>
        <v>-1</v>
      </c>
    </row>
    <row r="20" spans="2:11" x14ac:dyDescent="0.35">
      <c r="B20" t="str">
        <v>Player 16</v>
      </c>
      <c r="C20" s="11">
        <f ca="1"/>
        <v>4</v>
      </c>
      <c r="D20" s="13">
        <f ca="1"/>
        <v>1</v>
      </c>
      <c r="E20">
        <f ca="1"/>
        <v>4</v>
      </c>
      <c r="G20" t="str">
        <f ca="1"/>
        <v>Player 6</v>
      </c>
      <c r="H20">
        <f ca="1"/>
        <v>3</v>
      </c>
      <c r="I20" t="b">
        <f ca="1"/>
        <v>1</v>
      </c>
      <c r="J20" t="b">
        <f ca="1"/>
        <v>0</v>
      </c>
      <c r="K20">
        <f ca="1"/>
        <v>0</v>
      </c>
    </row>
    <row r="21" spans="2:11" x14ac:dyDescent="0.35">
      <c r="B21" t="str">
        <v>Player 17</v>
      </c>
      <c r="C21" s="11">
        <f ca="1"/>
        <v>3</v>
      </c>
      <c r="D21" s="13">
        <f ca="1"/>
        <v>2</v>
      </c>
      <c r="E21">
        <f ca="1"/>
        <v>2</v>
      </c>
      <c r="G21" t="str">
        <f ca="1"/>
        <v>Player 10</v>
      </c>
      <c r="H21">
        <f ca="1"/>
        <v>3</v>
      </c>
      <c r="I21" t="b">
        <f ca="1"/>
        <v>1</v>
      </c>
      <c r="J21" t="b">
        <f ca="1"/>
        <v>0</v>
      </c>
      <c r="K21">
        <f ca="1"/>
        <v>0</v>
      </c>
    </row>
    <row r="22" spans="2:11" x14ac:dyDescent="0.35">
      <c r="B22" t="str">
        <v>Player 18</v>
      </c>
      <c r="C22" s="11">
        <f ca="1"/>
        <v>3</v>
      </c>
      <c r="D22" s="13">
        <f ca="1"/>
        <v>2</v>
      </c>
      <c r="E22">
        <f ca="1"/>
        <v>5</v>
      </c>
      <c r="G22" t="str">
        <f ca="1"/>
        <v>Player 5</v>
      </c>
      <c r="H22">
        <f ca="1"/>
        <v>3</v>
      </c>
      <c r="I22" t="b">
        <f ca="1"/>
        <v>1</v>
      </c>
      <c r="J22" t="b">
        <f ca="1"/>
        <v>0</v>
      </c>
      <c r="K22">
        <f ca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D2D4-E904-4369-AF73-92CB910C11D4}">
  <dimension ref="B2:K22"/>
  <sheetViews>
    <sheetView showGridLines="0" workbookViewId="0">
      <selection activeCell="K5" sqref="K5"/>
    </sheetView>
  </sheetViews>
  <sheetFormatPr defaultRowHeight="14.5" x14ac:dyDescent="0.35"/>
  <cols>
    <col min="1" max="1" width="3.08984375" customWidth="1"/>
    <col min="3" max="3" width="10" style="11" customWidth="1"/>
    <col min="4" max="4" width="9.08984375" style="13"/>
  </cols>
  <sheetData>
    <row r="2" spans="2:11" s="1" customFormat="1" ht="19.5" customHeight="1" x14ac:dyDescent="0.35">
      <c r="B2" s="6" t="s">
        <v>81</v>
      </c>
      <c r="C2" s="9"/>
      <c r="D2" s="9"/>
    </row>
    <row r="4" spans="2:11" x14ac:dyDescent="0.35">
      <c r="B4" s="8" t="s">
        <v>12</v>
      </c>
      <c r="C4" s="10" t="s">
        <v>18</v>
      </c>
      <c r="D4" s="12" t="s">
        <v>19</v>
      </c>
      <c r="E4" s="8" t="s">
        <v>23</v>
      </c>
      <c r="G4" s="8" t="s">
        <v>12</v>
      </c>
      <c r="H4" s="8" t="s">
        <v>19</v>
      </c>
      <c r="I4" s="8" t="s">
        <v>69</v>
      </c>
      <c r="J4" s="8" t="s">
        <v>20</v>
      </c>
      <c r="K4" s="8" t="s">
        <v>53</v>
      </c>
    </row>
    <row r="5" spans="2:11" x14ac:dyDescent="0.35">
      <c r="B5" t="str" cm="1">
        <f t="array" ref="B5:B22">"Player "&amp;_xlfn.SEQUENCE(Assumptions!$C$11)</f>
        <v>Player 1</v>
      </c>
      <c r="C5" s="11" cm="1">
        <f t="array" aca="1" ref="C5:C22" ca="1">_xlfn.ANCHORARRAY('Game 1'!E5)</f>
        <v>3</v>
      </c>
      <c r="D5" s="13" cm="1">
        <f t="array" aca="1" ref="D5:D22" ca="1">_xlfn.SORTBY(MOD(_xlfn.SEQUENCE(Assumptions!$C$11),4)+1,_xlfn.RANDARRAY(Assumptions!C11))</f>
        <v>1</v>
      </c>
      <c r="E5" cm="1">
        <f t="array" aca="1" ref="E5:E22" ca="1">_xlfn.MAP(_xlfn.ANCHORARRAY(C5)+_xlfn.XLOOKUP(_xlfn.ANCHORARRAY(B5),_xlfn.ANCHORARRAY(G5),_xlfn.ANCHORARRAY(K5)),_xlfn.LAMBDA(_xlpm.a,MAX(0,_xlpm.a)))</f>
        <v>3</v>
      </c>
      <c r="G5" t="str" cm="1">
        <f t="array" aca="1" ref="G5:G22" ca="1">_xlfn.SORTBY(_xlfn.ANCHORARRAY(B5),_xlfn.ANCHORARRAY(D5))</f>
        <v>Player 1</v>
      </c>
      <c r="H5" cm="1">
        <f t="array" aca="1" ref="H5:H22" ca="1">_xlfn._xlws.SORT(_xlfn.ANCHORARRAY(D5))</f>
        <v>1</v>
      </c>
      <c r="I5" s="17" cm="1">
        <f t="array" aca="1" ref="I5:I22" ca="1">CHOOSE(_xlfn.ANCHORARRAY(H5),Assumptions!C33,Assumptions!C34,Assumptions!C35,Assumptions!C36)</f>
        <v>0.9</v>
      </c>
      <c r="J5" t="b" cm="1">
        <f t="array" aca="1" ref="J5:J22" ca="1">_xlfn.RANDARRAY(Assumptions!C11)&lt;_xlfn.ANCHORARRAY(I5)</f>
        <v>1</v>
      </c>
      <c r="K5" cm="1">
        <f t="array" aca="1" ref="K5:K22" ca="1">IF(_xlfn.ANCHORARRAY(J5),0,-Assumptions!C37)</f>
        <v>0</v>
      </c>
    </row>
    <row r="6" spans="2:11" x14ac:dyDescent="0.35">
      <c r="B6" t="str">
        <v>Player 2</v>
      </c>
      <c r="C6" s="11">
        <f ca="1"/>
        <v>5</v>
      </c>
      <c r="D6" s="13">
        <f ca="1"/>
        <v>1</v>
      </c>
      <c r="E6">
        <f ca="1"/>
        <v>4</v>
      </c>
      <c r="G6" t="str">
        <f ca="1"/>
        <v>Player 2</v>
      </c>
      <c r="H6">
        <f ca="1"/>
        <v>1</v>
      </c>
      <c r="I6" s="17">
        <f ca="1"/>
        <v>0.9</v>
      </c>
      <c r="J6" t="b">
        <f ca="1"/>
        <v>0</v>
      </c>
      <c r="K6">
        <f ca="1"/>
        <v>-1</v>
      </c>
    </row>
    <row r="7" spans="2:11" x14ac:dyDescent="0.35">
      <c r="B7" t="str">
        <v>Player 3</v>
      </c>
      <c r="C7" s="11">
        <f ca="1"/>
        <v>4</v>
      </c>
      <c r="D7" s="13">
        <f ca="1"/>
        <v>3</v>
      </c>
      <c r="E7">
        <f ca="1"/>
        <v>3</v>
      </c>
      <c r="G7" t="str">
        <f ca="1"/>
        <v>Player 8</v>
      </c>
      <c r="H7">
        <f ca="1"/>
        <v>1</v>
      </c>
      <c r="I7" s="17">
        <f ca="1"/>
        <v>0.9</v>
      </c>
      <c r="J7" t="b">
        <f ca="1"/>
        <v>1</v>
      </c>
      <c r="K7">
        <f ca="1"/>
        <v>0</v>
      </c>
    </row>
    <row r="8" spans="2:11" x14ac:dyDescent="0.35">
      <c r="B8" t="str">
        <v>Player 4</v>
      </c>
      <c r="C8" s="11">
        <f ca="1"/>
        <v>4</v>
      </c>
      <c r="D8" s="13">
        <f ca="1"/>
        <v>2</v>
      </c>
      <c r="E8">
        <f ca="1"/>
        <v>4</v>
      </c>
      <c r="G8" t="str">
        <f ca="1"/>
        <v>Player 12</v>
      </c>
      <c r="H8">
        <f ca="1"/>
        <v>1</v>
      </c>
      <c r="I8" s="17">
        <f ca="1"/>
        <v>0.9</v>
      </c>
      <c r="J8" t="b">
        <f ca="1"/>
        <v>0</v>
      </c>
      <c r="K8">
        <f ca="1"/>
        <v>-1</v>
      </c>
    </row>
    <row r="9" spans="2:11" x14ac:dyDescent="0.35">
      <c r="B9" t="str">
        <v>Player 5</v>
      </c>
      <c r="C9" s="11">
        <f ca="1"/>
        <v>4</v>
      </c>
      <c r="D9" s="13">
        <f ca="1"/>
        <v>2</v>
      </c>
      <c r="E9">
        <f ca="1"/>
        <v>4</v>
      </c>
      <c r="G9" t="str">
        <f ca="1"/>
        <v>Player 4</v>
      </c>
      <c r="H9">
        <f ca="1"/>
        <v>2</v>
      </c>
      <c r="I9" s="17">
        <f ca="1"/>
        <v>0.6</v>
      </c>
      <c r="J9" t="b">
        <f ca="1"/>
        <v>1</v>
      </c>
      <c r="K9">
        <f ca="1"/>
        <v>0</v>
      </c>
    </row>
    <row r="10" spans="2:11" x14ac:dyDescent="0.35">
      <c r="B10" t="str">
        <v>Player 6</v>
      </c>
      <c r="C10" s="11">
        <f ca="1"/>
        <v>4</v>
      </c>
      <c r="D10" s="13">
        <f ca="1"/>
        <v>4</v>
      </c>
      <c r="E10">
        <f ca="1"/>
        <v>3</v>
      </c>
      <c r="G10" t="str">
        <f ca="1"/>
        <v>Player 5</v>
      </c>
      <c r="H10">
        <f ca="1"/>
        <v>2</v>
      </c>
      <c r="I10" s="17">
        <f ca="1"/>
        <v>0.6</v>
      </c>
      <c r="J10" t="b">
        <f ca="1"/>
        <v>1</v>
      </c>
      <c r="K10">
        <f ca="1"/>
        <v>0</v>
      </c>
    </row>
    <row r="11" spans="2:11" x14ac:dyDescent="0.35">
      <c r="B11" t="str">
        <v>Player 7</v>
      </c>
      <c r="C11" s="11">
        <f ca="1"/>
        <v>4</v>
      </c>
      <c r="D11" s="13">
        <f ca="1"/>
        <v>4</v>
      </c>
      <c r="E11">
        <f ca="1"/>
        <v>4</v>
      </c>
      <c r="G11" t="str">
        <f ca="1"/>
        <v>Player 11</v>
      </c>
      <c r="H11">
        <f ca="1"/>
        <v>2</v>
      </c>
      <c r="I11" s="17">
        <f ca="1"/>
        <v>0.6</v>
      </c>
      <c r="J11" t="b">
        <f ca="1"/>
        <v>0</v>
      </c>
      <c r="K11">
        <f ca="1"/>
        <v>-1</v>
      </c>
    </row>
    <row r="12" spans="2:11" x14ac:dyDescent="0.35">
      <c r="B12" t="str">
        <v>Player 8</v>
      </c>
      <c r="C12" s="11">
        <f ca="1"/>
        <v>2</v>
      </c>
      <c r="D12" s="13">
        <f ca="1"/>
        <v>1</v>
      </c>
      <c r="E12">
        <f ca="1"/>
        <v>2</v>
      </c>
      <c r="G12" t="str">
        <f ca="1"/>
        <v>Player 16</v>
      </c>
      <c r="H12">
        <f ca="1"/>
        <v>2</v>
      </c>
      <c r="I12" s="17">
        <f ca="1"/>
        <v>0.6</v>
      </c>
      <c r="J12" t="b">
        <f ca="1"/>
        <v>1</v>
      </c>
      <c r="K12">
        <f ca="1"/>
        <v>0</v>
      </c>
    </row>
    <row r="13" spans="2:11" x14ac:dyDescent="0.35">
      <c r="B13" t="str">
        <v>Player 9</v>
      </c>
      <c r="C13" s="11">
        <f ca="1"/>
        <v>3</v>
      </c>
      <c r="D13" s="13">
        <f ca="1"/>
        <v>3</v>
      </c>
      <c r="E13">
        <f ca="1"/>
        <v>2</v>
      </c>
      <c r="G13" t="str">
        <f ca="1"/>
        <v>Player 18</v>
      </c>
      <c r="H13">
        <f ca="1"/>
        <v>2</v>
      </c>
      <c r="I13" s="17">
        <f ca="1"/>
        <v>0.6</v>
      </c>
      <c r="J13" t="b">
        <f ca="1"/>
        <v>1</v>
      </c>
      <c r="K13">
        <f ca="1"/>
        <v>0</v>
      </c>
    </row>
    <row r="14" spans="2:11" x14ac:dyDescent="0.35">
      <c r="B14" t="str">
        <v>Player 10</v>
      </c>
      <c r="C14" s="11">
        <f ca="1"/>
        <v>4</v>
      </c>
      <c r="D14" s="13">
        <f ca="1"/>
        <v>3</v>
      </c>
      <c r="E14">
        <f ca="1"/>
        <v>3</v>
      </c>
      <c r="G14" t="str">
        <f ca="1"/>
        <v>Player 3</v>
      </c>
      <c r="H14">
        <f ca="1"/>
        <v>3</v>
      </c>
      <c r="I14" s="17">
        <f ca="1"/>
        <v>0.2</v>
      </c>
      <c r="J14" t="b">
        <f ca="1"/>
        <v>0</v>
      </c>
      <c r="K14">
        <f ca="1"/>
        <v>-1</v>
      </c>
    </row>
    <row r="15" spans="2:11" x14ac:dyDescent="0.35">
      <c r="B15" t="str">
        <v>Player 11</v>
      </c>
      <c r="C15" s="11">
        <f ca="1"/>
        <v>2</v>
      </c>
      <c r="D15" s="13">
        <f ca="1"/>
        <v>2</v>
      </c>
      <c r="E15">
        <f ca="1"/>
        <v>1</v>
      </c>
      <c r="G15" t="str">
        <f ca="1"/>
        <v>Player 9</v>
      </c>
      <c r="H15">
        <f ca="1"/>
        <v>3</v>
      </c>
      <c r="I15" s="17">
        <f ca="1"/>
        <v>0.2</v>
      </c>
      <c r="J15" t="b">
        <f ca="1"/>
        <v>0</v>
      </c>
      <c r="K15">
        <f ca="1"/>
        <v>-1</v>
      </c>
    </row>
    <row r="16" spans="2:11" x14ac:dyDescent="0.35">
      <c r="B16" t="str">
        <v>Player 12</v>
      </c>
      <c r="C16" s="11">
        <f ca="1"/>
        <v>3</v>
      </c>
      <c r="D16" s="13">
        <f ca="1"/>
        <v>1</v>
      </c>
      <c r="E16">
        <f ca="1"/>
        <v>2</v>
      </c>
      <c r="G16" t="str">
        <f ca="1"/>
        <v>Player 10</v>
      </c>
      <c r="H16">
        <f ca="1"/>
        <v>3</v>
      </c>
      <c r="I16" s="17">
        <f ca="1"/>
        <v>0.2</v>
      </c>
      <c r="J16" t="b">
        <f ca="1"/>
        <v>0</v>
      </c>
      <c r="K16">
        <f ca="1"/>
        <v>-1</v>
      </c>
    </row>
    <row r="17" spans="2:11" x14ac:dyDescent="0.35">
      <c r="B17" t="str">
        <v>Player 13</v>
      </c>
      <c r="C17" s="11">
        <f ca="1"/>
        <v>5</v>
      </c>
      <c r="D17" s="13">
        <f ca="1"/>
        <v>4</v>
      </c>
      <c r="E17">
        <f ca="1"/>
        <v>4</v>
      </c>
      <c r="G17" t="str">
        <f ca="1"/>
        <v>Player 14</v>
      </c>
      <c r="H17">
        <f ca="1"/>
        <v>3</v>
      </c>
      <c r="I17" s="17">
        <f ca="1"/>
        <v>0.2</v>
      </c>
      <c r="J17" t="b">
        <f ca="1"/>
        <v>0</v>
      </c>
      <c r="K17">
        <f ca="1"/>
        <v>-1</v>
      </c>
    </row>
    <row r="18" spans="2:11" x14ac:dyDescent="0.35">
      <c r="B18" t="str">
        <v>Player 14</v>
      </c>
      <c r="C18" s="11">
        <f ca="1"/>
        <v>3</v>
      </c>
      <c r="D18" s="13">
        <f ca="1"/>
        <v>3</v>
      </c>
      <c r="E18">
        <f ca="1"/>
        <v>2</v>
      </c>
      <c r="G18" t="str">
        <f ca="1"/>
        <v>Player 15</v>
      </c>
      <c r="H18">
        <f ca="1"/>
        <v>3</v>
      </c>
      <c r="I18" s="17">
        <f ca="1"/>
        <v>0.2</v>
      </c>
      <c r="J18" t="b">
        <f ca="1"/>
        <v>0</v>
      </c>
      <c r="K18">
        <f ca="1"/>
        <v>-1</v>
      </c>
    </row>
    <row r="19" spans="2:11" x14ac:dyDescent="0.35">
      <c r="B19" t="str">
        <v>Player 15</v>
      </c>
      <c r="C19" s="11">
        <f ca="1"/>
        <v>3</v>
      </c>
      <c r="D19" s="13">
        <f ca="1"/>
        <v>3</v>
      </c>
      <c r="E19">
        <f ca="1"/>
        <v>2</v>
      </c>
      <c r="G19" t="str">
        <f ca="1"/>
        <v>Player 6</v>
      </c>
      <c r="H19">
        <f ca="1"/>
        <v>4</v>
      </c>
      <c r="I19" s="17">
        <f ca="1"/>
        <v>0.05</v>
      </c>
      <c r="J19" t="b">
        <f ca="1"/>
        <v>0</v>
      </c>
      <c r="K19">
        <f ca="1"/>
        <v>-1</v>
      </c>
    </row>
    <row r="20" spans="2:11" x14ac:dyDescent="0.35">
      <c r="B20" t="str">
        <v>Player 16</v>
      </c>
      <c r="C20" s="11">
        <f ca="1"/>
        <v>4</v>
      </c>
      <c r="D20" s="13">
        <f ca="1"/>
        <v>2</v>
      </c>
      <c r="E20">
        <f ca="1"/>
        <v>4</v>
      </c>
      <c r="G20" t="str">
        <f ca="1"/>
        <v>Player 7</v>
      </c>
      <c r="H20">
        <f ca="1"/>
        <v>4</v>
      </c>
      <c r="I20" s="17">
        <f ca="1"/>
        <v>0.05</v>
      </c>
      <c r="J20" t="b">
        <f ca="1"/>
        <v>1</v>
      </c>
      <c r="K20">
        <f ca="1"/>
        <v>0</v>
      </c>
    </row>
    <row r="21" spans="2:11" x14ac:dyDescent="0.35">
      <c r="B21" t="str">
        <v>Player 17</v>
      </c>
      <c r="C21" s="11">
        <f ca="1"/>
        <v>2</v>
      </c>
      <c r="D21" s="13">
        <f ca="1"/>
        <v>4</v>
      </c>
      <c r="E21">
        <f ca="1"/>
        <v>1</v>
      </c>
      <c r="G21" t="str">
        <f ca="1"/>
        <v>Player 13</v>
      </c>
      <c r="H21">
        <f ca="1"/>
        <v>4</v>
      </c>
      <c r="I21" s="17">
        <f ca="1"/>
        <v>0.05</v>
      </c>
      <c r="J21" t="b">
        <f ca="1"/>
        <v>0</v>
      </c>
      <c r="K21">
        <f ca="1"/>
        <v>-1</v>
      </c>
    </row>
    <row r="22" spans="2:11" x14ac:dyDescent="0.35">
      <c r="B22" t="str">
        <v>Player 18</v>
      </c>
      <c r="C22" s="11">
        <f ca="1"/>
        <v>5</v>
      </c>
      <c r="D22" s="13">
        <f ca="1"/>
        <v>2</v>
      </c>
      <c r="E22">
        <f ca="1"/>
        <v>5</v>
      </c>
      <c r="G22" t="str">
        <f ca="1"/>
        <v>Player 17</v>
      </c>
      <c r="H22">
        <f ca="1"/>
        <v>4</v>
      </c>
      <c r="I22" s="17">
        <f ca="1"/>
        <v>0.05</v>
      </c>
      <c r="J22" t="b">
        <f ca="1"/>
        <v>0</v>
      </c>
      <c r="K22">
        <f ca="1"/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9F97-F18C-4F7D-B8BB-7CA7E6B48234}">
  <dimension ref="B2:Q27"/>
  <sheetViews>
    <sheetView showGridLines="0" topLeftCell="A3" workbookViewId="0">
      <selection activeCell="Q5" sqref="Q5"/>
    </sheetView>
  </sheetViews>
  <sheetFormatPr defaultRowHeight="14.5" x14ac:dyDescent="0.35"/>
  <cols>
    <col min="1" max="1" width="3.08984375" customWidth="1"/>
    <col min="3" max="3" width="10" style="11" customWidth="1"/>
    <col min="4" max="4" width="9.08984375" style="13"/>
    <col min="7" max="11" width="9.08984375" style="13"/>
    <col min="12" max="14" width="9.08984375" style="11"/>
    <col min="17" max="17" width="9.08984375" style="13"/>
  </cols>
  <sheetData>
    <row r="2" spans="2:17" s="1" customFormat="1" ht="19.5" customHeight="1" x14ac:dyDescent="0.35">
      <c r="B2" s="6" t="s">
        <v>82</v>
      </c>
      <c r="C2" s="9"/>
      <c r="D2" s="9"/>
      <c r="G2" s="9"/>
      <c r="H2" s="9"/>
      <c r="I2" s="9"/>
      <c r="J2" s="9"/>
      <c r="K2" s="9"/>
      <c r="L2" s="9"/>
      <c r="M2" s="9"/>
      <c r="N2" s="9"/>
      <c r="Q2" s="9"/>
    </row>
    <row r="3" spans="2:17" x14ac:dyDescent="0.35">
      <c r="E3" t="str">
        <f ca="1">_xlfn.CONCAT(COUNTIF(_xlfn.ANCHORARRAY(E5),"&gt;0"))</f>
        <v>16</v>
      </c>
    </row>
    <row r="4" spans="2:17" x14ac:dyDescent="0.35">
      <c r="B4" s="8" t="s">
        <v>12</v>
      </c>
      <c r="C4" s="10" t="s">
        <v>18</v>
      </c>
      <c r="D4" s="12" t="s">
        <v>19</v>
      </c>
      <c r="E4" s="8" t="s">
        <v>23</v>
      </c>
      <c r="G4" s="12" t="s">
        <v>36</v>
      </c>
      <c r="H4" s="12" t="s">
        <v>37</v>
      </c>
      <c r="I4" s="12" t="s">
        <v>38</v>
      </c>
      <c r="J4" s="12" t="s">
        <v>39</v>
      </c>
      <c r="K4" s="12" t="s">
        <v>40</v>
      </c>
      <c r="L4" s="10" t="s">
        <v>41</v>
      </c>
      <c r="M4" s="10" t="s">
        <v>42</v>
      </c>
      <c r="P4" s="8" t="s">
        <v>12</v>
      </c>
      <c r="Q4" s="12" t="s">
        <v>53</v>
      </c>
    </row>
    <row r="5" spans="2:17" x14ac:dyDescent="0.35">
      <c r="B5" t="str" cm="1">
        <f t="array" ref="B5:B22">"Player "&amp;_xlfn.SEQUENCE(Assumptions!$C$11)</f>
        <v>Player 1</v>
      </c>
      <c r="C5" s="11" cm="1">
        <f t="array" aca="1" ref="C5:C22" ca="1">_xlfn.ANCHORARRAY('Game 2'!E5)</f>
        <v>3</v>
      </c>
      <c r="D5" s="13" cm="1">
        <f t="array" aca="1" ref="D5:D22" ca="1">_xlfn.SORTBY(MOD(_xlfn.SEQUENCE(Assumptions!$C$11),Assumptions!$C$11/2)+1,_xlfn.RANDARRAY(Assumptions!C11))</f>
        <v>5</v>
      </c>
      <c r="E5" cm="1">
        <f t="array" aca="1" ref="E5:E22" ca="1">_xlfn.MAP(_xlfn.ANCHORARRAY(C5)+_xlfn.XLOOKUP(_xlfn.ANCHORARRAY(B5),_xlfn.ANCHORARRAY(P5),_xlfn.ANCHORARRAY(Q5)),_xlfn.LAMBDA(_xlpm.a,MAX(0,_xlpm.a)))</f>
        <v>3</v>
      </c>
      <c r="G5" s="13" cm="1">
        <f t="array" aca="1" ref="G5:G13" ca="1">_xlfn.SEQUENCE(MAX(_xlfn.ANCHORARRAY(D5)))</f>
        <v>1</v>
      </c>
      <c r="H5" s="13" t="str" cm="1">
        <f t="array" aca="1" ref="H5:H13" ca="1">_xlfn.XLOOKUP(_xlfn.ANCHORARRAY($G$5),_xlfn.ANCHORARRAY($D$5),_xlfn.ANCHORARRAY($B$5))</f>
        <v>Player 5</v>
      </c>
      <c r="I5" s="13" t="str" cm="1">
        <f t="array" aca="1" ref="I5:I13" ca="1">_xlfn.XLOOKUP(_xlfn.ANCHORARRAY($G$5),_xlfn.ANCHORARRAY($D$5),_xlfn.ANCHORARRAY($B$5),,,-1)</f>
        <v>Player 14</v>
      </c>
      <c r="J5" s="13" t="str" cm="1">
        <f t="array" aca="1" ref="J5:J13" ca="1">IF(_xlfn.RANDARRAY(COUNTA(_xlfn.ANCHORARRAY($G$5)))&lt;Assumptions!$C$42,"Split","Steal")</f>
        <v>Split</v>
      </c>
      <c r="K5" s="13" t="str" cm="1">
        <f t="array" aca="1" ref="K5:K13" ca="1">IF(_xlfn.RANDARRAY(COUNTA(_xlfn.ANCHORARRAY($G$5)))&lt;Assumptions!$C$42,"Split","Steal")</f>
        <v>Split</v>
      </c>
      <c r="L5" s="11" cm="1">
        <f t="array" aca="1" ref="L5:M13" ca="1">_xlfn.LET(_xlpm.results,_xlfn.HSTACK(_xlfn.ANCHORARRAY(J5),_xlfn.ANCHORARRAY(K5)),
_xlpm.bothsplit,_xlfn.BYROW(_xlpm.results,_xlfn.LAMBDA(_xlpm.r,AND(_xlpm.r="Split"))),
_xlpm.bothsteal,_xlfn.BYROW(_xlpm.results,_xlfn.LAMBDA(_xlpm.r,AND(_xlpm.r="Steal"))),
_xlpm.P1steal,_xlfn.ANCHORARRAY(J5)="Steal",_xlpm.P2steal,_xlfn.ANCHORARRAY(K5)="Steal",
IF(_xlpm.bothsplit,_xlpm.bothsplit*{0,0},IF(_xlpm.bothsteal,_xlpm.bothsteal*_xlfn.HSTACK(-Assumptions!C41,-Assumptions!C41),IF(_xlpm.P1steal,_xlfn.HSTACK(Assumptions!C41,-Assumptions!C41),_xlpm.P2steal*_xlfn.HSTACK(-Assumptions!C41,Assumptions!C41)))))</f>
        <v>0</v>
      </c>
      <c r="M5" s="11">
        <f ca="1"/>
        <v>0</v>
      </c>
      <c r="P5" t="str" cm="1">
        <f t="array" ref="P5:P22">_xlfn.ANCHORARRAY(B5)</f>
        <v>Player 1</v>
      </c>
      <c r="Q5" s="13" cm="1">
        <f t="array" aca="1" ref="Q5:Q22" ca="1">_xlfn.XLOOKUP(_xlfn.ANCHORARRAY(P5),_xlfn.ANCHORARRAY(H5),_xlfn.TAKE(_xlfn.ANCHORARRAY(L5),,1),0)+_xlfn.XLOOKUP(_xlfn.ANCHORARRAY(P5),_xlfn.ANCHORARRAY(I5),_xlfn.TAKE(_xlfn.ANCHORARRAY(L5),,-1),0)</f>
        <v>0</v>
      </c>
    </row>
    <row r="6" spans="2:17" x14ac:dyDescent="0.35">
      <c r="B6" t="str">
        <v>Player 2</v>
      </c>
      <c r="C6" s="11">
        <f ca="1"/>
        <v>4</v>
      </c>
      <c r="D6" s="13">
        <f ca="1"/>
        <v>3</v>
      </c>
      <c r="E6">
        <f ca="1"/>
        <v>3</v>
      </c>
      <c r="G6" s="13">
        <f ca="1"/>
        <v>2</v>
      </c>
      <c r="H6" s="13" t="str">
        <f ca="1"/>
        <v>Player 7</v>
      </c>
      <c r="I6" s="13" t="str">
        <f ca="1"/>
        <v>Player 8</v>
      </c>
      <c r="J6" s="13" t="str">
        <f ca="1"/>
        <v>Steal</v>
      </c>
      <c r="K6" s="13" t="str">
        <f ca="1"/>
        <v>Split</v>
      </c>
      <c r="L6" s="11">
        <f ca="1"/>
        <v>1</v>
      </c>
      <c r="M6" s="11">
        <f ca="1"/>
        <v>-1</v>
      </c>
      <c r="P6" t="str">
        <v>Player 2</v>
      </c>
      <c r="Q6" s="13">
        <f ca="1"/>
        <v>-1</v>
      </c>
    </row>
    <row r="7" spans="2:17" x14ac:dyDescent="0.35">
      <c r="B7" t="str">
        <v>Player 3</v>
      </c>
      <c r="C7" s="11">
        <f ca="1"/>
        <v>3</v>
      </c>
      <c r="D7" s="13">
        <f ca="1"/>
        <v>6</v>
      </c>
      <c r="E7">
        <f ca="1"/>
        <v>3</v>
      </c>
      <c r="G7" s="13">
        <f ca="1"/>
        <v>3</v>
      </c>
      <c r="H7" s="13" t="str">
        <f ca="1"/>
        <v>Player 2</v>
      </c>
      <c r="I7" s="13" t="str">
        <f ca="1"/>
        <v>Player 10</v>
      </c>
      <c r="J7" s="13" t="str">
        <f ca="1"/>
        <v>Steal</v>
      </c>
      <c r="K7" s="13" t="str">
        <f ca="1"/>
        <v>Steal</v>
      </c>
      <c r="L7" s="11">
        <f ca="1"/>
        <v>-1</v>
      </c>
      <c r="M7" s="11">
        <f ca="1"/>
        <v>-1</v>
      </c>
      <c r="P7" t="str">
        <v>Player 3</v>
      </c>
      <c r="Q7" s="13">
        <f ca="1"/>
        <v>0</v>
      </c>
    </row>
    <row r="8" spans="2:17" x14ac:dyDescent="0.35">
      <c r="B8" t="str">
        <v>Player 4</v>
      </c>
      <c r="C8" s="11">
        <f ca="1"/>
        <v>4</v>
      </c>
      <c r="D8" s="13">
        <f ca="1"/>
        <v>8</v>
      </c>
      <c r="E8">
        <f ca="1"/>
        <v>4</v>
      </c>
      <c r="G8" s="13">
        <f ca="1"/>
        <v>4</v>
      </c>
      <c r="H8" s="13" t="str">
        <f ca="1"/>
        <v>Player 6</v>
      </c>
      <c r="I8" s="13" t="str">
        <f ca="1"/>
        <v>Player 17</v>
      </c>
      <c r="J8" s="13" t="str">
        <f ca="1"/>
        <v>Steal</v>
      </c>
      <c r="K8" s="13" t="str">
        <f ca="1"/>
        <v>Steal</v>
      </c>
      <c r="L8" s="11">
        <f ca="1"/>
        <v>-1</v>
      </c>
      <c r="M8" s="11">
        <f ca="1"/>
        <v>-1</v>
      </c>
      <c r="P8" t="str">
        <v>Player 4</v>
      </c>
      <c r="Q8" s="13">
        <f ca="1"/>
        <v>0</v>
      </c>
    </row>
    <row r="9" spans="2:17" x14ac:dyDescent="0.35">
      <c r="B9" t="str">
        <v>Player 5</v>
      </c>
      <c r="C9" s="11">
        <f ca="1"/>
        <v>4</v>
      </c>
      <c r="D9" s="13">
        <f ca="1"/>
        <v>1</v>
      </c>
      <c r="E9">
        <f ca="1"/>
        <v>4</v>
      </c>
      <c r="G9" s="13">
        <f ca="1"/>
        <v>5</v>
      </c>
      <c r="H9" s="13" t="str">
        <f ca="1"/>
        <v>Player 1</v>
      </c>
      <c r="I9" s="13" t="str">
        <f ca="1"/>
        <v>Player 16</v>
      </c>
      <c r="J9" s="13" t="str">
        <f ca="1"/>
        <v>Split</v>
      </c>
      <c r="K9" s="13" t="str">
        <f ca="1"/>
        <v>Split</v>
      </c>
      <c r="L9" s="11">
        <f ca="1"/>
        <v>0</v>
      </c>
      <c r="M9" s="11">
        <f ca="1"/>
        <v>0</v>
      </c>
      <c r="P9" t="str">
        <v>Player 5</v>
      </c>
      <c r="Q9" s="13">
        <f ca="1"/>
        <v>0</v>
      </c>
    </row>
    <row r="10" spans="2:17" x14ac:dyDescent="0.35">
      <c r="B10" t="str">
        <v>Player 6</v>
      </c>
      <c r="C10" s="11">
        <f ca="1"/>
        <v>3</v>
      </c>
      <c r="D10" s="13">
        <f ca="1"/>
        <v>4</v>
      </c>
      <c r="E10">
        <f ca="1"/>
        <v>2</v>
      </c>
      <c r="G10" s="13">
        <f ca="1"/>
        <v>6</v>
      </c>
      <c r="H10" s="13" t="str">
        <f ca="1"/>
        <v>Player 3</v>
      </c>
      <c r="I10" s="13" t="str">
        <f ca="1"/>
        <v>Player 13</v>
      </c>
      <c r="J10" s="13" t="str">
        <f ca="1"/>
        <v>Split</v>
      </c>
      <c r="K10" s="13" t="str">
        <f ca="1"/>
        <v>Split</v>
      </c>
      <c r="L10" s="11">
        <f ca="1"/>
        <v>0</v>
      </c>
      <c r="M10" s="11">
        <f ca="1"/>
        <v>0</v>
      </c>
      <c r="P10" t="str">
        <v>Player 6</v>
      </c>
      <c r="Q10" s="13">
        <f ca="1"/>
        <v>-1</v>
      </c>
    </row>
    <row r="11" spans="2:17" x14ac:dyDescent="0.35">
      <c r="B11" t="str">
        <v>Player 7</v>
      </c>
      <c r="C11" s="11">
        <f ca="1"/>
        <v>4</v>
      </c>
      <c r="D11" s="13">
        <f ca="1"/>
        <v>2</v>
      </c>
      <c r="E11">
        <f ca="1"/>
        <v>5</v>
      </c>
      <c r="G11" s="13">
        <f ca="1"/>
        <v>7</v>
      </c>
      <c r="H11" s="13" t="str">
        <f ca="1"/>
        <v>Player 11</v>
      </c>
      <c r="I11" s="13" t="str">
        <f ca="1"/>
        <v>Player 12</v>
      </c>
      <c r="J11" s="13" t="str">
        <f ca="1"/>
        <v>Split</v>
      </c>
      <c r="K11" s="13" t="str">
        <f ca="1"/>
        <v>Steal</v>
      </c>
      <c r="L11" s="11">
        <f ca="1"/>
        <v>-1</v>
      </c>
      <c r="M11" s="11">
        <f ca="1"/>
        <v>1</v>
      </c>
      <c r="P11" t="str">
        <v>Player 7</v>
      </c>
      <c r="Q11" s="13">
        <f ca="1"/>
        <v>1</v>
      </c>
    </row>
    <row r="12" spans="2:17" x14ac:dyDescent="0.35">
      <c r="B12" t="str">
        <v>Player 8</v>
      </c>
      <c r="C12" s="11">
        <f ca="1"/>
        <v>2</v>
      </c>
      <c r="D12" s="13">
        <f ca="1"/>
        <v>2</v>
      </c>
      <c r="E12">
        <f ca="1"/>
        <v>1</v>
      </c>
      <c r="G12" s="13">
        <f ca="1"/>
        <v>8</v>
      </c>
      <c r="H12" s="13" t="str">
        <f ca="1"/>
        <v>Player 4</v>
      </c>
      <c r="I12" s="13" t="str">
        <f ca="1"/>
        <v>Player 9</v>
      </c>
      <c r="J12" s="13" t="str">
        <f ca="1"/>
        <v>Split</v>
      </c>
      <c r="K12" s="13" t="str">
        <f ca="1"/>
        <v>Split</v>
      </c>
      <c r="L12" s="11">
        <f ca="1"/>
        <v>0</v>
      </c>
      <c r="M12" s="11">
        <f ca="1"/>
        <v>0</v>
      </c>
      <c r="P12" t="str">
        <v>Player 8</v>
      </c>
      <c r="Q12" s="13">
        <f ca="1"/>
        <v>-1</v>
      </c>
    </row>
    <row r="13" spans="2:17" x14ac:dyDescent="0.35">
      <c r="B13" t="str">
        <v>Player 9</v>
      </c>
      <c r="C13" s="11">
        <f ca="1"/>
        <v>2</v>
      </c>
      <c r="D13" s="13">
        <f ca="1"/>
        <v>8</v>
      </c>
      <c r="E13">
        <f ca="1"/>
        <v>2</v>
      </c>
      <c r="G13" s="13">
        <f ca="1"/>
        <v>9</v>
      </c>
      <c r="H13" s="13" t="str">
        <f ca="1"/>
        <v>Player 15</v>
      </c>
      <c r="I13" s="13" t="str">
        <f ca="1"/>
        <v>Player 18</v>
      </c>
      <c r="J13" s="13" t="str">
        <f ca="1"/>
        <v>Split</v>
      </c>
      <c r="K13" s="13" t="str">
        <f ca="1"/>
        <v>Steal</v>
      </c>
      <c r="L13" s="11">
        <f ca="1"/>
        <v>-1</v>
      </c>
      <c r="M13" s="11">
        <f ca="1"/>
        <v>1</v>
      </c>
      <c r="P13" t="str">
        <v>Player 9</v>
      </c>
      <c r="Q13" s="13">
        <f ca="1"/>
        <v>0</v>
      </c>
    </row>
    <row r="14" spans="2:17" x14ac:dyDescent="0.35">
      <c r="B14" t="str">
        <v>Player 10</v>
      </c>
      <c r="C14" s="11">
        <f ca="1"/>
        <v>3</v>
      </c>
      <c r="D14" s="13">
        <f ca="1"/>
        <v>3</v>
      </c>
      <c r="E14">
        <f ca="1"/>
        <v>2</v>
      </c>
      <c r="P14" t="str">
        <v>Player 10</v>
      </c>
      <c r="Q14" s="13">
        <f ca="1"/>
        <v>-1</v>
      </c>
    </row>
    <row r="15" spans="2:17" x14ac:dyDescent="0.35">
      <c r="B15" t="str">
        <v>Player 11</v>
      </c>
      <c r="C15" s="11">
        <f ca="1"/>
        <v>1</v>
      </c>
      <c r="D15" s="13">
        <f ca="1"/>
        <v>7</v>
      </c>
      <c r="E15">
        <f ca="1"/>
        <v>0</v>
      </c>
      <c r="P15" t="str">
        <v>Player 11</v>
      </c>
      <c r="Q15" s="13">
        <f ca="1"/>
        <v>-1</v>
      </c>
    </row>
    <row r="16" spans="2:17" x14ac:dyDescent="0.35">
      <c r="B16" t="str">
        <v>Player 12</v>
      </c>
      <c r="C16" s="11">
        <f ca="1"/>
        <v>2</v>
      </c>
      <c r="D16" s="13">
        <f ca="1"/>
        <v>7</v>
      </c>
      <c r="E16">
        <f ca="1"/>
        <v>3</v>
      </c>
      <c r="P16" t="str">
        <v>Player 12</v>
      </c>
      <c r="Q16" s="13">
        <f ca="1"/>
        <v>1</v>
      </c>
    </row>
    <row r="17" spans="2:17" x14ac:dyDescent="0.35">
      <c r="B17" t="str">
        <v>Player 13</v>
      </c>
      <c r="C17" s="11">
        <f ca="1"/>
        <v>4</v>
      </c>
      <c r="D17" s="13">
        <f ca="1"/>
        <v>6</v>
      </c>
      <c r="E17">
        <f ca="1"/>
        <v>4</v>
      </c>
      <c r="P17" t="str">
        <v>Player 13</v>
      </c>
      <c r="Q17" s="13">
        <f ca="1"/>
        <v>0</v>
      </c>
    </row>
    <row r="18" spans="2:17" x14ac:dyDescent="0.35">
      <c r="B18" t="str">
        <v>Player 14</v>
      </c>
      <c r="C18" s="11">
        <f ca="1"/>
        <v>2</v>
      </c>
      <c r="D18" s="13">
        <f ca="1"/>
        <v>1</v>
      </c>
      <c r="E18">
        <f ca="1"/>
        <v>2</v>
      </c>
      <c r="P18" t="str">
        <v>Player 14</v>
      </c>
      <c r="Q18" s="13">
        <f ca="1"/>
        <v>0</v>
      </c>
    </row>
    <row r="19" spans="2:17" x14ac:dyDescent="0.35">
      <c r="B19" t="str">
        <v>Player 15</v>
      </c>
      <c r="C19" s="11">
        <f ca="1"/>
        <v>2</v>
      </c>
      <c r="D19" s="13">
        <f ca="1"/>
        <v>9</v>
      </c>
      <c r="E19">
        <f ca="1"/>
        <v>1</v>
      </c>
      <c r="P19" t="str">
        <v>Player 15</v>
      </c>
      <c r="Q19" s="13">
        <f ca="1"/>
        <v>-1</v>
      </c>
    </row>
    <row r="20" spans="2:17" x14ac:dyDescent="0.35">
      <c r="B20" t="str">
        <v>Player 16</v>
      </c>
      <c r="C20" s="11">
        <f ca="1"/>
        <v>4</v>
      </c>
      <c r="D20" s="13">
        <f ca="1"/>
        <v>5</v>
      </c>
      <c r="E20">
        <f ca="1"/>
        <v>4</v>
      </c>
      <c r="G20" s="12"/>
      <c r="H20" s="12"/>
      <c r="I20" s="12"/>
      <c r="P20" t="str">
        <v>Player 16</v>
      </c>
      <c r="Q20" s="13">
        <f ca="1"/>
        <v>0</v>
      </c>
    </row>
    <row r="21" spans="2:17" x14ac:dyDescent="0.35">
      <c r="B21" t="str">
        <v>Player 17</v>
      </c>
      <c r="C21" s="11">
        <f ca="1"/>
        <v>1</v>
      </c>
      <c r="D21" s="13">
        <f ca="1"/>
        <v>4</v>
      </c>
      <c r="E21">
        <f ca="1"/>
        <v>0</v>
      </c>
      <c r="P21" t="str">
        <v>Player 17</v>
      </c>
      <c r="Q21" s="13">
        <f ca="1"/>
        <v>-1</v>
      </c>
    </row>
    <row r="22" spans="2:17" x14ac:dyDescent="0.35">
      <c r="B22" t="str">
        <v>Player 18</v>
      </c>
      <c r="C22" s="11">
        <f ca="1"/>
        <v>5</v>
      </c>
      <c r="D22" s="13">
        <f ca="1"/>
        <v>9</v>
      </c>
      <c r="E22">
        <f ca="1"/>
        <v>6</v>
      </c>
      <c r="P22" t="str">
        <v>Player 18</v>
      </c>
      <c r="Q22" s="13">
        <f ca="1"/>
        <v>1</v>
      </c>
    </row>
    <row r="27" spans="2:17" x14ac:dyDescent="0.35">
      <c r="G27" s="12"/>
      <c r="H27" s="12"/>
      <c r="I2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E55D-55BB-4EB6-8169-55BF6EBD981E}">
  <dimension ref="B2:O27"/>
  <sheetViews>
    <sheetView showGridLines="0" workbookViewId="0">
      <selection activeCell="J7" sqref="J7"/>
    </sheetView>
  </sheetViews>
  <sheetFormatPr defaultRowHeight="14.5" x14ac:dyDescent="0.35"/>
  <cols>
    <col min="1" max="1" width="3.08984375" customWidth="1"/>
    <col min="2" max="2" width="17.453125" customWidth="1"/>
    <col min="3" max="3" width="10" style="11" customWidth="1"/>
    <col min="4" max="6" width="9.08984375" style="13"/>
    <col min="7" max="7" width="16.36328125" customWidth="1"/>
    <col min="8" max="8" width="5.6328125" style="13" bestFit="1" customWidth="1"/>
    <col min="9" max="12" width="9.08984375" style="13"/>
    <col min="13" max="15" width="9.08984375" style="11"/>
  </cols>
  <sheetData>
    <row r="2" spans="2:15" s="1" customFormat="1" ht="19.5" customHeight="1" x14ac:dyDescent="0.35">
      <c r="B2" s="6" t="s">
        <v>83</v>
      </c>
      <c r="C2" s="9"/>
      <c r="D2" s="9"/>
      <c r="E2" s="9"/>
      <c r="F2" s="9"/>
      <c r="H2" s="9"/>
      <c r="I2" s="9"/>
      <c r="J2" s="9"/>
      <c r="K2" s="9"/>
      <c r="L2" s="9"/>
      <c r="M2" s="9"/>
      <c r="N2" s="9"/>
      <c r="O2" s="9"/>
    </row>
    <row r="4" spans="2:15" x14ac:dyDescent="0.35">
      <c r="B4" s="8" t="s">
        <v>12</v>
      </c>
      <c r="C4" s="10" t="s">
        <v>18</v>
      </c>
      <c r="D4" s="12" t="s">
        <v>23</v>
      </c>
      <c r="E4" s="12"/>
      <c r="F4" s="12"/>
      <c r="G4" s="8" t="s">
        <v>50</v>
      </c>
      <c r="H4" s="19">
        <f ca="1">RANDBETWEEN(1,2)</f>
        <v>1</v>
      </c>
      <c r="K4" s="12"/>
      <c r="L4" s="12"/>
      <c r="M4" s="10"/>
      <c r="N4" s="10"/>
    </row>
    <row r="5" spans="2:15" x14ac:dyDescent="0.35">
      <c r="B5" t="str" cm="1">
        <f t="array" ref="B5:B22">"Player "&amp;_xlfn.SEQUENCE(Assumptions!$C$11)</f>
        <v>Player 1</v>
      </c>
      <c r="C5" s="11" cm="1">
        <f t="array" aca="1" ref="C5:C22" ca="1">_xlfn.ANCHORARRAY('Game 3'!E5)</f>
        <v>3</v>
      </c>
      <c r="D5" s="13" cm="1">
        <f t="array" aca="1" ref="D5:D22" ca="1">_xlfn.MAP(_xlfn.ANCHORARRAY(C5)+_xlfn.XLOOKUP(_xlfn.ANCHORARRAY(B5),_xlfn.ANCHORARRAY(G7),_xlfn.ANCHORARRAY(J7)),_xlfn.LAMBDA(_xlpm.a,MAX(0,_xlpm.a)))</f>
        <v>3</v>
      </c>
    </row>
    <row r="6" spans="2:15" x14ac:dyDescent="0.35">
      <c r="B6" t="str">
        <v>Player 2</v>
      </c>
      <c r="C6" s="11">
        <f ca="1"/>
        <v>3</v>
      </c>
      <c r="D6" s="13">
        <f ca="1"/>
        <v>3</v>
      </c>
      <c r="G6" s="8" t="s">
        <v>49</v>
      </c>
      <c r="H6" s="10" t="s">
        <v>19</v>
      </c>
      <c r="I6" s="12" t="s">
        <v>21</v>
      </c>
      <c r="J6" s="12" t="s">
        <v>53</v>
      </c>
    </row>
    <row r="7" spans="2:15" x14ac:dyDescent="0.35">
      <c r="B7" t="str">
        <v>Player 3</v>
      </c>
      <c r="C7" s="11">
        <f ca="1"/>
        <v>3</v>
      </c>
      <c r="D7" s="13">
        <f ca="1"/>
        <v>3</v>
      </c>
      <c r="G7" t="str" cm="1">
        <f t="array" ref="G7:G24">_xlfn.ANCHORARRAY(B5)</f>
        <v>Player 1</v>
      </c>
      <c r="H7" s="11" cm="1">
        <f t="array" aca="1" ref="H7:H24" ca="1">_xlfn.SORTBY(MOD(_xlfn.SEQUENCE(COUNTA(_xlfn.ANCHORARRAY(G7))),2),_xlfn.RANDARRAY(COUNTA(_xlfn.ANCHORARRAY(G7))))+1</f>
        <v>1</v>
      </c>
      <c r="I7" s="13" t="b" cm="1">
        <f t="array" aca="1" ref="I7:I24" ca="1">_xlfn.ANCHORARRAY(H7)=$H$4</f>
        <v>1</v>
      </c>
      <c r="J7" s="13" cm="1">
        <f t="array" aca="1" ref="J7:J24" ca="1">IF(_xlfn.ANCHORARRAY(I7),0,-Assumptions!$C$48)+IF(_xlfn.ANCHORARRAY(I7),Assumptions!C49,0)</f>
        <v>0</v>
      </c>
    </row>
    <row r="8" spans="2:15" x14ac:dyDescent="0.35">
      <c r="B8" t="str">
        <v>Player 4</v>
      </c>
      <c r="C8" s="11">
        <f ca="1"/>
        <v>4</v>
      </c>
      <c r="D8" s="13">
        <f ca="1"/>
        <v>4</v>
      </c>
      <c r="G8" t="str">
        <v>Player 2</v>
      </c>
      <c r="H8" s="13">
        <f ca="1"/>
        <v>1</v>
      </c>
      <c r="I8" s="13" t="b">
        <f ca="1"/>
        <v>1</v>
      </c>
      <c r="J8" s="13">
        <f ca="1"/>
        <v>0</v>
      </c>
    </row>
    <row r="9" spans="2:15" x14ac:dyDescent="0.35">
      <c r="B9" t="str">
        <v>Player 5</v>
      </c>
      <c r="C9" s="11">
        <f ca="1"/>
        <v>4</v>
      </c>
      <c r="D9" s="13">
        <f ca="1"/>
        <v>2</v>
      </c>
      <c r="G9" t="str">
        <v>Player 3</v>
      </c>
      <c r="H9" s="13">
        <f ca="1"/>
        <v>1</v>
      </c>
      <c r="I9" s="13" t="b">
        <f ca="1"/>
        <v>1</v>
      </c>
      <c r="J9" s="13">
        <f ca="1"/>
        <v>0</v>
      </c>
    </row>
    <row r="10" spans="2:15" x14ac:dyDescent="0.35">
      <c r="B10" t="str">
        <v>Player 6</v>
      </c>
      <c r="C10" s="11">
        <f ca="1"/>
        <v>2</v>
      </c>
      <c r="D10" s="13">
        <f ca="1"/>
        <v>0</v>
      </c>
      <c r="G10" t="str">
        <v>Player 4</v>
      </c>
      <c r="H10" s="13">
        <f ca="1"/>
        <v>1</v>
      </c>
      <c r="I10" s="13" t="b">
        <f ca="1"/>
        <v>1</v>
      </c>
      <c r="J10" s="13">
        <f ca="1"/>
        <v>0</v>
      </c>
    </row>
    <row r="11" spans="2:15" x14ac:dyDescent="0.35">
      <c r="B11" t="str">
        <v>Player 7</v>
      </c>
      <c r="C11" s="11">
        <f ca="1"/>
        <v>5</v>
      </c>
      <c r="D11" s="13">
        <f ca="1"/>
        <v>3</v>
      </c>
      <c r="G11" t="str">
        <v>Player 5</v>
      </c>
      <c r="H11" s="13">
        <f ca="1"/>
        <v>2</v>
      </c>
      <c r="I11" s="13" t="b">
        <f ca="1"/>
        <v>0</v>
      </c>
      <c r="J11" s="13">
        <f ca="1"/>
        <v>-2</v>
      </c>
    </row>
    <row r="12" spans="2:15" x14ac:dyDescent="0.35">
      <c r="B12" t="str">
        <v>Player 8</v>
      </c>
      <c r="C12" s="11">
        <f ca="1"/>
        <v>1</v>
      </c>
      <c r="D12" s="13">
        <f ca="1"/>
        <v>1</v>
      </c>
      <c r="G12" t="str">
        <v>Player 6</v>
      </c>
      <c r="H12" s="13">
        <f ca="1"/>
        <v>2</v>
      </c>
      <c r="I12" s="13" t="b">
        <f ca="1"/>
        <v>0</v>
      </c>
      <c r="J12" s="13">
        <f ca="1"/>
        <v>-2</v>
      </c>
    </row>
    <row r="13" spans="2:15" x14ac:dyDescent="0.35">
      <c r="B13" t="str">
        <v>Player 9</v>
      </c>
      <c r="C13" s="11">
        <f ca="1"/>
        <v>2</v>
      </c>
      <c r="D13" s="13">
        <f ca="1"/>
        <v>2</v>
      </c>
      <c r="G13" t="str">
        <v>Player 7</v>
      </c>
      <c r="H13" s="13">
        <f ca="1"/>
        <v>2</v>
      </c>
      <c r="I13" s="13" t="b">
        <f ca="1"/>
        <v>0</v>
      </c>
      <c r="J13" s="13">
        <f ca="1"/>
        <v>-2</v>
      </c>
    </row>
    <row r="14" spans="2:15" x14ac:dyDescent="0.35">
      <c r="B14" t="str">
        <v>Player 10</v>
      </c>
      <c r="C14" s="11">
        <f ca="1"/>
        <v>2</v>
      </c>
      <c r="D14" s="13">
        <f ca="1"/>
        <v>2</v>
      </c>
      <c r="G14" t="str">
        <v>Player 8</v>
      </c>
      <c r="H14" s="13">
        <f ca="1"/>
        <v>1</v>
      </c>
      <c r="I14" s="13" t="b">
        <f ca="1"/>
        <v>1</v>
      </c>
      <c r="J14" s="13">
        <f ca="1"/>
        <v>0</v>
      </c>
    </row>
    <row r="15" spans="2:15" x14ac:dyDescent="0.35">
      <c r="B15" t="str">
        <v>Player 11</v>
      </c>
      <c r="C15" s="11">
        <f ca="1"/>
        <v>0</v>
      </c>
      <c r="D15" s="13">
        <f ca="1"/>
        <v>0</v>
      </c>
      <c r="G15" t="str">
        <v>Player 9</v>
      </c>
      <c r="H15" s="13">
        <f ca="1"/>
        <v>1</v>
      </c>
      <c r="I15" s="13" t="b">
        <f ca="1"/>
        <v>1</v>
      </c>
      <c r="J15" s="13">
        <f ca="1"/>
        <v>0</v>
      </c>
    </row>
    <row r="16" spans="2:15" x14ac:dyDescent="0.35">
      <c r="B16" t="str">
        <v>Player 12</v>
      </c>
      <c r="C16" s="11">
        <f ca="1"/>
        <v>3</v>
      </c>
      <c r="D16" s="13">
        <f ca="1"/>
        <v>1</v>
      </c>
      <c r="G16" t="str">
        <v>Player 10</v>
      </c>
      <c r="H16" s="13">
        <f ca="1"/>
        <v>1</v>
      </c>
      <c r="I16" s="13" t="b">
        <f ca="1"/>
        <v>1</v>
      </c>
      <c r="J16" s="13">
        <f ca="1"/>
        <v>0</v>
      </c>
    </row>
    <row r="17" spans="2:10" x14ac:dyDescent="0.35">
      <c r="B17" t="str">
        <v>Player 13</v>
      </c>
      <c r="C17" s="11">
        <f ca="1"/>
        <v>4</v>
      </c>
      <c r="D17" s="13">
        <f ca="1"/>
        <v>2</v>
      </c>
      <c r="G17" t="str">
        <v>Player 11</v>
      </c>
      <c r="H17" s="13">
        <f ca="1"/>
        <v>1</v>
      </c>
      <c r="I17" s="13" t="b">
        <f ca="1"/>
        <v>1</v>
      </c>
      <c r="J17" s="13">
        <f ca="1"/>
        <v>0</v>
      </c>
    </row>
    <row r="18" spans="2:10" x14ac:dyDescent="0.35">
      <c r="B18" t="str">
        <v>Player 14</v>
      </c>
      <c r="C18" s="11">
        <f ca="1"/>
        <v>2</v>
      </c>
      <c r="D18" s="13">
        <f ca="1"/>
        <v>2</v>
      </c>
      <c r="G18" t="str">
        <v>Player 12</v>
      </c>
      <c r="H18" s="13">
        <f ca="1"/>
        <v>2</v>
      </c>
      <c r="I18" s="13" t="b">
        <f ca="1"/>
        <v>0</v>
      </c>
      <c r="J18" s="13">
        <f ca="1"/>
        <v>-2</v>
      </c>
    </row>
    <row r="19" spans="2:10" x14ac:dyDescent="0.35">
      <c r="B19" t="str">
        <v>Player 15</v>
      </c>
      <c r="C19" s="11">
        <f ca="1"/>
        <v>1</v>
      </c>
      <c r="D19" s="13">
        <f ca="1"/>
        <v>0</v>
      </c>
      <c r="G19" t="str">
        <v>Player 13</v>
      </c>
      <c r="H19" s="13">
        <f ca="1"/>
        <v>2</v>
      </c>
      <c r="I19" s="13" t="b">
        <f ca="1"/>
        <v>0</v>
      </c>
      <c r="J19" s="13">
        <f ca="1"/>
        <v>-2</v>
      </c>
    </row>
    <row r="20" spans="2:10" x14ac:dyDescent="0.35">
      <c r="B20" t="str">
        <v>Player 16</v>
      </c>
      <c r="C20" s="11">
        <f ca="1"/>
        <v>4</v>
      </c>
      <c r="D20" s="13">
        <f ca="1"/>
        <v>2</v>
      </c>
      <c r="G20" t="str">
        <v>Player 14</v>
      </c>
      <c r="H20" s="13">
        <f ca="1"/>
        <v>1</v>
      </c>
      <c r="I20" s="13" t="b">
        <f ca="1"/>
        <v>1</v>
      </c>
      <c r="J20" s="13">
        <f ca="1"/>
        <v>0</v>
      </c>
    </row>
    <row r="21" spans="2:10" x14ac:dyDescent="0.35">
      <c r="B21" t="str">
        <v>Player 17</v>
      </c>
      <c r="C21" s="11">
        <f ca="1"/>
        <v>0</v>
      </c>
      <c r="D21" s="13">
        <f ca="1"/>
        <v>0</v>
      </c>
      <c r="G21" t="str">
        <v>Player 15</v>
      </c>
      <c r="H21" s="13">
        <f ca="1"/>
        <v>2</v>
      </c>
      <c r="I21" s="13" t="b">
        <f ca="1"/>
        <v>0</v>
      </c>
      <c r="J21" s="13">
        <f ca="1"/>
        <v>-2</v>
      </c>
    </row>
    <row r="22" spans="2:10" x14ac:dyDescent="0.35">
      <c r="B22" t="str">
        <v>Player 18</v>
      </c>
      <c r="C22" s="11">
        <f ca="1"/>
        <v>6</v>
      </c>
      <c r="D22" s="13">
        <f ca="1"/>
        <v>4</v>
      </c>
      <c r="G22" t="str">
        <v>Player 16</v>
      </c>
      <c r="H22" s="13">
        <f ca="1"/>
        <v>2</v>
      </c>
      <c r="I22" s="13" t="b">
        <f ca="1"/>
        <v>0</v>
      </c>
      <c r="J22" s="13">
        <f ca="1"/>
        <v>-2</v>
      </c>
    </row>
    <row r="23" spans="2:10" x14ac:dyDescent="0.35">
      <c r="G23" t="str">
        <v>Player 17</v>
      </c>
      <c r="H23" s="13">
        <f ca="1"/>
        <v>2</v>
      </c>
      <c r="I23" s="13" t="b">
        <f ca="1"/>
        <v>0</v>
      </c>
      <c r="J23" s="13">
        <f ca="1"/>
        <v>-2</v>
      </c>
    </row>
    <row r="24" spans="2:10" x14ac:dyDescent="0.35">
      <c r="G24" t="str">
        <v>Player 18</v>
      </c>
      <c r="H24" s="13">
        <f ca="1"/>
        <v>2</v>
      </c>
      <c r="I24" s="13" t="b">
        <f ca="1"/>
        <v>0</v>
      </c>
      <c r="J24" s="13">
        <f ca="1"/>
        <v>-2</v>
      </c>
    </row>
    <row r="27" spans="2:10" x14ac:dyDescent="0.35">
      <c r="H27" s="12"/>
      <c r="I27" s="12"/>
      <c r="J27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6600-5432-4D84-AEED-FB51B1D6D9C7}">
  <dimension ref="B1:X276"/>
  <sheetViews>
    <sheetView showGridLines="0" workbookViewId="0">
      <selection activeCell="B2" sqref="B2"/>
    </sheetView>
  </sheetViews>
  <sheetFormatPr defaultRowHeight="14.5" x14ac:dyDescent="0.35"/>
  <cols>
    <col min="1" max="1" width="3.08984375" customWidth="1"/>
    <col min="2" max="2" width="9.08984375" style="13"/>
    <col min="3" max="3" width="16.36328125" customWidth="1"/>
    <col min="4" max="4" width="20.26953125" customWidth="1"/>
    <col min="5" max="5" width="2.90625" style="22" customWidth="1"/>
    <col min="6" max="7" width="16.36328125" customWidth="1"/>
    <col min="8" max="8" width="5.26953125" style="13" bestFit="1" customWidth="1"/>
    <col min="9" max="9" width="5.81640625" style="13" bestFit="1" customWidth="1"/>
    <col min="10" max="10" width="12.6328125" customWidth="1"/>
    <col min="11" max="11" width="3.453125" style="20" customWidth="1"/>
    <col min="12" max="13" width="9.08984375" style="13"/>
    <col min="14" max="14" width="17.54296875" style="11" customWidth="1"/>
    <col min="15" max="16" width="9.08984375" style="11"/>
    <col min="17" max="17" width="10.90625" customWidth="1"/>
    <col min="22" max="22" width="13.1796875" customWidth="1"/>
  </cols>
  <sheetData>
    <row r="1" spans="2:24" x14ac:dyDescent="0.35">
      <c r="E1"/>
      <c r="K1"/>
      <c r="L1"/>
    </row>
    <row r="2" spans="2:24" s="1" customFormat="1" ht="19.5" customHeight="1" x14ac:dyDescent="0.35">
      <c r="B2" s="6" t="s">
        <v>84</v>
      </c>
      <c r="H2" s="9"/>
      <c r="I2" s="9"/>
      <c r="M2" s="9"/>
      <c r="N2" s="9"/>
      <c r="O2" s="9"/>
      <c r="P2" s="9"/>
    </row>
    <row r="3" spans="2:24" x14ac:dyDescent="0.35">
      <c r="D3" cm="1">
        <f t="array" aca="1" ref="D3" ca="1">SUM(--(_xlfn.ANCHORARRAY(D6)&gt;0))</f>
        <v>8</v>
      </c>
    </row>
    <row r="4" spans="2:24" x14ac:dyDescent="0.35">
      <c r="B4" s="12"/>
      <c r="U4" s="14"/>
    </row>
    <row r="5" spans="2:24" x14ac:dyDescent="0.35">
      <c r="B5" s="8" t="s">
        <v>12</v>
      </c>
      <c r="C5" s="10" t="s">
        <v>18</v>
      </c>
      <c r="D5" s="10" t="s">
        <v>23</v>
      </c>
      <c r="E5" s="23"/>
      <c r="G5" s="8"/>
      <c r="H5" s="12"/>
      <c r="I5" s="12"/>
      <c r="J5" s="8"/>
      <c r="K5" s="21"/>
      <c r="U5" s="14"/>
      <c r="X5" s="8"/>
    </row>
    <row r="6" spans="2:24" x14ac:dyDescent="0.35">
      <c r="B6" t="str" cm="1">
        <f t="array" ref="B6:B23">"Player "&amp;_xlfn.SEQUENCE(Assumptions!$C$11)</f>
        <v>Player 1</v>
      </c>
      <c r="C6" s="11" cm="1">
        <f t="array" aca="1" ref="C6:C23" ca="1">_xlfn.ANCHORARRAY('Game 4'!D5)</f>
        <v>3</v>
      </c>
      <c r="D6" s="11" cm="1">
        <f t="array" aca="1" ref="D6:D23" ca="1">IF(_xlfn.XLOOKUP(_xlfn.ANCHORARRAY(B6),$L$7:$L$70,$P$7:$P$70)="Lose",0,_xlfn.ANCHORARRAY(C6))</f>
        <v>3</v>
      </c>
      <c r="E6" s="24"/>
      <c r="F6" s="8" t="s">
        <v>62</v>
      </c>
      <c r="G6" s="8" t="s">
        <v>12</v>
      </c>
      <c r="H6" s="12" t="s">
        <v>22</v>
      </c>
      <c r="I6" s="12" t="s">
        <v>63</v>
      </c>
      <c r="J6" s="12" t="s">
        <v>70</v>
      </c>
      <c r="K6" s="21"/>
      <c r="L6" s="12" t="s">
        <v>12</v>
      </c>
      <c r="M6" s="12" t="s">
        <v>71</v>
      </c>
      <c r="N6" s="10" t="s">
        <v>22</v>
      </c>
      <c r="O6" s="10" t="s">
        <v>72</v>
      </c>
      <c r="P6" s="10" t="s">
        <v>21</v>
      </c>
      <c r="Q6" s="10"/>
      <c r="X6" s="8"/>
    </row>
    <row r="7" spans="2:24" x14ac:dyDescent="0.35">
      <c r="B7" t="str">
        <v>Player 2</v>
      </c>
      <c r="C7" s="11">
        <f ca="1"/>
        <v>3</v>
      </c>
      <c r="D7" s="11">
        <f ca="1"/>
        <v>3</v>
      </c>
      <c r="E7" s="24"/>
      <c r="F7" t="str" cm="1">
        <f t="array" aca="1" ref="F7:F276" ca="1">_xlfn.TOCOL(_xlfn.SORTBY(_xlfn.ANCHORARRAY(B6),_xlfn.RANDARRAY(Assumptions!C11))&amp;"-"&amp;_xlfn.SEQUENCE(,Assumptions!C54))</f>
        <v>Player 17-1</v>
      </c>
      <c r="G7" t="str" cm="1">
        <f t="array" aca="1" ref="G7:G276" ca="1">_xlfn.TEXTBEFORE(_xlfn.ANCHORARRAY(F7),"-")</f>
        <v>Player 17</v>
      </c>
      <c r="H7" s="13" cm="1">
        <f t="array" aca="1" ref="H7:H276" ca="1">_xlfn.XLOOKUP(_xlfn.ANCHORARRAY(G7),_xlfn.ANCHORARRAY(B6),_xlfn.ANCHORARRAY(C6))</f>
        <v>0</v>
      </c>
      <c r="I7" s="13" t="str" cm="1">
        <f t="array" aca="1" ref="I7:I276" ca="1">_xlfn.TEXTAFTER(_xlfn.ANCHORARRAY(F7),"-")</f>
        <v>1</v>
      </c>
      <c r="J7" s="13" t="b" cm="1">
        <f t="array" aca="1" ref="J7:J276" ca="1">_xlfn.RANDARRAY(COUNTA(_xlfn.ANCHORARRAY(F7)),,1,2,1)=1</f>
        <v>0</v>
      </c>
      <c r="L7" s="13" t="str" cm="1">
        <f t="array" aca="1" ref="L7:L24" ca="1">_xlfn.LET(_xlpm.players,_xlfn.UNIQUE(_xlfn.ANCHORARRAY(G7)),_xlpm.out,IF(_xlfn.XLOOKUP(_xlpm.players,_xlfn.ANCHORARRAY(B6),_xlfn.ANCHORARRAY(C6))=0,"out","in"),_xlfn.SORTBY(_xlpm.players,_xlpm.out))</f>
        <v>Player 3</v>
      </c>
      <c r="M7" s="13" cm="1">
        <f t="array" aca="1" ref="M7:M24" ca="1">COUNTIFS(_xlfn.ANCHORARRAY(J7),FALSE,_xlfn.ANCHORARRAY(G7),_xlfn.ANCHORARRAY(L7))</f>
        <v>10</v>
      </c>
      <c r="N7" s="11" cm="1">
        <f t="array" aca="1" ref="N7:N24" ca="1">_xlfn.XLOOKUP(_xlfn.ANCHORARRAY(L7),_xlfn.ANCHORARRAY(B6),_xlfn.ANCHORARRAY(C6))</f>
        <v>3</v>
      </c>
      <c r="O7" s="11" cm="1">
        <f t="array" aca="1" ref="O7" ca="1">IFERROR(_xlfn.XMATCH(N7,_xlfn.SCAN(0,_xlfn._xlws.FILTER(_xlfn.ANCHORARRAY('Game 5'!$J$7),_xlfn.ANCHORARRAY('Game 5'!$G$7)=L7),_xlfn.LAMBDA(_xlpm.a,_xlpm.v,IF(_xlpm.v=FALSE,_xlpm.a+1,_xlpm.a)))),12)</f>
        <v>5</v>
      </c>
      <c r="P7" s="11" t="str">
        <f ca="1">IF(O7=12,"Win","Lose")</f>
        <v>Lose</v>
      </c>
      <c r="X7" s="8"/>
    </row>
    <row r="8" spans="2:24" x14ac:dyDescent="0.35">
      <c r="B8" t="str">
        <v>Player 3</v>
      </c>
      <c r="C8" s="11">
        <f ca="1"/>
        <v>3</v>
      </c>
      <c r="D8" s="11">
        <f ca="1"/>
        <v>0</v>
      </c>
      <c r="E8" s="24"/>
      <c r="F8" t="str">
        <f ca="1"/>
        <v>Player 17-2</v>
      </c>
      <c r="G8" t="str">
        <f ca="1"/>
        <v>Player 17</v>
      </c>
      <c r="H8" s="13">
        <f ca="1"/>
        <v>0</v>
      </c>
      <c r="I8" s="13" t="str">
        <f ca="1"/>
        <v>2</v>
      </c>
      <c r="J8" s="13" t="b">
        <f ca="1"/>
        <v>0</v>
      </c>
      <c r="L8" s="13" t="str">
        <f ca="1"/>
        <v>Player 9</v>
      </c>
      <c r="M8" s="13">
        <f ca="1"/>
        <v>8</v>
      </c>
      <c r="N8" s="11">
        <f ca="1"/>
        <v>2</v>
      </c>
      <c r="O8" s="11" cm="1">
        <f t="array" aca="1" ref="O8" ca="1">IFERROR(_xlfn.XMATCH(N8,_xlfn.SCAN(0,_xlfn.DROP(_xlfn._xlws.FILTER(_xlfn.ANCHORARRAY('Game 5'!$J$7),_xlfn.ANCHORARRAY('Game 5'!$G$7)=L8),O7),_xlfn.LAMBDA(_xlpm.a,_xlpm.v,IF(_xlpm.v=FALSE,_xlpm.a+1,_xlpm.a))))+O7,12)</f>
        <v>10</v>
      </c>
      <c r="P8" s="11" t="str">
        <f t="shared" ref="P8:P70" ca="1" si="0">IF(O8=12,"Win","Lose")</f>
        <v>Lose</v>
      </c>
      <c r="X8" s="8"/>
    </row>
    <row r="9" spans="2:24" x14ac:dyDescent="0.35">
      <c r="B9" t="str">
        <v>Player 4</v>
      </c>
      <c r="C9" s="11">
        <f ca="1"/>
        <v>4</v>
      </c>
      <c r="D9" s="11">
        <f ca="1"/>
        <v>4</v>
      </c>
      <c r="E9" s="24"/>
      <c r="F9" t="str">
        <f ca="1"/>
        <v>Player 17-3</v>
      </c>
      <c r="G9" t="str">
        <f ca="1"/>
        <v>Player 17</v>
      </c>
      <c r="H9" s="13">
        <f ca="1"/>
        <v>0</v>
      </c>
      <c r="I9" s="13" t="str">
        <f ca="1"/>
        <v>3</v>
      </c>
      <c r="J9" s="13" t="b">
        <f ca="1"/>
        <v>0</v>
      </c>
      <c r="L9" s="13" t="str">
        <f ca="1"/>
        <v>Player 12</v>
      </c>
      <c r="M9" s="13">
        <f ca="1"/>
        <v>7</v>
      </c>
      <c r="N9" s="11">
        <f ca="1"/>
        <v>1</v>
      </c>
      <c r="O9" s="11" cm="1">
        <f t="array" aca="1" ref="O9" ca="1">IFERROR(_xlfn.XMATCH(N9,_xlfn.SCAN(0,_xlfn.DROP(_xlfn._xlws.FILTER(_xlfn.ANCHORARRAY('Game 5'!$J$7),_xlfn.ANCHORARRAY('Game 5'!$G$7)=L9),O8),_xlfn.LAMBDA(_xlpm.a,_xlpm.v,IF(_xlpm.v=FALSE,_xlpm.a+1,_xlpm.a))))+O8,12)</f>
        <v>11</v>
      </c>
      <c r="P9" s="11" t="str">
        <f t="shared" ca="1" si="0"/>
        <v>Lose</v>
      </c>
      <c r="X9" s="8"/>
    </row>
    <row r="10" spans="2:24" x14ac:dyDescent="0.35">
      <c r="B10" t="str">
        <v>Player 5</v>
      </c>
      <c r="C10" s="11">
        <f ca="1"/>
        <v>2</v>
      </c>
      <c r="D10" s="11">
        <f ca="1"/>
        <v>2</v>
      </c>
      <c r="E10" s="24"/>
      <c r="F10" t="str">
        <f ca="1"/>
        <v>Player 17-4</v>
      </c>
      <c r="G10" t="str">
        <f ca="1"/>
        <v>Player 17</v>
      </c>
      <c r="H10" s="13">
        <f ca="1"/>
        <v>0</v>
      </c>
      <c r="I10" s="13" t="str">
        <f ca="1"/>
        <v>4</v>
      </c>
      <c r="J10" s="13" t="b">
        <f ca="1"/>
        <v>0</v>
      </c>
      <c r="L10" s="13" t="str">
        <f ca="1"/>
        <v>Player 4</v>
      </c>
      <c r="M10" s="13">
        <f ca="1"/>
        <v>9</v>
      </c>
      <c r="N10" s="11">
        <f ca="1"/>
        <v>4</v>
      </c>
      <c r="O10" s="11" cm="1">
        <f t="array" aca="1" ref="O10" ca="1">IFERROR(_xlfn.XMATCH(N10,_xlfn.SCAN(0,_xlfn.DROP(_xlfn._xlws.FILTER(_xlfn.ANCHORARRAY('Game 5'!$J$7),_xlfn.ANCHORARRAY('Game 5'!$G$7)=L10),O9),_xlfn.LAMBDA(_xlpm.a,_xlpm.v,IF(_xlpm.v=FALSE,_xlpm.a+1,_xlpm.a))))+O9,12)</f>
        <v>12</v>
      </c>
      <c r="P10" s="11" t="str">
        <f t="shared" ca="1" si="0"/>
        <v>Win</v>
      </c>
      <c r="X10" s="8"/>
    </row>
    <row r="11" spans="2:24" x14ac:dyDescent="0.35">
      <c r="B11" t="str">
        <v>Player 6</v>
      </c>
      <c r="C11" s="11">
        <f ca="1"/>
        <v>0</v>
      </c>
      <c r="D11" s="11">
        <f ca="1"/>
        <v>0</v>
      </c>
      <c r="E11" s="24"/>
      <c r="F11" t="str">
        <f ca="1"/>
        <v>Player 17-5</v>
      </c>
      <c r="G11" t="str">
        <f ca="1"/>
        <v>Player 17</v>
      </c>
      <c r="H11" s="13">
        <f ca="1"/>
        <v>0</v>
      </c>
      <c r="I11" s="13" t="str">
        <f ca="1"/>
        <v>5</v>
      </c>
      <c r="J11" s="13" t="b">
        <f ca="1"/>
        <v>1</v>
      </c>
      <c r="L11" s="13" t="str">
        <f ca="1"/>
        <v>Player 10</v>
      </c>
      <c r="M11" s="13">
        <f ca="1"/>
        <v>5</v>
      </c>
      <c r="N11" s="11">
        <f ca="1"/>
        <v>2</v>
      </c>
      <c r="O11" s="11" cm="1">
        <f t="array" aca="1" ref="O11" ca="1">IFERROR(_xlfn.XMATCH(N11,_xlfn.SCAN(0,_xlfn.DROP(_xlfn._xlws.FILTER(_xlfn.ANCHORARRAY('Game 5'!$J$7),_xlfn.ANCHORARRAY('Game 5'!$G$7)=L11),O10),_xlfn.LAMBDA(_xlpm.a,_xlpm.v,IF(_xlpm.v=FALSE,_xlpm.a+1,_xlpm.a))))+O10,12)</f>
        <v>12</v>
      </c>
      <c r="P11" s="11" t="str">
        <f t="shared" ca="1" si="0"/>
        <v>Win</v>
      </c>
      <c r="X11" s="8"/>
    </row>
    <row r="12" spans="2:24" x14ac:dyDescent="0.35">
      <c r="B12" t="str">
        <v>Player 7</v>
      </c>
      <c r="C12" s="11">
        <f ca="1"/>
        <v>3</v>
      </c>
      <c r="D12" s="11">
        <f ca="1"/>
        <v>3</v>
      </c>
      <c r="E12" s="24"/>
      <c r="F12" t="str">
        <f ca="1"/>
        <v>Player 17-6</v>
      </c>
      <c r="G12" t="str">
        <f ca="1"/>
        <v>Player 17</v>
      </c>
      <c r="H12" s="13">
        <f ca="1"/>
        <v>0</v>
      </c>
      <c r="I12" s="13" t="str">
        <f ca="1"/>
        <v>6</v>
      </c>
      <c r="J12" s="13" t="b">
        <f ca="1"/>
        <v>0</v>
      </c>
      <c r="L12" s="13" t="str">
        <f ca="1"/>
        <v>Player 7</v>
      </c>
      <c r="M12" s="13">
        <f ca="1"/>
        <v>9</v>
      </c>
      <c r="N12" s="11">
        <f ca="1"/>
        <v>3</v>
      </c>
      <c r="O12" s="11" cm="1">
        <f t="array" aca="1" ref="O12" ca="1">IFERROR(_xlfn.XMATCH(N12,_xlfn.SCAN(0,_xlfn.DROP(_xlfn._xlws.FILTER(_xlfn.ANCHORARRAY('Game 5'!$J$7),_xlfn.ANCHORARRAY('Game 5'!$G$7)=L12),O11),_xlfn.LAMBDA(_xlpm.a,_xlpm.v,IF(_xlpm.v=FALSE,_xlpm.a+1,_xlpm.a))))+O11,12)</f>
        <v>12</v>
      </c>
      <c r="P12" s="11" t="str">
        <f t="shared" ca="1" si="0"/>
        <v>Win</v>
      </c>
      <c r="X12" s="8"/>
    </row>
    <row r="13" spans="2:24" x14ac:dyDescent="0.35">
      <c r="B13" t="str">
        <v>Player 8</v>
      </c>
      <c r="C13" s="11">
        <f ca="1"/>
        <v>1</v>
      </c>
      <c r="D13" s="11">
        <f ca="1"/>
        <v>0</v>
      </c>
      <c r="E13" s="24"/>
      <c r="F13" t="str">
        <f ca="1"/>
        <v>Player 17-7</v>
      </c>
      <c r="G13" t="str">
        <f ca="1"/>
        <v>Player 17</v>
      </c>
      <c r="H13" s="13">
        <f ca="1"/>
        <v>0</v>
      </c>
      <c r="I13" s="13" t="str">
        <f ca="1"/>
        <v>7</v>
      </c>
      <c r="J13" s="13" t="b">
        <f ca="1"/>
        <v>1</v>
      </c>
      <c r="L13" s="13" t="str">
        <f ca="1"/>
        <v>Player 14</v>
      </c>
      <c r="M13" s="13">
        <f ca="1"/>
        <v>10</v>
      </c>
      <c r="N13" s="11">
        <f ca="1"/>
        <v>2</v>
      </c>
      <c r="O13" s="11" cm="1">
        <f t="array" aca="1" ref="O13" ca="1">IFERROR(_xlfn.XMATCH(N13,_xlfn.SCAN(0,_xlfn.DROP(_xlfn._xlws.FILTER(_xlfn.ANCHORARRAY('Game 5'!$J$7),_xlfn.ANCHORARRAY('Game 5'!$G$7)=L13),O12),_xlfn.LAMBDA(_xlpm.a,_xlpm.v,IF(_xlpm.v=FALSE,_xlpm.a+1,_xlpm.a))))+O12,12)</f>
        <v>14</v>
      </c>
      <c r="P13" s="11" t="str">
        <f t="shared" ca="1" si="0"/>
        <v>Lose</v>
      </c>
      <c r="X13" s="8"/>
    </row>
    <row r="14" spans="2:24" x14ac:dyDescent="0.35">
      <c r="B14" t="str">
        <v>Player 9</v>
      </c>
      <c r="C14" s="11">
        <f ca="1"/>
        <v>2</v>
      </c>
      <c r="D14" s="11">
        <f ca="1"/>
        <v>0</v>
      </c>
      <c r="E14" s="24"/>
      <c r="F14" t="str">
        <f ca="1"/>
        <v>Player 17-8</v>
      </c>
      <c r="G14" t="str">
        <f ca="1"/>
        <v>Player 17</v>
      </c>
      <c r="H14" s="13">
        <f ca="1"/>
        <v>0</v>
      </c>
      <c r="I14" s="13" t="str">
        <f ca="1"/>
        <v>8</v>
      </c>
      <c r="J14" s="13" t="b">
        <f ca="1"/>
        <v>1</v>
      </c>
      <c r="L14" s="13" t="str">
        <f ca="1"/>
        <v>Player 13</v>
      </c>
      <c r="M14" s="13">
        <f ca="1"/>
        <v>7</v>
      </c>
      <c r="N14" s="11">
        <f ca="1"/>
        <v>2</v>
      </c>
      <c r="O14" s="11" cm="1">
        <f t="array" aca="1" ref="O14" ca="1">IFERROR(_xlfn.XMATCH(N14,_xlfn.SCAN(0,_xlfn.DROP(_xlfn._xlws.FILTER(_xlfn.ANCHORARRAY('Game 5'!$J$7),_xlfn.ANCHORARRAY('Game 5'!$G$7)=L14),O13),_xlfn.LAMBDA(_xlpm.a,_xlpm.v,IF(_xlpm.v=FALSE,_xlpm.a+1,_xlpm.a))))+O13,12)</f>
        <v>12</v>
      </c>
      <c r="P14" s="11" t="str">
        <f t="shared" ca="1" si="0"/>
        <v>Win</v>
      </c>
      <c r="X14" s="8"/>
    </row>
    <row r="15" spans="2:24" x14ac:dyDescent="0.35">
      <c r="B15" t="str">
        <v>Player 10</v>
      </c>
      <c r="C15" s="11">
        <f ca="1"/>
        <v>2</v>
      </c>
      <c r="D15" s="11">
        <f ca="1"/>
        <v>2</v>
      </c>
      <c r="E15" s="24"/>
      <c r="F15" t="str">
        <f ca="1"/>
        <v>Player 17-9</v>
      </c>
      <c r="G15" t="str">
        <f ca="1"/>
        <v>Player 17</v>
      </c>
      <c r="H15" s="13">
        <f ca="1"/>
        <v>0</v>
      </c>
      <c r="I15" s="13" t="str">
        <f ca="1"/>
        <v>9</v>
      </c>
      <c r="J15" s="13" t="b">
        <f ca="1"/>
        <v>1</v>
      </c>
      <c r="L15" s="13" t="str">
        <f ca="1"/>
        <v>Player 16</v>
      </c>
      <c r="M15" s="13">
        <f ca="1"/>
        <v>7</v>
      </c>
      <c r="N15" s="11">
        <f ca="1"/>
        <v>2</v>
      </c>
      <c r="O15" s="11" cm="1">
        <f t="array" aca="1" ref="O15" ca="1">IFERROR(_xlfn.XMATCH(N15,_xlfn.SCAN(0,_xlfn.DROP(_xlfn._xlws.FILTER(_xlfn.ANCHORARRAY('Game 5'!$J$7),_xlfn.ANCHORARRAY('Game 5'!$G$7)=L15),O14),_xlfn.LAMBDA(_xlpm.a,_xlpm.v,IF(_xlpm.v=FALSE,_xlpm.a+1,_xlpm.a))))+O14,12)</f>
        <v>14</v>
      </c>
      <c r="P15" s="11" t="str">
        <f t="shared" ca="1" si="0"/>
        <v>Lose</v>
      </c>
      <c r="X15" s="8"/>
    </row>
    <row r="16" spans="2:24" x14ac:dyDescent="0.35">
      <c r="B16" t="str">
        <v>Player 11</v>
      </c>
      <c r="C16" s="11">
        <f ca="1"/>
        <v>0</v>
      </c>
      <c r="D16" s="11">
        <f ca="1"/>
        <v>0</v>
      </c>
      <c r="E16" s="24"/>
      <c r="F16" t="str">
        <f ca="1"/>
        <v>Player 17-10</v>
      </c>
      <c r="G16" t="str">
        <f ca="1"/>
        <v>Player 17</v>
      </c>
      <c r="H16" s="13">
        <f ca="1"/>
        <v>0</v>
      </c>
      <c r="I16" s="13" t="str">
        <f ca="1"/>
        <v>10</v>
      </c>
      <c r="J16" s="13" t="b">
        <f ca="1"/>
        <v>1</v>
      </c>
      <c r="L16" s="13" t="str">
        <f ca="1"/>
        <v>Player 1</v>
      </c>
      <c r="M16" s="13">
        <f ca="1"/>
        <v>10</v>
      </c>
      <c r="N16" s="11">
        <f ca="1"/>
        <v>3</v>
      </c>
      <c r="O16" s="11" cm="1">
        <f t="array" aca="1" ref="O16" ca="1">IFERROR(_xlfn.XMATCH(N16,_xlfn.SCAN(0,_xlfn.DROP(_xlfn._xlws.FILTER(_xlfn.ANCHORARRAY('Game 5'!$J$7),_xlfn.ANCHORARRAY('Game 5'!$G$7)=L16),O15),_xlfn.LAMBDA(_xlpm.a,_xlpm.v,IF(_xlpm.v=FALSE,_xlpm.a+1,_xlpm.a))))+O15,12)</f>
        <v>12</v>
      </c>
      <c r="P16" s="11" t="str">
        <f t="shared" ca="1" si="0"/>
        <v>Win</v>
      </c>
      <c r="X16" s="8"/>
    </row>
    <row r="17" spans="2:24" x14ac:dyDescent="0.35">
      <c r="B17" t="str">
        <v>Player 12</v>
      </c>
      <c r="C17" s="11">
        <f ca="1"/>
        <v>1</v>
      </c>
      <c r="D17" s="11">
        <f ca="1"/>
        <v>0</v>
      </c>
      <c r="E17" s="24"/>
      <c r="F17" t="str">
        <f ca="1"/>
        <v>Player 17-11</v>
      </c>
      <c r="G17" t="str">
        <f ca="1"/>
        <v>Player 17</v>
      </c>
      <c r="H17" s="13">
        <f ca="1"/>
        <v>0</v>
      </c>
      <c r="I17" s="13" t="str">
        <f ca="1"/>
        <v>11</v>
      </c>
      <c r="J17" s="13" t="b">
        <f ca="1"/>
        <v>1</v>
      </c>
      <c r="L17" s="13" t="str">
        <f ca="1"/>
        <v>Player 5</v>
      </c>
      <c r="M17" s="13">
        <f ca="1"/>
        <v>5</v>
      </c>
      <c r="N17" s="11">
        <f ca="1"/>
        <v>2</v>
      </c>
      <c r="O17" s="11" cm="1">
        <f t="array" aca="1" ref="O17" ca="1">IFERROR(_xlfn.XMATCH(N17,_xlfn.SCAN(0,_xlfn.DROP(_xlfn._xlws.FILTER(_xlfn.ANCHORARRAY('Game 5'!$J$7),_xlfn.ANCHORARRAY('Game 5'!$G$7)=L17),O16),_xlfn.LAMBDA(_xlpm.a,_xlpm.v,IF(_xlpm.v=FALSE,_xlpm.a+1,_xlpm.a))))+O16,12)</f>
        <v>12</v>
      </c>
      <c r="P17" s="11" t="str">
        <f t="shared" ca="1" si="0"/>
        <v>Win</v>
      </c>
      <c r="X17" s="8"/>
    </row>
    <row r="18" spans="2:24" x14ac:dyDescent="0.35">
      <c r="B18" t="str">
        <v>Player 13</v>
      </c>
      <c r="C18" s="11">
        <f ca="1"/>
        <v>2</v>
      </c>
      <c r="D18" s="11">
        <f ca="1"/>
        <v>2</v>
      </c>
      <c r="E18" s="24"/>
      <c r="F18" t="str">
        <f ca="1"/>
        <v>Player 17-12</v>
      </c>
      <c r="G18" t="str">
        <f ca="1"/>
        <v>Player 17</v>
      </c>
      <c r="H18" s="13">
        <f ca="1"/>
        <v>0</v>
      </c>
      <c r="I18" s="13" t="str">
        <f ca="1"/>
        <v>12</v>
      </c>
      <c r="J18" s="13" t="b">
        <f ca="1"/>
        <v>1</v>
      </c>
      <c r="L18" s="13" t="str">
        <f ca="1"/>
        <v>Player 8</v>
      </c>
      <c r="M18" s="13">
        <f ca="1"/>
        <v>5</v>
      </c>
      <c r="N18" s="11">
        <f ca="1"/>
        <v>1</v>
      </c>
      <c r="O18" s="11" cm="1">
        <f t="array" aca="1" ref="O18" ca="1">IFERROR(_xlfn.XMATCH(N18,_xlfn.SCAN(0,_xlfn.DROP(_xlfn._xlws.FILTER(_xlfn.ANCHORARRAY('Game 5'!$J$7),_xlfn.ANCHORARRAY('Game 5'!$G$7)=L18),O17),_xlfn.LAMBDA(_xlpm.a,_xlpm.v,IF(_xlpm.v=FALSE,_xlpm.a+1,_xlpm.a))))+O17,12)</f>
        <v>13</v>
      </c>
      <c r="P18" s="11" t="str">
        <f t="shared" ca="1" si="0"/>
        <v>Lose</v>
      </c>
      <c r="X18" s="8"/>
    </row>
    <row r="19" spans="2:24" x14ac:dyDescent="0.35">
      <c r="B19" t="str">
        <v>Player 14</v>
      </c>
      <c r="C19" s="11">
        <f ca="1"/>
        <v>2</v>
      </c>
      <c r="D19" s="11">
        <f ca="1"/>
        <v>0</v>
      </c>
      <c r="E19" s="24"/>
      <c r="F19" t="str">
        <f ca="1"/>
        <v>Player 17-13</v>
      </c>
      <c r="G19" t="str">
        <f ca="1"/>
        <v>Player 17</v>
      </c>
      <c r="H19" s="13">
        <f ca="1"/>
        <v>0</v>
      </c>
      <c r="I19" s="13" t="str">
        <f ca="1"/>
        <v>13</v>
      </c>
      <c r="J19" s="13" t="b">
        <f ca="1"/>
        <v>1</v>
      </c>
      <c r="L19" s="13" t="str">
        <f ca="1"/>
        <v>Player 2</v>
      </c>
      <c r="M19" s="13">
        <f ca="1"/>
        <v>7</v>
      </c>
      <c r="N19" s="11">
        <f ca="1"/>
        <v>3</v>
      </c>
      <c r="O19" s="11" cm="1">
        <f t="array" aca="1" ref="O19" ca="1">IFERROR(_xlfn.XMATCH(N19,_xlfn.SCAN(0,_xlfn.DROP(_xlfn._xlws.FILTER(_xlfn.ANCHORARRAY('Game 5'!$J$7),_xlfn.ANCHORARRAY('Game 5'!$G$7)=L19),O18),_xlfn.LAMBDA(_xlpm.a,_xlpm.v,IF(_xlpm.v=FALSE,_xlpm.a+1,_xlpm.a))))+O18,12)</f>
        <v>12</v>
      </c>
      <c r="P19" s="11" t="str">
        <f t="shared" ca="1" si="0"/>
        <v>Win</v>
      </c>
      <c r="X19" s="8"/>
    </row>
    <row r="20" spans="2:24" x14ac:dyDescent="0.35">
      <c r="B20" t="str">
        <v>Player 15</v>
      </c>
      <c r="C20" s="11">
        <f ca="1"/>
        <v>0</v>
      </c>
      <c r="D20" s="11">
        <f ca="1"/>
        <v>0</v>
      </c>
      <c r="E20" s="24"/>
      <c r="F20" t="str">
        <f ca="1"/>
        <v>Player 17-14</v>
      </c>
      <c r="G20" t="str">
        <f ca="1"/>
        <v>Player 17</v>
      </c>
      <c r="H20" s="13">
        <f ca="1"/>
        <v>0</v>
      </c>
      <c r="I20" s="13" t="str">
        <f ca="1"/>
        <v>14</v>
      </c>
      <c r="J20" s="13" t="b">
        <f ca="1"/>
        <v>1</v>
      </c>
      <c r="L20" s="13" t="str">
        <f ca="1"/>
        <v>Player 18</v>
      </c>
      <c r="M20" s="13">
        <f ca="1"/>
        <v>10</v>
      </c>
      <c r="N20" s="11">
        <f ca="1"/>
        <v>4</v>
      </c>
      <c r="O20" s="11" cm="1">
        <f t="array" aca="1" ref="O20" ca="1">IFERROR(_xlfn.XMATCH(N20,_xlfn.SCAN(0,_xlfn.DROP(_xlfn._xlws.FILTER(_xlfn.ANCHORARRAY('Game 5'!$J$7),_xlfn.ANCHORARRAY('Game 5'!$G$7)=L20),O19),_xlfn.LAMBDA(_xlpm.a,_xlpm.v,IF(_xlpm.v=FALSE,_xlpm.a+1,_xlpm.a))))+O19,12)</f>
        <v>12</v>
      </c>
      <c r="P20" s="11" t="str">
        <f t="shared" ca="1" si="0"/>
        <v>Win</v>
      </c>
      <c r="X20" s="8"/>
    </row>
    <row r="21" spans="2:24" x14ac:dyDescent="0.35">
      <c r="B21" t="str">
        <v>Player 16</v>
      </c>
      <c r="C21" s="11">
        <f ca="1"/>
        <v>2</v>
      </c>
      <c r="D21" s="11">
        <f ca="1"/>
        <v>0</v>
      </c>
      <c r="E21" s="24"/>
      <c r="F21" t="str">
        <f ca="1"/>
        <v>Player 17-15</v>
      </c>
      <c r="G21" t="str">
        <f ca="1"/>
        <v>Player 17</v>
      </c>
      <c r="H21" s="13">
        <f ca="1"/>
        <v>0</v>
      </c>
      <c r="I21" s="13" t="str">
        <f ca="1"/>
        <v>15</v>
      </c>
      <c r="J21" s="13" t="b">
        <f ca="1"/>
        <v>0</v>
      </c>
      <c r="L21" s="13" t="str">
        <f ca="1"/>
        <v>Player 17</v>
      </c>
      <c r="M21" s="13">
        <f ca="1"/>
        <v>6</v>
      </c>
      <c r="N21" s="11">
        <f ca="1"/>
        <v>0</v>
      </c>
      <c r="O21" s="11" cm="1">
        <f t="array" aca="1" ref="O21" ca="1">IFERROR(_xlfn.XMATCH(N21,_xlfn.SCAN(0,_xlfn.DROP(_xlfn._xlws.FILTER(_xlfn.ANCHORARRAY('Game 5'!$J$7),_xlfn.ANCHORARRAY('Game 5'!$G$7)=L21),O20),_xlfn.LAMBDA(_xlpm.a,_xlpm.v,IF(_xlpm.v=FALSE,_xlpm.a+1,_xlpm.a))))+O20,12)</f>
        <v>13</v>
      </c>
      <c r="P21" s="11" t="str">
        <f t="shared" ca="1" si="0"/>
        <v>Lose</v>
      </c>
      <c r="X21" s="8"/>
    </row>
    <row r="22" spans="2:24" x14ac:dyDescent="0.35">
      <c r="B22" t="str">
        <v>Player 17</v>
      </c>
      <c r="C22" s="11">
        <f ca="1"/>
        <v>0</v>
      </c>
      <c r="D22" s="11">
        <f ca="1"/>
        <v>0</v>
      </c>
      <c r="E22" s="24"/>
      <c r="F22" t="str">
        <f ca="1"/>
        <v>Player 3-1</v>
      </c>
      <c r="G22" t="str">
        <f ca="1"/>
        <v>Player 3</v>
      </c>
      <c r="H22" s="13">
        <f ca="1"/>
        <v>3</v>
      </c>
      <c r="I22" s="13" t="str">
        <f ca="1"/>
        <v>1</v>
      </c>
      <c r="J22" s="13" t="b">
        <f ca="1"/>
        <v>0</v>
      </c>
      <c r="L22" s="13" t="str">
        <f ca="1"/>
        <v>Player 11</v>
      </c>
      <c r="M22" s="13">
        <f ca="1"/>
        <v>8</v>
      </c>
      <c r="N22" s="11">
        <f ca="1"/>
        <v>0</v>
      </c>
      <c r="O22" s="11" cm="1">
        <f t="array" aca="1" ref="O22" ca="1">IFERROR(_xlfn.XMATCH(N22,_xlfn.SCAN(0,_xlfn.DROP(_xlfn._xlws.FILTER(_xlfn.ANCHORARRAY('Game 5'!$J$7),_xlfn.ANCHORARRAY('Game 5'!$G$7)=L22),O21),_xlfn.LAMBDA(_xlpm.a,_xlpm.v,IF(_xlpm.v=FALSE,_xlpm.a+1,_xlpm.a))))+O21,12)</f>
        <v>12</v>
      </c>
      <c r="P22" s="11" t="str">
        <f t="shared" ca="1" si="0"/>
        <v>Win</v>
      </c>
      <c r="X22" s="8"/>
    </row>
    <row r="23" spans="2:24" x14ac:dyDescent="0.35">
      <c r="B23" t="str">
        <v>Player 18</v>
      </c>
      <c r="C23" s="11">
        <f ca="1"/>
        <v>4</v>
      </c>
      <c r="D23" s="11">
        <f ca="1"/>
        <v>4</v>
      </c>
      <c r="E23" s="24"/>
      <c r="F23" t="str">
        <f ca="1"/>
        <v>Player 3-2</v>
      </c>
      <c r="G23" t="str">
        <f ca="1"/>
        <v>Player 3</v>
      </c>
      <c r="H23" s="13">
        <f ca="1"/>
        <v>3</v>
      </c>
      <c r="I23" s="13" t="str">
        <f ca="1"/>
        <v>2</v>
      </c>
      <c r="J23" s="13" t="b">
        <f ca="1"/>
        <v>1</v>
      </c>
      <c r="L23" s="13" t="str">
        <f ca="1"/>
        <v>Player 15</v>
      </c>
      <c r="M23" s="13">
        <f ca="1"/>
        <v>7</v>
      </c>
      <c r="N23" s="11">
        <f ca="1"/>
        <v>0</v>
      </c>
      <c r="O23" s="11" cm="1">
        <f t="array" aca="1" ref="O23" ca="1">IFERROR(_xlfn.XMATCH(N23,_xlfn.SCAN(0,_xlfn.DROP(_xlfn._xlws.FILTER(_xlfn.ANCHORARRAY('Game 5'!$J$7),_xlfn.ANCHORARRAY('Game 5'!$G$7)=L23),O22),_xlfn.LAMBDA(_xlpm.a,_xlpm.v,IF(_xlpm.v=FALSE,_xlpm.a+1,_xlpm.a))))+O22,12)</f>
        <v>13</v>
      </c>
      <c r="P23" s="11" t="str">
        <f t="shared" ca="1" si="0"/>
        <v>Lose</v>
      </c>
      <c r="X23" s="8"/>
    </row>
    <row r="24" spans="2:24" x14ac:dyDescent="0.35">
      <c r="F24" t="str">
        <f ca="1"/>
        <v>Player 3-3</v>
      </c>
      <c r="G24" t="str">
        <f ca="1"/>
        <v>Player 3</v>
      </c>
      <c r="H24" s="13">
        <f ca="1"/>
        <v>3</v>
      </c>
      <c r="I24" s="13" t="str">
        <f ca="1"/>
        <v>3</v>
      </c>
      <c r="J24" s="13" t="b">
        <f ca="1"/>
        <v>0</v>
      </c>
      <c r="L24" s="13" t="str">
        <f ca="1"/>
        <v>Player 6</v>
      </c>
      <c r="M24" s="13">
        <f ca="1"/>
        <v>7</v>
      </c>
      <c r="N24" s="11">
        <f ca="1"/>
        <v>0</v>
      </c>
      <c r="O24" s="11" cm="1">
        <f t="array" aca="1" ref="O24" ca="1">IFERROR(_xlfn.XMATCH(N24,_xlfn.SCAN(0,_xlfn.DROP(_xlfn._xlws.FILTER(_xlfn.ANCHORARRAY('Game 5'!$J$7),_xlfn.ANCHORARRAY('Game 5'!$G$7)=L24),O23),_xlfn.LAMBDA(_xlpm.a,_xlpm.v,IF(_xlpm.v=FALSE,_xlpm.a+1,_xlpm.a))))+O23,12)</f>
        <v>14</v>
      </c>
      <c r="P24" s="11" t="str">
        <f t="shared" ca="1" si="0"/>
        <v>Lose</v>
      </c>
    </row>
    <row r="25" spans="2:24" x14ac:dyDescent="0.35">
      <c r="F25" t="str">
        <f ca="1"/>
        <v>Player 3-4</v>
      </c>
      <c r="G25" t="str">
        <f ca="1"/>
        <v>Player 3</v>
      </c>
      <c r="H25" s="13">
        <f ca="1"/>
        <v>3</v>
      </c>
      <c r="I25" s="13" t="str">
        <f ca="1"/>
        <v>4</v>
      </c>
      <c r="J25" s="13" t="b">
        <f ca="1"/>
        <v>1</v>
      </c>
      <c r="M25" s="11"/>
      <c r="O25" s="11" cm="1">
        <f t="array" aca="1" ref="O25" ca="1">IFERROR(_xlfn.XMATCH(N25,_xlfn.SCAN(0,_xlfn.DROP(_xlfn._xlws.FILTER(_xlfn.ANCHORARRAY('Game 5'!$J$7),_xlfn.ANCHORARRAY('Game 5'!$G$7)=L25),O24),_xlfn.LAMBDA(_xlpm.a,_xlpm.v,IF(_xlpm.v=FALSE,_xlpm.a+1,_xlpm.a))))+O24,12)</f>
        <v>12</v>
      </c>
      <c r="P25" s="11" t="str">
        <f t="shared" ca="1" si="0"/>
        <v>Win</v>
      </c>
    </row>
    <row r="26" spans="2:24" x14ac:dyDescent="0.35">
      <c r="D26" s="8"/>
      <c r="E26" s="25"/>
      <c r="F26" t="str">
        <f ca="1"/>
        <v>Player 3-5</v>
      </c>
      <c r="G26" t="str">
        <f ca="1"/>
        <v>Player 3</v>
      </c>
      <c r="H26" s="13">
        <f ca="1"/>
        <v>3</v>
      </c>
      <c r="I26" s="13" t="str">
        <f ca="1"/>
        <v>5</v>
      </c>
      <c r="J26" s="13" t="b">
        <f ca="1"/>
        <v>0</v>
      </c>
      <c r="M26" s="11"/>
      <c r="O26" s="11" cm="1">
        <f t="array" aca="1" ref="O26" ca="1">IFERROR(_xlfn.XMATCH(N26,_xlfn.SCAN(0,_xlfn.DROP(_xlfn._xlws.FILTER(_xlfn.ANCHORARRAY('Game 5'!$J$7),_xlfn.ANCHORARRAY('Game 5'!$G$7)=L26),O25),_xlfn.LAMBDA(_xlpm.a,_xlpm.v,IF(_xlpm.v=FALSE,_xlpm.a+1,_xlpm.a))))+O25,12)</f>
        <v>12</v>
      </c>
      <c r="P26" s="11" t="str">
        <f t="shared" ca="1" si="0"/>
        <v>Win</v>
      </c>
    </row>
    <row r="27" spans="2:24" x14ac:dyDescent="0.35">
      <c r="F27" t="str">
        <f ca="1"/>
        <v>Player 3-6</v>
      </c>
      <c r="G27" t="str">
        <f ca="1"/>
        <v>Player 3</v>
      </c>
      <c r="H27" s="13">
        <f ca="1"/>
        <v>3</v>
      </c>
      <c r="I27" s="13" t="str">
        <f ca="1"/>
        <v>6</v>
      </c>
      <c r="J27" s="13" t="b">
        <f ca="1"/>
        <v>0</v>
      </c>
      <c r="M27" s="11"/>
      <c r="O27" s="11" cm="1">
        <f t="array" aca="1" ref="O27" ca="1">IFERROR(_xlfn.XMATCH(N27,_xlfn.SCAN(0,_xlfn.DROP(_xlfn._xlws.FILTER(_xlfn.ANCHORARRAY('Game 5'!$J$7),_xlfn.ANCHORARRAY('Game 5'!$G$7)=L27),O26),_xlfn.LAMBDA(_xlpm.a,_xlpm.v,IF(_xlpm.v=FALSE,_xlpm.a+1,_xlpm.a))))+O26,12)</f>
        <v>12</v>
      </c>
      <c r="P27" s="11" t="str">
        <f t="shared" ca="1" si="0"/>
        <v>Win</v>
      </c>
    </row>
    <row r="28" spans="2:24" x14ac:dyDescent="0.35">
      <c r="F28" t="str">
        <f ca="1"/>
        <v>Player 3-7</v>
      </c>
      <c r="G28" t="str">
        <f ca="1"/>
        <v>Player 3</v>
      </c>
      <c r="H28" s="13">
        <f ca="1"/>
        <v>3</v>
      </c>
      <c r="I28" s="13" t="str">
        <f ca="1"/>
        <v>7</v>
      </c>
      <c r="J28" s="13" t="b">
        <f ca="1"/>
        <v>0</v>
      </c>
      <c r="M28" s="11"/>
      <c r="O28" s="11" cm="1">
        <f t="array" aca="1" ref="O28" ca="1">IFERROR(_xlfn.XMATCH(N28,_xlfn.SCAN(0,_xlfn.DROP(_xlfn._xlws.FILTER(_xlfn.ANCHORARRAY('Game 5'!$J$7),_xlfn.ANCHORARRAY('Game 5'!$G$7)=L28),O27),_xlfn.LAMBDA(_xlpm.a,_xlpm.v,IF(_xlpm.v=FALSE,_xlpm.a+1,_xlpm.a))))+O27,12)</f>
        <v>12</v>
      </c>
      <c r="P28" s="11" t="str">
        <f t="shared" ca="1" si="0"/>
        <v>Win</v>
      </c>
    </row>
    <row r="29" spans="2:24" x14ac:dyDescent="0.35">
      <c r="F29" t="str">
        <f ca="1"/>
        <v>Player 3-8</v>
      </c>
      <c r="G29" t="str">
        <f ca="1"/>
        <v>Player 3</v>
      </c>
      <c r="H29" s="13">
        <f ca="1"/>
        <v>3</v>
      </c>
      <c r="I29" s="13" t="str">
        <f ca="1"/>
        <v>8</v>
      </c>
      <c r="J29" s="13" t="b">
        <f ca="1"/>
        <v>0</v>
      </c>
      <c r="M29" s="11"/>
      <c r="O29" s="11" cm="1">
        <f t="array" aca="1" ref="O29" ca="1">IFERROR(_xlfn.XMATCH(N29,_xlfn.SCAN(0,_xlfn.DROP(_xlfn._xlws.FILTER(_xlfn.ANCHORARRAY('Game 5'!$J$7),_xlfn.ANCHORARRAY('Game 5'!$G$7)=L29),O28),_xlfn.LAMBDA(_xlpm.a,_xlpm.v,IF(_xlpm.v=FALSE,_xlpm.a+1,_xlpm.a))))+O28,12)</f>
        <v>12</v>
      </c>
      <c r="P29" s="11" t="str">
        <f t="shared" ca="1" si="0"/>
        <v>Win</v>
      </c>
    </row>
    <row r="30" spans="2:24" x14ac:dyDescent="0.35">
      <c r="F30" t="str">
        <f ca="1"/>
        <v>Player 3-9</v>
      </c>
      <c r="G30" t="str">
        <f ca="1"/>
        <v>Player 3</v>
      </c>
      <c r="H30" s="13">
        <f ca="1"/>
        <v>3</v>
      </c>
      <c r="I30" s="13" t="str">
        <f ca="1"/>
        <v>9</v>
      </c>
      <c r="J30" s="13" t="b">
        <f ca="1"/>
        <v>1</v>
      </c>
      <c r="M30" s="11"/>
      <c r="O30" s="11" cm="1">
        <f t="array" aca="1" ref="O30" ca="1">IFERROR(_xlfn.XMATCH(N30,_xlfn.SCAN(0,_xlfn.DROP(_xlfn._xlws.FILTER(_xlfn.ANCHORARRAY('Game 5'!$J$7),_xlfn.ANCHORARRAY('Game 5'!$G$7)=L30),O29),_xlfn.LAMBDA(_xlpm.a,_xlpm.v,IF(_xlpm.v=FALSE,_xlpm.a+1,_xlpm.a))))+O29,12)</f>
        <v>12</v>
      </c>
      <c r="P30" s="11" t="str">
        <f t="shared" ca="1" si="0"/>
        <v>Win</v>
      </c>
    </row>
    <row r="31" spans="2:24" x14ac:dyDescent="0.35">
      <c r="F31" t="str">
        <f ca="1"/>
        <v>Player 3-10</v>
      </c>
      <c r="G31" t="str">
        <f ca="1"/>
        <v>Player 3</v>
      </c>
      <c r="H31" s="13">
        <f ca="1"/>
        <v>3</v>
      </c>
      <c r="I31" s="13" t="str">
        <f ca="1"/>
        <v>10</v>
      </c>
      <c r="J31" s="13" t="b">
        <f ca="1"/>
        <v>0</v>
      </c>
      <c r="M31" s="11"/>
      <c r="O31" s="11" cm="1">
        <f t="array" aca="1" ref="O31" ca="1">IFERROR(_xlfn.XMATCH(N31,_xlfn.SCAN(0,_xlfn.DROP(_xlfn._xlws.FILTER(_xlfn.ANCHORARRAY('Game 5'!$J$7),_xlfn.ANCHORARRAY('Game 5'!$G$7)=L31),O30),_xlfn.LAMBDA(_xlpm.a,_xlpm.v,IF(_xlpm.v=FALSE,_xlpm.a+1,_xlpm.a))))+O30,12)</f>
        <v>12</v>
      </c>
      <c r="P31" s="11" t="str">
        <f t="shared" ca="1" si="0"/>
        <v>Win</v>
      </c>
    </row>
    <row r="32" spans="2:24" x14ac:dyDescent="0.35">
      <c r="F32" t="str">
        <f ca="1"/>
        <v>Player 3-11</v>
      </c>
      <c r="G32" t="str">
        <f ca="1"/>
        <v>Player 3</v>
      </c>
      <c r="H32" s="13">
        <f ca="1"/>
        <v>3</v>
      </c>
      <c r="I32" s="13" t="str">
        <f ca="1"/>
        <v>11</v>
      </c>
      <c r="J32" s="13" t="b">
        <f ca="1"/>
        <v>1</v>
      </c>
      <c r="M32" s="11"/>
      <c r="O32" s="11" cm="1">
        <f t="array" aca="1" ref="O32" ca="1">IFERROR(_xlfn.XMATCH(N32,_xlfn.SCAN(0,_xlfn.DROP(_xlfn._xlws.FILTER(_xlfn.ANCHORARRAY('Game 5'!$J$7),_xlfn.ANCHORARRAY('Game 5'!$G$7)=L32),O31),_xlfn.LAMBDA(_xlpm.a,_xlpm.v,IF(_xlpm.v=FALSE,_xlpm.a+1,_xlpm.a))))+O31,12)</f>
        <v>12</v>
      </c>
      <c r="P32" s="11" t="str">
        <f t="shared" ca="1" si="0"/>
        <v>Win</v>
      </c>
    </row>
    <row r="33" spans="6:16" x14ac:dyDescent="0.35">
      <c r="F33" t="str">
        <f ca="1"/>
        <v>Player 3-12</v>
      </c>
      <c r="G33" t="str">
        <f ca="1"/>
        <v>Player 3</v>
      </c>
      <c r="H33" s="13">
        <f ca="1"/>
        <v>3</v>
      </c>
      <c r="I33" s="13" t="str">
        <f ca="1"/>
        <v>12</v>
      </c>
      <c r="J33" s="13" t="b">
        <f ca="1"/>
        <v>0</v>
      </c>
      <c r="M33" s="11"/>
      <c r="O33" s="11" cm="1">
        <f t="array" aca="1" ref="O33" ca="1">IFERROR(_xlfn.XMATCH(N33,_xlfn.SCAN(0,_xlfn.DROP(_xlfn._xlws.FILTER(_xlfn.ANCHORARRAY('Game 5'!$J$7),_xlfn.ANCHORARRAY('Game 5'!$G$7)=L33),O32),_xlfn.LAMBDA(_xlpm.a,_xlpm.v,IF(_xlpm.v=FALSE,_xlpm.a+1,_xlpm.a))))+O32,12)</f>
        <v>12</v>
      </c>
      <c r="P33" s="11" t="str">
        <f t="shared" ca="1" si="0"/>
        <v>Win</v>
      </c>
    </row>
    <row r="34" spans="6:16" x14ac:dyDescent="0.35">
      <c r="F34" t="str">
        <f ca="1"/>
        <v>Player 3-13</v>
      </c>
      <c r="G34" t="str">
        <f ca="1"/>
        <v>Player 3</v>
      </c>
      <c r="H34" s="13">
        <f ca="1"/>
        <v>3</v>
      </c>
      <c r="I34" s="13" t="str">
        <f ca="1"/>
        <v>13</v>
      </c>
      <c r="J34" s="13" t="b">
        <f ca="1"/>
        <v>0</v>
      </c>
      <c r="M34" s="11"/>
      <c r="O34" s="11" cm="1">
        <f t="array" aca="1" ref="O34" ca="1">IFERROR(_xlfn.XMATCH(N34,_xlfn.SCAN(0,_xlfn.DROP(_xlfn._xlws.FILTER(_xlfn.ANCHORARRAY('Game 5'!$J$7),_xlfn.ANCHORARRAY('Game 5'!$G$7)=L34),O33),_xlfn.LAMBDA(_xlpm.a,_xlpm.v,IF(_xlpm.v=FALSE,_xlpm.a+1,_xlpm.a))))+O33,12)</f>
        <v>12</v>
      </c>
      <c r="P34" s="11" t="str">
        <f t="shared" ca="1" si="0"/>
        <v>Win</v>
      </c>
    </row>
    <row r="35" spans="6:16" x14ac:dyDescent="0.35">
      <c r="F35" t="str">
        <f ca="1"/>
        <v>Player 3-14</v>
      </c>
      <c r="G35" t="str">
        <f ca="1"/>
        <v>Player 3</v>
      </c>
      <c r="H35" s="13">
        <f ca="1"/>
        <v>3</v>
      </c>
      <c r="I35" s="13" t="str">
        <f ca="1"/>
        <v>14</v>
      </c>
      <c r="J35" s="13" t="b">
        <f ca="1"/>
        <v>0</v>
      </c>
      <c r="M35" s="11"/>
      <c r="O35" s="11" cm="1">
        <f t="array" aca="1" ref="O35" ca="1">IFERROR(_xlfn.XMATCH(N35,_xlfn.SCAN(0,_xlfn.DROP(_xlfn._xlws.FILTER(_xlfn.ANCHORARRAY('Game 5'!$J$7),_xlfn.ANCHORARRAY('Game 5'!$G$7)=L35),O34),_xlfn.LAMBDA(_xlpm.a,_xlpm.v,IF(_xlpm.v=FALSE,_xlpm.a+1,_xlpm.a))))+O34,12)</f>
        <v>12</v>
      </c>
      <c r="P35" s="11" t="str">
        <f t="shared" ca="1" si="0"/>
        <v>Win</v>
      </c>
    </row>
    <row r="36" spans="6:16" x14ac:dyDescent="0.35">
      <c r="F36" t="str">
        <f ca="1"/>
        <v>Player 3-15</v>
      </c>
      <c r="G36" t="str">
        <f ca="1"/>
        <v>Player 3</v>
      </c>
      <c r="H36" s="13">
        <f ca="1"/>
        <v>3</v>
      </c>
      <c r="I36" s="13" t="str">
        <f ca="1"/>
        <v>15</v>
      </c>
      <c r="J36" s="13" t="b">
        <f ca="1"/>
        <v>1</v>
      </c>
      <c r="M36" s="11"/>
      <c r="O36" s="11" cm="1">
        <f t="array" aca="1" ref="O36" ca="1">IFERROR(_xlfn.XMATCH(N36,_xlfn.SCAN(0,_xlfn.DROP(_xlfn._xlws.FILTER(_xlfn.ANCHORARRAY('Game 5'!$J$7),_xlfn.ANCHORARRAY('Game 5'!$G$7)=L36),O35),_xlfn.LAMBDA(_xlpm.a,_xlpm.v,IF(_xlpm.v=FALSE,_xlpm.a+1,_xlpm.a))))+O35,12)</f>
        <v>12</v>
      </c>
      <c r="P36" s="11" t="str">
        <f t="shared" ca="1" si="0"/>
        <v>Win</v>
      </c>
    </row>
    <row r="37" spans="6:16" x14ac:dyDescent="0.35">
      <c r="F37" t="str">
        <f ca="1"/>
        <v>Player 9-1</v>
      </c>
      <c r="G37" t="str">
        <f ca="1"/>
        <v>Player 9</v>
      </c>
      <c r="H37" s="13">
        <f ca="1"/>
        <v>2</v>
      </c>
      <c r="I37" s="13" t="str">
        <f ca="1"/>
        <v>1</v>
      </c>
      <c r="J37" s="13" t="b">
        <f ca="1"/>
        <v>0</v>
      </c>
      <c r="M37" s="11"/>
      <c r="O37" s="11" cm="1">
        <f t="array" aca="1" ref="O37" ca="1">IFERROR(_xlfn.XMATCH(N37,_xlfn.SCAN(0,_xlfn.DROP(_xlfn._xlws.FILTER(_xlfn.ANCHORARRAY('Game 5'!$J$7),_xlfn.ANCHORARRAY('Game 5'!$G$7)=L37),O36),_xlfn.LAMBDA(_xlpm.a,_xlpm.v,IF(_xlpm.v=FALSE,_xlpm.a+1,_xlpm.a))))+O36,12)</f>
        <v>12</v>
      </c>
      <c r="P37" s="11" t="str">
        <f t="shared" ca="1" si="0"/>
        <v>Win</v>
      </c>
    </row>
    <row r="38" spans="6:16" x14ac:dyDescent="0.35">
      <c r="F38" t="str">
        <f ca="1"/>
        <v>Player 9-2</v>
      </c>
      <c r="G38" t="str">
        <f ca="1"/>
        <v>Player 9</v>
      </c>
      <c r="H38" s="13">
        <f ca="1"/>
        <v>2</v>
      </c>
      <c r="I38" s="13" t="str">
        <f ca="1"/>
        <v>2</v>
      </c>
      <c r="J38" s="13" t="b">
        <f ca="1"/>
        <v>1</v>
      </c>
      <c r="M38" s="11"/>
      <c r="O38" s="11" cm="1">
        <f t="array" aca="1" ref="O38" ca="1">IFERROR(_xlfn.XMATCH(N38,_xlfn.SCAN(0,_xlfn.DROP(_xlfn._xlws.FILTER(_xlfn.ANCHORARRAY('Game 5'!$J$7),_xlfn.ANCHORARRAY('Game 5'!$G$7)=L38),O37),_xlfn.LAMBDA(_xlpm.a,_xlpm.v,IF(_xlpm.v=FALSE,_xlpm.a+1,_xlpm.a))))+O37,12)</f>
        <v>12</v>
      </c>
      <c r="P38" s="11" t="str">
        <f t="shared" ca="1" si="0"/>
        <v>Win</v>
      </c>
    </row>
    <row r="39" spans="6:16" x14ac:dyDescent="0.35">
      <c r="F39" t="str">
        <f ca="1"/>
        <v>Player 9-3</v>
      </c>
      <c r="G39" t="str">
        <f ca="1"/>
        <v>Player 9</v>
      </c>
      <c r="H39" s="13">
        <f ca="1"/>
        <v>2</v>
      </c>
      <c r="I39" s="13" t="str">
        <f ca="1"/>
        <v>3</v>
      </c>
      <c r="J39" s="13" t="b">
        <f ca="1"/>
        <v>0</v>
      </c>
      <c r="M39" s="11"/>
      <c r="O39" s="11" cm="1">
        <f t="array" aca="1" ref="O39" ca="1">IFERROR(_xlfn.XMATCH(N39,_xlfn.SCAN(0,_xlfn.DROP(_xlfn._xlws.FILTER(_xlfn.ANCHORARRAY('Game 5'!$J$7),_xlfn.ANCHORARRAY('Game 5'!$G$7)=L39),O38),_xlfn.LAMBDA(_xlpm.a,_xlpm.v,IF(_xlpm.v=FALSE,_xlpm.a+1,_xlpm.a))))+O38,12)</f>
        <v>12</v>
      </c>
      <c r="P39" s="11" t="str">
        <f t="shared" ca="1" si="0"/>
        <v>Win</v>
      </c>
    </row>
    <row r="40" spans="6:16" x14ac:dyDescent="0.35">
      <c r="F40" t="str">
        <f ca="1"/>
        <v>Player 9-4</v>
      </c>
      <c r="G40" t="str">
        <f ca="1"/>
        <v>Player 9</v>
      </c>
      <c r="H40" s="13">
        <f ca="1"/>
        <v>2</v>
      </c>
      <c r="I40" s="13" t="str">
        <f ca="1"/>
        <v>4</v>
      </c>
      <c r="J40" s="13" t="b">
        <f ca="1"/>
        <v>0</v>
      </c>
      <c r="M40" s="11"/>
      <c r="O40" s="11" cm="1">
        <f t="array" aca="1" ref="O40" ca="1">IFERROR(_xlfn.XMATCH(N40,_xlfn.SCAN(0,_xlfn.DROP(_xlfn._xlws.FILTER(_xlfn.ANCHORARRAY('Game 5'!$J$7),_xlfn.ANCHORARRAY('Game 5'!$G$7)=L40),O39),_xlfn.LAMBDA(_xlpm.a,_xlpm.v,IF(_xlpm.v=FALSE,_xlpm.a+1,_xlpm.a))))+O39,12)</f>
        <v>12</v>
      </c>
      <c r="P40" s="11" t="str">
        <f t="shared" ca="1" si="0"/>
        <v>Win</v>
      </c>
    </row>
    <row r="41" spans="6:16" x14ac:dyDescent="0.35">
      <c r="F41" t="str">
        <f ca="1"/>
        <v>Player 9-5</v>
      </c>
      <c r="G41" t="str">
        <f ca="1"/>
        <v>Player 9</v>
      </c>
      <c r="H41" s="13">
        <f ca="1"/>
        <v>2</v>
      </c>
      <c r="I41" s="13" t="str">
        <f ca="1"/>
        <v>5</v>
      </c>
      <c r="J41" s="13" t="b">
        <f ca="1"/>
        <v>1</v>
      </c>
      <c r="M41" s="11"/>
      <c r="O41" s="11" cm="1">
        <f t="array" aca="1" ref="O41" ca="1">IFERROR(_xlfn.XMATCH(N41,_xlfn.SCAN(0,_xlfn.DROP(_xlfn._xlws.FILTER(_xlfn.ANCHORARRAY('Game 5'!$J$7),_xlfn.ANCHORARRAY('Game 5'!$G$7)=L41),O40),_xlfn.LAMBDA(_xlpm.a,_xlpm.v,IF(_xlpm.v=FALSE,_xlpm.a+1,_xlpm.a))))+O40,12)</f>
        <v>12</v>
      </c>
      <c r="P41" s="11" t="str">
        <f t="shared" ca="1" si="0"/>
        <v>Win</v>
      </c>
    </row>
    <row r="42" spans="6:16" x14ac:dyDescent="0.35">
      <c r="F42" t="str">
        <f ca="1"/>
        <v>Player 9-6</v>
      </c>
      <c r="G42" t="str">
        <f ca="1"/>
        <v>Player 9</v>
      </c>
      <c r="H42" s="13">
        <f ca="1"/>
        <v>2</v>
      </c>
      <c r="I42" s="13" t="str">
        <f ca="1"/>
        <v>6</v>
      </c>
      <c r="J42" s="13" t="b">
        <f ca="1"/>
        <v>0</v>
      </c>
      <c r="M42" s="11"/>
      <c r="O42" s="11" cm="1">
        <f t="array" aca="1" ref="O42" ca="1">IFERROR(_xlfn.XMATCH(N42,_xlfn.SCAN(0,_xlfn.DROP(_xlfn._xlws.FILTER(_xlfn.ANCHORARRAY('Game 5'!$J$7),_xlfn.ANCHORARRAY('Game 5'!$G$7)=L42),O41),_xlfn.LAMBDA(_xlpm.a,_xlpm.v,IF(_xlpm.v=FALSE,_xlpm.a+1,_xlpm.a))))+O41,12)</f>
        <v>12</v>
      </c>
      <c r="P42" s="11" t="str">
        <f t="shared" ca="1" si="0"/>
        <v>Win</v>
      </c>
    </row>
    <row r="43" spans="6:16" x14ac:dyDescent="0.35">
      <c r="F43" t="str">
        <f ca="1"/>
        <v>Player 9-7</v>
      </c>
      <c r="G43" t="str">
        <f ca="1"/>
        <v>Player 9</v>
      </c>
      <c r="H43" s="13">
        <f ca="1"/>
        <v>2</v>
      </c>
      <c r="I43" s="13" t="str">
        <f ca="1"/>
        <v>7</v>
      </c>
      <c r="J43" s="13" t="b">
        <f ca="1"/>
        <v>1</v>
      </c>
      <c r="M43" s="11"/>
      <c r="O43" s="11" cm="1">
        <f t="array" aca="1" ref="O43" ca="1">IFERROR(_xlfn.XMATCH(N43,_xlfn.SCAN(0,_xlfn.DROP(_xlfn._xlws.FILTER(_xlfn.ANCHORARRAY('Game 5'!$J$7),_xlfn.ANCHORARRAY('Game 5'!$G$7)=L43),O42),_xlfn.LAMBDA(_xlpm.a,_xlpm.v,IF(_xlpm.v=FALSE,_xlpm.a+1,_xlpm.a))))+O42,12)</f>
        <v>12</v>
      </c>
      <c r="P43" s="11" t="str">
        <f t="shared" ca="1" si="0"/>
        <v>Win</v>
      </c>
    </row>
    <row r="44" spans="6:16" x14ac:dyDescent="0.35">
      <c r="F44" t="str">
        <f ca="1"/>
        <v>Player 9-8</v>
      </c>
      <c r="G44" t="str">
        <f ca="1"/>
        <v>Player 9</v>
      </c>
      <c r="H44" s="13">
        <f ca="1"/>
        <v>2</v>
      </c>
      <c r="I44" s="13" t="str">
        <f ca="1"/>
        <v>8</v>
      </c>
      <c r="J44" s="13" t="b">
        <f ca="1"/>
        <v>1</v>
      </c>
      <c r="M44" s="11"/>
      <c r="O44" s="11" cm="1">
        <f t="array" aca="1" ref="O44" ca="1">IFERROR(_xlfn.XMATCH(N44,_xlfn.SCAN(0,_xlfn.DROP(_xlfn._xlws.FILTER(_xlfn.ANCHORARRAY('Game 5'!$J$7),_xlfn.ANCHORARRAY('Game 5'!$G$7)=L44),O43),_xlfn.LAMBDA(_xlpm.a,_xlpm.v,IF(_xlpm.v=FALSE,_xlpm.a+1,_xlpm.a))))+O43,12)</f>
        <v>12</v>
      </c>
      <c r="P44" s="11" t="str">
        <f t="shared" ca="1" si="0"/>
        <v>Win</v>
      </c>
    </row>
    <row r="45" spans="6:16" x14ac:dyDescent="0.35">
      <c r="F45" t="str">
        <f ca="1"/>
        <v>Player 9-9</v>
      </c>
      <c r="G45" t="str">
        <f ca="1"/>
        <v>Player 9</v>
      </c>
      <c r="H45" s="13">
        <f ca="1"/>
        <v>2</v>
      </c>
      <c r="I45" s="13" t="str">
        <f ca="1"/>
        <v>9</v>
      </c>
      <c r="J45" s="13" t="b">
        <f ca="1"/>
        <v>1</v>
      </c>
      <c r="M45" s="11"/>
      <c r="O45" s="11" cm="1">
        <f t="array" aca="1" ref="O45" ca="1">IFERROR(_xlfn.XMATCH(N45,_xlfn.SCAN(0,_xlfn.DROP(_xlfn._xlws.FILTER(_xlfn.ANCHORARRAY('Game 5'!$J$7),_xlfn.ANCHORARRAY('Game 5'!$G$7)=L45),O44),_xlfn.LAMBDA(_xlpm.a,_xlpm.v,IF(_xlpm.v=FALSE,_xlpm.a+1,_xlpm.a))))+O44,12)</f>
        <v>12</v>
      </c>
      <c r="P45" s="11" t="str">
        <f t="shared" ca="1" si="0"/>
        <v>Win</v>
      </c>
    </row>
    <row r="46" spans="6:16" x14ac:dyDescent="0.35">
      <c r="F46" t="str">
        <f ca="1"/>
        <v>Player 9-10</v>
      </c>
      <c r="G46" t="str">
        <f ca="1"/>
        <v>Player 9</v>
      </c>
      <c r="H46" s="13">
        <f ca="1"/>
        <v>2</v>
      </c>
      <c r="I46" s="13" t="str">
        <f ca="1"/>
        <v>10</v>
      </c>
      <c r="J46" s="13" t="b">
        <f ca="1"/>
        <v>0</v>
      </c>
      <c r="M46" s="11"/>
      <c r="O46" s="11" cm="1">
        <f t="array" aca="1" ref="O46" ca="1">IFERROR(_xlfn.XMATCH(N46,_xlfn.SCAN(0,_xlfn.DROP(_xlfn._xlws.FILTER(_xlfn.ANCHORARRAY('Game 5'!$J$7),_xlfn.ANCHORARRAY('Game 5'!$G$7)=L46),O45),_xlfn.LAMBDA(_xlpm.a,_xlpm.v,IF(_xlpm.v=FALSE,_xlpm.a+1,_xlpm.a))))+O45,12)</f>
        <v>12</v>
      </c>
      <c r="P46" s="11" t="str">
        <f t="shared" ca="1" si="0"/>
        <v>Win</v>
      </c>
    </row>
    <row r="47" spans="6:16" x14ac:dyDescent="0.35">
      <c r="F47" t="str">
        <f ca="1"/>
        <v>Player 9-11</v>
      </c>
      <c r="G47" t="str">
        <f ca="1"/>
        <v>Player 9</v>
      </c>
      <c r="H47" s="13">
        <f ca="1"/>
        <v>2</v>
      </c>
      <c r="I47" s="13" t="str">
        <f ca="1"/>
        <v>11</v>
      </c>
      <c r="J47" s="13" t="b">
        <f ca="1"/>
        <v>0</v>
      </c>
      <c r="M47" s="11"/>
      <c r="O47" s="11" cm="1">
        <f t="array" aca="1" ref="O47" ca="1">IFERROR(_xlfn.XMATCH(N47,_xlfn.SCAN(0,_xlfn.DROP(_xlfn._xlws.FILTER(_xlfn.ANCHORARRAY('Game 5'!$J$7),_xlfn.ANCHORARRAY('Game 5'!$G$7)=L47),O46),_xlfn.LAMBDA(_xlpm.a,_xlpm.v,IF(_xlpm.v=FALSE,_xlpm.a+1,_xlpm.a))))+O46,12)</f>
        <v>12</v>
      </c>
      <c r="P47" s="11" t="str">
        <f t="shared" ca="1" si="0"/>
        <v>Win</v>
      </c>
    </row>
    <row r="48" spans="6:16" x14ac:dyDescent="0.35">
      <c r="F48" t="str">
        <f ca="1"/>
        <v>Player 9-12</v>
      </c>
      <c r="G48" t="str">
        <f ca="1"/>
        <v>Player 9</v>
      </c>
      <c r="H48" s="13">
        <f ca="1"/>
        <v>2</v>
      </c>
      <c r="I48" s="13" t="str">
        <f ca="1"/>
        <v>12</v>
      </c>
      <c r="J48" s="13" t="b">
        <f ca="1"/>
        <v>1</v>
      </c>
      <c r="M48" s="11"/>
      <c r="O48" s="11" cm="1">
        <f t="array" aca="1" ref="O48" ca="1">IFERROR(_xlfn.XMATCH(N48,_xlfn.SCAN(0,_xlfn.DROP(_xlfn._xlws.FILTER(_xlfn.ANCHORARRAY('Game 5'!$J$7),_xlfn.ANCHORARRAY('Game 5'!$G$7)=L48),O47),_xlfn.LAMBDA(_xlpm.a,_xlpm.v,IF(_xlpm.v=FALSE,_xlpm.a+1,_xlpm.a))))+O47,12)</f>
        <v>12</v>
      </c>
      <c r="P48" s="11" t="str">
        <f t="shared" ca="1" si="0"/>
        <v>Win</v>
      </c>
    </row>
    <row r="49" spans="6:16" x14ac:dyDescent="0.35">
      <c r="F49" t="str">
        <f ca="1"/>
        <v>Player 9-13</v>
      </c>
      <c r="G49" t="str">
        <f ca="1"/>
        <v>Player 9</v>
      </c>
      <c r="H49" s="13">
        <f ca="1"/>
        <v>2</v>
      </c>
      <c r="I49" s="13" t="str">
        <f ca="1"/>
        <v>13</v>
      </c>
      <c r="J49" s="13" t="b">
        <f ca="1"/>
        <v>1</v>
      </c>
      <c r="M49" s="11"/>
      <c r="O49" s="11" cm="1">
        <f t="array" aca="1" ref="O49" ca="1">IFERROR(_xlfn.XMATCH(N49,_xlfn.SCAN(0,_xlfn.DROP(_xlfn._xlws.FILTER(_xlfn.ANCHORARRAY('Game 5'!$J$7),_xlfn.ANCHORARRAY('Game 5'!$G$7)=L49),O48),_xlfn.LAMBDA(_xlpm.a,_xlpm.v,IF(_xlpm.v=FALSE,_xlpm.a+1,_xlpm.a))))+O48,12)</f>
        <v>12</v>
      </c>
      <c r="P49" s="11" t="str">
        <f t="shared" ca="1" si="0"/>
        <v>Win</v>
      </c>
    </row>
    <row r="50" spans="6:16" x14ac:dyDescent="0.35">
      <c r="F50" t="str">
        <f ca="1"/>
        <v>Player 9-14</v>
      </c>
      <c r="G50" t="str">
        <f ca="1"/>
        <v>Player 9</v>
      </c>
      <c r="H50" s="13">
        <f ca="1"/>
        <v>2</v>
      </c>
      <c r="I50" s="13" t="str">
        <f ca="1"/>
        <v>14</v>
      </c>
      <c r="J50" s="13" t="b">
        <f ca="1"/>
        <v>0</v>
      </c>
      <c r="M50" s="11"/>
      <c r="O50" s="11" cm="1">
        <f t="array" aca="1" ref="O50" ca="1">IFERROR(_xlfn.XMATCH(N50,_xlfn.SCAN(0,_xlfn.DROP(_xlfn._xlws.FILTER(_xlfn.ANCHORARRAY('Game 5'!$J$7),_xlfn.ANCHORARRAY('Game 5'!$G$7)=L50),O49),_xlfn.LAMBDA(_xlpm.a,_xlpm.v,IF(_xlpm.v=FALSE,_xlpm.a+1,_xlpm.a))))+O49,12)</f>
        <v>12</v>
      </c>
      <c r="P50" s="11" t="str">
        <f t="shared" ca="1" si="0"/>
        <v>Win</v>
      </c>
    </row>
    <row r="51" spans="6:16" x14ac:dyDescent="0.35">
      <c r="F51" t="str">
        <f ca="1"/>
        <v>Player 9-15</v>
      </c>
      <c r="G51" t="str">
        <f ca="1"/>
        <v>Player 9</v>
      </c>
      <c r="H51" s="13">
        <f ca="1"/>
        <v>2</v>
      </c>
      <c r="I51" s="13" t="str">
        <f ca="1"/>
        <v>15</v>
      </c>
      <c r="J51" s="13" t="b">
        <f ca="1"/>
        <v>0</v>
      </c>
      <c r="M51" s="11"/>
      <c r="O51" s="11" cm="1">
        <f t="array" aca="1" ref="O51" ca="1">IFERROR(_xlfn.XMATCH(N51,_xlfn.SCAN(0,_xlfn.DROP(_xlfn._xlws.FILTER(_xlfn.ANCHORARRAY('Game 5'!$J$7),_xlfn.ANCHORARRAY('Game 5'!$G$7)=L51),O50),_xlfn.LAMBDA(_xlpm.a,_xlpm.v,IF(_xlpm.v=FALSE,_xlpm.a+1,_xlpm.a))))+O50,12)</f>
        <v>12</v>
      </c>
      <c r="P51" s="11" t="str">
        <f t="shared" ca="1" si="0"/>
        <v>Win</v>
      </c>
    </row>
    <row r="52" spans="6:16" x14ac:dyDescent="0.35">
      <c r="F52" t="str">
        <f ca="1"/>
        <v>Player 12-1</v>
      </c>
      <c r="G52" t="str">
        <f ca="1"/>
        <v>Player 12</v>
      </c>
      <c r="H52" s="13">
        <f ca="1"/>
        <v>1</v>
      </c>
      <c r="I52" s="13" t="str">
        <f ca="1"/>
        <v>1</v>
      </c>
      <c r="J52" s="13" t="b">
        <f ca="1"/>
        <v>0</v>
      </c>
      <c r="M52" s="11"/>
      <c r="O52" s="11" cm="1">
        <f t="array" aca="1" ref="O52" ca="1">IFERROR(_xlfn.XMATCH(N52,_xlfn.SCAN(0,_xlfn.DROP(_xlfn._xlws.FILTER(_xlfn.ANCHORARRAY('Game 5'!$J$7),_xlfn.ANCHORARRAY('Game 5'!$G$7)=L52),O51),_xlfn.LAMBDA(_xlpm.a,_xlpm.v,IF(_xlpm.v=FALSE,_xlpm.a+1,_xlpm.a))))+O51,12)</f>
        <v>12</v>
      </c>
      <c r="P52" s="11" t="str">
        <f t="shared" ca="1" si="0"/>
        <v>Win</v>
      </c>
    </row>
    <row r="53" spans="6:16" x14ac:dyDescent="0.35">
      <c r="F53" t="str">
        <f ca="1"/>
        <v>Player 12-2</v>
      </c>
      <c r="G53" t="str">
        <f ca="1"/>
        <v>Player 12</v>
      </c>
      <c r="H53" s="13">
        <f ca="1"/>
        <v>1</v>
      </c>
      <c r="I53" s="13" t="str">
        <f ca="1"/>
        <v>2</v>
      </c>
      <c r="J53" s="13" t="b">
        <f ca="1"/>
        <v>1</v>
      </c>
      <c r="M53" s="11"/>
      <c r="O53" s="11" cm="1">
        <f t="array" aca="1" ref="O53" ca="1">IFERROR(_xlfn.XMATCH(N53,_xlfn.SCAN(0,_xlfn.DROP(_xlfn._xlws.FILTER(_xlfn.ANCHORARRAY('Game 5'!$J$7),_xlfn.ANCHORARRAY('Game 5'!$G$7)=L53),O52),_xlfn.LAMBDA(_xlpm.a,_xlpm.v,IF(_xlpm.v=FALSE,_xlpm.a+1,_xlpm.a))))+O52,12)</f>
        <v>12</v>
      </c>
      <c r="P53" s="11" t="str">
        <f t="shared" ca="1" si="0"/>
        <v>Win</v>
      </c>
    </row>
    <row r="54" spans="6:16" x14ac:dyDescent="0.35">
      <c r="F54" t="str">
        <f ca="1"/>
        <v>Player 12-3</v>
      </c>
      <c r="G54" t="str">
        <f ca="1"/>
        <v>Player 12</v>
      </c>
      <c r="H54" s="13">
        <f ca="1"/>
        <v>1</v>
      </c>
      <c r="I54" s="13" t="str">
        <f ca="1"/>
        <v>3</v>
      </c>
      <c r="J54" s="13" t="b">
        <f ca="1"/>
        <v>1</v>
      </c>
      <c r="M54" s="11"/>
      <c r="O54" s="11" cm="1">
        <f t="array" aca="1" ref="O54" ca="1">IFERROR(_xlfn.XMATCH(N54,_xlfn.SCAN(0,_xlfn.DROP(_xlfn._xlws.FILTER(_xlfn.ANCHORARRAY('Game 5'!$J$7),_xlfn.ANCHORARRAY('Game 5'!$G$7)=L54),O53),_xlfn.LAMBDA(_xlpm.a,_xlpm.v,IF(_xlpm.v=FALSE,_xlpm.a+1,_xlpm.a))))+O53,12)</f>
        <v>12</v>
      </c>
      <c r="P54" s="11" t="str">
        <f t="shared" ca="1" si="0"/>
        <v>Win</v>
      </c>
    </row>
    <row r="55" spans="6:16" x14ac:dyDescent="0.35">
      <c r="F55" t="str">
        <f ca="1"/>
        <v>Player 12-4</v>
      </c>
      <c r="G55" t="str">
        <f ca="1"/>
        <v>Player 12</v>
      </c>
      <c r="H55" s="13">
        <f ca="1"/>
        <v>1</v>
      </c>
      <c r="I55" s="13" t="str">
        <f ca="1"/>
        <v>4</v>
      </c>
      <c r="J55" s="13" t="b">
        <f ca="1"/>
        <v>1</v>
      </c>
      <c r="M55" s="11"/>
      <c r="O55" s="11" cm="1">
        <f t="array" aca="1" ref="O55" ca="1">IFERROR(_xlfn.XMATCH(N55,_xlfn.SCAN(0,_xlfn.DROP(_xlfn._xlws.FILTER(_xlfn.ANCHORARRAY('Game 5'!$J$7),_xlfn.ANCHORARRAY('Game 5'!$G$7)=L55),O54),_xlfn.LAMBDA(_xlpm.a,_xlpm.v,IF(_xlpm.v=FALSE,_xlpm.a+1,_xlpm.a))))+O54,12)</f>
        <v>12</v>
      </c>
      <c r="P55" s="11" t="str">
        <f t="shared" ca="1" si="0"/>
        <v>Win</v>
      </c>
    </row>
    <row r="56" spans="6:16" x14ac:dyDescent="0.35">
      <c r="F56" t="str">
        <f ca="1"/>
        <v>Player 12-5</v>
      </c>
      <c r="G56" t="str">
        <f ca="1"/>
        <v>Player 12</v>
      </c>
      <c r="H56" s="13">
        <f ca="1"/>
        <v>1</v>
      </c>
      <c r="I56" s="13" t="str">
        <f ca="1"/>
        <v>5</v>
      </c>
      <c r="J56" s="13" t="b">
        <f ca="1"/>
        <v>1</v>
      </c>
      <c r="M56" s="11"/>
      <c r="O56" s="11" cm="1">
        <f t="array" aca="1" ref="O56" ca="1">IFERROR(_xlfn.XMATCH(N56,_xlfn.SCAN(0,_xlfn.DROP(_xlfn._xlws.FILTER(_xlfn.ANCHORARRAY('Game 5'!$J$7),_xlfn.ANCHORARRAY('Game 5'!$G$7)=L56),O55),_xlfn.LAMBDA(_xlpm.a,_xlpm.v,IF(_xlpm.v=FALSE,_xlpm.a+1,_xlpm.a))))+O55,12)</f>
        <v>12</v>
      </c>
      <c r="P56" s="11" t="str">
        <f t="shared" ca="1" si="0"/>
        <v>Win</v>
      </c>
    </row>
    <row r="57" spans="6:16" x14ac:dyDescent="0.35">
      <c r="F57" t="str">
        <f ca="1"/>
        <v>Player 12-6</v>
      </c>
      <c r="G57" t="str">
        <f ca="1"/>
        <v>Player 12</v>
      </c>
      <c r="H57" s="13">
        <f ca="1"/>
        <v>1</v>
      </c>
      <c r="I57" s="13" t="str">
        <f ca="1"/>
        <v>6</v>
      </c>
      <c r="J57" s="13" t="b">
        <f ca="1"/>
        <v>0</v>
      </c>
      <c r="M57" s="11"/>
      <c r="O57" s="11" cm="1">
        <f t="array" aca="1" ref="O57" ca="1">IFERROR(_xlfn.XMATCH(N57,_xlfn.SCAN(0,_xlfn.DROP(_xlfn._xlws.FILTER(_xlfn.ANCHORARRAY('Game 5'!$J$7),_xlfn.ANCHORARRAY('Game 5'!$G$7)=L57),O56),_xlfn.LAMBDA(_xlpm.a,_xlpm.v,IF(_xlpm.v=FALSE,_xlpm.a+1,_xlpm.a))))+O56,12)</f>
        <v>12</v>
      </c>
      <c r="P57" s="11" t="str">
        <f t="shared" ca="1" si="0"/>
        <v>Win</v>
      </c>
    </row>
    <row r="58" spans="6:16" x14ac:dyDescent="0.35">
      <c r="F58" t="str">
        <f ca="1"/>
        <v>Player 12-7</v>
      </c>
      <c r="G58" t="str">
        <f ca="1"/>
        <v>Player 12</v>
      </c>
      <c r="H58" s="13">
        <f ca="1"/>
        <v>1</v>
      </c>
      <c r="I58" s="13" t="str">
        <f ca="1"/>
        <v>7</v>
      </c>
      <c r="J58" s="13" t="b">
        <f ca="1"/>
        <v>1</v>
      </c>
      <c r="M58" s="11"/>
      <c r="O58" s="11" cm="1">
        <f t="array" aca="1" ref="O58" ca="1">IFERROR(_xlfn.XMATCH(N58,_xlfn.SCAN(0,_xlfn.DROP(_xlfn._xlws.FILTER(_xlfn.ANCHORARRAY('Game 5'!$J$7),_xlfn.ANCHORARRAY('Game 5'!$G$7)=L58),O57),_xlfn.LAMBDA(_xlpm.a,_xlpm.v,IF(_xlpm.v=FALSE,_xlpm.a+1,_xlpm.a))))+O57,12)</f>
        <v>12</v>
      </c>
      <c r="P58" s="11" t="str">
        <f t="shared" ca="1" si="0"/>
        <v>Win</v>
      </c>
    </row>
    <row r="59" spans="6:16" x14ac:dyDescent="0.35">
      <c r="F59" t="str">
        <f ca="1"/>
        <v>Player 12-8</v>
      </c>
      <c r="G59" t="str">
        <f ca="1"/>
        <v>Player 12</v>
      </c>
      <c r="H59" s="13">
        <f ca="1"/>
        <v>1</v>
      </c>
      <c r="I59" s="13" t="str">
        <f ca="1"/>
        <v>8</v>
      </c>
      <c r="J59" s="13" t="b">
        <f ca="1"/>
        <v>0</v>
      </c>
      <c r="M59" s="11"/>
      <c r="O59" s="11" cm="1">
        <f t="array" aca="1" ref="O59" ca="1">IFERROR(_xlfn.XMATCH(N59,_xlfn.SCAN(0,_xlfn.DROP(_xlfn._xlws.FILTER(_xlfn.ANCHORARRAY('Game 5'!$J$7),_xlfn.ANCHORARRAY('Game 5'!$G$7)=L59),O58),_xlfn.LAMBDA(_xlpm.a,_xlpm.v,IF(_xlpm.v=FALSE,_xlpm.a+1,_xlpm.a))))+O58,12)</f>
        <v>12</v>
      </c>
      <c r="P59" s="11" t="str">
        <f t="shared" ca="1" si="0"/>
        <v>Win</v>
      </c>
    </row>
    <row r="60" spans="6:16" x14ac:dyDescent="0.35">
      <c r="F60" t="str">
        <f ca="1"/>
        <v>Player 12-9</v>
      </c>
      <c r="G60" t="str">
        <f ca="1"/>
        <v>Player 12</v>
      </c>
      <c r="H60" s="13">
        <f ca="1"/>
        <v>1</v>
      </c>
      <c r="I60" s="13" t="str">
        <f ca="1"/>
        <v>9</v>
      </c>
      <c r="J60" s="13" t="b">
        <f ca="1"/>
        <v>0</v>
      </c>
      <c r="M60" s="11"/>
      <c r="O60" s="11" cm="1">
        <f t="array" aca="1" ref="O60" ca="1">IFERROR(_xlfn.XMATCH(N60,_xlfn.SCAN(0,_xlfn.DROP(_xlfn._xlws.FILTER(_xlfn.ANCHORARRAY('Game 5'!$J$7),_xlfn.ANCHORARRAY('Game 5'!$G$7)=L60),O59),_xlfn.LAMBDA(_xlpm.a,_xlpm.v,IF(_xlpm.v=FALSE,_xlpm.a+1,_xlpm.a))))+O59,12)</f>
        <v>12</v>
      </c>
      <c r="P60" s="11" t="str">
        <f t="shared" ca="1" si="0"/>
        <v>Win</v>
      </c>
    </row>
    <row r="61" spans="6:16" x14ac:dyDescent="0.35">
      <c r="F61" t="str">
        <f ca="1"/>
        <v>Player 12-10</v>
      </c>
      <c r="G61" t="str">
        <f ca="1"/>
        <v>Player 12</v>
      </c>
      <c r="H61" s="13">
        <f ca="1"/>
        <v>1</v>
      </c>
      <c r="I61" s="13" t="str">
        <f ca="1"/>
        <v>10</v>
      </c>
      <c r="J61" s="13" t="b">
        <f ca="1"/>
        <v>0</v>
      </c>
      <c r="M61" s="11"/>
      <c r="O61" s="11" cm="1">
        <f t="array" aca="1" ref="O61" ca="1">IFERROR(_xlfn.XMATCH(N61,_xlfn.SCAN(0,_xlfn.DROP(_xlfn._xlws.FILTER(_xlfn.ANCHORARRAY('Game 5'!$J$7),_xlfn.ANCHORARRAY('Game 5'!$G$7)=L61),O60),_xlfn.LAMBDA(_xlpm.a,_xlpm.v,IF(_xlpm.v=FALSE,_xlpm.a+1,_xlpm.a))))+O60,12)</f>
        <v>12</v>
      </c>
      <c r="P61" s="11" t="str">
        <f t="shared" ca="1" si="0"/>
        <v>Win</v>
      </c>
    </row>
    <row r="62" spans="6:16" x14ac:dyDescent="0.35">
      <c r="F62" t="str">
        <f ca="1"/>
        <v>Player 12-11</v>
      </c>
      <c r="G62" t="str">
        <f ca="1"/>
        <v>Player 12</v>
      </c>
      <c r="H62" s="13">
        <f ca="1"/>
        <v>1</v>
      </c>
      <c r="I62" s="13" t="str">
        <f ca="1"/>
        <v>11</v>
      </c>
      <c r="J62" s="13" t="b">
        <f ca="1"/>
        <v>0</v>
      </c>
      <c r="M62" s="11"/>
      <c r="O62" s="11" cm="1">
        <f t="array" aca="1" ref="O62" ca="1">IFERROR(_xlfn.XMATCH(N62,_xlfn.SCAN(0,_xlfn.DROP(_xlfn._xlws.FILTER(_xlfn.ANCHORARRAY('Game 5'!$J$7),_xlfn.ANCHORARRAY('Game 5'!$G$7)=L62),O61),_xlfn.LAMBDA(_xlpm.a,_xlpm.v,IF(_xlpm.v=FALSE,_xlpm.a+1,_xlpm.a))))+O61,12)</f>
        <v>12</v>
      </c>
      <c r="P62" s="11" t="str">
        <f t="shared" ca="1" si="0"/>
        <v>Win</v>
      </c>
    </row>
    <row r="63" spans="6:16" x14ac:dyDescent="0.35">
      <c r="F63" t="str">
        <f ca="1"/>
        <v>Player 12-12</v>
      </c>
      <c r="G63" t="str">
        <f ca="1"/>
        <v>Player 12</v>
      </c>
      <c r="H63" s="13">
        <f ca="1"/>
        <v>1</v>
      </c>
      <c r="I63" s="13" t="str">
        <f ca="1"/>
        <v>12</v>
      </c>
      <c r="J63" s="13" t="b">
        <f ca="1"/>
        <v>0</v>
      </c>
      <c r="M63" s="11"/>
      <c r="O63" s="11" cm="1">
        <f t="array" aca="1" ref="O63" ca="1">IFERROR(_xlfn.XMATCH(N63,_xlfn.SCAN(0,_xlfn.DROP(_xlfn._xlws.FILTER(_xlfn.ANCHORARRAY('Game 5'!$J$7),_xlfn.ANCHORARRAY('Game 5'!$G$7)=L63),O62),_xlfn.LAMBDA(_xlpm.a,_xlpm.v,IF(_xlpm.v=FALSE,_xlpm.a+1,_xlpm.a))))+O62,12)</f>
        <v>12</v>
      </c>
      <c r="P63" s="11" t="str">
        <f t="shared" ca="1" si="0"/>
        <v>Win</v>
      </c>
    </row>
    <row r="64" spans="6:16" x14ac:dyDescent="0.35">
      <c r="F64" t="str">
        <f ca="1"/>
        <v>Player 12-13</v>
      </c>
      <c r="G64" t="str">
        <f ca="1"/>
        <v>Player 12</v>
      </c>
      <c r="H64" s="13">
        <f ca="1"/>
        <v>1</v>
      </c>
      <c r="I64" s="13" t="str">
        <f ca="1"/>
        <v>13</v>
      </c>
      <c r="J64" s="13" t="b">
        <f ca="1"/>
        <v>1</v>
      </c>
      <c r="M64" s="11"/>
      <c r="O64" s="11" cm="1">
        <f t="array" aca="1" ref="O64" ca="1">IFERROR(_xlfn.XMATCH(N64,_xlfn.SCAN(0,_xlfn.DROP(_xlfn._xlws.FILTER(_xlfn.ANCHORARRAY('Game 5'!$J$7),_xlfn.ANCHORARRAY('Game 5'!$G$7)=L64),O63),_xlfn.LAMBDA(_xlpm.a,_xlpm.v,IF(_xlpm.v=FALSE,_xlpm.a+1,_xlpm.a))))+O63,12)</f>
        <v>12</v>
      </c>
      <c r="P64" s="11" t="str">
        <f t="shared" ca="1" si="0"/>
        <v>Win</v>
      </c>
    </row>
    <row r="65" spans="6:16" x14ac:dyDescent="0.35">
      <c r="F65" t="str">
        <f ca="1"/>
        <v>Player 12-14</v>
      </c>
      <c r="G65" t="str">
        <f ca="1"/>
        <v>Player 12</v>
      </c>
      <c r="H65" s="13">
        <f ca="1"/>
        <v>1</v>
      </c>
      <c r="I65" s="13" t="str">
        <f ca="1"/>
        <v>14</v>
      </c>
      <c r="J65" s="13" t="b">
        <f ca="1"/>
        <v>1</v>
      </c>
      <c r="M65" s="11"/>
      <c r="O65" s="11" cm="1">
        <f t="array" aca="1" ref="O65" ca="1">IFERROR(_xlfn.XMATCH(N65,_xlfn.SCAN(0,_xlfn.DROP(_xlfn._xlws.FILTER(_xlfn.ANCHORARRAY('Game 5'!$J$7),_xlfn.ANCHORARRAY('Game 5'!$G$7)=L65),O64),_xlfn.LAMBDA(_xlpm.a,_xlpm.v,IF(_xlpm.v=FALSE,_xlpm.a+1,_xlpm.a))))+O64,12)</f>
        <v>12</v>
      </c>
      <c r="P65" s="11" t="str">
        <f t="shared" ca="1" si="0"/>
        <v>Win</v>
      </c>
    </row>
    <row r="66" spans="6:16" x14ac:dyDescent="0.35">
      <c r="F66" t="str">
        <f ca="1"/>
        <v>Player 12-15</v>
      </c>
      <c r="G66" t="str">
        <f ca="1"/>
        <v>Player 12</v>
      </c>
      <c r="H66" s="13">
        <f ca="1"/>
        <v>1</v>
      </c>
      <c r="I66" s="13" t="str">
        <f ca="1"/>
        <v>15</v>
      </c>
      <c r="J66" s="13" t="b">
        <f ca="1"/>
        <v>1</v>
      </c>
      <c r="M66" s="11"/>
      <c r="O66" s="11" cm="1">
        <f t="array" aca="1" ref="O66" ca="1">IFERROR(_xlfn.XMATCH(N66,_xlfn.SCAN(0,_xlfn.DROP(_xlfn._xlws.FILTER(_xlfn.ANCHORARRAY('Game 5'!$J$7),_xlfn.ANCHORARRAY('Game 5'!$G$7)=L66),O65),_xlfn.LAMBDA(_xlpm.a,_xlpm.v,IF(_xlpm.v=FALSE,_xlpm.a+1,_xlpm.a))))+O65,12)</f>
        <v>12</v>
      </c>
      <c r="P66" s="11" t="str">
        <f t="shared" ca="1" si="0"/>
        <v>Win</v>
      </c>
    </row>
    <row r="67" spans="6:16" x14ac:dyDescent="0.35">
      <c r="F67" t="str">
        <f ca="1"/>
        <v>Player 11-1</v>
      </c>
      <c r="G67" t="str">
        <f ca="1"/>
        <v>Player 11</v>
      </c>
      <c r="H67" s="13">
        <f ca="1"/>
        <v>0</v>
      </c>
      <c r="I67" s="13" t="str">
        <f ca="1"/>
        <v>1</v>
      </c>
      <c r="J67" s="13" t="b">
        <f ca="1"/>
        <v>1</v>
      </c>
      <c r="M67" s="11"/>
      <c r="O67" s="11" cm="1">
        <f t="array" aca="1" ref="O67" ca="1">IFERROR(_xlfn.XMATCH(N67,_xlfn.SCAN(0,_xlfn.DROP(_xlfn._xlws.FILTER(_xlfn.ANCHORARRAY('Game 5'!$J$7),_xlfn.ANCHORARRAY('Game 5'!$G$7)=L67),O66),_xlfn.LAMBDA(_xlpm.a,_xlpm.v,IF(_xlpm.v=FALSE,_xlpm.a+1,_xlpm.a))))+O66,12)</f>
        <v>12</v>
      </c>
      <c r="P67" s="11" t="str">
        <f t="shared" ca="1" si="0"/>
        <v>Win</v>
      </c>
    </row>
    <row r="68" spans="6:16" x14ac:dyDescent="0.35">
      <c r="F68" t="str">
        <f ca="1"/>
        <v>Player 11-2</v>
      </c>
      <c r="G68" t="str">
        <f ca="1"/>
        <v>Player 11</v>
      </c>
      <c r="H68" s="13">
        <f ca="1"/>
        <v>0</v>
      </c>
      <c r="I68" s="13" t="str">
        <f ca="1"/>
        <v>2</v>
      </c>
      <c r="J68" s="13" t="b">
        <f ca="1"/>
        <v>0</v>
      </c>
      <c r="M68" s="11"/>
      <c r="O68" s="11" cm="1">
        <f t="array" aca="1" ref="O68" ca="1">IFERROR(_xlfn.XMATCH(N68,_xlfn.SCAN(0,_xlfn.DROP(_xlfn._xlws.FILTER(_xlfn.ANCHORARRAY('Game 5'!$J$7),_xlfn.ANCHORARRAY('Game 5'!$G$7)=L68),O67),_xlfn.LAMBDA(_xlpm.a,_xlpm.v,IF(_xlpm.v=FALSE,_xlpm.a+1,_xlpm.a))))+O67,12)</f>
        <v>12</v>
      </c>
      <c r="P68" s="11" t="str">
        <f t="shared" ca="1" si="0"/>
        <v>Win</v>
      </c>
    </row>
    <row r="69" spans="6:16" x14ac:dyDescent="0.35">
      <c r="F69" t="str">
        <f ca="1"/>
        <v>Player 11-3</v>
      </c>
      <c r="G69" t="str">
        <f ca="1"/>
        <v>Player 11</v>
      </c>
      <c r="H69" s="13">
        <f ca="1"/>
        <v>0</v>
      </c>
      <c r="I69" s="13" t="str">
        <f ca="1"/>
        <v>3</v>
      </c>
      <c r="J69" s="13" t="b">
        <f ca="1"/>
        <v>1</v>
      </c>
      <c r="M69" s="11"/>
      <c r="O69" s="11" cm="1">
        <f t="array" aca="1" ref="O69" ca="1">IFERROR(_xlfn.XMATCH(N69,_xlfn.SCAN(0,_xlfn.DROP(_xlfn._xlws.FILTER(_xlfn.ANCHORARRAY('Game 5'!$J$7),_xlfn.ANCHORARRAY('Game 5'!$G$7)=L69),O68),_xlfn.LAMBDA(_xlpm.a,_xlpm.v,IF(_xlpm.v=FALSE,_xlpm.a+1,_xlpm.a))))+O68,12)</f>
        <v>12</v>
      </c>
      <c r="P69" s="11" t="str">
        <f t="shared" ca="1" si="0"/>
        <v>Win</v>
      </c>
    </row>
    <row r="70" spans="6:16" x14ac:dyDescent="0.35">
      <c r="F70" t="str">
        <f ca="1"/>
        <v>Player 11-4</v>
      </c>
      <c r="G70" t="str">
        <f ca="1"/>
        <v>Player 11</v>
      </c>
      <c r="H70" s="13">
        <f ca="1"/>
        <v>0</v>
      </c>
      <c r="I70" s="13" t="str">
        <f ca="1"/>
        <v>4</v>
      </c>
      <c r="J70" s="13" t="b">
        <f ca="1"/>
        <v>0</v>
      </c>
      <c r="M70" s="11"/>
      <c r="O70" s="11" cm="1">
        <f t="array" aca="1" ref="O70" ca="1">IFERROR(_xlfn.XMATCH(N70,_xlfn.SCAN(0,_xlfn.DROP(_xlfn._xlws.FILTER(_xlfn.ANCHORARRAY('Game 5'!$J$7),_xlfn.ANCHORARRAY('Game 5'!$G$7)=L70),O69),_xlfn.LAMBDA(_xlpm.a,_xlpm.v,IF(_xlpm.v=FALSE,_xlpm.a+1,_xlpm.a))))+O69,12)</f>
        <v>12</v>
      </c>
      <c r="P70" s="11" t="str">
        <f t="shared" ca="1" si="0"/>
        <v>Win</v>
      </c>
    </row>
    <row r="71" spans="6:16" x14ac:dyDescent="0.35">
      <c r="F71" t="str">
        <f ca="1"/>
        <v>Player 11-5</v>
      </c>
      <c r="G71" t="str">
        <f ca="1"/>
        <v>Player 11</v>
      </c>
      <c r="H71" s="13">
        <f ca="1"/>
        <v>0</v>
      </c>
      <c r="I71" s="13" t="str">
        <f ca="1"/>
        <v>5</v>
      </c>
      <c r="J71" s="13" t="b">
        <f ca="1"/>
        <v>0</v>
      </c>
      <c r="M71" s="11"/>
      <c r="P71"/>
    </row>
    <row r="72" spans="6:16" x14ac:dyDescent="0.35">
      <c r="F72" t="str">
        <f ca="1"/>
        <v>Player 11-6</v>
      </c>
      <c r="G72" t="str">
        <f ca="1"/>
        <v>Player 11</v>
      </c>
      <c r="H72" s="13">
        <f ca="1"/>
        <v>0</v>
      </c>
      <c r="I72" s="13" t="str">
        <f ca="1"/>
        <v>6</v>
      </c>
      <c r="J72" s="13" t="b">
        <f ca="1"/>
        <v>0</v>
      </c>
      <c r="M72" s="11"/>
      <c r="P72"/>
    </row>
    <row r="73" spans="6:16" x14ac:dyDescent="0.35">
      <c r="F73" t="str">
        <f ca="1"/>
        <v>Player 11-7</v>
      </c>
      <c r="G73" t="str">
        <f ca="1"/>
        <v>Player 11</v>
      </c>
      <c r="H73" s="13">
        <f ca="1"/>
        <v>0</v>
      </c>
      <c r="I73" s="13" t="str">
        <f ca="1"/>
        <v>7</v>
      </c>
      <c r="J73" s="13" t="b">
        <f ca="1"/>
        <v>1</v>
      </c>
      <c r="M73" s="11"/>
      <c r="P73"/>
    </row>
    <row r="74" spans="6:16" x14ac:dyDescent="0.35">
      <c r="F74" t="str">
        <f ca="1"/>
        <v>Player 11-8</v>
      </c>
      <c r="G74" t="str">
        <f ca="1"/>
        <v>Player 11</v>
      </c>
      <c r="H74" s="13">
        <f ca="1"/>
        <v>0</v>
      </c>
      <c r="I74" s="13" t="str">
        <f ca="1"/>
        <v>8</v>
      </c>
      <c r="J74" s="13" t="b">
        <f ca="1"/>
        <v>1</v>
      </c>
      <c r="M74" s="11"/>
      <c r="P74"/>
    </row>
    <row r="75" spans="6:16" x14ac:dyDescent="0.35">
      <c r="F75" t="str">
        <f ca="1"/>
        <v>Player 11-9</v>
      </c>
      <c r="G75" t="str">
        <f ca="1"/>
        <v>Player 11</v>
      </c>
      <c r="H75" s="13">
        <f ca="1"/>
        <v>0</v>
      </c>
      <c r="I75" s="13" t="str">
        <f ca="1"/>
        <v>9</v>
      </c>
      <c r="J75" s="13" t="b">
        <f ca="1"/>
        <v>0</v>
      </c>
      <c r="M75" s="11"/>
      <c r="P75"/>
    </row>
    <row r="76" spans="6:16" x14ac:dyDescent="0.35">
      <c r="F76" t="str">
        <f ca="1"/>
        <v>Player 11-10</v>
      </c>
      <c r="G76" t="str">
        <f ca="1"/>
        <v>Player 11</v>
      </c>
      <c r="H76" s="13">
        <f ca="1"/>
        <v>0</v>
      </c>
      <c r="I76" s="13" t="str">
        <f ca="1"/>
        <v>10</v>
      </c>
      <c r="J76" s="13" t="b">
        <f ca="1"/>
        <v>0</v>
      </c>
      <c r="M76" s="11"/>
      <c r="P76"/>
    </row>
    <row r="77" spans="6:16" x14ac:dyDescent="0.35">
      <c r="F77" t="str">
        <f ca="1"/>
        <v>Player 11-11</v>
      </c>
      <c r="G77" t="str">
        <f ca="1"/>
        <v>Player 11</v>
      </c>
      <c r="H77" s="13">
        <f ca="1"/>
        <v>0</v>
      </c>
      <c r="I77" s="13" t="str">
        <f ca="1"/>
        <v>11</v>
      </c>
      <c r="J77" s="13" t="b">
        <f ca="1"/>
        <v>1</v>
      </c>
      <c r="M77" s="11"/>
      <c r="P77"/>
    </row>
    <row r="78" spans="6:16" x14ac:dyDescent="0.35">
      <c r="F78" t="str">
        <f ca="1"/>
        <v>Player 11-12</v>
      </c>
      <c r="G78" t="str">
        <f ca="1"/>
        <v>Player 11</v>
      </c>
      <c r="H78" s="13">
        <f ca="1"/>
        <v>0</v>
      </c>
      <c r="I78" s="13" t="str">
        <f ca="1"/>
        <v>12</v>
      </c>
      <c r="J78" s="13" t="b">
        <f ca="1"/>
        <v>1</v>
      </c>
      <c r="M78" s="11"/>
      <c r="P78"/>
    </row>
    <row r="79" spans="6:16" x14ac:dyDescent="0.35">
      <c r="F79" t="str">
        <f ca="1"/>
        <v>Player 11-13</v>
      </c>
      <c r="G79" t="str">
        <f ca="1"/>
        <v>Player 11</v>
      </c>
      <c r="H79" s="13">
        <f ca="1"/>
        <v>0</v>
      </c>
      <c r="I79" s="13" t="str">
        <f ca="1"/>
        <v>13</v>
      </c>
      <c r="J79" s="13" t="b">
        <f ca="1"/>
        <v>0</v>
      </c>
      <c r="M79" s="11"/>
      <c r="P79"/>
    </row>
    <row r="80" spans="6:16" x14ac:dyDescent="0.35">
      <c r="F80" t="str">
        <f ca="1"/>
        <v>Player 11-14</v>
      </c>
      <c r="G80" t="str">
        <f ca="1"/>
        <v>Player 11</v>
      </c>
      <c r="H80" s="13">
        <f ca="1"/>
        <v>0</v>
      </c>
      <c r="I80" s="13" t="str">
        <f ca="1"/>
        <v>14</v>
      </c>
      <c r="J80" s="13" t="b">
        <f ca="1"/>
        <v>0</v>
      </c>
      <c r="M80" s="11"/>
      <c r="P80"/>
    </row>
    <row r="81" spans="6:16" x14ac:dyDescent="0.35">
      <c r="F81" t="str">
        <f ca="1"/>
        <v>Player 11-15</v>
      </c>
      <c r="G81" t="str">
        <f ca="1"/>
        <v>Player 11</v>
      </c>
      <c r="H81" s="13">
        <f ca="1"/>
        <v>0</v>
      </c>
      <c r="I81" s="13" t="str">
        <f ca="1"/>
        <v>15</v>
      </c>
      <c r="J81" s="13" t="b">
        <f ca="1"/>
        <v>1</v>
      </c>
      <c r="M81" s="11"/>
      <c r="P81"/>
    </row>
    <row r="82" spans="6:16" x14ac:dyDescent="0.35">
      <c r="F82" t="str">
        <f ca="1"/>
        <v>Player 15-1</v>
      </c>
      <c r="G82" t="str">
        <f ca="1"/>
        <v>Player 15</v>
      </c>
      <c r="H82" s="13">
        <f ca="1"/>
        <v>0</v>
      </c>
      <c r="I82" s="13" t="str">
        <f ca="1"/>
        <v>1</v>
      </c>
      <c r="J82" s="13" t="b">
        <f ca="1"/>
        <v>1</v>
      </c>
      <c r="M82" s="11"/>
      <c r="P82"/>
    </row>
    <row r="83" spans="6:16" x14ac:dyDescent="0.35">
      <c r="F83" t="str">
        <f ca="1"/>
        <v>Player 15-2</v>
      </c>
      <c r="G83" t="str">
        <f ca="1"/>
        <v>Player 15</v>
      </c>
      <c r="H83" s="13">
        <f ca="1"/>
        <v>0</v>
      </c>
      <c r="I83" s="13" t="str">
        <f ca="1"/>
        <v>2</v>
      </c>
      <c r="J83" s="13" t="b">
        <f ca="1"/>
        <v>1</v>
      </c>
      <c r="M83" s="11"/>
      <c r="P83"/>
    </row>
    <row r="84" spans="6:16" x14ac:dyDescent="0.35">
      <c r="F84" t="str">
        <f ca="1"/>
        <v>Player 15-3</v>
      </c>
      <c r="G84" t="str">
        <f ca="1"/>
        <v>Player 15</v>
      </c>
      <c r="H84" s="13">
        <f ca="1"/>
        <v>0</v>
      </c>
      <c r="I84" s="13" t="str">
        <f ca="1"/>
        <v>3</v>
      </c>
      <c r="J84" s="13" t="b">
        <f ca="1"/>
        <v>1</v>
      </c>
      <c r="M84" s="11"/>
      <c r="P84"/>
    </row>
    <row r="85" spans="6:16" x14ac:dyDescent="0.35">
      <c r="F85" t="str">
        <f ca="1"/>
        <v>Player 15-4</v>
      </c>
      <c r="G85" t="str">
        <f ca="1"/>
        <v>Player 15</v>
      </c>
      <c r="H85" s="13">
        <f ca="1"/>
        <v>0</v>
      </c>
      <c r="I85" s="13" t="str">
        <f ca="1"/>
        <v>4</v>
      </c>
      <c r="J85" s="13" t="b">
        <f ca="1"/>
        <v>0</v>
      </c>
      <c r="M85" s="11"/>
      <c r="P85"/>
    </row>
    <row r="86" spans="6:16" x14ac:dyDescent="0.35">
      <c r="F86" t="str">
        <f ca="1"/>
        <v>Player 15-5</v>
      </c>
      <c r="G86" t="str">
        <f ca="1"/>
        <v>Player 15</v>
      </c>
      <c r="H86" s="13">
        <f ca="1"/>
        <v>0</v>
      </c>
      <c r="I86" s="13" t="str">
        <f ca="1"/>
        <v>5</v>
      </c>
      <c r="J86" s="13" t="b">
        <f ca="1"/>
        <v>0</v>
      </c>
      <c r="M86" s="11"/>
      <c r="P86"/>
    </row>
    <row r="87" spans="6:16" x14ac:dyDescent="0.35">
      <c r="F87" t="str">
        <f ca="1"/>
        <v>Player 15-6</v>
      </c>
      <c r="G87" t="str">
        <f ca="1"/>
        <v>Player 15</v>
      </c>
      <c r="H87" s="13">
        <f ca="1"/>
        <v>0</v>
      </c>
      <c r="I87" s="13" t="str">
        <f ca="1"/>
        <v>6</v>
      </c>
      <c r="J87" s="13" t="b">
        <f ca="1"/>
        <v>0</v>
      </c>
      <c r="M87" s="11"/>
      <c r="P87"/>
    </row>
    <row r="88" spans="6:16" x14ac:dyDescent="0.35">
      <c r="F88" t="str">
        <f ca="1"/>
        <v>Player 15-7</v>
      </c>
      <c r="G88" t="str">
        <f ca="1"/>
        <v>Player 15</v>
      </c>
      <c r="H88" s="13">
        <f ca="1"/>
        <v>0</v>
      </c>
      <c r="I88" s="13" t="str">
        <f ca="1"/>
        <v>7</v>
      </c>
      <c r="J88" s="13" t="b">
        <f ca="1"/>
        <v>0</v>
      </c>
      <c r="M88" s="11"/>
      <c r="P88"/>
    </row>
    <row r="89" spans="6:16" x14ac:dyDescent="0.35">
      <c r="F89" t="str">
        <f ca="1"/>
        <v>Player 15-8</v>
      </c>
      <c r="G89" t="str">
        <f ca="1"/>
        <v>Player 15</v>
      </c>
      <c r="H89" s="13">
        <f ca="1"/>
        <v>0</v>
      </c>
      <c r="I89" s="13" t="str">
        <f ca="1"/>
        <v>8</v>
      </c>
      <c r="J89" s="13" t="b">
        <f ca="1"/>
        <v>1</v>
      </c>
      <c r="M89" s="11"/>
      <c r="P89"/>
    </row>
    <row r="90" spans="6:16" x14ac:dyDescent="0.35">
      <c r="F90" t="str">
        <f ca="1"/>
        <v>Player 15-9</v>
      </c>
      <c r="G90" t="str">
        <f ca="1"/>
        <v>Player 15</v>
      </c>
      <c r="H90" s="13">
        <f ca="1"/>
        <v>0</v>
      </c>
      <c r="I90" s="13" t="str">
        <f ca="1"/>
        <v>9</v>
      </c>
      <c r="J90" s="13" t="b">
        <f ca="1"/>
        <v>0</v>
      </c>
      <c r="M90" s="11"/>
      <c r="P90"/>
    </row>
    <row r="91" spans="6:16" x14ac:dyDescent="0.35">
      <c r="F91" t="str">
        <f ca="1"/>
        <v>Player 15-10</v>
      </c>
      <c r="G91" t="str">
        <f ca="1"/>
        <v>Player 15</v>
      </c>
      <c r="H91" s="13">
        <f ca="1"/>
        <v>0</v>
      </c>
      <c r="I91" s="13" t="str">
        <f ca="1"/>
        <v>10</v>
      </c>
      <c r="J91" s="13" t="b">
        <f ca="1"/>
        <v>0</v>
      </c>
      <c r="M91" s="11"/>
      <c r="P91"/>
    </row>
    <row r="92" spans="6:16" x14ac:dyDescent="0.35">
      <c r="F92" t="str">
        <f ca="1"/>
        <v>Player 15-11</v>
      </c>
      <c r="G92" t="str">
        <f ca="1"/>
        <v>Player 15</v>
      </c>
      <c r="H92" s="13">
        <f ca="1"/>
        <v>0</v>
      </c>
      <c r="I92" s="13" t="str">
        <f ca="1"/>
        <v>11</v>
      </c>
      <c r="J92" s="13" t="b">
        <f ca="1"/>
        <v>1</v>
      </c>
      <c r="M92" s="11"/>
      <c r="P92"/>
    </row>
    <row r="93" spans="6:16" x14ac:dyDescent="0.35">
      <c r="F93" t="str">
        <f ca="1"/>
        <v>Player 15-12</v>
      </c>
      <c r="G93" t="str">
        <f ca="1"/>
        <v>Player 15</v>
      </c>
      <c r="H93" s="13">
        <f ca="1"/>
        <v>0</v>
      </c>
      <c r="I93" s="13" t="str">
        <f ca="1"/>
        <v>12</v>
      </c>
      <c r="J93" s="13" t="b">
        <f ca="1"/>
        <v>1</v>
      </c>
      <c r="M93" s="11"/>
      <c r="P93"/>
    </row>
    <row r="94" spans="6:16" x14ac:dyDescent="0.35">
      <c r="F94" t="str">
        <f ca="1"/>
        <v>Player 15-13</v>
      </c>
      <c r="G94" t="str">
        <f ca="1"/>
        <v>Player 15</v>
      </c>
      <c r="H94" s="13">
        <f ca="1"/>
        <v>0</v>
      </c>
      <c r="I94" s="13" t="str">
        <f ca="1"/>
        <v>13</v>
      </c>
      <c r="J94" s="13" t="b">
        <f ca="1"/>
        <v>1</v>
      </c>
      <c r="M94" s="11"/>
      <c r="P94"/>
    </row>
    <row r="95" spans="6:16" x14ac:dyDescent="0.35">
      <c r="F95" t="str">
        <f ca="1"/>
        <v>Player 15-14</v>
      </c>
      <c r="G95" t="str">
        <f ca="1"/>
        <v>Player 15</v>
      </c>
      <c r="H95" s="13">
        <f ca="1"/>
        <v>0</v>
      </c>
      <c r="I95" s="13" t="str">
        <f ca="1"/>
        <v>14</v>
      </c>
      <c r="J95" s="13" t="b">
        <f ca="1"/>
        <v>1</v>
      </c>
      <c r="M95" s="11"/>
      <c r="P95"/>
    </row>
    <row r="96" spans="6:16" x14ac:dyDescent="0.35">
      <c r="F96" t="str">
        <f ca="1"/>
        <v>Player 15-15</v>
      </c>
      <c r="G96" t="str">
        <f ca="1"/>
        <v>Player 15</v>
      </c>
      <c r="H96" s="13">
        <f ca="1"/>
        <v>0</v>
      </c>
      <c r="I96" s="13" t="str">
        <f ca="1"/>
        <v>15</v>
      </c>
      <c r="J96" s="13" t="b">
        <f ca="1"/>
        <v>0</v>
      </c>
      <c r="M96" s="11"/>
      <c r="P96"/>
    </row>
    <row r="97" spans="6:16" x14ac:dyDescent="0.35">
      <c r="F97" t="str">
        <f ca="1"/>
        <v>Player 6-1</v>
      </c>
      <c r="G97" t="str">
        <f ca="1"/>
        <v>Player 6</v>
      </c>
      <c r="H97" s="13">
        <f ca="1"/>
        <v>0</v>
      </c>
      <c r="I97" s="13" t="str">
        <f ca="1"/>
        <v>1</v>
      </c>
      <c r="J97" s="13" t="b">
        <f ca="1"/>
        <v>0</v>
      </c>
      <c r="M97" s="11"/>
      <c r="P97"/>
    </row>
    <row r="98" spans="6:16" x14ac:dyDescent="0.35">
      <c r="F98" t="str">
        <f ca="1"/>
        <v>Player 6-2</v>
      </c>
      <c r="G98" t="str">
        <f ca="1"/>
        <v>Player 6</v>
      </c>
      <c r="H98" s="13">
        <f ca="1"/>
        <v>0</v>
      </c>
      <c r="I98" s="13" t="str">
        <f ca="1"/>
        <v>2</v>
      </c>
      <c r="J98" s="13" t="b">
        <f ca="1"/>
        <v>1</v>
      </c>
      <c r="M98" s="11"/>
      <c r="P98"/>
    </row>
    <row r="99" spans="6:16" x14ac:dyDescent="0.35">
      <c r="F99" t="str">
        <f ca="1"/>
        <v>Player 6-3</v>
      </c>
      <c r="G99" t="str">
        <f ca="1"/>
        <v>Player 6</v>
      </c>
      <c r="H99" s="13">
        <f ca="1"/>
        <v>0</v>
      </c>
      <c r="I99" s="13" t="str">
        <f ca="1"/>
        <v>3</v>
      </c>
      <c r="J99" s="13" t="b">
        <f ca="1"/>
        <v>1</v>
      </c>
      <c r="M99" s="11"/>
      <c r="P99"/>
    </row>
    <row r="100" spans="6:16" x14ac:dyDescent="0.35">
      <c r="F100" t="str">
        <f ca="1"/>
        <v>Player 6-4</v>
      </c>
      <c r="G100" t="str">
        <f ca="1"/>
        <v>Player 6</v>
      </c>
      <c r="H100" s="13">
        <f ca="1"/>
        <v>0</v>
      </c>
      <c r="I100" s="13" t="str">
        <f ca="1"/>
        <v>4</v>
      </c>
      <c r="J100" s="13" t="b">
        <f ca="1"/>
        <v>0</v>
      </c>
      <c r="M100" s="11"/>
      <c r="P100"/>
    </row>
    <row r="101" spans="6:16" x14ac:dyDescent="0.35">
      <c r="F101" t="str">
        <f ca="1"/>
        <v>Player 6-5</v>
      </c>
      <c r="G101" t="str">
        <f ca="1"/>
        <v>Player 6</v>
      </c>
      <c r="H101" s="13">
        <f ca="1"/>
        <v>0</v>
      </c>
      <c r="I101" s="13" t="str">
        <f ca="1"/>
        <v>5</v>
      </c>
      <c r="J101" s="13" t="b">
        <f ca="1"/>
        <v>0</v>
      </c>
      <c r="M101" s="11"/>
      <c r="P101"/>
    </row>
    <row r="102" spans="6:16" x14ac:dyDescent="0.35">
      <c r="F102" t="str">
        <f ca="1"/>
        <v>Player 6-6</v>
      </c>
      <c r="G102" t="str">
        <f ca="1"/>
        <v>Player 6</v>
      </c>
      <c r="H102" s="13">
        <f ca="1"/>
        <v>0</v>
      </c>
      <c r="I102" s="13" t="str">
        <f ca="1"/>
        <v>6</v>
      </c>
      <c r="J102" s="13" t="b">
        <f ca="1"/>
        <v>0</v>
      </c>
      <c r="M102" s="11"/>
      <c r="P102"/>
    </row>
    <row r="103" spans="6:16" x14ac:dyDescent="0.35">
      <c r="F103" t="str">
        <f ca="1"/>
        <v>Player 6-7</v>
      </c>
      <c r="G103" t="str">
        <f ca="1"/>
        <v>Player 6</v>
      </c>
      <c r="H103" s="13">
        <f ca="1"/>
        <v>0</v>
      </c>
      <c r="I103" s="13" t="str">
        <f ca="1"/>
        <v>7</v>
      </c>
      <c r="J103" s="13" t="b">
        <f ca="1"/>
        <v>0</v>
      </c>
      <c r="M103" s="11"/>
      <c r="P103"/>
    </row>
    <row r="104" spans="6:16" x14ac:dyDescent="0.35">
      <c r="F104" t="str">
        <f ca="1"/>
        <v>Player 6-8</v>
      </c>
      <c r="G104" t="str">
        <f ca="1"/>
        <v>Player 6</v>
      </c>
      <c r="H104" s="13">
        <f ca="1"/>
        <v>0</v>
      </c>
      <c r="I104" s="13" t="str">
        <f ca="1"/>
        <v>8</v>
      </c>
      <c r="J104" s="13" t="b">
        <f ca="1"/>
        <v>1</v>
      </c>
      <c r="M104" s="11"/>
      <c r="P104"/>
    </row>
    <row r="105" spans="6:16" x14ac:dyDescent="0.35">
      <c r="F105" t="str">
        <f ca="1"/>
        <v>Player 6-9</v>
      </c>
      <c r="G105" t="str">
        <f ca="1"/>
        <v>Player 6</v>
      </c>
      <c r="H105" s="13">
        <f ca="1"/>
        <v>0</v>
      </c>
      <c r="I105" s="13" t="str">
        <f ca="1"/>
        <v>9</v>
      </c>
      <c r="J105" s="13" t="b">
        <f ca="1"/>
        <v>0</v>
      </c>
      <c r="M105" s="11"/>
      <c r="P105"/>
    </row>
    <row r="106" spans="6:16" x14ac:dyDescent="0.35">
      <c r="F106" t="str">
        <f ca="1"/>
        <v>Player 6-10</v>
      </c>
      <c r="G106" t="str">
        <f ca="1"/>
        <v>Player 6</v>
      </c>
      <c r="H106" s="13">
        <f ca="1"/>
        <v>0</v>
      </c>
      <c r="I106" s="13" t="str">
        <f ca="1"/>
        <v>10</v>
      </c>
      <c r="J106" s="13" t="b">
        <f ca="1"/>
        <v>1</v>
      </c>
      <c r="M106" s="11"/>
      <c r="P106"/>
    </row>
    <row r="107" spans="6:16" x14ac:dyDescent="0.35">
      <c r="F107" t="str">
        <f ca="1"/>
        <v>Player 6-11</v>
      </c>
      <c r="G107" t="str">
        <f ca="1"/>
        <v>Player 6</v>
      </c>
      <c r="H107" s="13">
        <f ca="1"/>
        <v>0</v>
      </c>
      <c r="I107" s="13" t="str">
        <f ca="1"/>
        <v>11</v>
      </c>
      <c r="J107" s="13" t="b">
        <f ca="1"/>
        <v>1</v>
      </c>
      <c r="M107" s="11"/>
      <c r="P107"/>
    </row>
    <row r="108" spans="6:16" x14ac:dyDescent="0.35">
      <c r="F108" t="str">
        <f ca="1"/>
        <v>Player 6-12</v>
      </c>
      <c r="G108" t="str">
        <f ca="1"/>
        <v>Player 6</v>
      </c>
      <c r="H108" s="13">
        <f ca="1"/>
        <v>0</v>
      </c>
      <c r="I108" s="13" t="str">
        <f ca="1"/>
        <v>12</v>
      </c>
      <c r="J108" s="13" t="b">
        <f ca="1"/>
        <v>0</v>
      </c>
      <c r="M108" s="11"/>
      <c r="P108"/>
    </row>
    <row r="109" spans="6:16" x14ac:dyDescent="0.35">
      <c r="F109" t="str">
        <f ca="1"/>
        <v>Player 6-13</v>
      </c>
      <c r="G109" t="str">
        <f ca="1"/>
        <v>Player 6</v>
      </c>
      <c r="H109" s="13">
        <f ca="1"/>
        <v>0</v>
      </c>
      <c r="I109" s="13" t="str">
        <f ca="1"/>
        <v>13</v>
      </c>
      <c r="J109" s="13" t="b">
        <f ca="1"/>
        <v>1</v>
      </c>
      <c r="M109" s="11"/>
      <c r="P109"/>
    </row>
    <row r="110" spans="6:16" x14ac:dyDescent="0.35">
      <c r="F110" t="str">
        <f ca="1"/>
        <v>Player 6-14</v>
      </c>
      <c r="G110" t="str">
        <f ca="1"/>
        <v>Player 6</v>
      </c>
      <c r="H110" s="13">
        <f ca="1"/>
        <v>0</v>
      </c>
      <c r="I110" s="13" t="str">
        <f ca="1"/>
        <v>14</v>
      </c>
      <c r="J110" s="13" t="b">
        <f ca="1"/>
        <v>1</v>
      </c>
      <c r="M110" s="11"/>
      <c r="P110"/>
    </row>
    <row r="111" spans="6:16" x14ac:dyDescent="0.35">
      <c r="F111" t="str">
        <f ca="1"/>
        <v>Player 6-15</v>
      </c>
      <c r="G111" t="str">
        <f ca="1"/>
        <v>Player 6</v>
      </c>
      <c r="H111" s="13">
        <f ca="1"/>
        <v>0</v>
      </c>
      <c r="I111" s="13" t="str">
        <f ca="1"/>
        <v>15</v>
      </c>
      <c r="J111" s="13" t="b">
        <f ca="1"/>
        <v>1</v>
      </c>
      <c r="M111" s="11"/>
      <c r="P111"/>
    </row>
    <row r="112" spans="6:16" x14ac:dyDescent="0.35">
      <c r="F112" t="str">
        <f ca="1"/>
        <v>Player 4-1</v>
      </c>
      <c r="G112" t="str">
        <f ca="1"/>
        <v>Player 4</v>
      </c>
      <c r="H112" s="13">
        <f ca="1"/>
        <v>4</v>
      </c>
      <c r="I112" s="13" t="str">
        <f ca="1"/>
        <v>1</v>
      </c>
      <c r="J112" s="13" t="b">
        <f ca="1"/>
        <v>1</v>
      </c>
      <c r="M112" s="11"/>
      <c r="P112"/>
    </row>
    <row r="113" spans="6:16" x14ac:dyDescent="0.35">
      <c r="F113" t="str">
        <f ca="1"/>
        <v>Player 4-2</v>
      </c>
      <c r="G113" t="str">
        <f ca="1"/>
        <v>Player 4</v>
      </c>
      <c r="H113" s="13">
        <f ca="1"/>
        <v>4</v>
      </c>
      <c r="I113" s="13" t="str">
        <f ca="1"/>
        <v>2</v>
      </c>
      <c r="J113" s="13" t="b">
        <f ca="1"/>
        <v>0</v>
      </c>
      <c r="M113" s="11"/>
      <c r="P113"/>
    </row>
    <row r="114" spans="6:16" x14ac:dyDescent="0.35">
      <c r="F114" t="str">
        <f ca="1"/>
        <v>Player 4-3</v>
      </c>
      <c r="G114" t="str">
        <f ca="1"/>
        <v>Player 4</v>
      </c>
      <c r="H114" s="13">
        <f ca="1"/>
        <v>4</v>
      </c>
      <c r="I114" s="13" t="str">
        <f ca="1"/>
        <v>3</v>
      </c>
      <c r="J114" s="13" t="b">
        <f ca="1"/>
        <v>0</v>
      </c>
      <c r="M114" s="11"/>
      <c r="P114"/>
    </row>
    <row r="115" spans="6:16" x14ac:dyDescent="0.35">
      <c r="F115" t="str">
        <f ca="1"/>
        <v>Player 4-4</v>
      </c>
      <c r="G115" t="str">
        <f ca="1"/>
        <v>Player 4</v>
      </c>
      <c r="H115" s="13">
        <f ca="1"/>
        <v>4</v>
      </c>
      <c r="I115" s="13" t="str">
        <f ca="1"/>
        <v>4</v>
      </c>
      <c r="J115" s="13" t="b">
        <f ca="1"/>
        <v>0</v>
      </c>
      <c r="M115" s="11"/>
      <c r="P115"/>
    </row>
    <row r="116" spans="6:16" x14ac:dyDescent="0.35">
      <c r="F116" t="str">
        <f ca="1"/>
        <v>Player 4-5</v>
      </c>
      <c r="G116" t="str">
        <f ca="1"/>
        <v>Player 4</v>
      </c>
      <c r="H116" s="13">
        <f ca="1"/>
        <v>4</v>
      </c>
      <c r="I116" s="13" t="str">
        <f ca="1"/>
        <v>5</v>
      </c>
      <c r="J116" s="13" t="b">
        <f ca="1"/>
        <v>1</v>
      </c>
      <c r="M116" s="11"/>
      <c r="P116"/>
    </row>
    <row r="117" spans="6:16" x14ac:dyDescent="0.35">
      <c r="F117" t="str">
        <f ca="1"/>
        <v>Player 4-6</v>
      </c>
      <c r="G117" t="str">
        <f ca="1"/>
        <v>Player 4</v>
      </c>
      <c r="H117" s="13">
        <f ca="1"/>
        <v>4</v>
      </c>
      <c r="I117" s="13" t="str">
        <f ca="1"/>
        <v>6</v>
      </c>
      <c r="J117" s="13" t="b">
        <f ca="1"/>
        <v>1</v>
      </c>
      <c r="M117" s="11"/>
      <c r="P117"/>
    </row>
    <row r="118" spans="6:16" x14ac:dyDescent="0.35">
      <c r="F118" t="str">
        <f ca="1"/>
        <v>Player 4-7</v>
      </c>
      <c r="G118" t="str">
        <f ca="1"/>
        <v>Player 4</v>
      </c>
      <c r="H118" s="13">
        <f ca="1"/>
        <v>4</v>
      </c>
      <c r="I118" s="13" t="str">
        <f ca="1"/>
        <v>7</v>
      </c>
      <c r="J118" s="13" t="b">
        <f ca="1"/>
        <v>0</v>
      </c>
      <c r="M118" s="11"/>
      <c r="P118"/>
    </row>
    <row r="119" spans="6:16" x14ac:dyDescent="0.35">
      <c r="F119" t="str">
        <f ca="1"/>
        <v>Player 4-8</v>
      </c>
      <c r="G119" t="str">
        <f ca="1"/>
        <v>Player 4</v>
      </c>
      <c r="H119" s="13">
        <f ca="1"/>
        <v>4</v>
      </c>
      <c r="I119" s="13" t="str">
        <f ca="1"/>
        <v>8</v>
      </c>
      <c r="J119" s="13" t="b">
        <f ca="1"/>
        <v>0</v>
      </c>
      <c r="M119" s="11"/>
      <c r="P119"/>
    </row>
    <row r="120" spans="6:16" x14ac:dyDescent="0.35">
      <c r="F120" t="str">
        <f ca="1"/>
        <v>Player 4-9</v>
      </c>
      <c r="G120" t="str">
        <f ca="1"/>
        <v>Player 4</v>
      </c>
      <c r="H120" s="13">
        <f ca="1"/>
        <v>4</v>
      </c>
      <c r="I120" s="13" t="str">
        <f ca="1"/>
        <v>9</v>
      </c>
      <c r="J120" s="13" t="b">
        <f ca="1"/>
        <v>1</v>
      </c>
      <c r="M120" s="11"/>
      <c r="P120"/>
    </row>
    <row r="121" spans="6:16" x14ac:dyDescent="0.35">
      <c r="F121" t="str">
        <f ca="1"/>
        <v>Player 4-10</v>
      </c>
      <c r="G121" t="str">
        <f ca="1"/>
        <v>Player 4</v>
      </c>
      <c r="H121" s="13">
        <f ca="1"/>
        <v>4</v>
      </c>
      <c r="I121" s="13" t="str">
        <f ca="1"/>
        <v>10</v>
      </c>
      <c r="J121" s="13" t="b">
        <f ca="1"/>
        <v>1</v>
      </c>
      <c r="M121" s="11"/>
      <c r="P121"/>
    </row>
    <row r="122" spans="6:16" x14ac:dyDescent="0.35">
      <c r="F122" t="str">
        <f ca="1"/>
        <v>Player 4-11</v>
      </c>
      <c r="G122" t="str">
        <f ca="1"/>
        <v>Player 4</v>
      </c>
      <c r="H122" s="13">
        <f ca="1"/>
        <v>4</v>
      </c>
      <c r="I122" s="13" t="str">
        <f ca="1"/>
        <v>11</v>
      </c>
      <c r="J122" s="13" t="b">
        <f ca="1"/>
        <v>0</v>
      </c>
      <c r="M122" s="11"/>
      <c r="P122"/>
    </row>
    <row r="123" spans="6:16" x14ac:dyDescent="0.35">
      <c r="F123" t="str">
        <f ca="1"/>
        <v>Player 4-12</v>
      </c>
      <c r="G123" t="str">
        <f ca="1"/>
        <v>Player 4</v>
      </c>
      <c r="H123" s="13">
        <f ca="1"/>
        <v>4</v>
      </c>
      <c r="I123" s="13" t="str">
        <f ca="1"/>
        <v>12</v>
      </c>
      <c r="J123" s="13" t="b">
        <f ca="1"/>
        <v>0</v>
      </c>
      <c r="M123" s="11"/>
      <c r="P123"/>
    </row>
    <row r="124" spans="6:16" x14ac:dyDescent="0.35">
      <c r="F124" t="str">
        <f ca="1"/>
        <v>Player 4-13</v>
      </c>
      <c r="G124" t="str">
        <f ca="1"/>
        <v>Player 4</v>
      </c>
      <c r="H124" s="13">
        <f ca="1"/>
        <v>4</v>
      </c>
      <c r="I124" s="13" t="str">
        <f ca="1"/>
        <v>13</v>
      </c>
      <c r="J124" s="13" t="b">
        <f ca="1"/>
        <v>0</v>
      </c>
      <c r="M124" s="11"/>
      <c r="P124"/>
    </row>
    <row r="125" spans="6:16" x14ac:dyDescent="0.35">
      <c r="F125" t="str">
        <f ca="1"/>
        <v>Player 4-14</v>
      </c>
      <c r="G125" t="str">
        <f ca="1"/>
        <v>Player 4</v>
      </c>
      <c r="H125" s="13">
        <f ca="1"/>
        <v>4</v>
      </c>
      <c r="I125" s="13" t="str">
        <f ca="1"/>
        <v>14</v>
      </c>
      <c r="J125" s="13" t="b">
        <f ca="1"/>
        <v>0</v>
      </c>
      <c r="M125" s="11"/>
      <c r="P125"/>
    </row>
    <row r="126" spans="6:16" x14ac:dyDescent="0.35">
      <c r="F126" t="str">
        <f ca="1"/>
        <v>Player 4-15</v>
      </c>
      <c r="G126" t="str">
        <f ca="1"/>
        <v>Player 4</v>
      </c>
      <c r="H126" s="13">
        <f ca="1"/>
        <v>4</v>
      </c>
      <c r="I126" s="13" t="str">
        <f ca="1"/>
        <v>15</v>
      </c>
      <c r="J126" s="13" t="b">
        <f ca="1"/>
        <v>1</v>
      </c>
      <c r="M126" s="11"/>
      <c r="P126"/>
    </row>
    <row r="127" spans="6:16" x14ac:dyDescent="0.35">
      <c r="F127" t="str">
        <f ca="1"/>
        <v>Player 10-1</v>
      </c>
      <c r="G127" t="str">
        <f ca="1"/>
        <v>Player 10</v>
      </c>
      <c r="H127" s="13">
        <f ca="1"/>
        <v>2</v>
      </c>
      <c r="I127" s="13" t="str">
        <f ca="1"/>
        <v>1</v>
      </c>
      <c r="J127" s="13" t="b">
        <f ca="1"/>
        <v>1</v>
      </c>
      <c r="M127" s="11"/>
      <c r="P127"/>
    </row>
    <row r="128" spans="6:16" x14ac:dyDescent="0.35">
      <c r="F128" t="str">
        <f ca="1"/>
        <v>Player 10-2</v>
      </c>
      <c r="G128" t="str">
        <f ca="1"/>
        <v>Player 10</v>
      </c>
      <c r="H128" s="13">
        <f ca="1"/>
        <v>2</v>
      </c>
      <c r="I128" s="13" t="str">
        <f ca="1"/>
        <v>2</v>
      </c>
      <c r="J128" s="13" t="b">
        <f ca="1"/>
        <v>0</v>
      </c>
      <c r="M128" s="11"/>
      <c r="P128"/>
    </row>
    <row r="129" spans="6:16" x14ac:dyDescent="0.35">
      <c r="F129" t="str">
        <f ca="1"/>
        <v>Player 10-3</v>
      </c>
      <c r="G129" t="str">
        <f ca="1"/>
        <v>Player 10</v>
      </c>
      <c r="H129" s="13">
        <f ca="1"/>
        <v>2</v>
      </c>
      <c r="I129" s="13" t="str">
        <f ca="1"/>
        <v>3</v>
      </c>
      <c r="J129" s="13" t="b">
        <f ca="1"/>
        <v>1</v>
      </c>
      <c r="M129" s="11"/>
      <c r="P129"/>
    </row>
    <row r="130" spans="6:16" x14ac:dyDescent="0.35">
      <c r="F130" t="str">
        <f ca="1"/>
        <v>Player 10-4</v>
      </c>
      <c r="G130" t="str">
        <f ca="1"/>
        <v>Player 10</v>
      </c>
      <c r="H130" s="13">
        <f ca="1"/>
        <v>2</v>
      </c>
      <c r="I130" s="13" t="str">
        <f ca="1"/>
        <v>4</v>
      </c>
      <c r="J130" s="13" t="b">
        <f ca="1"/>
        <v>1</v>
      </c>
      <c r="M130" s="11"/>
      <c r="P130"/>
    </row>
    <row r="131" spans="6:16" x14ac:dyDescent="0.35">
      <c r="F131" t="str">
        <f ca="1"/>
        <v>Player 10-5</v>
      </c>
      <c r="G131" t="str">
        <f ca="1"/>
        <v>Player 10</v>
      </c>
      <c r="H131" s="13">
        <f ca="1"/>
        <v>2</v>
      </c>
      <c r="I131" s="13" t="str">
        <f ca="1"/>
        <v>5</v>
      </c>
      <c r="J131" s="13" t="b">
        <f ca="1"/>
        <v>1</v>
      </c>
      <c r="M131" s="11"/>
      <c r="P131"/>
    </row>
    <row r="132" spans="6:16" x14ac:dyDescent="0.35">
      <c r="F132" t="str">
        <f ca="1"/>
        <v>Player 10-6</v>
      </c>
      <c r="G132" t="str">
        <f ca="1"/>
        <v>Player 10</v>
      </c>
      <c r="H132" s="13">
        <f ca="1"/>
        <v>2</v>
      </c>
      <c r="I132" s="13" t="str">
        <f ca="1"/>
        <v>6</v>
      </c>
      <c r="J132" s="13" t="b">
        <f ca="1"/>
        <v>1</v>
      </c>
      <c r="M132" s="11"/>
      <c r="P132"/>
    </row>
    <row r="133" spans="6:16" x14ac:dyDescent="0.35">
      <c r="F133" t="str">
        <f ca="1"/>
        <v>Player 10-7</v>
      </c>
      <c r="G133" t="str">
        <f ca="1"/>
        <v>Player 10</v>
      </c>
      <c r="H133" s="13">
        <f ca="1"/>
        <v>2</v>
      </c>
      <c r="I133" s="13" t="str">
        <f ca="1"/>
        <v>7</v>
      </c>
      <c r="J133" s="13" t="b">
        <f ca="1"/>
        <v>1</v>
      </c>
      <c r="M133" s="11"/>
      <c r="P133"/>
    </row>
    <row r="134" spans="6:16" x14ac:dyDescent="0.35">
      <c r="F134" t="str">
        <f ca="1"/>
        <v>Player 10-8</v>
      </c>
      <c r="G134" t="str">
        <f ca="1"/>
        <v>Player 10</v>
      </c>
      <c r="H134" s="13">
        <f ca="1"/>
        <v>2</v>
      </c>
      <c r="I134" s="13" t="str">
        <f ca="1"/>
        <v>8</v>
      </c>
      <c r="J134" s="13" t="b">
        <f ca="1"/>
        <v>0</v>
      </c>
      <c r="M134" s="11"/>
      <c r="P134"/>
    </row>
    <row r="135" spans="6:16" x14ac:dyDescent="0.35">
      <c r="F135" t="str">
        <f ca="1"/>
        <v>Player 10-9</v>
      </c>
      <c r="G135" t="str">
        <f ca="1"/>
        <v>Player 10</v>
      </c>
      <c r="H135" s="13">
        <f ca="1"/>
        <v>2</v>
      </c>
      <c r="I135" s="13" t="str">
        <f ca="1"/>
        <v>9</v>
      </c>
      <c r="J135" s="13" t="b">
        <f ca="1"/>
        <v>0</v>
      </c>
      <c r="M135" s="11"/>
      <c r="P135"/>
    </row>
    <row r="136" spans="6:16" x14ac:dyDescent="0.35">
      <c r="F136" t="str">
        <f ca="1"/>
        <v>Player 10-10</v>
      </c>
      <c r="G136" t="str">
        <f ca="1"/>
        <v>Player 10</v>
      </c>
      <c r="H136" s="13">
        <f ca="1"/>
        <v>2</v>
      </c>
      <c r="I136" s="13" t="str">
        <f ca="1"/>
        <v>10</v>
      </c>
      <c r="J136" s="13" t="b">
        <f ca="1"/>
        <v>1</v>
      </c>
      <c r="M136" s="11"/>
      <c r="P136"/>
    </row>
    <row r="137" spans="6:16" x14ac:dyDescent="0.35">
      <c r="F137" t="str">
        <f ca="1"/>
        <v>Player 10-11</v>
      </c>
      <c r="G137" t="str">
        <f ca="1"/>
        <v>Player 10</v>
      </c>
      <c r="H137" s="13">
        <f ca="1"/>
        <v>2</v>
      </c>
      <c r="I137" s="13" t="str">
        <f ca="1"/>
        <v>11</v>
      </c>
      <c r="J137" s="13" t="b">
        <f ca="1"/>
        <v>1</v>
      </c>
      <c r="M137" s="11"/>
      <c r="P137"/>
    </row>
    <row r="138" spans="6:16" x14ac:dyDescent="0.35">
      <c r="F138" t="str">
        <f ca="1"/>
        <v>Player 10-12</v>
      </c>
      <c r="G138" t="str">
        <f ca="1"/>
        <v>Player 10</v>
      </c>
      <c r="H138" s="13">
        <f ca="1"/>
        <v>2</v>
      </c>
      <c r="I138" s="13" t="str">
        <f ca="1"/>
        <v>12</v>
      </c>
      <c r="J138" s="13" t="b">
        <f ca="1"/>
        <v>0</v>
      </c>
      <c r="M138" s="11"/>
      <c r="P138"/>
    </row>
    <row r="139" spans="6:16" x14ac:dyDescent="0.35">
      <c r="F139" t="str">
        <f ca="1"/>
        <v>Player 10-13</v>
      </c>
      <c r="G139" t="str">
        <f ca="1"/>
        <v>Player 10</v>
      </c>
      <c r="H139" s="13">
        <f ca="1"/>
        <v>2</v>
      </c>
      <c r="I139" s="13" t="str">
        <f ca="1"/>
        <v>13</v>
      </c>
      <c r="J139" s="13" t="b">
        <f ca="1"/>
        <v>1</v>
      </c>
      <c r="M139" s="11"/>
      <c r="P139"/>
    </row>
    <row r="140" spans="6:16" x14ac:dyDescent="0.35">
      <c r="F140" t="str">
        <f ca="1"/>
        <v>Player 10-14</v>
      </c>
      <c r="G140" t="str">
        <f ca="1"/>
        <v>Player 10</v>
      </c>
      <c r="H140" s="13">
        <f ca="1"/>
        <v>2</v>
      </c>
      <c r="I140" s="13" t="str">
        <f ca="1"/>
        <v>14</v>
      </c>
      <c r="J140" s="13" t="b">
        <f ca="1"/>
        <v>0</v>
      </c>
      <c r="M140" s="11"/>
      <c r="P140"/>
    </row>
    <row r="141" spans="6:16" x14ac:dyDescent="0.35">
      <c r="F141" t="str">
        <f ca="1"/>
        <v>Player 10-15</v>
      </c>
      <c r="G141" t="str">
        <f ca="1"/>
        <v>Player 10</v>
      </c>
      <c r="H141" s="13">
        <f ca="1"/>
        <v>2</v>
      </c>
      <c r="I141" s="13" t="str">
        <f ca="1"/>
        <v>15</v>
      </c>
      <c r="J141" s="13" t="b">
        <f ca="1"/>
        <v>1</v>
      </c>
      <c r="M141" s="11"/>
      <c r="P141"/>
    </row>
    <row r="142" spans="6:16" x14ac:dyDescent="0.35">
      <c r="F142" t="str">
        <f ca="1"/>
        <v>Player 7-1</v>
      </c>
      <c r="G142" t="str">
        <f ca="1"/>
        <v>Player 7</v>
      </c>
      <c r="H142" s="13">
        <f ca="1"/>
        <v>3</v>
      </c>
      <c r="I142" s="13" t="str">
        <f ca="1"/>
        <v>1</v>
      </c>
      <c r="J142" s="13" t="b">
        <f ca="1"/>
        <v>1</v>
      </c>
      <c r="M142" s="11"/>
      <c r="P142"/>
    </row>
    <row r="143" spans="6:16" x14ac:dyDescent="0.35">
      <c r="F143" t="str">
        <f ca="1"/>
        <v>Player 7-2</v>
      </c>
      <c r="G143" t="str">
        <f ca="1"/>
        <v>Player 7</v>
      </c>
      <c r="H143" s="13">
        <f ca="1"/>
        <v>3</v>
      </c>
      <c r="I143" s="13" t="str">
        <f ca="1"/>
        <v>2</v>
      </c>
      <c r="J143" s="13" t="b">
        <f ca="1"/>
        <v>0</v>
      </c>
      <c r="M143" s="11"/>
      <c r="P143"/>
    </row>
    <row r="144" spans="6:16" x14ac:dyDescent="0.35">
      <c r="F144" t="str">
        <f ca="1"/>
        <v>Player 7-3</v>
      </c>
      <c r="G144" t="str">
        <f ca="1"/>
        <v>Player 7</v>
      </c>
      <c r="H144" s="13">
        <f ca="1"/>
        <v>3</v>
      </c>
      <c r="I144" s="13" t="str">
        <f ca="1"/>
        <v>3</v>
      </c>
      <c r="J144" s="13" t="b">
        <f ca="1"/>
        <v>1</v>
      </c>
      <c r="M144" s="11"/>
      <c r="P144"/>
    </row>
    <row r="145" spans="6:16" x14ac:dyDescent="0.35">
      <c r="F145" t="str">
        <f ca="1"/>
        <v>Player 7-4</v>
      </c>
      <c r="G145" t="str">
        <f ca="1"/>
        <v>Player 7</v>
      </c>
      <c r="H145" s="13">
        <f ca="1"/>
        <v>3</v>
      </c>
      <c r="I145" s="13" t="str">
        <f ca="1"/>
        <v>4</v>
      </c>
      <c r="J145" s="13" t="b">
        <f ca="1"/>
        <v>0</v>
      </c>
      <c r="M145" s="11"/>
      <c r="P145"/>
    </row>
    <row r="146" spans="6:16" x14ac:dyDescent="0.35">
      <c r="F146" t="str">
        <f ca="1"/>
        <v>Player 7-5</v>
      </c>
      <c r="G146" t="str">
        <f ca="1"/>
        <v>Player 7</v>
      </c>
      <c r="H146" s="13">
        <f ca="1"/>
        <v>3</v>
      </c>
      <c r="I146" s="13" t="str">
        <f ca="1"/>
        <v>5</v>
      </c>
      <c r="J146" s="13" t="b">
        <f ca="1"/>
        <v>1</v>
      </c>
      <c r="M146" s="11"/>
      <c r="P146"/>
    </row>
    <row r="147" spans="6:16" x14ac:dyDescent="0.35">
      <c r="F147" t="str">
        <f ca="1"/>
        <v>Player 7-6</v>
      </c>
      <c r="G147" t="str">
        <f ca="1"/>
        <v>Player 7</v>
      </c>
      <c r="H147" s="13">
        <f ca="1"/>
        <v>3</v>
      </c>
      <c r="I147" s="13" t="str">
        <f ca="1"/>
        <v>6</v>
      </c>
      <c r="J147" s="13" t="b">
        <f ca="1"/>
        <v>0</v>
      </c>
      <c r="M147" s="11"/>
      <c r="P147"/>
    </row>
    <row r="148" spans="6:16" x14ac:dyDescent="0.35">
      <c r="F148" t="str">
        <f ca="1"/>
        <v>Player 7-7</v>
      </c>
      <c r="G148" t="str">
        <f ca="1"/>
        <v>Player 7</v>
      </c>
      <c r="H148" s="13">
        <f ca="1"/>
        <v>3</v>
      </c>
      <c r="I148" s="13" t="str">
        <f ca="1"/>
        <v>7</v>
      </c>
      <c r="J148" s="13" t="b">
        <f ca="1"/>
        <v>1</v>
      </c>
      <c r="M148" s="11"/>
      <c r="P148"/>
    </row>
    <row r="149" spans="6:16" x14ac:dyDescent="0.35">
      <c r="F149" t="str">
        <f ca="1"/>
        <v>Player 7-8</v>
      </c>
      <c r="G149" t="str">
        <f ca="1"/>
        <v>Player 7</v>
      </c>
      <c r="H149" s="13">
        <f ca="1"/>
        <v>3</v>
      </c>
      <c r="I149" s="13" t="str">
        <f ca="1"/>
        <v>8</v>
      </c>
      <c r="J149" s="13" t="b">
        <f ca="1"/>
        <v>0</v>
      </c>
      <c r="M149" s="11"/>
      <c r="P149"/>
    </row>
    <row r="150" spans="6:16" x14ac:dyDescent="0.35">
      <c r="F150" t="str">
        <f ca="1"/>
        <v>Player 7-9</v>
      </c>
      <c r="G150" t="str">
        <f ca="1"/>
        <v>Player 7</v>
      </c>
      <c r="H150" s="13">
        <f ca="1"/>
        <v>3</v>
      </c>
      <c r="I150" s="13" t="str">
        <f ca="1"/>
        <v>9</v>
      </c>
      <c r="J150" s="13" t="b">
        <f ca="1"/>
        <v>0</v>
      </c>
      <c r="M150" s="11"/>
      <c r="P150"/>
    </row>
    <row r="151" spans="6:16" x14ac:dyDescent="0.35">
      <c r="F151" t="str">
        <f ca="1"/>
        <v>Player 7-10</v>
      </c>
      <c r="G151" t="str">
        <f ca="1"/>
        <v>Player 7</v>
      </c>
      <c r="H151" s="13">
        <f ca="1"/>
        <v>3</v>
      </c>
      <c r="I151" s="13" t="str">
        <f ca="1"/>
        <v>10</v>
      </c>
      <c r="J151" s="13" t="b">
        <f ca="1"/>
        <v>0</v>
      </c>
      <c r="M151" s="11"/>
      <c r="P151"/>
    </row>
    <row r="152" spans="6:16" x14ac:dyDescent="0.35">
      <c r="F152" t="str">
        <f ca="1"/>
        <v>Player 7-11</v>
      </c>
      <c r="G152" t="str">
        <f ca="1"/>
        <v>Player 7</v>
      </c>
      <c r="H152" s="13">
        <f ca="1"/>
        <v>3</v>
      </c>
      <c r="I152" s="13" t="str">
        <f ca="1"/>
        <v>11</v>
      </c>
      <c r="J152" s="13" t="b">
        <f ca="1"/>
        <v>0</v>
      </c>
      <c r="M152" s="11"/>
      <c r="P152"/>
    </row>
    <row r="153" spans="6:16" x14ac:dyDescent="0.35">
      <c r="F153" t="str">
        <f ca="1"/>
        <v>Player 7-12</v>
      </c>
      <c r="G153" t="str">
        <f ca="1"/>
        <v>Player 7</v>
      </c>
      <c r="H153" s="13">
        <f ca="1"/>
        <v>3</v>
      </c>
      <c r="I153" s="13" t="str">
        <f ca="1"/>
        <v>12</v>
      </c>
      <c r="J153" s="13" t="b">
        <f ca="1"/>
        <v>1</v>
      </c>
      <c r="M153" s="11"/>
      <c r="P153"/>
    </row>
    <row r="154" spans="6:16" x14ac:dyDescent="0.35">
      <c r="F154" t="str">
        <f ca="1"/>
        <v>Player 7-13</v>
      </c>
      <c r="G154" t="str">
        <f ca="1"/>
        <v>Player 7</v>
      </c>
      <c r="H154" s="13">
        <f ca="1"/>
        <v>3</v>
      </c>
      <c r="I154" s="13" t="str">
        <f ca="1"/>
        <v>13</v>
      </c>
      <c r="J154" s="13" t="b">
        <f ca="1"/>
        <v>0</v>
      </c>
      <c r="M154" s="11"/>
      <c r="P154"/>
    </row>
    <row r="155" spans="6:16" x14ac:dyDescent="0.35">
      <c r="F155" t="str">
        <f ca="1"/>
        <v>Player 7-14</v>
      </c>
      <c r="G155" t="str">
        <f ca="1"/>
        <v>Player 7</v>
      </c>
      <c r="H155" s="13">
        <f ca="1"/>
        <v>3</v>
      </c>
      <c r="I155" s="13" t="str">
        <f ca="1"/>
        <v>14</v>
      </c>
      <c r="J155" s="13" t="b">
        <f ca="1"/>
        <v>0</v>
      </c>
      <c r="M155" s="11"/>
      <c r="P155"/>
    </row>
    <row r="156" spans="6:16" x14ac:dyDescent="0.35">
      <c r="F156" t="str">
        <f ca="1"/>
        <v>Player 7-15</v>
      </c>
      <c r="G156" t="str">
        <f ca="1"/>
        <v>Player 7</v>
      </c>
      <c r="H156" s="13">
        <f ca="1"/>
        <v>3</v>
      </c>
      <c r="I156" s="13" t="str">
        <f ca="1"/>
        <v>15</v>
      </c>
      <c r="J156" s="13" t="b">
        <f ca="1"/>
        <v>1</v>
      </c>
      <c r="M156" s="11"/>
      <c r="P156"/>
    </row>
    <row r="157" spans="6:16" x14ac:dyDescent="0.35">
      <c r="F157" t="str">
        <f ca="1"/>
        <v>Player 14-1</v>
      </c>
      <c r="G157" t="str">
        <f ca="1"/>
        <v>Player 14</v>
      </c>
      <c r="H157" s="13">
        <f ca="1"/>
        <v>2</v>
      </c>
      <c r="I157" s="13" t="str">
        <f ca="1"/>
        <v>1</v>
      </c>
      <c r="J157" s="13" t="b">
        <f ca="1"/>
        <v>0</v>
      </c>
      <c r="M157" s="11"/>
      <c r="P157"/>
    </row>
    <row r="158" spans="6:16" x14ac:dyDescent="0.35">
      <c r="F158" t="str">
        <f ca="1"/>
        <v>Player 14-2</v>
      </c>
      <c r="G158" t="str">
        <f ca="1"/>
        <v>Player 14</v>
      </c>
      <c r="H158" s="13">
        <f ca="1"/>
        <v>2</v>
      </c>
      <c r="I158" s="13" t="str">
        <f ca="1"/>
        <v>2</v>
      </c>
      <c r="J158" s="13" t="b">
        <f ca="1"/>
        <v>0</v>
      </c>
      <c r="M158" s="11"/>
      <c r="P158"/>
    </row>
    <row r="159" spans="6:16" x14ac:dyDescent="0.35">
      <c r="F159" t="str">
        <f ca="1"/>
        <v>Player 14-3</v>
      </c>
      <c r="G159" t="str">
        <f ca="1"/>
        <v>Player 14</v>
      </c>
      <c r="H159" s="13">
        <f ca="1"/>
        <v>2</v>
      </c>
      <c r="I159" s="13" t="str">
        <f ca="1"/>
        <v>3</v>
      </c>
      <c r="J159" s="13" t="b">
        <f ca="1"/>
        <v>0</v>
      </c>
      <c r="M159" s="11"/>
      <c r="P159"/>
    </row>
    <row r="160" spans="6:16" x14ac:dyDescent="0.35">
      <c r="F160" t="str">
        <f ca="1"/>
        <v>Player 14-4</v>
      </c>
      <c r="G160" t="str">
        <f ca="1"/>
        <v>Player 14</v>
      </c>
      <c r="H160" s="13">
        <f ca="1"/>
        <v>2</v>
      </c>
      <c r="I160" s="13" t="str">
        <f ca="1"/>
        <v>4</v>
      </c>
      <c r="J160" s="13" t="b">
        <f ca="1"/>
        <v>0</v>
      </c>
      <c r="M160" s="11"/>
      <c r="P160"/>
    </row>
    <row r="161" spans="6:16" x14ac:dyDescent="0.35">
      <c r="F161" t="str">
        <f ca="1"/>
        <v>Player 14-5</v>
      </c>
      <c r="G161" t="str">
        <f ca="1"/>
        <v>Player 14</v>
      </c>
      <c r="H161" s="13">
        <f ca="1"/>
        <v>2</v>
      </c>
      <c r="I161" s="13" t="str">
        <f ca="1"/>
        <v>5</v>
      </c>
      <c r="J161" s="13" t="b">
        <f ca="1"/>
        <v>1</v>
      </c>
      <c r="M161" s="11"/>
      <c r="P161"/>
    </row>
    <row r="162" spans="6:16" x14ac:dyDescent="0.35">
      <c r="F162" t="str">
        <f ca="1"/>
        <v>Player 14-6</v>
      </c>
      <c r="G162" t="str">
        <f ca="1"/>
        <v>Player 14</v>
      </c>
      <c r="H162" s="13">
        <f ca="1"/>
        <v>2</v>
      </c>
      <c r="I162" s="13" t="str">
        <f ca="1"/>
        <v>6</v>
      </c>
      <c r="J162" s="13" t="b">
        <f ca="1"/>
        <v>0</v>
      </c>
      <c r="M162" s="11"/>
      <c r="P162"/>
    </row>
    <row r="163" spans="6:16" x14ac:dyDescent="0.35">
      <c r="F163" t="str">
        <f ca="1"/>
        <v>Player 14-7</v>
      </c>
      <c r="G163" t="str">
        <f ca="1"/>
        <v>Player 14</v>
      </c>
      <c r="H163" s="13">
        <f ca="1"/>
        <v>2</v>
      </c>
      <c r="I163" s="13" t="str">
        <f ca="1"/>
        <v>7</v>
      </c>
      <c r="J163" s="13" t="b">
        <f ca="1"/>
        <v>1</v>
      </c>
      <c r="M163" s="11"/>
      <c r="P163"/>
    </row>
    <row r="164" spans="6:16" x14ac:dyDescent="0.35">
      <c r="F164" t="str">
        <f ca="1"/>
        <v>Player 14-8</v>
      </c>
      <c r="G164" t="str">
        <f ca="1"/>
        <v>Player 14</v>
      </c>
      <c r="H164" s="13">
        <f ca="1"/>
        <v>2</v>
      </c>
      <c r="I164" s="13" t="str">
        <f ca="1"/>
        <v>8</v>
      </c>
      <c r="J164" s="13" t="b">
        <f ca="1"/>
        <v>0</v>
      </c>
      <c r="M164" s="11"/>
      <c r="P164"/>
    </row>
    <row r="165" spans="6:16" x14ac:dyDescent="0.35">
      <c r="F165" t="str">
        <f ca="1"/>
        <v>Player 14-9</v>
      </c>
      <c r="G165" t="str">
        <f ca="1"/>
        <v>Player 14</v>
      </c>
      <c r="H165" s="13">
        <f ca="1"/>
        <v>2</v>
      </c>
      <c r="I165" s="13" t="str">
        <f ca="1"/>
        <v>9</v>
      </c>
      <c r="J165" s="13" t="b">
        <f ca="1"/>
        <v>1</v>
      </c>
      <c r="M165" s="11"/>
      <c r="P165"/>
    </row>
    <row r="166" spans="6:16" x14ac:dyDescent="0.35">
      <c r="F166" t="str">
        <f ca="1"/>
        <v>Player 14-10</v>
      </c>
      <c r="G166" t="str">
        <f ca="1"/>
        <v>Player 14</v>
      </c>
      <c r="H166" s="13">
        <f ca="1"/>
        <v>2</v>
      </c>
      <c r="I166" s="13" t="str">
        <f ca="1"/>
        <v>10</v>
      </c>
      <c r="J166" s="13" t="b">
        <f ca="1"/>
        <v>1</v>
      </c>
      <c r="M166" s="11"/>
      <c r="P166"/>
    </row>
    <row r="167" spans="6:16" x14ac:dyDescent="0.35">
      <c r="F167" t="str">
        <f ca="1"/>
        <v>Player 14-11</v>
      </c>
      <c r="G167" t="str">
        <f ca="1"/>
        <v>Player 14</v>
      </c>
      <c r="H167" s="13">
        <f ca="1"/>
        <v>2</v>
      </c>
      <c r="I167" s="13" t="str">
        <f ca="1"/>
        <v>11</v>
      </c>
      <c r="J167" s="13" t="b">
        <f ca="1"/>
        <v>0</v>
      </c>
      <c r="M167" s="11"/>
      <c r="P167"/>
    </row>
    <row r="168" spans="6:16" x14ac:dyDescent="0.35">
      <c r="F168" t="str">
        <f ca="1"/>
        <v>Player 14-12</v>
      </c>
      <c r="G168" t="str">
        <f ca="1"/>
        <v>Player 14</v>
      </c>
      <c r="H168" s="13">
        <f ca="1"/>
        <v>2</v>
      </c>
      <c r="I168" s="13" t="str">
        <f ca="1"/>
        <v>12</v>
      </c>
      <c r="J168" s="13" t="b">
        <f ca="1"/>
        <v>0</v>
      </c>
      <c r="M168" s="11"/>
      <c r="P168"/>
    </row>
    <row r="169" spans="6:16" x14ac:dyDescent="0.35">
      <c r="F169" t="str">
        <f ca="1"/>
        <v>Player 14-13</v>
      </c>
      <c r="G169" t="str">
        <f ca="1"/>
        <v>Player 14</v>
      </c>
      <c r="H169" s="13">
        <f ca="1"/>
        <v>2</v>
      </c>
      <c r="I169" s="13" t="str">
        <f ca="1"/>
        <v>13</v>
      </c>
      <c r="J169" s="13" t="b">
        <f ca="1"/>
        <v>0</v>
      </c>
      <c r="M169" s="11"/>
      <c r="P169"/>
    </row>
    <row r="170" spans="6:16" x14ac:dyDescent="0.35">
      <c r="F170" t="str">
        <f ca="1"/>
        <v>Player 14-14</v>
      </c>
      <c r="G170" t="str">
        <f ca="1"/>
        <v>Player 14</v>
      </c>
      <c r="H170" s="13">
        <f ca="1"/>
        <v>2</v>
      </c>
      <c r="I170" s="13" t="str">
        <f ca="1"/>
        <v>14</v>
      </c>
      <c r="J170" s="13" t="b">
        <f ca="1"/>
        <v>0</v>
      </c>
      <c r="M170" s="11"/>
      <c r="P170"/>
    </row>
    <row r="171" spans="6:16" x14ac:dyDescent="0.35">
      <c r="F171" t="str">
        <f ca="1"/>
        <v>Player 14-15</v>
      </c>
      <c r="G171" t="str">
        <f ca="1"/>
        <v>Player 14</v>
      </c>
      <c r="H171" s="13">
        <f ca="1"/>
        <v>2</v>
      </c>
      <c r="I171" s="13" t="str">
        <f ca="1"/>
        <v>15</v>
      </c>
      <c r="J171" s="13" t="b">
        <f ca="1"/>
        <v>1</v>
      </c>
      <c r="M171" s="11"/>
      <c r="P171"/>
    </row>
    <row r="172" spans="6:16" x14ac:dyDescent="0.35">
      <c r="F172" t="str">
        <f ca="1"/>
        <v>Player 13-1</v>
      </c>
      <c r="G172" t="str">
        <f ca="1"/>
        <v>Player 13</v>
      </c>
      <c r="H172" s="13">
        <f ca="1"/>
        <v>2</v>
      </c>
      <c r="I172" s="13" t="str">
        <f ca="1"/>
        <v>1</v>
      </c>
      <c r="J172" s="13" t="b">
        <f ca="1"/>
        <v>0</v>
      </c>
      <c r="M172" s="11"/>
      <c r="P172"/>
    </row>
    <row r="173" spans="6:16" x14ac:dyDescent="0.35">
      <c r="F173" t="str">
        <f ca="1"/>
        <v>Player 13-2</v>
      </c>
      <c r="G173" t="str">
        <f ca="1"/>
        <v>Player 13</v>
      </c>
      <c r="H173" s="13">
        <f ca="1"/>
        <v>2</v>
      </c>
      <c r="I173" s="13" t="str">
        <f ca="1"/>
        <v>2</v>
      </c>
      <c r="J173" s="13" t="b">
        <f ca="1"/>
        <v>1</v>
      </c>
      <c r="M173" s="11"/>
      <c r="P173"/>
    </row>
    <row r="174" spans="6:16" x14ac:dyDescent="0.35">
      <c r="F174" t="str">
        <f ca="1"/>
        <v>Player 13-3</v>
      </c>
      <c r="G174" t="str">
        <f ca="1"/>
        <v>Player 13</v>
      </c>
      <c r="H174" s="13">
        <f ca="1"/>
        <v>2</v>
      </c>
      <c r="I174" s="13" t="str">
        <f ca="1"/>
        <v>3</v>
      </c>
      <c r="J174" s="13" t="b">
        <f ca="1"/>
        <v>0</v>
      </c>
      <c r="M174" s="11"/>
      <c r="P174"/>
    </row>
    <row r="175" spans="6:16" x14ac:dyDescent="0.35">
      <c r="F175" t="str">
        <f ca="1"/>
        <v>Player 13-4</v>
      </c>
      <c r="G175" t="str">
        <f ca="1"/>
        <v>Player 13</v>
      </c>
      <c r="H175" s="13">
        <f ca="1"/>
        <v>2</v>
      </c>
      <c r="I175" s="13" t="str">
        <f ca="1"/>
        <v>4</v>
      </c>
      <c r="J175" s="13" t="b">
        <f ca="1"/>
        <v>1</v>
      </c>
      <c r="M175" s="11"/>
      <c r="P175"/>
    </row>
    <row r="176" spans="6:16" x14ac:dyDescent="0.35">
      <c r="F176" t="str">
        <f ca="1"/>
        <v>Player 13-5</v>
      </c>
      <c r="G176" t="str">
        <f ca="1"/>
        <v>Player 13</v>
      </c>
      <c r="H176" s="13">
        <f ca="1"/>
        <v>2</v>
      </c>
      <c r="I176" s="13" t="str">
        <f ca="1"/>
        <v>5</v>
      </c>
      <c r="J176" s="13" t="b">
        <f ca="1"/>
        <v>0</v>
      </c>
      <c r="M176" s="11"/>
      <c r="P176"/>
    </row>
    <row r="177" spans="6:16" x14ac:dyDescent="0.35">
      <c r="F177" t="str">
        <f ca="1"/>
        <v>Player 13-6</v>
      </c>
      <c r="G177" t="str">
        <f ca="1"/>
        <v>Player 13</v>
      </c>
      <c r="H177" s="13">
        <f ca="1"/>
        <v>2</v>
      </c>
      <c r="I177" s="13" t="str">
        <f ca="1"/>
        <v>6</v>
      </c>
      <c r="J177" s="13" t="b">
        <f ca="1"/>
        <v>1</v>
      </c>
      <c r="M177" s="11"/>
      <c r="P177"/>
    </row>
    <row r="178" spans="6:16" x14ac:dyDescent="0.35">
      <c r="F178" t="str">
        <f ca="1"/>
        <v>Player 13-7</v>
      </c>
      <c r="G178" t="str">
        <f ca="1"/>
        <v>Player 13</v>
      </c>
      <c r="H178" s="13">
        <f ca="1"/>
        <v>2</v>
      </c>
      <c r="I178" s="13" t="str">
        <f ca="1"/>
        <v>7</v>
      </c>
      <c r="J178" s="13" t="b">
        <f ca="1"/>
        <v>1</v>
      </c>
      <c r="M178" s="11"/>
      <c r="P178"/>
    </row>
    <row r="179" spans="6:16" x14ac:dyDescent="0.35">
      <c r="F179" t="str">
        <f ca="1"/>
        <v>Player 13-8</v>
      </c>
      <c r="G179" t="str">
        <f ca="1"/>
        <v>Player 13</v>
      </c>
      <c r="H179" s="13">
        <f ca="1"/>
        <v>2</v>
      </c>
      <c r="I179" s="13" t="str">
        <f ca="1"/>
        <v>8</v>
      </c>
      <c r="J179" s="13" t="b">
        <f ca="1"/>
        <v>0</v>
      </c>
      <c r="M179" s="11"/>
      <c r="P179"/>
    </row>
    <row r="180" spans="6:16" x14ac:dyDescent="0.35">
      <c r="F180" t="str">
        <f ca="1"/>
        <v>Player 13-9</v>
      </c>
      <c r="G180" t="str">
        <f ca="1"/>
        <v>Player 13</v>
      </c>
      <c r="H180" s="13">
        <f ca="1"/>
        <v>2</v>
      </c>
      <c r="I180" s="13" t="str">
        <f ca="1"/>
        <v>9</v>
      </c>
      <c r="J180" s="13" t="b">
        <f ca="1"/>
        <v>1</v>
      </c>
      <c r="M180" s="11"/>
      <c r="P180"/>
    </row>
    <row r="181" spans="6:16" x14ac:dyDescent="0.35">
      <c r="F181" t="str">
        <f ca="1"/>
        <v>Player 13-10</v>
      </c>
      <c r="G181" t="str">
        <f ca="1"/>
        <v>Player 13</v>
      </c>
      <c r="H181" s="13">
        <f ca="1"/>
        <v>2</v>
      </c>
      <c r="I181" s="13" t="str">
        <f ca="1"/>
        <v>10</v>
      </c>
      <c r="J181" s="13" t="b">
        <f ca="1"/>
        <v>0</v>
      </c>
      <c r="M181" s="11"/>
      <c r="P181"/>
    </row>
    <row r="182" spans="6:16" x14ac:dyDescent="0.35">
      <c r="F182" t="str">
        <f ca="1"/>
        <v>Player 13-11</v>
      </c>
      <c r="G182" t="str">
        <f ca="1"/>
        <v>Player 13</v>
      </c>
      <c r="H182" s="13">
        <f ca="1"/>
        <v>2</v>
      </c>
      <c r="I182" s="13" t="str">
        <f ca="1"/>
        <v>11</v>
      </c>
      <c r="J182" s="13" t="b">
        <f ca="1"/>
        <v>0</v>
      </c>
      <c r="M182" s="11"/>
      <c r="P182"/>
    </row>
    <row r="183" spans="6:16" x14ac:dyDescent="0.35">
      <c r="F183" t="str">
        <f ca="1"/>
        <v>Player 13-12</v>
      </c>
      <c r="G183" t="str">
        <f ca="1"/>
        <v>Player 13</v>
      </c>
      <c r="H183" s="13">
        <f ca="1"/>
        <v>2</v>
      </c>
      <c r="I183" s="13" t="str">
        <f ca="1"/>
        <v>12</v>
      </c>
      <c r="J183" s="13" t="b">
        <f ca="1"/>
        <v>0</v>
      </c>
      <c r="M183" s="11"/>
      <c r="P183"/>
    </row>
    <row r="184" spans="6:16" x14ac:dyDescent="0.35">
      <c r="F184" t="str">
        <f ca="1"/>
        <v>Player 13-13</v>
      </c>
      <c r="G184" t="str">
        <f ca="1"/>
        <v>Player 13</v>
      </c>
      <c r="H184" s="13">
        <f ca="1"/>
        <v>2</v>
      </c>
      <c r="I184" s="13" t="str">
        <f ca="1"/>
        <v>13</v>
      </c>
      <c r="J184" s="13" t="b">
        <f ca="1"/>
        <v>1</v>
      </c>
      <c r="M184" s="11"/>
      <c r="P184"/>
    </row>
    <row r="185" spans="6:16" x14ac:dyDescent="0.35">
      <c r="F185" t="str">
        <f ca="1"/>
        <v>Player 13-14</v>
      </c>
      <c r="G185" t="str">
        <f ca="1"/>
        <v>Player 13</v>
      </c>
      <c r="H185" s="13">
        <f ca="1"/>
        <v>2</v>
      </c>
      <c r="I185" s="13" t="str">
        <f ca="1"/>
        <v>14</v>
      </c>
      <c r="J185" s="13" t="b">
        <f ca="1"/>
        <v>1</v>
      </c>
      <c r="M185" s="11"/>
      <c r="P185"/>
    </row>
    <row r="186" spans="6:16" x14ac:dyDescent="0.35">
      <c r="F186" t="str">
        <f ca="1"/>
        <v>Player 13-15</v>
      </c>
      <c r="G186" t="str">
        <f ca="1"/>
        <v>Player 13</v>
      </c>
      <c r="H186" s="13">
        <f ca="1"/>
        <v>2</v>
      </c>
      <c r="I186" s="13" t="str">
        <f ca="1"/>
        <v>15</v>
      </c>
      <c r="J186" s="13" t="b">
        <f ca="1"/>
        <v>1</v>
      </c>
      <c r="M186" s="11"/>
      <c r="P186"/>
    </row>
    <row r="187" spans="6:16" x14ac:dyDescent="0.35">
      <c r="F187" t="str">
        <f ca="1"/>
        <v>Player 16-1</v>
      </c>
      <c r="G187" t="str">
        <f ca="1"/>
        <v>Player 16</v>
      </c>
      <c r="H187" s="13">
        <f ca="1"/>
        <v>2</v>
      </c>
      <c r="I187" s="13" t="str">
        <f ca="1"/>
        <v>1</v>
      </c>
      <c r="J187" s="13" t="b">
        <f ca="1"/>
        <v>1</v>
      </c>
      <c r="M187" s="11"/>
      <c r="P187"/>
    </row>
    <row r="188" spans="6:16" x14ac:dyDescent="0.35">
      <c r="F188" t="str">
        <f ca="1"/>
        <v>Player 16-2</v>
      </c>
      <c r="G188" t="str">
        <f ca="1"/>
        <v>Player 16</v>
      </c>
      <c r="H188" s="13">
        <f ca="1"/>
        <v>2</v>
      </c>
      <c r="I188" s="13" t="str">
        <f ca="1"/>
        <v>2</v>
      </c>
      <c r="J188" s="13" t="b">
        <f ca="1"/>
        <v>0</v>
      </c>
      <c r="M188" s="11"/>
      <c r="P188"/>
    </row>
    <row r="189" spans="6:16" x14ac:dyDescent="0.35">
      <c r="F189" t="str">
        <f ca="1"/>
        <v>Player 16-3</v>
      </c>
      <c r="G189" t="str">
        <f ca="1"/>
        <v>Player 16</v>
      </c>
      <c r="H189" s="13">
        <f ca="1"/>
        <v>2</v>
      </c>
      <c r="I189" s="13" t="str">
        <f ca="1"/>
        <v>3</v>
      </c>
      <c r="J189" s="13" t="b">
        <f ca="1"/>
        <v>0</v>
      </c>
      <c r="M189" s="11"/>
      <c r="P189"/>
    </row>
    <row r="190" spans="6:16" x14ac:dyDescent="0.35">
      <c r="F190" t="str">
        <f ca="1"/>
        <v>Player 16-4</v>
      </c>
      <c r="G190" t="str">
        <f ca="1"/>
        <v>Player 16</v>
      </c>
      <c r="H190" s="13">
        <f ca="1"/>
        <v>2</v>
      </c>
      <c r="I190" s="13" t="str">
        <f ca="1"/>
        <v>4</v>
      </c>
      <c r="J190" s="13" t="b">
        <f ca="1"/>
        <v>1</v>
      </c>
      <c r="M190" s="11"/>
      <c r="P190"/>
    </row>
    <row r="191" spans="6:16" x14ac:dyDescent="0.35">
      <c r="F191" t="str">
        <f ca="1"/>
        <v>Player 16-5</v>
      </c>
      <c r="G191" t="str">
        <f ca="1"/>
        <v>Player 16</v>
      </c>
      <c r="H191" s="13">
        <f ca="1"/>
        <v>2</v>
      </c>
      <c r="I191" s="13" t="str">
        <f ca="1"/>
        <v>5</v>
      </c>
      <c r="J191" s="13" t="b">
        <f ca="1"/>
        <v>1</v>
      </c>
      <c r="M191" s="11"/>
      <c r="P191"/>
    </row>
    <row r="192" spans="6:16" x14ac:dyDescent="0.35">
      <c r="F192" t="str">
        <f ca="1"/>
        <v>Player 16-6</v>
      </c>
      <c r="G192" t="str">
        <f ca="1"/>
        <v>Player 16</v>
      </c>
      <c r="H192" s="13">
        <f ca="1"/>
        <v>2</v>
      </c>
      <c r="I192" s="13" t="str">
        <f ca="1"/>
        <v>6</v>
      </c>
      <c r="J192" s="13" t="b">
        <f ca="1"/>
        <v>0</v>
      </c>
      <c r="M192" s="11"/>
      <c r="P192"/>
    </row>
    <row r="193" spans="6:16" x14ac:dyDescent="0.35">
      <c r="F193" t="str">
        <f ca="1"/>
        <v>Player 16-7</v>
      </c>
      <c r="G193" t="str">
        <f ca="1"/>
        <v>Player 16</v>
      </c>
      <c r="H193" s="13">
        <f ca="1"/>
        <v>2</v>
      </c>
      <c r="I193" s="13" t="str">
        <f ca="1"/>
        <v>7</v>
      </c>
      <c r="J193" s="13" t="b">
        <f ca="1"/>
        <v>1</v>
      </c>
      <c r="M193" s="11"/>
      <c r="P193"/>
    </row>
    <row r="194" spans="6:16" x14ac:dyDescent="0.35">
      <c r="F194" t="str">
        <f ca="1"/>
        <v>Player 16-8</v>
      </c>
      <c r="G194" t="str">
        <f ca="1"/>
        <v>Player 16</v>
      </c>
      <c r="H194" s="13">
        <f ca="1"/>
        <v>2</v>
      </c>
      <c r="I194" s="13" t="str">
        <f ca="1"/>
        <v>8</v>
      </c>
      <c r="J194" s="13" t="b">
        <f ca="1"/>
        <v>0</v>
      </c>
      <c r="M194" s="11"/>
      <c r="P194"/>
    </row>
    <row r="195" spans="6:16" x14ac:dyDescent="0.35">
      <c r="F195" t="str">
        <f ca="1"/>
        <v>Player 16-9</v>
      </c>
      <c r="G195" t="str">
        <f ca="1"/>
        <v>Player 16</v>
      </c>
      <c r="H195" s="13">
        <f ca="1"/>
        <v>2</v>
      </c>
      <c r="I195" s="13" t="str">
        <f ca="1"/>
        <v>9</v>
      </c>
      <c r="J195" s="13" t="b">
        <f ca="1"/>
        <v>1</v>
      </c>
      <c r="M195" s="11"/>
      <c r="P195"/>
    </row>
    <row r="196" spans="6:16" x14ac:dyDescent="0.35">
      <c r="F196" t="str">
        <f ca="1"/>
        <v>Player 16-10</v>
      </c>
      <c r="G196" t="str">
        <f ca="1"/>
        <v>Player 16</v>
      </c>
      <c r="H196" s="13">
        <f ca="1"/>
        <v>2</v>
      </c>
      <c r="I196" s="13" t="str">
        <f ca="1"/>
        <v>10</v>
      </c>
      <c r="J196" s="13" t="b">
        <f ca="1"/>
        <v>0</v>
      </c>
      <c r="M196" s="11"/>
      <c r="P196"/>
    </row>
    <row r="197" spans="6:16" x14ac:dyDescent="0.35">
      <c r="F197" t="str">
        <f ca="1"/>
        <v>Player 16-11</v>
      </c>
      <c r="G197" t="str">
        <f ca="1"/>
        <v>Player 16</v>
      </c>
      <c r="H197" s="13">
        <f ca="1"/>
        <v>2</v>
      </c>
      <c r="I197" s="13" t="str">
        <f ca="1"/>
        <v>11</v>
      </c>
      <c r="J197" s="13" t="b">
        <f ca="1"/>
        <v>1</v>
      </c>
      <c r="M197" s="11"/>
      <c r="P197"/>
    </row>
    <row r="198" spans="6:16" x14ac:dyDescent="0.35">
      <c r="F198" t="str">
        <f ca="1"/>
        <v>Player 16-12</v>
      </c>
      <c r="G198" t="str">
        <f ca="1"/>
        <v>Player 16</v>
      </c>
      <c r="H198" s="13">
        <f ca="1"/>
        <v>2</v>
      </c>
      <c r="I198" s="13" t="str">
        <f ca="1"/>
        <v>12</v>
      </c>
      <c r="J198" s="13" t="b">
        <f ca="1"/>
        <v>1</v>
      </c>
      <c r="M198" s="11"/>
      <c r="P198"/>
    </row>
    <row r="199" spans="6:16" x14ac:dyDescent="0.35">
      <c r="F199" t="str">
        <f ca="1"/>
        <v>Player 16-13</v>
      </c>
      <c r="G199" t="str">
        <f ca="1"/>
        <v>Player 16</v>
      </c>
      <c r="H199" s="13">
        <f ca="1"/>
        <v>2</v>
      </c>
      <c r="I199" s="13" t="str">
        <f ca="1"/>
        <v>13</v>
      </c>
      <c r="J199" s="13" t="b">
        <f ca="1"/>
        <v>0</v>
      </c>
      <c r="M199" s="11"/>
      <c r="P199"/>
    </row>
    <row r="200" spans="6:16" x14ac:dyDescent="0.35">
      <c r="F200" t="str">
        <f ca="1"/>
        <v>Player 16-14</v>
      </c>
      <c r="G200" t="str">
        <f ca="1"/>
        <v>Player 16</v>
      </c>
      <c r="H200" s="13">
        <f ca="1"/>
        <v>2</v>
      </c>
      <c r="I200" s="13" t="str">
        <f ca="1"/>
        <v>14</v>
      </c>
      <c r="J200" s="13" t="b">
        <f ca="1"/>
        <v>0</v>
      </c>
      <c r="M200" s="11"/>
      <c r="P200"/>
    </row>
    <row r="201" spans="6:16" x14ac:dyDescent="0.35">
      <c r="F201" t="str">
        <f ca="1"/>
        <v>Player 16-15</v>
      </c>
      <c r="G201" t="str">
        <f ca="1"/>
        <v>Player 16</v>
      </c>
      <c r="H201" s="13">
        <f ca="1"/>
        <v>2</v>
      </c>
      <c r="I201" s="13" t="str">
        <f ca="1"/>
        <v>15</v>
      </c>
      <c r="J201" s="13" t="b">
        <f ca="1"/>
        <v>1</v>
      </c>
      <c r="M201" s="11"/>
      <c r="P201"/>
    </row>
    <row r="202" spans="6:16" x14ac:dyDescent="0.35">
      <c r="F202" t="str">
        <f ca="1"/>
        <v>Player 1-1</v>
      </c>
      <c r="G202" t="str">
        <f ca="1"/>
        <v>Player 1</v>
      </c>
      <c r="H202" s="13">
        <f ca="1"/>
        <v>3</v>
      </c>
      <c r="I202" s="13" t="str">
        <f ca="1"/>
        <v>1</v>
      </c>
      <c r="J202" s="13" t="b">
        <f ca="1"/>
        <v>0</v>
      </c>
      <c r="M202" s="11"/>
      <c r="P202"/>
    </row>
    <row r="203" spans="6:16" x14ac:dyDescent="0.35">
      <c r="F203" t="str">
        <f ca="1"/>
        <v>Player 1-2</v>
      </c>
      <c r="G203" t="str">
        <f ca="1"/>
        <v>Player 1</v>
      </c>
      <c r="H203" s="13">
        <f ca="1"/>
        <v>3</v>
      </c>
      <c r="I203" s="13" t="str">
        <f ca="1"/>
        <v>2</v>
      </c>
      <c r="J203" s="13" t="b">
        <f ca="1"/>
        <v>1</v>
      </c>
      <c r="M203" s="11"/>
      <c r="P203"/>
    </row>
    <row r="204" spans="6:16" x14ac:dyDescent="0.35">
      <c r="F204" t="str">
        <f ca="1"/>
        <v>Player 1-3</v>
      </c>
      <c r="G204" t="str">
        <f ca="1"/>
        <v>Player 1</v>
      </c>
      <c r="H204" s="13">
        <f ca="1"/>
        <v>3</v>
      </c>
      <c r="I204" s="13" t="str">
        <f ca="1"/>
        <v>3</v>
      </c>
      <c r="J204" s="13" t="b">
        <f ca="1"/>
        <v>0</v>
      </c>
      <c r="M204" s="11"/>
      <c r="P204"/>
    </row>
    <row r="205" spans="6:16" x14ac:dyDescent="0.35">
      <c r="F205" t="str">
        <f ca="1"/>
        <v>Player 1-4</v>
      </c>
      <c r="G205" t="str">
        <f ca="1"/>
        <v>Player 1</v>
      </c>
      <c r="H205" s="13">
        <f ca="1"/>
        <v>3</v>
      </c>
      <c r="I205" s="13" t="str">
        <f ca="1"/>
        <v>4</v>
      </c>
      <c r="J205" s="13" t="b">
        <f ca="1"/>
        <v>0</v>
      </c>
      <c r="M205" s="11"/>
      <c r="P205"/>
    </row>
    <row r="206" spans="6:16" x14ac:dyDescent="0.35">
      <c r="F206" t="str">
        <f ca="1"/>
        <v>Player 1-5</v>
      </c>
      <c r="G206" t="str">
        <f ca="1"/>
        <v>Player 1</v>
      </c>
      <c r="H206" s="13">
        <f ca="1"/>
        <v>3</v>
      </c>
      <c r="I206" s="13" t="str">
        <f ca="1"/>
        <v>5</v>
      </c>
      <c r="J206" s="13" t="b">
        <f ca="1"/>
        <v>1</v>
      </c>
      <c r="M206" s="11"/>
      <c r="P206"/>
    </row>
    <row r="207" spans="6:16" x14ac:dyDescent="0.35">
      <c r="F207" t="str">
        <f ca="1"/>
        <v>Player 1-6</v>
      </c>
      <c r="G207" t="str">
        <f ca="1"/>
        <v>Player 1</v>
      </c>
      <c r="H207" s="13">
        <f ca="1"/>
        <v>3</v>
      </c>
      <c r="I207" s="13" t="str">
        <f ca="1"/>
        <v>6</v>
      </c>
      <c r="J207" s="13" t="b">
        <f ca="1"/>
        <v>1</v>
      </c>
      <c r="M207" s="11"/>
      <c r="P207"/>
    </row>
    <row r="208" spans="6:16" x14ac:dyDescent="0.35">
      <c r="F208" t="str">
        <f ca="1"/>
        <v>Player 1-7</v>
      </c>
      <c r="G208" t="str">
        <f ca="1"/>
        <v>Player 1</v>
      </c>
      <c r="H208" s="13">
        <f ca="1"/>
        <v>3</v>
      </c>
      <c r="I208" s="13" t="str">
        <f ca="1"/>
        <v>7</v>
      </c>
      <c r="J208" s="13" t="b">
        <f ca="1"/>
        <v>0</v>
      </c>
      <c r="M208" s="11"/>
      <c r="P208"/>
    </row>
    <row r="209" spans="6:16" x14ac:dyDescent="0.35">
      <c r="F209" t="str">
        <f ca="1"/>
        <v>Player 1-8</v>
      </c>
      <c r="G209" t="str">
        <f ca="1"/>
        <v>Player 1</v>
      </c>
      <c r="H209" s="13">
        <f ca="1"/>
        <v>3</v>
      </c>
      <c r="I209" s="13" t="str">
        <f ca="1"/>
        <v>8</v>
      </c>
      <c r="J209" s="13" t="b">
        <f ca="1"/>
        <v>0</v>
      </c>
      <c r="M209" s="11"/>
      <c r="P209"/>
    </row>
    <row r="210" spans="6:16" x14ac:dyDescent="0.35">
      <c r="F210" t="str">
        <f ca="1"/>
        <v>Player 1-9</v>
      </c>
      <c r="G210" t="str">
        <f ca="1"/>
        <v>Player 1</v>
      </c>
      <c r="H210" s="13">
        <f ca="1"/>
        <v>3</v>
      </c>
      <c r="I210" s="13" t="str">
        <f ca="1"/>
        <v>9</v>
      </c>
      <c r="J210" s="13" t="b">
        <f ca="1"/>
        <v>0</v>
      </c>
      <c r="M210" s="11"/>
      <c r="P210"/>
    </row>
    <row r="211" spans="6:16" x14ac:dyDescent="0.35">
      <c r="F211" t="str">
        <f ca="1"/>
        <v>Player 1-10</v>
      </c>
      <c r="G211" t="str">
        <f ca="1"/>
        <v>Player 1</v>
      </c>
      <c r="H211" s="13">
        <f ca="1"/>
        <v>3</v>
      </c>
      <c r="I211" s="13" t="str">
        <f ca="1"/>
        <v>10</v>
      </c>
      <c r="J211" s="13" t="b">
        <f ca="1"/>
        <v>1</v>
      </c>
      <c r="M211" s="11"/>
      <c r="P211"/>
    </row>
    <row r="212" spans="6:16" x14ac:dyDescent="0.35">
      <c r="F212" t="str">
        <f ca="1"/>
        <v>Player 1-11</v>
      </c>
      <c r="G212" t="str">
        <f ca="1"/>
        <v>Player 1</v>
      </c>
      <c r="H212" s="13">
        <f ca="1"/>
        <v>3</v>
      </c>
      <c r="I212" s="13" t="str">
        <f ca="1"/>
        <v>11</v>
      </c>
      <c r="J212" s="13" t="b">
        <f ca="1"/>
        <v>0</v>
      </c>
      <c r="M212" s="11"/>
      <c r="P212"/>
    </row>
    <row r="213" spans="6:16" x14ac:dyDescent="0.35">
      <c r="F213" t="str">
        <f ca="1"/>
        <v>Player 1-12</v>
      </c>
      <c r="G213" t="str">
        <f ca="1"/>
        <v>Player 1</v>
      </c>
      <c r="H213" s="13">
        <f ca="1"/>
        <v>3</v>
      </c>
      <c r="I213" s="13" t="str">
        <f ca="1"/>
        <v>12</v>
      </c>
      <c r="J213" s="13" t="b">
        <f ca="1"/>
        <v>1</v>
      </c>
      <c r="M213" s="11"/>
      <c r="P213"/>
    </row>
    <row r="214" spans="6:16" x14ac:dyDescent="0.35">
      <c r="F214" t="str">
        <f ca="1"/>
        <v>Player 1-13</v>
      </c>
      <c r="G214" t="str">
        <f ca="1"/>
        <v>Player 1</v>
      </c>
      <c r="H214" s="13">
        <f ca="1"/>
        <v>3</v>
      </c>
      <c r="I214" s="13" t="str">
        <f ca="1"/>
        <v>13</v>
      </c>
      <c r="J214" s="13" t="b">
        <f ca="1"/>
        <v>0</v>
      </c>
      <c r="M214" s="11"/>
      <c r="P214"/>
    </row>
    <row r="215" spans="6:16" x14ac:dyDescent="0.35">
      <c r="F215" t="str">
        <f ca="1"/>
        <v>Player 1-14</v>
      </c>
      <c r="G215" t="str">
        <f ca="1"/>
        <v>Player 1</v>
      </c>
      <c r="H215" s="13">
        <f ca="1"/>
        <v>3</v>
      </c>
      <c r="I215" s="13" t="str">
        <f ca="1"/>
        <v>14</v>
      </c>
      <c r="J215" s="13" t="b">
        <f ca="1"/>
        <v>0</v>
      </c>
      <c r="M215" s="11"/>
      <c r="P215"/>
    </row>
    <row r="216" spans="6:16" x14ac:dyDescent="0.35">
      <c r="F216" t="str">
        <f ca="1"/>
        <v>Player 1-15</v>
      </c>
      <c r="G216" t="str">
        <f ca="1"/>
        <v>Player 1</v>
      </c>
      <c r="H216" s="13">
        <f ca="1"/>
        <v>3</v>
      </c>
      <c r="I216" s="13" t="str">
        <f ca="1"/>
        <v>15</v>
      </c>
      <c r="J216" s="13" t="b">
        <f ca="1"/>
        <v>0</v>
      </c>
      <c r="M216" s="11"/>
      <c r="P216"/>
    </row>
    <row r="217" spans="6:16" x14ac:dyDescent="0.35">
      <c r="F217" t="str">
        <f ca="1"/>
        <v>Player 5-1</v>
      </c>
      <c r="G217" t="str">
        <f ca="1"/>
        <v>Player 5</v>
      </c>
      <c r="H217" s="13">
        <f ca="1"/>
        <v>2</v>
      </c>
      <c r="I217" s="13" t="str">
        <f ca="1"/>
        <v>1</v>
      </c>
      <c r="J217" s="13" t="b">
        <f ca="1"/>
        <v>1</v>
      </c>
      <c r="M217" s="11"/>
      <c r="P217"/>
    </row>
    <row r="218" spans="6:16" x14ac:dyDescent="0.35">
      <c r="F218" t="str">
        <f ca="1"/>
        <v>Player 5-2</v>
      </c>
      <c r="G218" t="str">
        <f ca="1"/>
        <v>Player 5</v>
      </c>
      <c r="H218" s="13">
        <f ca="1"/>
        <v>2</v>
      </c>
      <c r="I218" s="13" t="str">
        <f ca="1"/>
        <v>2</v>
      </c>
      <c r="J218" s="13" t="b">
        <f ca="1"/>
        <v>0</v>
      </c>
      <c r="M218" s="11"/>
      <c r="P218"/>
    </row>
    <row r="219" spans="6:16" x14ac:dyDescent="0.35">
      <c r="F219" t="str">
        <f ca="1"/>
        <v>Player 5-3</v>
      </c>
      <c r="G219" t="str">
        <f ca="1"/>
        <v>Player 5</v>
      </c>
      <c r="H219" s="13">
        <f ca="1"/>
        <v>2</v>
      </c>
      <c r="I219" s="13" t="str">
        <f ca="1"/>
        <v>3</v>
      </c>
      <c r="J219" s="13" t="b">
        <f ca="1"/>
        <v>1</v>
      </c>
      <c r="M219" s="11"/>
      <c r="P219"/>
    </row>
    <row r="220" spans="6:16" x14ac:dyDescent="0.35">
      <c r="F220" t="str">
        <f ca="1"/>
        <v>Player 5-4</v>
      </c>
      <c r="G220" t="str">
        <f ca="1"/>
        <v>Player 5</v>
      </c>
      <c r="H220" s="13">
        <f ca="1"/>
        <v>2</v>
      </c>
      <c r="I220" s="13" t="str">
        <f ca="1"/>
        <v>4</v>
      </c>
      <c r="J220" s="13" t="b">
        <f ca="1"/>
        <v>1</v>
      </c>
      <c r="M220" s="11"/>
      <c r="P220"/>
    </row>
    <row r="221" spans="6:16" x14ac:dyDescent="0.35">
      <c r="F221" t="str">
        <f ca="1"/>
        <v>Player 5-5</v>
      </c>
      <c r="G221" t="str">
        <f ca="1"/>
        <v>Player 5</v>
      </c>
      <c r="H221" s="13">
        <f ca="1"/>
        <v>2</v>
      </c>
      <c r="I221" s="13" t="str">
        <f ca="1"/>
        <v>5</v>
      </c>
      <c r="J221" s="13" t="b">
        <f ca="1"/>
        <v>1</v>
      </c>
      <c r="M221" s="11"/>
      <c r="P221"/>
    </row>
    <row r="222" spans="6:16" x14ac:dyDescent="0.35">
      <c r="F222" t="str">
        <f ca="1"/>
        <v>Player 5-6</v>
      </c>
      <c r="G222" t="str">
        <f ca="1"/>
        <v>Player 5</v>
      </c>
      <c r="H222" s="13">
        <f ca="1"/>
        <v>2</v>
      </c>
      <c r="I222" s="13" t="str">
        <f ca="1"/>
        <v>6</v>
      </c>
      <c r="J222" s="13" t="b">
        <f ca="1"/>
        <v>0</v>
      </c>
      <c r="M222" s="11"/>
      <c r="P222"/>
    </row>
    <row r="223" spans="6:16" x14ac:dyDescent="0.35">
      <c r="F223" t="str">
        <f ca="1"/>
        <v>Player 5-7</v>
      </c>
      <c r="G223" t="str">
        <f ca="1"/>
        <v>Player 5</v>
      </c>
      <c r="H223" s="13">
        <f ca="1"/>
        <v>2</v>
      </c>
      <c r="I223" s="13" t="str">
        <f ca="1"/>
        <v>7</v>
      </c>
      <c r="J223" t="b">
        <f ca="1"/>
        <v>0</v>
      </c>
    </row>
    <row r="224" spans="6:16" x14ac:dyDescent="0.35">
      <c r="F224" t="str">
        <f ca="1"/>
        <v>Player 5-8</v>
      </c>
      <c r="G224" t="str">
        <f ca="1"/>
        <v>Player 5</v>
      </c>
      <c r="H224" s="13">
        <f ca="1"/>
        <v>2</v>
      </c>
      <c r="I224" s="13" t="str">
        <f ca="1"/>
        <v>8</v>
      </c>
      <c r="J224" t="b">
        <f ca="1"/>
        <v>0</v>
      </c>
    </row>
    <row r="225" spans="6:10" x14ac:dyDescent="0.35">
      <c r="F225" t="str">
        <f ca="1"/>
        <v>Player 5-9</v>
      </c>
      <c r="G225" t="str">
        <f ca="1"/>
        <v>Player 5</v>
      </c>
      <c r="H225" s="13">
        <f ca="1"/>
        <v>2</v>
      </c>
      <c r="I225" s="13" t="str">
        <f ca="1"/>
        <v>9</v>
      </c>
      <c r="J225" t="b">
        <f ca="1"/>
        <v>1</v>
      </c>
    </row>
    <row r="226" spans="6:10" x14ac:dyDescent="0.35">
      <c r="F226" t="str">
        <f ca="1"/>
        <v>Player 5-10</v>
      </c>
      <c r="G226" t="str">
        <f ca="1"/>
        <v>Player 5</v>
      </c>
      <c r="H226" s="13">
        <f ca="1"/>
        <v>2</v>
      </c>
      <c r="I226" s="13" t="str">
        <f ca="1"/>
        <v>10</v>
      </c>
      <c r="J226" t="b">
        <f ca="1"/>
        <v>1</v>
      </c>
    </row>
    <row r="227" spans="6:10" x14ac:dyDescent="0.35">
      <c r="F227" t="str">
        <f ca="1"/>
        <v>Player 5-11</v>
      </c>
      <c r="G227" t="str">
        <f ca="1"/>
        <v>Player 5</v>
      </c>
      <c r="H227" s="13">
        <f ca="1"/>
        <v>2</v>
      </c>
      <c r="I227" s="13" t="str">
        <f ca="1"/>
        <v>11</v>
      </c>
      <c r="J227" t="b">
        <f ca="1"/>
        <v>0</v>
      </c>
    </row>
    <row r="228" spans="6:10" x14ac:dyDescent="0.35">
      <c r="F228" t="str">
        <f ca="1"/>
        <v>Player 5-12</v>
      </c>
      <c r="G228" t="str">
        <f ca="1"/>
        <v>Player 5</v>
      </c>
      <c r="H228" s="13">
        <f ca="1"/>
        <v>2</v>
      </c>
      <c r="I228" s="13" t="str">
        <f ca="1"/>
        <v>12</v>
      </c>
      <c r="J228" t="b">
        <f ca="1"/>
        <v>1</v>
      </c>
    </row>
    <row r="229" spans="6:10" x14ac:dyDescent="0.35">
      <c r="F229" t="str">
        <f ca="1"/>
        <v>Player 5-13</v>
      </c>
      <c r="G229" t="str">
        <f ca="1"/>
        <v>Player 5</v>
      </c>
      <c r="H229" s="13">
        <f ca="1"/>
        <v>2</v>
      </c>
      <c r="I229" s="13" t="str">
        <f ca="1"/>
        <v>13</v>
      </c>
      <c r="J229" t="b">
        <f ca="1"/>
        <v>1</v>
      </c>
    </row>
    <row r="230" spans="6:10" x14ac:dyDescent="0.35">
      <c r="F230" t="str">
        <f ca="1"/>
        <v>Player 5-14</v>
      </c>
      <c r="G230" t="str">
        <f ca="1"/>
        <v>Player 5</v>
      </c>
      <c r="H230" s="13">
        <f ca="1"/>
        <v>2</v>
      </c>
      <c r="I230" s="13" t="str">
        <f ca="1"/>
        <v>14</v>
      </c>
      <c r="J230" t="b">
        <f ca="1"/>
        <v>1</v>
      </c>
    </row>
    <row r="231" spans="6:10" x14ac:dyDescent="0.35">
      <c r="F231" t="str">
        <f ca="1"/>
        <v>Player 5-15</v>
      </c>
      <c r="G231" t="str">
        <f ca="1"/>
        <v>Player 5</v>
      </c>
      <c r="H231" s="13">
        <f ca="1"/>
        <v>2</v>
      </c>
      <c r="I231" s="13" t="str">
        <f ca="1"/>
        <v>15</v>
      </c>
      <c r="J231" t="b">
        <f ca="1"/>
        <v>1</v>
      </c>
    </row>
    <row r="232" spans="6:10" x14ac:dyDescent="0.35">
      <c r="F232" t="str">
        <f ca="1"/>
        <v>Player 8-1</v>
      </c>
      <c r="G232" t="str">
        <f ca="1"/>
        <v>Player 8</v>
      </c>
      <c r="H232" s="13">
        <f ca="1"/>
        <v>1</v>
      </c>
      <c r="I232" s="13" t="str">
        <f ca="1"/>
        <v>1</v>
      </c>
      <c r="J232" t="b">
        <f ca="1"/>
        <v>1</v>
      </c>
    </row>
    <row r="233" spans="6:10" x14ac:dyDescent="0.35">
      <c r="F233" t="str">
        <f ca="1"/>
        <v>Player 8-2</v>
      </c>
      <c r="G233" t="str">
        <f ca="1"/>
        <v>Player 8</v>
      </c>
      <c r="H233" s="13">
        <f ca="1"/>
        <v>1</v>
      </c>
      <c r="I233" s="13" t="str">
        <f ca="1"/>
        <v>2</v>
      </c>
      <c r="J233" t="b">
        <f ca="1"/>
        <v>1</v>
      </c>
    </row>
    <row r="234" spans="6:10" x14ac:dyDescent="0.35">
      <c r="F234" t="str">
        <f ca="1"/>
        <v>Player 8-3</v>
      </c>
      <c r="G234" t="str">
        <f ca="1"/>
        <v>Player 8</v>
      </c>
      <c r="H234" s="13">
        <f ca="1"/>
        <v>1</v>
      </c>
      <c r="I234" s="13" t="str">
        <f ca="1"/>
        <v>3</v>
      </c>
      <c r="J234" t="b">
        <f ca="1"/>
        <v>0</v>
      </c>
    </row>
    <row r="235" spans="6:10" x14ac:dyDescent="0.35">
      <c r="F235" t="str">
        <f ca="1"/>
        <v>Player 8-4</v>
      </c>
      <c r="G235" t="str">
        <f ca="1"/>
        <v>Player 8</v>
      </c>
      <c r="H235" s="13">
        <f ca="1"/>
        <v>1</v>
      </c>
      <c r="I235" s="13" t="str">
        <f ca="1"/>
        <v>4</v>
      </c>
      <c r="J235" t="b">
        <f ca="1"/>
        <v>0</v>
      </c>
    </row>
    <row r="236" spans="6:10" x14ac:dyDescent="0.35">
      <c r="F236" t="str">
        <f ca="1"/>
        <v>Player 8-5</v>
      </c>
      <c r="G236" t="str">
        <f ca="1"/>
        <v>Player 8</v>
      </c>
      <c r="H236" s="13">
        <f ca="1"/>
        <v>1</v>
      </c>
      <c r="I236" s="13" t="str">
        <f ca="1"/>
        <v>5</v>
      </c>
      <c r="J236" t="b">
        <f ca="1"/>
        <v>0</v>
      </c>
    </row>
    <row r="237" spans="6:10" x14ac:dyDescent="0.35">
      <c r="F237" t="str">
        <f ca="1"/>
        <v>Player 8-6</v>
      </c>
      <c r="G237" t="str">
        <f ca="1"/>
        <v>Player 8</v>
      </c>
      <c r="H237" s="13">
        <f ca="1"/>
        <v>1</v>
      </c>
      <c r="I237" s="13" t="str">
        <f ca="1"/>
        <v>6</v>
      </c>
      <c r="J237" t="b">
        <f ca="1"/>
        <v>1</v>
      </c>
    </row>
    <row r="238" spans="6:10" x14ac:dyDescent="0.35">
      <c r="F238" t="str">
        <f ca="1"/>
        <v>Player 8-7</v>
      </c>
      <c r="G238" t="str">
        <f ca="1"/>
        <v>Player 8</v>
      </c>
      <c r="H238" s="13">
        <f ca="1"/>
        <v>1</v>
      </c>
      <c r="I238" s="13" t="str">
        <f ca="1"/>
        <v>7</v>
      </c>
      <c r="J238" t="b">
        <f ca="1"/>
        <v>1</v>
      </c>
    </row>
    <row r="239" spans="6:10" x14ac:dyDescent="0.35">
      <c r="F239" t="str">
        <f ca="1"/>
        <v>Player 8-8</v>
      </c>
      <c r="G239" t="str">
        <f ca="1"/>
        <v>Player 8</v>
      </c>
      <c r="H239" s="13">
        <f ca="1"/>
        <v>1</v>
      </c>
      <c r="I239" s="13" t="str">
        <f ca="1"/>
        <v>8</v>
      </c>
      <c r="J239" t="b">
        <f ca="1"/>
        <v>1</v>
      </c>
    </row>
    <row r="240" spans="6:10" x14ac:dyDescent="0.35">
      <c r="F240" t="str">
        <f ca="1"/>
        <v>Player 8-9</v>
      </c>
      <c r="G240" t="str">
        <f ca="1"/>
        <v>Player 8</v>
      </c>
      <c r="H240" s="13">
        <f ca="1"/>
        <v>1</v>
      </c>
      <c r="I240" s="13" t="str">
        <f ca="1"/>
        <v>9</v>
      </c>
      <c r="J240" t="b">
        <f ca="1"/>
        <v>1</v>
      </c>
    </row>
    <row r="241" spans="6:10" x14ac:dyDescent="0.35">
      <c r="F241" t="str">
        <f ca="1"/>
        <v>Player 8-10</v>
      </c>
      <c r="G241" t="str">
        <f ca="1"/>
        <v>Player 8</v>
      </c>
      <c r="H241" s="13">
        <f ca="1"/>
        <v>1</v>
      </c>
      <c r="I241" s="13" t="str">
        <f ca="1"/>
        <v>10</v>
      </c>
      <c r="J241" t="b">
        <f ca="1"/>
        <v>1</v>
      </c>
    </row>
    <row r="242" spans="6:10" x14ac:dyDescent="0.35">
      <c r="F242" t="str">
        <f ca="1"/>
        <v>Player 8-11</v>
      </c>
      <c r="G242" t="str">
        <f ca="1"/>
        <v>Player 8</v>
      </c>
      <c r="H242" s="13">
        <f ca="1"/>
        <v>1</v>
      </c>
      <c r="I242" s="13" t="str">
        <f ca="1"/>
        <v>11</v>
      </c>
      <c r="J242" t="b">
        <f ca="1"/>
        <v>0</v>
      </c>
    </row>
    <row r="243" spans="6:10" x14ac:dyDescent="0.35">
      <c r="F243" t="str">
        <f ca="1"/>
        <v>Player 8-12</v>
      </c>
      <c r="G243" t="str">
        <f ca="1"/>
        <v>Player 8</v>
      </c>
      <c r="H243" s="13">
        <f ca="1"/>
        <v>1</v>
      </c>
      <c r="I243" s="13" t="str">
        <f ca="1"/>
        <v>12</v>
      </c>
      <c r="J243" t="b">
        <f ca="1"/>
        <v>1</v>
      </c>
    </row>
    <row r="244" spans="6:10" x14ac:dyDescent="0.35">
      <c r="F244" t="str">
        <f ca="1"/>
        <v>Player 8-13</v>
      </c>
      <c r="G244" t="str">
        <f ca="1"/>
        <v>Player 8</v>
      </c>
      <c r="H244" s="13">
        <f ca="1"/>
        <v>1</v>
      </c>
      <c r="I244" s="13" t="str">
        <f ca="1"/>
        <v>13</v>
      </c>
      <c r="J244" t="b">
        <f ca="1"/>
        <v>0</v>
      </c>
    </row>
    <row r="245" spans="6:10" x14ac:dyDescent="0.35">
      <c r="F245" t="str">
        <f ca="1"/>
        <v>Player 8-14</v>
      </c>
      <c r="G245" t="str">
        <f ca="1"/>
        <v>Player 8</v>
      </c>
      <c r="H245" s="13">
        <f ca="1"/>
        <v>1</v>
      </c>
      <c r="I245" s="13" t="str">
        <f ca="1"/>
        <v>14</v>
      </c>
      <c r="J245" t="b">
        <f ca="1"/>
        <v>1</v>
      </c>
    </row>
    <row r="246" spans="6:10" x14ac:dyDescent="0.35">
      <c r="F246" t="str">
        <f ca="1"/>
        <v>Player 8-15</v>
      </c>
      <c r="G246" t="str">
        <f ca="1"/>
        <v>Player 8</v>
      </c>
      <c r="H246" s="13">
        <f ca="1"/>
        <v>1</v>
      </c>
      <c r="I246" s="13" t="str">
        <f ca="1"/>
        <v>15</v>
      </c>
      <c r="J246" t="b">
        <f ca="1"/>
        <v>1</v>
      </c>
    </row>
    <row r="247" spans="6:10" x14ac:dyDescent="0.35">
      <c r="F247" t="str">
        <f ca="1"/>
        <v>Player 2-1</v>
      </c>
      <c r="G247" t="str">
        <f ca="1"/>
        <v>Player 2</v>
      </c>
      <c r="H247" s="13">
        <f ca="1"/>
        <v>3</v>
      </c>
      <c r="I247" s="13" t="str">
        <f ca="1"/>
        <v>1</v>
      </c>
      <c r="J247" t="b">
        <f ca="1"/>
        <v>1</v>
      </c>
    </row>
    <row r="248" spans="6:10" x14ac:dyDescent="0.35">
      <c r="F248" t="str">
        <f ca="1"/>
        <v>Player 2-2</v>
      </c>
      <c r="G248" t="str">
        <f ca="1"/>
        <v>Player 2</v>
      </c>
      <c r="H248" s="13">
        <f ca="1"/>
        <v>3</v>
      </c>
      <c r="I248" s="13" t="str">
        <f ca="1"/>
        <v>2</v>
      </c>
      <c r="J248" t="b">
        <f ca="1"/>
        <v>1</v>
      </c>
    </row>
    <row r="249" spans="6:10" x14ac:dyDescent="0.35">
      <c r="F249" t="str">
        <f ca="1"/>
        <v>Player 2-3</v>
      </c>
      <c r="G249" t="str">
        <f ca="1"/>
        <v>Player 2</v>
      </c>
      <c r="H249" s="13">
        <f ca="1"/>
        <v>3</v>
      </c>
      <c r="I249" s="13" t="str">
        <f ca="1"/>
        <v>3</v>
      </c>
      <c r="J249" t="b">
        <f ca="1"/>
        <v>0</v>
      </c>
    </row>
    <row r="250" spans="6:10" x14ac:dyDescent="0.35">
      <c r="F250" t="str">
        <f ca="1"/>
        <v>Player 2-4</v>
      </c>
      <c r="G250" t="str">
        <f ca="1"/>
        <v>Player 2</v>
      </c>
      <c r="H250" s="13">
        <f ca="1"/>
        <v>3</v>
      </c>
      <c r="I250" s="13" t="str">
        <f ca="1"/>
        <v>4</v>
      </c>
      <c r="J250" t="b">
        <f ca="1"/>
        <v>1</v>
      </c>
    </row>
    <row r="251" spans="6:10" x14ac:dyDescent="0.35">
      <c r="F251" t="str">
        <f ca="1"/>
        <v>Player 2-5</v>
      </c>
      <c r="G251" t="str">
        <f ca="1"/>
        <v>Player 2</v>
      </c>
      <c r="H251" s="13">
        <f ca="1"/>
        <v>3</v>
      </c>
      <c r="I251" s="13" t="str">
        <f ca="1"/>
        <v>5</v>
      </c>
      <c r="J251" t="b">
        <f ca="1"/>
        <v>0</v>
      </c>
    </row>
    <row r="252" spans="6:10" x14ac:dyDescent="0.35">
      <c r="F252" t="str">
        <f ca="1"/>
        <v>Player 2-6</v>
      </c>
      <c r="G252" t="str">
        <f ca="1"/>
        <v>Player 2</v>
      </c>
      <c r="H252" s="13">
        <f ca="1"/>
        <v>3</v>
      </c>
      <c r="I252" s="13" t="str">
        <f ca="1"/>
        <v>6</v>
      </c>
      <c r="J252" t="b">
        <f ca="1"/>
        <v>1</v>
      </c>
    </row>
    <row r="253" spans="6:10" x14ac:dyDescent="0.35">
      <c r="F253" t="str">
        <f ca="1"/>
        <v>Player 2-7</v>
      </c>
      <c r="G253" t="str">
        <f ca="1"/>
        <v>Player 2</v>
      </c>
      <c r="H253" s="13">
        <f ca="1"/>
        <v>3</v>
      </c>
      <c r="I253" s="13" t="str">
        <f ca="1"/>
        <v>7</v>
      </c>
      <c r="J253" t="b">
        <f ca="1"/>
        <v>0</v>
      </c>
    </row>
    <row r="254" spans="6:10" x14ac:dyDescent="0.35">
      <c r="F254" t="str">
        <f ca="1"/>
        <v>Player 2-8</v>
      </c>
      <c r="G254" t="str">
        <f ca="1"/>
        <v>Player 2</v>
      </c>
      <c r="H254" s="13">
        <f ca="1"/>
        <v>3</v>
      </c>
      <c r="I254" s="13" t="str">
        <f ca="1"/>
        <v>8</v>
      </c>
      <c r="J254" t="b">
        <f ca="1"/>
        <v>1</v>
      </c>
    </row>
    <row r="255" spans="6:10" x14ac:dyDescent="0.35">
      <c r="F255" t="str">
        <f ca="1"/>
        <v>Player 2-9</v>
      </c>
      <c r="G255" t="str">
        <f ca="1"/>
        <v>Player 2</v>
      </c>
      <c r="H255" s="13">
        <f ca="1"/>
        <v>3</v>
      </c>
      <c r="I255" s="13" t="str">
        <f ca="1"/>
        <v>9</v>
      </c>
      <c r="J255" t="b">
        <f ca="1"/>
        <v>1</v>
      </c>
    </row>
    <row r="256" spans="6:10" x14ac:dyDescent="0.35">
      <c r="F256" t="str">
        <f ca="1"/>
        <v>Player 2-10</v>
      </c>
      <c r="G256" t="str">
        <f ca="1"/>
        <v>Player 2</v>
      </c>
      <c r="H256" s="13">
        <f ca="1"/>
        <v>3</v>
      </c>
      <c r="I256" s="13" t="str">
        <f ca="1"/>
        <v>10</v>
      </c>
      <c r="J256" t="b">
        <f ca="1"/>
        <v>0</v>
      </c>
    </row>
    <row r="257" spans="6:10" x14ac:dyDescent="0.35">
      <c r="F257" t="str">
        <f ca="1"/>
        <v>Player 2-11</v>
      </c>
      <c r="G257" t="str">
        <f ca="1"/>
        <v>Player 2</v>
      </c>
      <c r="H257" s="13">
        <f ca="1"/>
        <v>3</v>
      </c>
      <c r="I257" s="13" t="str">
        <f ca="1"/>
        <v>11</v>
      </c>
      <c r="J257" t="b">
        <f ca="1"/>
        <v>0</v>
      </c>
    </row>
    <row r="258" spans="6:10" x14ac:dyDescent="0.35">
      <c r="F258" t="str">
        <f ca="1"/>
        <v>Player 2-12</v>
      </c>
      <c r="G258" t="str">
        <f ca="1"/>
        <v>Player 2</v>
      </c>
      <c r="H258" s="13">
        <f ca="1"/>
        <v>3</v>
      </c>
      <c r="I258" s="13" t="str">
        <f ca="1"/>
        <v>12</v>
      </c>
      <c r="J258" t="b">
        <f ca="1"/>
        <v>1</v>
      </c>
    </row>
    <row r="259" spans="6:10" x14ac:dyDescent="0.35">
      <c r="F259" t="str">
        <f ca="1"/>
        <v>Player 2-13</v>
      </c>
      <c r="G259" t="str">
        <f ca="1"/>
        <v>Player 2</v>
      </c>
      <c r="H259" s="13">
        <f ca="1"/>
        <v>3</v>
      </c>
      <c r="I259" s="13" t="str">
        <f ca="1"/>
        <v>13</v>
      </c>
      <c r="J259" t="b">
        <f ca="1"/>
        <v>1</v>
      </c>
    </row>
    <row r="260" spans="6:10" x14ac:dyDescent="0.35">
      <c r="F260" t="str">
        <f ca="1"/>
        <v>Player 2-14</v>
      </c>
      <c r="G260" t="str">
        <f ca="1"/>
        <v>Player 2</v>
      </c>
      <c r="H260" s="13">
        <f ca="1"/>
        <v>3</v>
      </c>
      <c r="I260" s="13" t="str">
        <f ca="1"/>
        <v>14</v>
      </c>
      <c r="J260" t="b">
        <f ca="1"/>
        <v>0</v>
      </c>
    </row>
    <row r="261" spans="6:10" x14ac:dyDescent="0.35">
      <c r="F261" t="str">
        <f ca="1"/>
        <v>Player 2-15</v>
      </c>
      <c r="G261" t="str">
        <f ca="1"/>
        <v>Player 2</v>
      </c>
      <c r="H261" s="13">
        <f ca="1"/>
        <v>3</v>
      </c>
      <c r="I261" s="13" t="str">
        <f ca="1"/>
        <v>15</v>
      </c>
      <c r="J261" t="b">
        <f ca="1"/>
        <v>0</v>
      </c>
    </row>
    <row r="262" spans="6:10" x14ac:dyDescent="0.35">
      <c r="F262" t="str">
        <f ca="1"/>
        <v>Player 18-1</v>
      </c>
      <c r="G262" t="str">
        <f ca="1"/>
        <v>Player 18</v>
      </c>
      <c r="H262" s="13">
        <f ca="1"/>
        <v>4</v>
      </c>
      <c r="I262" s="13" t="str">
        <f ca="1"/>
        <v>1</v>
      </c>
      <c r="J262" t="b">
        <f ca="1"/>
        <v>1</v>
      </c>
    </row>
    <row r="263" spans="6:10" x14ac:dyDescent="0.35">
      <c r="F263" t="str">
        <f ca="1"/>
        <v>Player 18-2</v>
      </c>
      <c r="G263" t="str">
        <f ca="1"/>
        <v>Player 18</v>
      </c>
      <c r="H263" s="13">
        <f ca="1"/>
        <v>4</v>
      </c>
      <c r="I263" s="13" t="str">
        <f ca="1"/>
        <v>2</v>
      </c>
      <c r="J263" t="b">
        <f ca="1"/>
        <v>0</v>
      </c>
    </row>
    <row r="264" spans="6:10" x14ac:dyDescent="0.35">
      <c r="F264" t="str">
        <f ca="1"/>
        <v>Player 18-3</v>
      </c>
      <c r="G264" t="str">
        <f ca="1"/>
        <v>Player 18</v>
      </c>
      <c r="H264" s="13">
        <f ca="1"/>
        <v>4</v>
      </c>
      <c r="I264" s="13" t="str">
        <f ca="1"/>
        <v>3</v>
      </c>
      <c r="J264" t="b">
        <f ca="1"/>
        <v>0</v>
      </c>
    </row>
    <row r="265" spans="6:10" x14ac:dyDescent="0.35">
      <c r="F265" t="str">
        <f ca="1"/>
        <v>Player 18-4</v>
      </c>
      <c r="G265" t="str">
        <f ca="1"/>
        <v>Player 18</v>
      </c>
      <c r="H265" s="13">
        <f ca="1"/>
        <v>4</v>
      </c>
      <c r="I265" s="13" t="str">
        <f ca="1"/>
        <v>4</v>
      </c>
      <c r="J265" t="b">
        <f ca="1"/>
        <v>0</v>
      </c>
    </row>
    <row r="266" spans="6:10" x14ac:dyDescent="0.35">
      <c r="F266" t="str">
        <f ca="1"/>
        <v>Player 18-5</v>
      </c>
      <c r="G266" t="str">
        <f ca="1"/>
        <v>Player 18</v>
      </c>
      <c r="H266" s="13">
        <f ca="1"/>
        <v>4</v>
      </c>
      <c r="I266" s="13" t="str">
        <f ca="1"/>
        <v>5</v>
      </c>
      <c r="J266" t="b">
        <f ca="1"/>
        <v>1</v>
      </c>
    </row>
    <row r="267" spans="6:10" x14ac:dyDescent="0.35">
      <c r="F267" t="str">
        <f ca="1"/>
        <v>Player 18-6</v>
      </c>
      <c r="G267" t="str">
        <f ca="1"/>
        <v>Player 18</v>
      </c>
      <c r="H267" s="13">
        <f ca="1"/>
        <v>4</v>
      </c>
      <c r="I267" s="13" t="str">
        <f ca="1"/>
        <v>6</v>
      </c>
      <c r="J267" t="b">
        <f ca="1"/>
        <v>1</v>
      </c>
    </row>
    <row r="268" spans="6:10" x14ac:dyDescent="0.35">
      <c r="F268" t="str">
        <f ca="1"/>
        <v>Player 18-7</v>
      </c>
      <c r="G268" t="str">
        <f ca="1"/>
        <v>Player 18</v>
      </c>
      <c r="H268" s="13">
        <f ca="1"/>
        <v>4</v>
      </c>
      <c r="I268" s="13" t="str">
        <f ca="1"/>
        <v>7</v>
      </c>
      <c r="J268" t="b">
        <f ca="1"/>
        <v>0</v>
      </c>
    </row>
    <row r="269" spans="6:10" x14ac:dyDescent="0.35">
      <c r="F269" t="str">
        <f ca="1"/>
        <v>Player 18-8</v>
      </c>
      <c r="G269" t="str">
        <f ca="1"/>
        <v>Player 18</v>
      </c>
      <c r="H269" s="13">
        <f ca="1"/>
        <v>4</v>
      </c>
      <c r="I269" s="13" t="str">
        <f ca="1"/>
        <v>8</v>
      </c>
      <c r="J269" t="b">
        <f ca="1"/>
        <v>0</v>
      </c>
    </row>
    <row r="270" spans="6:10" x14ac:dyDescent="0.35">
      <c r="F270" t="str">
        <f ca="1"/>
        <v>Player 18-9</v>
      </c>
      <c r="G270" t="str">
        <f ca="1"/>
        <v>Player 18</v>
      </c>
      <c r="H270" s="13">
        <f ca="1"/>
        <v>4</v>
      </c>
      <c r="I270" s="13" t="str">
        <f ca="1"/>
        <v>9</v>
      </c>
      <c r="J270" t="b">
        <f ca="1"/>
        <v>0</v>
      </c>
    </row>
    <row r="271" spans="6:10" x14ac:dyDescent="0.35">
      <c r="F271" t="str">
        <f ca="1"/>
        <v>Player 18-10</v>
      </c>
      <c r="G271" t="str">
        <f ca="1"/>
        <v>Player 18</v>
      </c>
      <c r="H271" s="13">
        <f ca="1"/>
        <v>4</v>
      </c>
      <c r="I271" s="13" t="str">
        <f ca="1"/>
        <v>10</v>
      </c>
      <c r="J271" t="b">
        <f ca="1"/>
        <v>0</v>
      </c>
    </row>
    <row r="272" spans="6:10" x14ac:dyDescent="0.35">
      <c r="F272" t="str">
        <f ca="1"/>
        <v>Player 18-11</v>
      </c>
      <c r="G272" t="str">
        <f ca="1"/>
        <v>Player 18</v>
      </c>
      <c r="H272" s="13">
        <f ca="1"/>
        <v>4</v>
      </c>
      <c r="I272" s="13" t="str">
        <f ca="1"/>
        <v>11</v>
      </c>
      <c r="J272" t="b">
        <f ca="1"/>
        <v>1</v>
      </c>
    </row>
    <row r="273" spans="6:10" x14ac:dyDescent="0.35">
      <c r="F273" t="str">
        <f ca="1"/>
        <v>Player 18-12</v>
      </c>
      <c r="G273" t="str">
        <f ca="1"/>
        <v>Player 18</v>
      </c>
      <c r="H273" s="13">
        <f ca="1"/>
        <v>4</v>
      </c>
      <c r="I273" s="13" t="str">
        <f ca="1"/>
        <v>12</v>
      </c>
      <c r="J273" t="b">
        <f ca="1"/>
        <v>1</v>
      </c>
    </row>
    <row r="274" spans="6:10" x14ac:dyDescent="0.35">
      <c r="F274" t="str">
        <f ca="1"/>
        <v>Player 18-13</v>
      </c>
      <c r="G274" t="str">
        <f ca="1"/>
        <v>Player 18</v>
      </c>
      <c r="H274" s="13">
        <f ca="1"/>
        <v>4</v>
      </c>
      <c r="I274" s="13" t="str">
        <f ca="1"/>
        <v>13</v>
      </c>
      <c r="J274" t="b">
        <f ca="1"/>
        <v>0</v>
      </c>
    </row>
    <row r="275" spans="6:10" x14ac:dyDescent="0.35">
      <c r="F275" t="str">
        <f ca="1"/>
        <v>Player 18-14</v>
      </c>
      <c r="G275" t="str">
        <f ca="1"/>
        <v>Player 18</v>
      </c>
      <c r="H275" s="13">
        <f ca="1"/>
        <v>4</v>
      </c>
      <c r="I275" s="13" t="str">
        <f ca="1"/>
        <v>14</v>
      </c>
      <c r="J275" t="b">
        <f ca="1"/>
        <v>0</v>
      </c>
    </row>
    <row r="276" spans="6:10" x14ac:dyDescent="0.35">
      <c r="F276" t="str">
        <f ca="1"/>
        <v>Player 18-15</v>
      </c>
      <c r="G276" t="str">
        <f ca="1"/>
        <v>Player 18</v>
      </c>
      <c r="H276" s="13">
        <f ca="1"/>
        <v>4</v>
      </c>
      <c r="I276" s="13" t="str">
        <f ca="1"/>
        <v>15</v>
      </c>
      <c r="J276" t="b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</vt:lpstr>
      <vt:lpstr>Ddajki Flip Sim</vt:lpstr>
      <vt:lpstr>Game 1</vt:lpstr>
      <vt:lpstr>Game 2</vt:lpstr>
      <vt:lpstr>Game 3</vt:lpstr>
      <vt:lpstr>Game 4</vt:lpstr>
      <vt:lpstr>Game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Hadyn Wiseman</dc:creator>
  <cp:lastModifiedBy>Andrew Ward</cp:lastModifiedBy>
  <dcterms:created xsi:type="dcterms:W3CDTF">2025-08-17T07:37:57Z</dcterms:created>
  <dcterms:modified xsi:type="dcterms:W3CDTF">2025-08-18T15:21:43Z</dcterms:modified>
</cp:coreProperties>
</file>