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ndrewM\Documents\GitHub\Honours\"/>
    </mc:Choice>
  </mc:AlternateContent>
  <xr:revisionPtr revIDLastSave="0" documentId="13_ncr:1_{9CAE34D0-8BB6-4A26-9611-E15A3209931C}" xr6:coauthVersionLast="36" xr6:coauthVersionMax="36" xr10:uidLastSave="{00000000-0000-0000-0000-000000000000}"/>
  <bookViews>
    <workbookView xWindow="0" yWindow="1350" windowWidth="20490" windowHeight="7680" firstSheet="4" activeTab="4" xr2:uid="{00000000-000D-0000-FFFF-FFFF00000000}"/>
  </bookViews>
  <sheets>
    <sheet name="Form responses 1" sheetId="1" r:id="rId1"/>
    <sheet name="Sheet1" sheetId="6" r:id="rId2"/>
    <sheet name="Gamers" sheetId="2" r:id="rId3"/>
    <sheet name="Non Gamer" sheetId="5" r:id="rId4"/>
    <sheet name="Musicians" sheetId="3" r:id="rId5"/>
    <sheet name="Non Musicians" sheetId="4" r:id="rId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7" i="6" l="1"/>
  <c r="S7" i="6" s="1"/>
  <c r="R6" i="6"/>
  <c r="S6" i="6" s="1"/>
  <c r="R5" i="6"/>
  <c r="S5" i="6" s="1"/>
  <c r="G7" i="6"/>
  <c r="G6" i="6"/>
  <c r="G5" i="6"/>
  <c r="C22" i="6"/>
  <c r="C23" i="6"/>
  <c r="C24" i="6"/>
  <c r="C21" i="6"/>
  <c r="Y11" i="3"/>
  <c r="G8" i="6" l="1"/>
  <c r="H6" i="6" s="1"/>
  <c r="M27" i="1"/>
  <c r="M26" i="1"/>
  <c r="M25" i="1"/>
  <c r="M24" i="1"/>
  <c r="M23" i="1"/>
  <c r="M22" i="1"/>
  <c r="M21" i="1"/>
  <c r="J27" i="1"/>
  <c r="J26" i="1"/>
  <c r="J25" i="1"/>
  <c r="J24" i="1"/>
  <c r="J23" i="1"/>
  <c r="J22" i="1"/>
  <c r="J21" i="1"/>
  <c r="H27" i="1"/>
  <c r="H26" i="1"/>
  <c r="H25" i="1"/>
  <c r="H24" i="1"/>
  <c r="H23" i="1"/>
  <c r="H22" i="1"/>
  <c r="H21" i="1"/>
  <c r="F22" i="1"/>
  <c r="F23" i="1"/>
  <c r="F24" i="1"/>
  <c r="F25" i="1"/>
  <c r="F26" i="1"/>
  <c r="F27" i="1"/>
  <c r="F21" i="1"/>
  <c r="D31" i="1"/>
  <c r="D32" i="1"/>
  <c r="D30" i="1"/>
  <c r="B24" i="1"/>
  <c r="B23" i="1"/>
  <c r="B22" i="1"/>
  <c r="B21" i="1"/>
  <c r="D22" i="1"/>
  <c r="D21" i="1"/>
  <c r="T14" i="5"/>
  <c r="U14" i="5"/>
  <c r="V14" i="5"/>
  <c r="W14" i="5"/>
  <c r="X14" i="5"/>
  <c r="Y14" i="5"/>
  <c r="Z14" i="5"/>
  <c r="AA14" i="5"/>
  <c r="AB14" i="5"/>
  <c r="AC14" i="5"/>
  <c r="AD14" i="5"/>
  <c r="T15" i="5"/>
  <c r="U15" i="5"/>
  <c r="V15" i="5"/>
  <c r="W15" i="5"/>
  <c r="X15" i="5"/>
  <c r="Y15" i="5"/>
  <c r="Z15" i="5"/>
  <c r="AA15" i="5"/>
  <c r="AB15" i="5"/>
  <c r="AC15" i="5"/>
  <c r="AD15" i="5"/>
  <c r="T16" i="5"/>
  <c r="U16" i="5"/>
  <c r="V16" i="5"/>
  <c r="W16" i="5"/>
  <c r="X16" i="5"/>
  <c r="Y16" i="5"/>
  <c r="Z16" i="5"/>
  <c r="AA16" i="5"/>
  <c r="AB16" i="5"/>
  <c r="AC16" i="5"/>
  <c r="AD16" i="5"/>
  <c r="N14" i="5"/>
  <c r="O14" i="5"/>
  <c r="P14" i="5"/>
  <c r="Q14" i="5"/>
  <c r="R14" i="5"/>
  <c r="S14" i="5"/>
  <c r="N15" i="5"/>
  <c r="O15" i="5"/>
  <c r="P15" i="5"/>
  <c r="Q15" i="5"/>
  <c r="R15" i="5"/>
  <c r="S15" i="5"/>
  <c r="N16" i="5"/>
  <c r="O16" i="5"/>
  <c r="P16" i="5"/>
  <c r="Q16" i="5"/>
  <c r="R16" i="5"/>
  <c r="S16" i="5"/>
  <c r="M15" i="5"/>
  <c r="M16" i="5"/>
  <c r="M14" i="5"/>
  <c r="E18" i="5"/>
  <c r="G18" i="5"/>
  <c r="I18" i="5"/>
  <c r="K18" i="5"/>
  <c r="E19" i="5"/>
  <c r="G19" i="5"/>
  <c r="I19" i="5"/>
  <c r="K19" i="5"/>
  <c r="E20" i="5"/>
  <c r="G20" i="5"/>
  <c r="I20" i="5"/>
  <c r="K20" i="5"/>
  <c r="E21" i="5"/>
  <c r="G21" i="5"/>
  <c r="I21" i="5"/>
  <c r="K21" i="5"/>
  <c r="E22" i="5"/>
  <c r="F22" i="5"/>
  <c r="G22" i="5"/>
  <c r="I22" i="5"/>
  <c r="K22" i="5"/>
  <c r="E23" i="5"/>
  <c r="G23" i="5"/>
  <c r="I23" i="5"/>
  <c r="J23" i="5"/>
  <c r="K23" i="5"/>
  <c r="E24" i="5"/>
  <c r="F24" i="5"/>
  <c r="G24" i="5"/>
  <c r="I24" i="5"/>
  <c r="K24" i="5"/>
  <c r="F10" i="5"/>
  <c r="H10" i="5"/>
  <c r="J10" i="5"/>
  <c r="J20" i="2"/>
  <c r="J19" i="2"/>
  <c r="J18" i="2"/>
  <c r="J17" i="2"/>
  <c r="J16" i="2"/>
  <c r="J15" i="2"/>
  <c r="J14" i="2"/>
  <c r="H20" i="2"/>
  <c r="H19" i="2"/>
  <c r="H18" i="2"/>
  <c r="H17" i="2"/>
  <c r="H16" i="2"/>
  <c r="H15" i="2"/>
  <c r="H14" i="2"/>
  <c r="F20" i="2"/>
  <c r="F19" i="2"/>
  <c r="F18" i="2"/>
  <c r="F17" i="2"/>
  <c r="F16" i="2"/>
  <c r="F15" i="2"/>
  <c r="F14" i="2"/>
  <c r="D15" i="2"/>
  <c r="D16" i="2"/>
  <c r="D17" i="2"/>
  <c r="D18" i="2"/>
  <c r="D19" i="2"/>
  <c r="D20" i="2"/>
  <c r="D14" i="2"/>
  <c r="AC12" i="5"/>
  <c r="AC11" i="5"/>
  <c r="AC10" i="5"/>
  <c r="AA12" i="5"/>
  <c r="AA11" i="5"/>
  <c r="AA10" i="5"/>
  <c r="Y12" i="5"/>
  <c r="Y11" i="5"/>
  <c r="Y10" i="5"/>
  <c r="W12" i="5"/>
  <c r="W11" i="5"/>
  <c r="W10" i="5"/>
  <c r="U12" i="5"/>
  <c r="U11" i="5"/>
  <c r="U10" i="5"/>
  <c r="S12" i="5"/>
  <c r="S11" i="5"/>
  <c r="S10" i="5"/>
  <c r="Q12" i="5"/>
  <c r="Q11" i="5"/>
  <c r="Q10" i="5"/>
  <c r="O12" i="5"/>
  <c r="O11" i="5"/>
  <c r="O10" i="5"/>
  <c r="M12" i="5"/>
  <c r="M11" i="5"/>
  <c r="M10" i="5"/>
  <c r="J16" i="5"/>
  <c r="J21" i="5" s="1"/>
  <c r="J15" i="5"/>
  <c r="J14" i="5"/>
  <c r="J13" i="5"/>
  <c r="J12" i="5"/>
  <c r="J11" i="5"/>
  <c r="H16" i="5"/>
  <c r="H24" i="5" s="1"/>
  <c r="H15" i="5"/>
  <c r="H14" i="5"/>
  <c r="H13" i="5"/>
  <c r="H12" i="5"/>
  <c r="H11" i="5"/>
  <c r="F16" i="5"/>
  <c r="F20" i="5" s="1"/>
  <c r="F15" i="5"/>
  <c r="F14" i="5"/>
  <c r="F13" i="5"/>
  <c r="F12" i="5"/>
  <c r="F11" i="5"/>
  <c r="D16" i="5"/>
  <c r="D22" i="5" s="1"/>
  <c r="D15" i="5"/>
  <c r="D14" i="5"/>
  <c r="D13" i="5"/>
  <c r="D12" i="5"/>
  <c r="D11" i="5"/>
  <c r="D10" i="5"/>
  <c r="K19" i="3"/>
  <c r="K21" i="3"/>
  <c r="K24" i="3"/>
  <c r="K20" i="3"/>
  <c r="K22" i="3"/>
  <c r="K25" i="3"/>
  <c r="K23" i="3"/>
  <c r="E19" i="3"/>
  <c r="G19" i="3"/>
  <c r="I19" i="3"/>
  <c r="E21" i="3"/>
  <c r="G21" i="3"/>
  <c r="I21" i="3"/>
  <c r="E24" i="3"/>
  <c r="G24" i="3"/>
  <c r="I24" i="3"/>
  <c r="E20" i="3"/>
  <c r="G20" i="3"/>
  <c r="I20" i="3"/>
  <c r="E22" i="3"/>
  <c r="G22" i="3"/>
  <c r="I22" i="3"/>
  <c r="E25" i="3"/>
  <c r="G25" i="3"/>
  <c r="I25" i="3"/>
  <c r="E23" i="3"/>
  <c r="G23" i="3"/>
  <c r="I23" i="3"/>
  <c r="R15" i="3"/>
  <c r="T15" i="3"/>
  <c r="V15" i="3"/>
  <c r="X15" i="3"/>
  <c r="Z15" i="3"/>
  <c r="AB15" i="3"/>
  <c r="AD15" i="3"/>
  <c r="R16" i="3"/>
  <c r="T16" i="3"/>
  <c r="V16" i="3"/>
  <c r="X16" i="3"/>
  <c r="Z16" i="3"/>
  <c r="AB16" i="3"/>
  <c r="AD16" i="3"/>
  <c r="R17" i="3"/>
  <c r="T17" i="3"/>
  <c r="V17" i="3"/>
  <c r="X17" i="3"/>
  <c r="Z17" i="3"/>
  <c r="AB17" i="3"/>
  <c r="AD17" i="3"/>
  <c r="P15" i="3"/>
  <c r="P16" i="3"/>
  <c r="P17" i="3"/>
  <c r="N15" i="3"/>
  <c r="N16" i="3"/>
  <c r="N17" i="3"/>
  <c r="J19" i="4"/>
  <c r="H19" i="4"/>
  <c r="F19" i="4"/>
  <c r="D19" i="4"/>
  <c r="J18" i="4"/>
  <c r="H18" i="4"/>
  <c r="F18" i="4"/>
  <c r="D18" i="4"/>
  <c r="J17" i="4"/>
  <c r="H17" i="4"/>
  <c r="F17" i="4"/>
  <c r="D17" i="4"/>
  <c r="J16" i="4"/>
  <c r="H16" i="4"/>
  <c r="F16" i="4"/>
  <c r="D16" i="4"/>
  <c r="AB15" i="4"/>
  <c r="Z15" i="4"/>
  <c r="X15" i="4"/>
  <c r="V15" i="4"/>
  <c r="T15" i="4"/>
  <c r="R15" i="4"/>
  <c r="P15" i="4"/>
  <c r="N15" i="4"/>
  <c r="L15" i="4"/>
  <c r="J15" i="4"/>
  <c r="H15" i="4"/>
  <c r="F15" i="4"/>
  <c r="D15" i="4"/>
  <c r="AB14" i="4"/>
  <c r="Z14" i="4"/>
  <c r="X14" i="4"/>
  <c r="V14" i="4"/>
  <c r="T14" i="4"/>
  <c r="R14" i="4"/>
  <c r="P14" i="4"/>
  <c r="N14" i="4"/>
  <c r="L14" i="4"/>
  <c r="J14" i="4"/>
  <c r="H14" i="4"/>
  <c r="F14" i="4"/>
  <c r="D14" i="4"/>
  <c r="AB13" i="4"/>
  <c r="Z13" i="4"/>
  <c r="X13" i="4"/>
  <c r="V13" i="4"/>
  <c r="T13" i="4"/>
  <c r="R13" i="4"/>
  <c r="P13" i="4"/>
  <c r="N13" i="4"/>
  <c r="L13" i="4"/>
  <c r="J13" i="4"/>
  <c r="H13" i="4"/>
  <c r="F13" i="4"/>
  <c r="D13" i="4"/>
  <c r="J15" i="3"/>
  <c r="H15" i="3"/>
  <c r="F15" i="3"/>
  <c r="J17" i="3"/>
  <c r="H17" i="3"/>
  <c r="F17" i="3"/>
  <c r="D17" i="3"/>
  <c r="J14" i="3"/>
  <c r="H14" i="3"/>
  <c r="F14" i="3"/>
  <c r="J12" i="3"/>
  <c r="H12" i="3"/>
  <c r="F12" i="3"/>
  <c r="D12" i="3"/>
  <c r="AC13" i="3"/>
  <c r="AA13" i="3"/>
  <c r="Y13" i="3"/>
  <c r="W13" i="3"/>
  <c r="U13" i="3"/>
  <c r="S13" i="3"/>
  <c r="Q13" i="3"/>
  <c r="O13" i="3"/>
  <c r="M13" i="3"/>
  <c r="J16" i="3"/>
  <c r="H16" i="3"/>
  <c r="F16" i="3"/>
  <c r="D16" i="3"/>
  <c r="AC12" i="3"/>
  <c r="AA12" i="3"/>
  <c r="Y12" i="3"/>
  <c r="W12" i="3"/>
  <c r="U12" i="3"/>
  <c r="S12" i="3"/>
  <c r="Q12" i="3"/>
  <c r="O12" i="3"/>
  <c r="M12" i="3"/>
  <c r="J13" i="3"/>
  <c r="H13" i="3"/>
  <c r="F13" i="3"/>
  <c r="AC11" i="3"/>
  <c r="AA11" i="3"/>
  <c r="W11" i="3"/>
  <c r="U11" i="3"/>
  <c r="S11" i="3"/>
  <c r="Q11" i="3"/>
  <c r="O11" i="3"/>
  <c r="M11" i="3"/>
  <c r="J11" i="3"/>
  <c r="H11" i="3"/>
  <c r="F11" i="3"/>
  <c r="D11" i="3"/>
  <c r="AB16" i="2"/>
  <c r="Z16" i="2"/>
  <c r="X16" i="2"/>
  <c r="V16" i="2"/>
  <c r="T16" i="2"/>
  <c r="R16" i="2"/>
  <c r="P16" i="2"/>
  <c r="N16" i="2"/>
  <c r="L16" i="2"/>
  <c r="AB15" i="2"/>
  <c r="Z15" i="2"/>
  <c r="X15" i="2"/>
  <c r="V15" i="2"/>
  <c r="T15" i="2"/>
  <c r="R15" i="2"/>
  <c r="P15" i="2"/>
  <c r="N15" i="2"/>
  <c r="L15" i="2"/>
  <c r="AB14" i="2"/>
  <c r="Z14" i="2"/>
  <c r="X14" i="2"/>
  <c r="V14" i="2"/>
  <c r="T14" i="2"/>
  <c r="R14" i="2"/>
  <c r="P14" i="2"/>
  <c r="N14" i="2"/>
  <c r="L14" i="2"/>
  <c r="AF23" i="1"/>
  <c r="AF22" i="1"/>
  <c r="AF21" i="1"/>
  <c r="AD23" i="1"/>
  <c r="AD22" i="1"/>
  <c r="AD21" i="1"/>
  <c r="AB23" i="1"/>
  <c r="AB22" i="1"/>
  <c r="AB21" i="1"/>
  <c r="Z23" i="1"/>
  <c r="Z22" i="1"/>
  <c r="Z21" i="1"/>
  <c r="X23" i="1"/>
  <c r="X22" i="1"/>
  <c r="X21" i="1"/>
  <c r="V23" i="1"/>
  <c r="V22" i="1"/>
  <c r="V21" i="1"/>
  <c r="T23" i="1"/>
  <c r="T22" i="1"/>
  <c r="T21" i="1"/>
  <c r="R23" i="1"/>
  <c r="R22" i="1"/>
  <c r="R21" i="1"/>
  <c r="P23" i="1"/>
  <c r="P22" i="1"/>
  <c r="P21" i="1"/>
  <c r="H5" i="6" l="1"/>
  <c r="H7" i="6"/>
  <c r="AA16" i="3"/>
  <c r="U15" i="3"/>
  <c r="D23" i="3"/>
  <c r="F21" i="3"/>
  <c r="W15" i="3"/>
  <c r="Y17" i="3"/>
  <c r="H22" i="3"/>
  <c r="M15" i="3"/>
  <c r="AC15" i="3"/>
  <c r="J19" i="3"/>
  <c r="Q15" i="3"/>
  <c r="H19" i="3"/>
  <c r="Q16" i="3"/>
  <c r="F24" i="3"/>
  <c r="W17" i="3"/>
  <c r="F22" i="3"/>
  <c r="Y15" i="3"/>
  <c r="J22" i="3"/>
  <c r="W16" i="3"/>
  <c r="M17" i="3"/>
  <c r="H24" i="3"/>
  <c r="Y16" i="3"/>
  <c r="O17" i="3"/>
  <c r="D20" i="3"/>
  <c r="S15" i="3"/>
  <c r="J21" i="3"/>
  <c r="AA17" i="3"/>
  <c r="Q17" i="3"/>
  <c r="F20" i="3"/>
  <c r="H25" i="3"/>
  <c r="M16" i="3"/>
  <c r="AC17" i="3"/>
  <c r="S17" i="3"/>
  <c r="H20" i="3"/>
  <c r="J25" i="3"/>
  <c r="O16" i="3"/>
  <c r="D24" i="3"/>
  <c r="J20" i="3"/>
  <c r="F23" i="3"/>
  <c r="O15" i="3"/>
  <c r="AC16" i="3"/>
  <c r="U16" i="3"/>
  <c r="AA15" i="3"/>
  <c r="D21" i="3"/>
  <c r="S16" i="3"/>
  <c r="J23" i="3"/>
  <c r="J24" i="3"/>
  <c r="H21" i="3"/>
  <c r="F19" i="3"/>
  <c r="D22" i="3"/>
  <c r="D19" i="3"/>
  <c r="U17" i="3"/>
  <c r="H23" i="3"/>
  <c r="D25" i="3"/>
  <c r="F25" i="3"/>
  <c r="H22" i="5"/>
  <c r="D21" i="5"/>
  <c r="J22" i="5"/>
  <c r="J18" i="5"/>
  <c r="H23" i="5"/>
  <c r="H18" i="5"/>
  <c r="D20" i="5"/>
  <c r="F21" i="5"/>
  <c r="D19" i="5"/>
  <c r="J19" i="5"/>
  <c r="F18" i="5"/>
  <c r="D18" i="5"/>
  <c r="J24" i="5"/>
  <c r="J20" i="5"/>
  <c r="H19" i="5"/>
  <c r="D24" i="5"/>
  <c r="F23" i="5"/>
  <c r="F19" i="5"/>
  <c r="H20" i="5"/>
  <c r="D23" i="5"/>
  <c r="H21" i="5"/>
</calcChain>
</file>

<file path=xl/sharedStrings.xml><?xml version="1.0" encoding="utf-8"?>
<sst xmlns="http://schemas.openxmlformats.org/spreadsheetml/2006/main" count="1370" uniqueCount="116">
  <si>
    <t>In a typical week, how often do you play video games?</t>
  </si>
  <si>
    <t>Do you play an musical instrument?</t>
  </si>
  <si>
    <t xml:space="preserve">Reactive music is when the actions of in-game characters and/or events affect the game's music. How important do you think this is? </t>
  </si>
  <si>
    <t>At the start</t>
  </si>
  <si>
    <t>(Optional) If other, how would you describe it?</t>
  </si>
  <si>
    <t>When the lights change to orange</t>
  </si>
  <si>
    <t>When the lights change to red</t>
  </si>
  <si>
    <t>When being chased by the guards</t>
  </si>
  <si>
    <t>If a guard has seen you</t>
  </si>
  <si>
    <t>(Optional) If yes, how did this affect the music?</t>
  </si>
  <si>
    <t>Being close to a guard</t>
  </si>
  <si>
    <t>Being close to the laser grids</t>
  </si>
  <si>
    <t>How many pellets you had collected</t>
  </si>
  <si>
    <t>If a security camera has seen you</t>
  </si>
  <si>
    <t>Being inside a secret path</t>
  </si>
  <si>
    <t>How fast you are moving</t>
  </si>
  <si>
    <t>How many lives you have left</t>
  </si>
  <si>
    <t>Using the teleporters</t>
  </si>
  <si>
    <t>(Optional) Do you have any feedback on the music present in the game?</t>
  </si>
  <si>
    <t>(Optional) Do you have any feedback on the game itself?</t>
  </si>
  <si>
    <t>Less than 5 hours</t>
  </si>
  <si>
    <t>No</t>
  </si>
  <si>
    <t>Happy</t>
  </si>
  <si>
    <t>Exciting</t>
  </si>
  <si>
    <t>Stressful</t>
  </si>
  <si>
    <t>Yes</t>
  </si>
  <si>
    <t>made it faster</t>
  </si>
  <si>
    <t>not as fast as when they see you</t>
  </si>
  <si>
    <t>i think it was faster</t>
  </si>
  <si>
    <t>it was a bit wacky</t>
  </si>
  <si>
    <t>It was very fun, I enjoyed it!</t>
  </si>
  <si>
    <t>More than 5 hours</t>
  </si>
  <si>
    <t>Music gets faster</t>
  </si>
  <si>
    <t>More erratic notes</t>
  </si>
  <si>
    <t>Gradually more faster the higher your score</t>
  </si>
  <si>
    <t>Not sure</t>
  </si>
  <si>
    <t>Wavy notes</t>
  </si>
  <si>
    <t>Boring</t>
  </si>
  <si>
    <t>Other (Respond below)</t>
  </si>
  <si>
    <t>i didn't notice a change</t>
  </si>
  <si>
    <t>I felt the music sped up as i was collecting more points</t>
  </si>
  <si>
    <t>felt a little repetitive towards the end, although the music having a higher tempo later made the last part of the game more exciting</t>
  </si>
  <si>
    <t>was quite fun, a lot like pacman. I wasn't sure where i had left to find orbs, so i was wondering around for a while without getting any points at the end. Made the game drag out a little long to find the last 2 orbs.</t>
  </si>
  <si>
    <t>Opressing</t>
  </si>
  <si>
    <t>Music got more exciting with increased the pace and louder</t>
  </si>
  <si>
    <t>Could here the sizzle of the lasers</t>
  </si>
  <si>
    <t xml:space="preserve">increased pace and louder, added more extra beats </t>
  </si>
  <si>
    <t>Sort of a negative noise and sometimes added a "motion detected"</t>
  </si>
  <si>
    <t xml:space="preserve">I heard a change in tone and the speed increased slightly </t>
  </si>
  <si>
    <t>Less than 2 hours</t>
  </si>
  <si>
    <t>Didn't get that far!</t>
  </si>
  <si>
    <t>A bit laggy, even on low res. High score of 59!</t>
  </si>
  <si>
    <t>Never</t>
  </si>
  <si>
    <t>tense</t>
  </si>
  <si>
    <t>An alarmed sound</t>
  </si>
  <si>
    <t xml:space="preserve">More relaxed </t>
  </si>
  <si>
    <t>Very stressful</t>
  </si>
  <si>
    <t>tempo increased</t>
  </si>
  <si>
    <t>tempo increase and happier sounding music</t>
  </si>
  <si>
    <t>tempo increase</t>
  </si>
  <si>
    <t xml:space="preserve">seemed to get more stressful, so quicker notes possibly </t>
  </si>
  <si>
    <t>Very random, some of the off-beat notes made it sound strange, some music segments sounded really good and worked but other parts (like the really high notes) seemed to come out of nowhere. More instruments would also be interesting hear</t>
  </si>
  <si>
    <t>Very fun and stressful</t>
  </si>
  <si>
    <t>Music seemed to get more frantic as my score increased</t>
  </si>
  <si>
    <t>Tempo increased while sprinting</t>
  </si>
  <si>
    <t>I found it slightly jarring but was aware of it changing as I played</t>
  </si>
  <si>
    <t>Gameplay was fun, corridors could be a bit narrower / player's hitbox larger as I found myself running past orbs quite often.</t>
  </si>
  <si>
    <t>Dystopian</t>
  </si>
  <si>
    <t>Exciting and Stressful</t>
  </si>
  <si>
    <t>High pitched off key series of notes</t>
  </si>
  <si>
    <t>Got more intense</t>
  </si>
  <si>
    <t>High pitched music</t>
  </si>
  <si>
    <t>very fast</t>
  </si>
  <si>
    <t>Music faded</t>
  </si>
  <si>
    <t>ambient wooshing/dampening of the music</t>
  </si>
  <si>
    <t>extremely dystopian, happy and terrifying</t>
  </si>
  <si>
    <t>There are certain parts where you cant escape and automatically lose a life, similar to pac-man in some instances. Otherwise, fun and challenging.</t>
  </si>
  <si>
    <t>Relaxing</t>
  </si>
  <si>
    <t>music speeds up</t>
  </si>
  <si>
    <t>louder and changed pitch</t>
  </si>
  <si>
    <t xml:space="preserve">It begame louder and more pitchy </t>
  </si>
  <si>
    <t>It became dramatic and loud</t>
  </si>
  <si>
    <t>Music became discordant</t>
  </si>
  <si>
    <t xml:space="preserve">Music slowed down and was quieter. </t>
  </si>
  <si>
    <t>Music speeded up</t>
  </si>
  <si>
    <t xml:space="preserve">Became more discordant. </t>
  </si>
  <si>
    <t xml:space="preserve">Music went mental. </t>
  </si>
  <si>
    <t xml:space="preserve">Found it disturbing but it reflected my feelings. </t>
  </si>
  <si>
    <t xml:space="preserve">I found the game addictive. </t>
  </si>
  <si>
    <t>Sad</t>
  </si>
  <si>
    <t>The notes became a little more erratic in timing and jumped between a wider range of notes</t>
  </si>
  <si>
    <t>As you got more the beat of the music began to increase</t>
  </si>
  <si>
    <t>I didn't see the lights change orange</t>
  </si>
  <si>
    <t>I didn't see the lights change red</t>
  </si>
  <si>
    <t>It became darker, with lower notes and greater urgency</t>
  </si>
  <si>
    <t>The music became faster</t>
  </si>
  <si>
    <t>There was a sound effect attached to moving through it</t>
  </si>
  <si>
    <t>The music was very random and didn't feel like it had an underlying melody so it was hard to detect if there were big shifts in the music when certain events occurred</t>
  </si>
  <si>
    <t>It was fun to play and quite addictive, I wanted to collect all of the orbs. When I was down to just a few more orbs left to find it was quite difficult and I had to retrace my steps a lot.</t>
  </si>
  <si>
    <t>Other</t>
  </si>
  <si>
    <t>Not Sure</t>
  </si>
  <si>
    <t>Gamer</t>
  </si>
  <si>
    <t>Non Gamer</t>
  </si>
  <si>
    <t>-</t>
  </si>
  <si>
    <t>Very Important</t>
  </si>
  <si>
    <t>Somewhat Important</t>
  </si>
  <si>
    <t>Neurtal</t>
  </si>
  <si>
    <t>Tense</t>
  </si>
  <si>
    <t>Musicians</t>
  </si>
  <si>
    <t>Non Musicians</t>
  </si>
  <si>
    <t>Neither</t>
  </si>
  <si>
    <t>G/NM</t>
  </si>
  <si>
    <t>G/M</t>
  </si>
  <si>
    <t>NG/M</t>
  </si>
  <si>
    <t>Correct</t>
  </si>
  <si>
    <t>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</si>
</sst>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sz val="10"/>
      <color rgb="FF000000"/>
      <name val="Arial"/>
      <family val="2"/>
    </font>
    <font>
      <sz val="10"/>
      <name val="Arial"/>
      <family val="2"/>
    </font>
  </fonts>
  <fills count="7">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0" fillId="2" borderId="0" xfId="0" applyFont="1" applyFill="1" applyAlignment="1"/>
    <xf numFmtId="0" fontId="0" fillId="3" borderId="0" xfId="0" applyFont="1" applyFill="1" applyAlignment="1"/>
    <xf numFmtId="0" fontId="0" fillId="4" borderId="0" xfId="0" applyFont="1" applyFill="1" applyAlignment="1"/>
    <xf numFmtId="0" fontId="2" fillId="0" borderId="0" xfId="0" applyFont="1" applyAlignment="1"/>
    <xf numFmtId="0" fontId="3" fillId="0" borderId="0" xfId="0" applyFont="1" applyAlignment="1"/>
    <xf numFmtId="0" fontId="2" fillId="0" borderId="0" xfId="0" applyFont="1" applyFill="1" applyAlignment="1"/>
    <xf numFmtId="0" fontId="0" fillId="0" borderId="0" xfId="0" applyFont="1" applyFill="1" applyAlignment="1"/>
    <xf numFmtId="0" fontId="1" fillId="5" borderId="0" xfId="0" applyFont="1" applyFill="1" applyAlignment="1"/>
    <xf numFmtId="0" fontId="1"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At the</a:t>
            </a:r>
            <a:r>
              <a:rPr lang="en-GB" baseline="0"/>
              <a:t> start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'Form responses 1'!$E$21:$E$26</c:f>
              <c:strCache>
                <c:ptCount val="6"/>
                <c:pt idx="0">
                  <c:v>Happy</c:v>
                </c:pt>
                <c:pt idx="1">
                  <c:v>Relaxing</c:v>
                </c:pt>
                <c:pt idx="2">
                  <c:v>Exciting</c:v>
                </c:pt>
                <c:pt idx="3">
                  <c:v>Stressful</c:v>
                </c:pt>
                <c:pt idx="4">
                  <c:v>Sad</c:v>
                </c:pt>
                <c:pt idx="5">
                  <c:v>Boring</c:v>
                </c:pt>
              </c:strCache>
            </c:strRef>
          </c:cat>
          <c:val>
            <c:numRef>
              <c:f>'Form responses 1'!$F$21:$F$26</c:f>
              <c:numCache>
                <c:formatCode>General</c:formatCode>
                <c:ptCount val="6"/>
                <c:pt idx="0">
                  <c:v>0.3888888888888889</c:v>
                </c:pt>
                <c:pt idx="1">
                  <c:v>0.22222222222222221</c:v>
                </c:pt>
                <c:pt idx="2">
                  <c:v>5.5555555555555552E-2</c:v>
                </c:pt>
                <c:pt idx="3">
                  <c:v>0.1111111111111111</c:v>
                </c:pt>
                <c:pt idx="4">
                  <c:v>0</c:v>
                </c:pt>
                <c:pt idx="5">
                  <c:v>0.1111111111111111</c:v>
                </c:pt>
              </c:numCache>
            </c:numRef>
          </c:val>
          <c:extLst>
            <c:ext xmlns:c16="http://schemas.microsoft.com/office/drawing/2014/chart" uri="{C3380CC4-5D6E-409C-BE32-E72D297353CC}">
              <c16:uniqueId val="{00000000-3992-49C7-8FD7-978F101D5EBC}"/>
            </c:ext>
          </c:extLst>
        </c:ser>
        <c:dLbls>
          <c:showLegendKey val="0"/>
          <c:showVal val="0"/>
          <c:showCatName val="0"/>
          <c:showSerName val="0"/>
          <c:showPercent val="0"/>
          <c:showBubbleSize val="0"/>
        </c:dLbls>
        <c:gapWidth val="219"/>
        <c:axId val="522735128"/>
        <c:axId val="522737424"/>
      </c:barChart>
      <c:catAx>
        <c:axId val="5227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7424"/>
        <c:crosses val="autoZero"/>
        <c:auto val="1"/>
        <c:lblAlgn val="ctr"/>
        <c:lblOffset val="100"/>
        <c:noMultiLvlLbl val="0"/>
      </c:catAx>
      <c:valAx>
        <c:axId val="52273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5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secret path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1'!$Z$21:$Z$23</c:f>
              <c:numCache>
                <c:formatCode>General</c:formatCode>
                <c:ptCount val="3"/>
                <c:pt idx="0">
                  <c:v>3</c:v>
                </c:pt>
                <c:pt idx="1">
                  <c:v>7</c:v>
                </c:pt>
                <c:pt idx="2">
                  <c:v>8</c:v>
                </c:pt>
              </c:numCache>
            </c:numRef>
          </c:val>
          <c:extLst>
            <c:ext xmlns:c16="http://schemas.microsoft.com/office/drawing/2014/chart" uri="{C3380CC4-5D6E-409C-BE32-E72D297353CC}">
              <c16:uniqueId val="{00000000-CA73-4FB5-81EA-53CAAB637084}"/>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1'!$AB$21:$AB$23</c:f>
              <c:numCache>
                <c:formatCode>General</c:formatCode>
                <c:ptCount val="3"/>
                <c:pt idx="0">
                  <c:v>7</c:v>
                </c:pt>
                <c:pt idx="1">
                  <c:v>5</c:v>
                </c:pt>
                <c:pt idx="2">
                  <c:v>6</c:v>
                </c:pt>
              </c:numCache>
            </c:numRef>
          </c:val>
          <c:extLst>
            <c:ext xmlns:c16="http://schemas.microsoft.com/office/drawing/2014/chart" uri="{C3380CC4-5D6E-409C-BE32-E72D297353CC}">
              <c16:uniqueId val="{00000000-1F0F-468D-9330-48981C93E945}"/>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'Form responses 1'!$O$21:$O$23</c:f>
              <c:strCache>
                <c:ptCount val="3"/>
                <c:pt idx="0">
                  <c:v>Yes</c:v>
                </c:pt>
                <c:pt idx="1">
                  <c:v>No</c:v>
                </c:pt>
                <c:pt idx="2">
                  <c:v>Not sure</c:v>
                </c:pt>
              </c:strCache>
            </c:strRef>
          </c:cat>
          <c:val>
            <c:numRef>
              <c:f>'Form responses 1'!$AD$21:$AD$23</c:f>
              <c:numCache>
                <c:formatCode>General</c:formatCode>
                <c:ptCount val="3"/>
                <c:pt idx="0">
                  <c:v>7</c:v>
                </c:pt>
                <c:pt idx="1">
                  <c:v>4</c:v>
                </c:pt>
                <c:pt idx="2">
                  <c:v>7</c:v>
                </c:pt>
              </c:numCache>
            </c:numRef>
          </c:val>
          <c:extLst>
            <c:ext xmlns:c16="http://schemas.microsoft.com/office/drawing/2014/chart" uri="{C3380CC4-5D6E-409C-BE32-E72D297353CC}">
              <c16:uniqueId val="{00000000-FF88-486D-A551-13EC5D418246}"/>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'Form responses 1'!$O$21:$O$23</c:f>
              <c:strCache>
                <c:ptCount val="3"/>
                <c:pt idx="0">
                  <c:v>Yes</c:v>
                </c:pt>
                <c:pt idx="1">
                  <c:v>No</c:v>
                </c:pt>
                <c:pt idx="2">
                  <c:v>Not sure</c:v>
                </c:pt>
              </c:strCache>
            </c:strRef>
          </c:cat>
          <c:val>
            <c:numRef>
              <c:f>'Form responses 1'!$AF$21:$AF$23</c:f>
              <c:numCache>
                <c:formatCode>General</c:formatCode>
                <c:ptCount val="3"/>
                <c:pt idx="0">
                  <c:v>10</c:v>
                </c:pt>
                <c:pt idx="1">
                  <c:v>4</c:v>
                </c:pt>
                <c:pt idx="2">
                  <c:v>4</c:v>
                </c:pt>
              </c:numCache>
            </c:numRef>
          </c:val>
          <c:extLst>
            <c:ext xmlns:c16="http://schemas.microsoft.com/office/drawing/2014/chart" uri="{C3380CC4-5D6E-409C-BE32-E72D297353CC}">
              <c16:uniqueId val="{00000000-54DC-4D85-91EE-EABF18BC8824}"/>
            </c:ext>
          </c:extLst>
        </c:ser>
        <c:dLbls>
          <c:showLegendKey val="0"/>
          <c:showVal val="0"/>
          <c:showCatName val="0"/>
          <c:showSerName val="0"/>
          <c:showPercent val="0"/>
          <c:showBubbleSize val="0"/>
        </c:dLbls>
        <c:gapWidth val="219"/>
        <c:overlap val="-27"/>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01F-4242-8269-2A838D90CE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1F-4242-8269-2A838D90CE8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1-401F-4242-8269-2A838D90CE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B6-4020-943A-EF1FC48E4BFD}"/>
              </c:ext>
            </c:extLst>
          </c:dPt>
          <c:dLbls>
            <c:dLbl>
              <c:idx val="0"/>
              <c:layout>
                <c:manualLayout>
                  <c:x val="-0.1195576334208224"/>
                  <c:y val="-6.01436278798483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01F-4242-8269-2A838D90CE85}"/>
                </c:ext>
              </c:extLst>
            </c:dLbl>
            <c:dLbl>
              <c:idx val="1"/>
              <c:layout>
                <c:manualLayout>
                  <c:x val="8.0855643044619396E-2"/>
                  <c:y val="-6.508639545056876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1F-4242-8269-2A838D90CE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'Form responses 1'!$A$21:$A$24</c:f>
              <c:numCache>
                <c:formatCode>General</c:formatCode>
                <c:ptCount val="4"/>
                <c:pt idx="0">
                  <c:v>5</c:v>
                </c:pt>
                <c:pt idx="1">
                  <c:v>4</c:v>
                </c:pt>
                <c:pt idx="2">
                  <c:v>2</c:v>
                </c:pt>
                <c:pt idx="3">
                  <c:v>0</c:v>
                </c:pt>
              </c:numCache>
            </c:numRef>
          </c:cat>
          <c:val>
            <c:numRef>
              <c:f>'Form responses 1'!$B$21:$B$24</c:f>
              <c:numCache>
                <c:formatCode>General</c:formatCode>
                <c:ptCount val="4"/>
                <c:pt idx="0">
                  <c:v>11</c:v>
                </c:pt>
                <c:pt idx="1">
                  <c:v>2</c:v>
                </c:pt>
                <c:pt idx="2">
                  <c:v>1</c:v>
                </c:pt>
                <c:pt idx="3">
                  <c:v>4</c:v>
                </c:pt>
              </c:numCache>
            </c:numRef>
          </c:val>
          <c:extLst>
            <c:ext xmlns:c16="http://schemas.microsoft.com/office/drawing/2014/chart" uri="{C3380CC4-5D6E-409C-BE32-E72D297353CC}">
              <c16:uniqueId val="{00000000-401F-4242-8269-2A838D90CE8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093941382327213"/>
          <c:y val="0.34858668708078161"/>
          <c:w val="0.28406058617672791"/>
          <c:h val="0.3125021872265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ED-4364-B96F-BECAC17513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ED-4364-B96F-BECAC17513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'Form responses 1'!$C$21:$C$22</c:f>
              <c:strCache>
                <c:ptCount val="2"/>
                <c:pt idx="0">
                  <c:v>Yes</c:v>
                </c:pt>
                <c:pt idx="1">
                  <c:v>No</c:v>
                </c:pt>
              </c:strCache>
            </c:strRef>
          </c:cat>
          <c:val>
            <c:numRef>
              <c:f>'Form responses 1'!$D$21:$D$22</c:f>
              <c:numCache>
                <c:formatCode>General</c:formatCode>
                <c:ptCount val="2"/>
                <c:pt idx="0">
                  <c:v>8</c:v>
                </c:pt>
                <c:pt idx="1">
                  <c:v>10</c:v>
                </c:pt>
              </c:numCache>
            </c:numRef>
          </c:val>
          <c:extLst>
            <c:ext xmlns:c16="http://schemas.microsoft.com/office/drawing/2014/chart" uri="{C3380CC4-5D6E-409C-BE32-E72D297353CC}">
              <c16:uniqueId val="{00000000-5015-4878-B8CE-E05E7F1D82B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146784776902888"/>
          <c:y val="0.40798556430446192"/>
          <c:w val="7.8532152230971125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12-4DCC-8715-674E01C9E2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12-4DCC-8715-674E01C9E2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12-4DCC-8715-674E01C9E2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'Form responses 1'!$C$30:$C$32</c:f>
              <c:strCache>
                <c:ptCount val="3"/>
                <c:pt idx="0">
                  <c:v>Very Important</c:v>
                </c:pt>
                <c:pt idx="1">
                  <c:v>Somewhat Important</c:v>
                </c:pt>
                <c:pt idx="2">
                  <c:v>Neurtal</c:v>
                </c:pt>
              </c:strCache>
            </c:strRef>
          </c:cat>
          <c:val>
            <c:numRef>
              <c:f>'Form responses 1'!$D$30:$D$32</c:f>
              <c:numCache>
                <c:formatCode>General</c:formatCode>
                <c:ptCount val="3"/>
                <c:pt idx="0">
                  <c:v>11</c:v>
                </c:pt>
                <c:pt idx="1">
                  <c:v>6</c:v>
                </c:pt>
                <c:pt idx="2">
                  <c:v>1</c:v>
                </c:pt>
              </c:numCache>
            </c:numRef>
          </c:val>
          <c:extLst>
            <c:ext xmlns:c16="http://schemas.microsoft.com/office/drawing/2014/chart" uri="{C3380CC4-5D6E-409C-BE32-E72D297353CC}">
              <c16:uniqueId val="{00000000-64BD-4DD4-8181-2595E0E02E9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w="19050">
              <a:solidFill>
                <a:schemeClr val="lt1"/>
              </a:solidFill>
            </a:ln>
            <a:effectLst/>
          </c:spPr>
          <c:invertIfNegative val="0"/>
          <c:cat>
            <c:strRef>
              <c:f>Sheet1!$B$21:$B$24</c:f>
              <c:strCache>
                <c:ptCount val="4"/>
                <c:pt idx="0">
                  <c:v>G/M</c:v>
                </c:pt>
                <c:pt idx="1">
                  <c:v>NG/M</c:v>
                </c:pt>
                <c:pt idx="2">
                  <c:v>G/NM</c:v>
                </c:pt>
                <c:pt idx="3">
                  <c:v>Neither</c:v>
                </c:pt>
              </c:strCache>
            </c:strRef>
          </c:cat>
          <c:val>
            <c:numRef>
              <c:f>Sheet1!$C$21:$C$24</c:f>
              <c:numCache>
                <c:formatCode>General</c:formatCode>
                <c:ptCount val="4"/>
                <c:pt idx="0">
                  <c:v>7</c:v>
                </c:pt>
                <c:pt idx="1">
                  <c:v>1</c:v>
                </c:pt>
                <c:pt idx="2">
                  <c:v>4</c:v>
                </c:pt>
                <c:pt idx="3">
                  <c:v>6</c:v>
                </c:pt>
              </c:numCache>
            </c:numRef>
          </c:val>
          <c:extLst>
            <c:ext xmlns:c16="http://schemas.microsoft.com/office/drawing/2014/chart" uri="{C3380CC4-5D6E-409C-BE32-E72D297353CC}">
              <c16:uniqueId val="{00000000-A4C7-4351-A509-DBA79D354849}"/>
            </c:ext>
          </c:extLst>
        </c:ser>
        <c:dLbls>
          <c:showLegendKey val="0"/>
          <c:showVal val="0"/>
          <c:showCatName val="0"/>
          <c:showSerName val="0"/>
          <c:showPercent val="0"/>
          <c:showBubbleSize val="0"/>
        </c:dLbls>
        <c:gapWidth val="150"/>
        <c:axId val="367603120"/>
        <c:axId val="367604432"/>
      </c:barChart>
      <c:catAx>
        <c:axId val="36760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04432"/>
        <c:crosses val="autoZero"/>
        <c:auto val="1"/>
        <c:lblAlgn val="ctr"/>
        <c:lblOffset val="100"/>
        <c:noMultiLvlLbl val="0"/>
      </c:catAx>
      <c:valAx>
        <c:axId val="3676044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0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w="6350">
              <a:solidFill>
                <a:schemeClr val="bg1">
                  <a:lumMod val="50000"/>
                </a:schemeClr>
              </a:solidFill>
            </a:ln>
            <a:effectLst/>
          </c:spPr>
          <c:invertIfNegative val="0"/>
          <c:errBars>
            <c:errBarType val="both"/>
            <c:errValType val="cust"/>
            <c:noEndCap val="0"/>
            <c:plus>
              <c:numRef>
                <c:f>Sheet1!$S$5:$S$7</c:f>
                <c:numCache>
                  <c:formatCode>General</c:formatCode>
                  <c:ptCount val="3"/>
                  <c:pt idx="0">
                    <c:v>1.0686324478706302</c:v>
                  </c:pt>
                  <c:pt idx="1">
                    <c:v>0.91455986850857374</c:v>
                  </c:pt>
                  <c:pt idx="2">
                    <c:v>0.61111111111111138</c:v>
                  </c:pt>
                </c:numCache>
              </c:numRef>
            </c:plus>
            <c:minus>
              <c:numRef>
                <c:f>Sheet1!$S$5:$S$7</c:f>
                <c:numCache>
                  <c:formatCode>General</c:formatCode>
                  <c:ptCount val="3"/>
                  <c:pt idx="0">
                    <c:v>1.0686324478706302</c:v>
                  </c:pt>
                  <c:pt idx="1">
                    <c:v>0.91455986850857374</c:v>
                  </c:pt>
                  <c:pt idx="2">
                    <c:v>0.61111111111111138</c:v>
                  </c:pt>
                </c:numCache>
              </c:numRef>
            </c:minus>
            <c:spPr>
              <a:noFill/>
              <a:ln w="9525" cap="flat" cmpd="sng" algn="ctr">
                <a:solidFill>
                  <a:schemeClr val="tx1">
                    <a:lumMod val="65000"/>
                    <a:lumOff val="35000"/>
                  </a:schemeClr>
                </a:solidFill>
                <a:round/>
              </a:ln>
              <a:effectLst/>
            </c:spPr>
          </c:errBars>
          <c:cat>
            <c:strRef>
              <c:f>Sheet1!$F$5:$F$7</c:f>
              <c:strCache>
                <c:ptCount val="3"/>
                <c:pt idx="0">
                  <c:v>Correct</c:v>
                </c:pt>
                <c:pt idx="1">
                  <c:v>Incorrect</c:v>
                </c:pt>
                <c:pt idx="2">
                  <c:v>Not sure</c:v>
                </c:pt>
              </c:strCache>
            </c:strRef>
          </c:cat>
          <c:val>
            <c:numRef>
              <c:f>Sheet1!$H$5:$H$7</c:f>
              <c:numCache>
                <c:formatCode>General</c:formatCode>
                <c:ptCount val="3"/>
                <c:pt idx="0">
                  <c:v>41.358024691358025</c:v>
                </c:pt>
                <c:pt idx="1">
                  <c:v>24.691358024691358</c:v>
                </c:pt>
                <c:pt idx="2">
                  <c:v>33.950617283950621</c:v>
                </c:pt>
              </c:numCache>
            </c:numRef>
          </c:val>
          <c:extLst>
            <c:ext xmlns:c16="http://schemas.microsoft.com/office/drawing/2014/chart" uri="{C3380CC4-5D6E-409C-BE32-E72D297353CC}">
              <c16:uniqueId val="{00000000-9F42-473B-86B2-79A7315B687C}"/>
            </c:ext>
          </c:extLst>
        </c:ser>
        <c:dLbls>
          <c:showLegendKey val="0"/>
          <c:showVal val="0"/>
          <c:showCatName val="0"/>
          <c:showSerName val="0"/>
          <c:showPercent val="0"/>
          <c:showBubbleSize val="0"/>
        </c:dLbls>
        <c:gapWidth val="150"/>
        <c:axId val="504331048"/>
        <c:axId val="504336296"/>
      </c:barChart>
      <c:catAx>
        <c:axId val="504331048"/>
        <c:scaling>
          <c:orientation val="minMax"/>
        </c:scaling>
        <c:delete val="0"/>
        <c:axPos val="b"/>
        <c:numFmt formatCode="General" sourceLinked="1"/>
        <c:majorTickMark val="out"/>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36296"/>
        <c:crosses val="autoZero"/>
        <c:auto val="1"/>
        <c:lblAlgn val="ctr"/>
        <c:lblOffset val="100"/>
        <c:noMultiLvlLbl val="0"/>
      </c:catAx>
      <c:valAx>
        <c:axId val="504336296"/>
        <c:scaling>
          <c:orientation val="minMax"/>
        </c:scaling>
        <c:delete val="0"/>
        <c:axPos val="l"/>
        <c:numFmt formatCode="General" sourceLinked="1"/>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3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'Non Gamer'!$E$17</c:f>
              <c:strCache>
                <c:ptCount val="1"/>
                <c:pt idx="0">
                  <c:v>Gamer</c:v>
                </c:pt>
              </c:strCache>
            </c:strRef>
          </c:tx>
          <c:spPr>
            <a:solidFill>
              <a:schemeClr val="accent2"/>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Gamer'!$E$10:$E$16</c:f>
              <c:numCache>
                <c:formatCode>General</c:formatCode>
                <c:ptCount val="7"/>
                <c:pt idx="0">
                  <c:v>5</c:v>
                </c:pt>
                <c:pt idx="1">
                  <c:v>2</c:v>
                </c:pt>
                <c:pt idx="2">
                  <c:v>0</c:v>
                </c:pt>
                <c:pt idx="3">
                  <c:v>0</c:v>
                </c:pt>
                <c:pt idx="4">
                  <c:v>0</c:v>
                </c:pt>
                <c:pt idx="5">
                  <c:v>2</c:v>
                </c:pt>
                <c:pt idx="6">
                  <c:v>2</c:v>
                </c:pt>
              </c:numCache>
            </c:numRef>
          </c:val>
          <c:extLst>
            <c:ext xmlns:c16="http://schemas.microsoft.com/office/drawing/2014/chart" uri="{C3380CC4-5D6E-409C-BE32-E72D297353CC}">
              <c16:uniqueId val="{00000001-5FB4-4935-82CA-F60787DF1A94}"/>
            </c:ext>
          </c:extLst>
        </c:ser>
        <c:ser>
          <c:idx val="0"/>
          <c:order val="1"/>
          <c:tx>
            <c:strRef>
              <c:f>'Non Gamer'!$D$17</c:f>
              <c:strCache>
                <c:ptCount val="1"/>
                <c:pt idx="0">
                  <c:v>Non Gamer</c:v>
                </c:pt>
              </c:strCache>
            </c:strRef>
          </c:tx>
          <c:spPr>
            <a:solidFill>
              <a:schemeClr val="accent1"/>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Gamer'!$D$10:$D$16</c:f>
              <c:numCache>
                <c:formatCode>General</c:formatCode>
                <c:ptCount val="7"/>
                <c:pt idx="0">
                  <c:v>2</c:v>
                </c:pt>
                <c:pt idx="1">
                  <c:v>2</c:v>
                </c:pt>
                <c:pt idx="2">
                  <c:v>1</c:v>
                </c:pt>
                <c:pt idx="3">
                  <c:v>2</c:v>
                </c:pt>
                <c:pt idx="4">
                  <c:v>0</c:v>
                </c:pt>
                <c:pt idx="5">
                  <c:v>0</c:v>
                </c:pt>
                <c:pt idx="6">
                  <c:v>0</c:v>
                </c:pt>
              </c:numCache>
            </c:numRef>
          </c:val>
          <c:extLst>
            <c:ext xmlns:c16="http://schemas.microsoft.com/office/drawing/2014/chart" uri="{C3380CC4-5D6E-409C-BE32-E72D297353CC}">
              <c16:uniqueId val="{00000000-5FB4-4935-82CA-F60787DF1A94}"/>
            </c:ext>
          </c:extLst>
        </c:ser>
        <c:dLbls>
          <c:showLegendKey val="0"/>
          <c:showVal val="0"/>
          <c:showCatName val="0"/>
          <c:showSerName val="0"/>
          <c:showPercent val="0"/>
          <c:showBubbleSize val="0"/>
        </c:dLbls>
        <c:gapWidth val="219"/>
        <c:overlap val="-27"/>
        <c:axId val="589864392"/>
        <c:axId val="589859144"/>
      </c:barChart>
      <c:catAx>
        <c:axId val="58986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9144"/>
        <c:crosses val="autoZero"/>
        <c:auto val="1"/>
        <c:lblAlgn val="ctr"/>
        <c:lblOffset val="100"/>
        <c:noMultiLvlLbl val="0"/>
      </c:catAx>
      <c:valAx>
        <c:axId val="58985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1'!$E$21:$E$26</c:f>
              <c:strCache>
                <c:ptCount val="6"/>
                <c:pt idx="0">
                  <c:v>Happy</c:v>
                </c:pt>
                <c:pt idx="1">
                  <c:v>Relaxing</c:v>
                </c:pt>
                <c:pt idx="2">
                  <c:v>Exciting</c:v>
                </c:pt>
                <c:pt idx="3">
                  <c:v>Stressful</c:v>
                </c:pt>
                <c:pt idx="4">
                  <c:v>Sad</c:v>
                </c:pt>
                <c:pt idx="5">
                  <c:v>Boring</c:v>
                </c:pt>
              </c:strCache>
            </c:strRef>
          </c:cat>
          <c:val>
            <c:numRef>
              <c:f>'Form responses 1'!$H$21:$H$26</c:f>
              <c:numCache>
                <c:formatCode>General</c:formatCode>
                <c:ptCount val="6"/>
                <c:pt idx="0">
                  <c:v>5.5555555555555552E-2</c:v>
                </c:pt>
                <c:pt idx="1">
                  <c:v>0</c:v>
                </c:pt>
                <c:pt idx="2">
                  <c:v>0.61111111111111116</c:v>
                </c:pt>
                <c:pt idx="3">
                  <c:v>0.22222222222222221</c:v>
                </c:pt>
                <c:pt idx="4">
                  <c:v>0</c:v>
                </c:pt>
                <c:pt idx="5">
                  <c:v>0</c:v>
                </c:pt>
              </c:numCache>
            </c:numRef>
          </c:val>
          <c:extLst>
            <c:ext xmlns:c16="http://schemas.microsoft.com/office/drawing/2014/chart" uri="{C3380CC4-5D6E-409C-BE32-E72D297353CC}">
              <c16:uniqueId val="{00000000-B9C2-4D6A-B5F7-B70FD8A3E051}"/>
            </c:ext>
          </c:extLst>
        </c:ser>
        <c:dLbls>
          <c:showLegendKey val="0"/>
          <c:showVal val="0"/>
          <c:showCatName val="0"/>
          <c:showSerName val="0"/>
          <c:showPercent val="0"/>
          <c:showBubbleSize val="0"/>
        </c:dLbls>
        <c:gapWidth val="219"/>
        <c:axId val="522735128"/>
        <c:axId val="522737424"/>
      </c:barChart>
      <c:catAx>
        <c:axId val="5227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7424"/>
        <c:crosses val="autoZero"/>
        <c:auto val="1"/>
        <c:lblAlgn val="ctr"/>
        <c:lblOffset val="100"/>
        <c:noMultiLvlLbl val="0"/>
      </c:catAx>
      <c:valAx>
        <c:axId val="52273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5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Gamer'!$G$17</c:f>
              <c:strCache>
                <c:ptCount val="1"/>
                <c:pt idx="0">
                  <c:v>Gamer</c:v>
                </c:pt>
              </c:strCache>
            </c:strRef>
          </c:tx>
          <c:spPr>
            <a:solidFill>
              <a:schemeClr val="accent2"/>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Gamer'!$G$10:$G$16</c:f>
              <c:numCache>
                <c:formatCode>General</c:formatCode>
                <c:ptCount val="7"/>
                <c:pt idx="0">
                  <c:v>1</c:v>
                </c:pt>
                <c:pt idx="1">
                  <c:v>0</c:v>
                </c:pt>
                <c:pt idx="2">
                  <c:v>6</c:v>
                </c:pt>
                <c:pt idx="3">
                  <c:v>2</c:v>
                </c:pt>
                <c:pt idx="4">
                  <c:v>0</c:v>
                </c:pt>
                <c:pt idx="5">
                  <c:v>0</c:v>
                </c:pt>
                <c:pt idx="6">
                  <c:v>2</c:v>
                </c:pt>
              </c:numCache>
            </c:numRef>
          </c:val>
          <c:extLst>
            <c:ext xmlns:c16="http://schemas.microsoft.com/office/drawing/2014/chart" uri="{C3380CC4-5D6E-409C-BE32-E72D297353CC}">
              <c16:uniqueId val="{00000001-270E-45D9-AEFF-7CCD5ADB9916}"/>
            </c:ext>
          </c:extLst>
        </c:ser>
        <c:ser>
          <c:idx val="0"/>
          <c:order val="1"/>
          <c:tx>
            <c:strRef>
              <c:f>'Non Gamer'!$F$17</c:f>
              <c:strCache>
                <c:ptCount val="1"/>
                <c:pt idx="0">
                  <c:v>Non Gamer</c:v>
                </c:pt>
              </c:strCache>
            </c:strRef>
          </c:tx>
          <c:spPr>
            <a:solidFill>
              <a:schemeClr val="accent1"/>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Gamer'!$F$10:$F$16</c:f>
              <c:numCache>
                <c:formatCode>General</c:formatCode>
                <c:ptCount val="7"/>
                <c:pt idx="0">
                  <c:v>0</c:v>
                </c:pt>
                <c:pt idx="1">
                  <c:v>0</c:v>
                </c:pt>
                <c:pt idx="2">
                  <c:v>5</c:v>
                </c:pt>
                <c:pt idx="3">
                  <c:v>2</c:v>
                </c:pt>
                <c:pt idx="4">
                  <c:v>0</c:v>
                </c:pt>
                <c:pt idx="5">
                  <c:v>0</c:v>
                </c:pt>
                <c:pt idx="6">
                  <c:v>0</c:v>
                </c:pt>
              </c:numCache>
            </c:numRef>
          </c:val>
          <c:extLst>
            <c:ext xmlns:c16="http://schemas.microsoft.com/office/drawing/2014/chart" uri="{C3380CC4-5D6E-409C-BE32-E72D297353CC}">
              <c16:uniqueId val="{00000000-270E-45D9-AEFF-7CCD5ADB9916}"/>
            </c:ext>
          </c:extLst>
        </c:ser>
        <c:dLbls>
          <c:showLegendKey val="0"/>
          <c:showVal val="0"/>
          <c:showCatName val="0"/>
          <c:showSerName val="0"/>
          <c:showPercent val="0"/>
          <c:showBubbleSize val="0"/>
        </c:dLbls>
        <c:gapWidth val="219"/>
        <c:overlap val="-27"/>
        <c:axId val="589864392"/>
        <c:axId val="589859144"/>
      </c:barChart>
      <c:catAx>
        <c:axId val="58986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9144"/>
        <c:crosses val="autoZero"/>
        <c:auto val="1"/>
        <c:lblAlgn val="ctr"/>
        <c:lblOffset val="100"/>
        <c:noMultiLvlLbl val="0"/>
      </c:catAx>
      <c:valAx>
        <c:axId val="58985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Gamer'!$I$17</c:f>
              <c:strCache>
                <c:ptCount val="1"/>
                <c:pt idx="0">
                  <c:v>Gamer</c:v>
                </c:pt>
              </c:strCache>
            </c:strRef>
          </c:tx>
          <c:spPr>
            <a:solidFill>
              <a:schemeClr val="accent2"/>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Gamer'!$I$10:$I$16</c:f>
              <c:numCache>
                <c:formatCode>General</c:formatCode>
                <c:ptCount val="7"/>
                <c:pt idx="0">
                  <c:v>0</c:v>
                </c:pt>
                <c:pt idx="1">
                  <c:v>0</c:v>
                </c:pt>
                <c:pt idx="2">
                  <c:v>3</c:v>
                </c:pt>
                <c:pt idx="3">
                  <c:v>6</c:v>
                </c:pt>
                <c:pt idx="4">
                  <c:v>1</c:v>
                </c:pt>
                <c:pt idx="5">
                  <c:v>0</c:v>
                </c:pt>
                <c:pt idx="6">
                  <c:v>1</c:v>
                </c:pt>
              </c:numCache>
            </c:numRef>
          </c:val>
          <c:extLst>
            <c:ext xmlns:c16="http://schemas.microsoft.com/office/drawing/2014/chart" uri="{C3380CC4-5D6E-409C-BE32-E72D297353CC}">
              <c16:uniqueId val="{00000001-2DA2-4EB7-907C-075497469B96}"/>
            </c:ext>
          </c:extLst>
        </c:ser>
        <c:ser>
          <c:idx val="0"/>
          <c:order val="1"/>
          <c:tx>
            <c:strRef>
              <c:f>'Non Gamer'!$H$17</c:f>
              <c:strCache>
                <c:ptCount val="1"/>
                <c:pt idx="0">
                  <c:v>Non Gamer</c:v>
                </c:pt>
              </c:strCache>
            </c:strRef>
          </c:tx>
          <c:spPr>
            <a:solidFill>
              <a:schemeClr val="accent1"/>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Gamer'!$H$10:$H$16</c:f>
              <c:numCache>
                <c:formatCode>General</c:formatCode>
                <c:ptCount val="7"/>
                <c:pt idx="0">
                  <c:v>0</c:v>
                </c:pt>
                <c:pt idx="1">
                  <c:v>0</c:v>
                </c:pt>
                <c:pt idx="2">
                  <c:v>0</c:v>
                </c:pt>
                <c:pt idx="3">
                  <c:v>5</c:v>
                </c:pt>
                <c:pt idx="4">
                  <c:v>0</c:v>
                </c:pt>
                <c:pt idx="5">
                  <c:v>0</c:v>
                </c:pt>
                <c:pt idx="6">
                  <c:v>0</c:v>
                </c:pt>
              </c:numCache>
            </c:numRef>
          </c:val>
          <c:extLst>
            <c:ext xmlns:c16="http://schemas.microsoft.com/office/drawing/2014/chart" uri="{C3380CC4-5D6E-409C-BE32-E72D297353CC}">
              <c16:uniqueId val="{00000000-2DA2-4EB7-907C-075497469B96}"/>
            </c:ext>
          </c:extLst>
        </c:ser>
        <c:dLbls>
          <c:showLegendKey val="0"/>
          <c:showVal val="0"/>
          <c:showCatName val="0"/>
          <c:showSerName val="0"/>
          <c:showPercent val="0"/>
          <c:showBubbleSize val="0"/>
        </c:dLbls>
        <c:gapWidth val="219"/>
        <c:overlap val="-27"/>
        <c:axId val="589864392"/>
        <c:axId val="589859144"/>
      </c:barChart>
      <c:catAx>
        <c:axId val="58986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9144"/>
        <c:crosses val="autoZero"/>
        <c:auto val="1"/>
        <c:lblAlgn val="ctr"/>
        <c:lblOffset val="100"/>
        <c:noMultiLvlLbl val="0"/>
      </c:catAx>
      <c:valAx>
        <c:axId val="58985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Gamer'!$K$17</c:f>
              <c:strCache>
                <c:ptCount val="1"/>
                <c:pt idx="0">
                  <c:v>Gamer</c:v>
                </c:pt>
              </c:strCache>
            </c:strRef>
          </c:tx>
          <c:spPr>
            <a:solidFill>
              <a:schemeClr val="accent2"/>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Gamer'!$K$10:$K$16</c:f>
              <c:numCache>
                <c:formatCode>General</c:formatCode>
                <c:ptCount val="7"/>
                <c:pt idx="0">
                  <c:v>0</c:v>
                </c:pt>
                <c:pt idx="1">
                  <c:v>0</c:v>
                </c:pt>
                <c:pt idx="2">
                  <c:v>4</c:v>
                </c:pt>
                <c:pt idx="3">
                  <c:v>6</c:v>
                </c:pt>
                <c:pt idx="4">
                  <c:v>0</c:v>
                </c:pt>
                <c:pt idx="5">
                  <c:v>0</c:v>
                </c:pt>
                <c:pt idx="6">
                  <c:v>0</c:v>
                </c:pt>
              </c:numCache>
            </c:numRef>
          </c:val>
          <c:extLst>
            <c:ext xmlns:c16="http://schemas.microsoft.com/office/drawing/2014/chart" uri="{C3380CC4-5D6E-409C-BE32-E72D297353CC}">
              <c16:uniqueId val="{00000001-84F1-42D7-9180-5B1A66D38F26}"/>
            </c:ext>
          </c:extLst>
        </c:ser>
        <c:ser>
          <c:idx val="0"/>
          <c:order val="1"/>
          <c:tx>
            <c:strRef>
              <c:f>'Non Gamer'!$J$17</c:f>
              <c:strCache>
                <c:ptCount val="1"/>
                <c:pt idx="0">
                  <c:v>Non Gamer</c:v>
                </c:pt>
              </c:strCache>
            </c:strRef>
          </c:tx>
          <c:spPr>
            <a:solidFill>
              <a:schemeClr val="accent1"/>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Gamer'!$J$10:$J$16</c:f>
              <c:numCache>
                <c:formatCode>General</c:formatCode>
                <c:ptCount val="7"/>
                <c:pt idx="0">
                  <c:v>0</c:v>
                </c:pt>
                <c:pt idx="1">
                  <c:v>0</c:v>
                </c:pt>
                <c:pt idx="2">
                  <c:v>1</c:v>
                </c:pt>
                <c:pt idx="3">
                  <c:v>6</c:v>
                </c:pt>
                <c:pt idx="4">
                  <c:v>0</c:v>
                </c:pt>
                <c:pt idx="5">
                  <c:v>0</c:v>
                </c:pt>
                <c:pt idx="6">
                  <c:v>0</c:v>
                </c:pt>
              </c:numCache>
            </c:numRef>
          </c:val>
          <c:extLst>
            <c:ext xmlns:c16="http://schemas.microsoft.com/office/drawing/2014/chart" uri="{C3380CC4-5D6E-409C-BE32-E72D297353CC}">
              <c16:uniqueId val="{00000000-84F1-42D7-9180-5B1A66D38F26}"/>
            </c:ext>
          </c:extLst>
        </c:ser>
        <c:dLbls>
          <c:showLegendKey val="0"/>
          <c:showVal val="0"/>
          <c:showCatName val="0"/>
          <c:showSerName val="0"/>
          <c:showPercent val="0"/>
          <c:showBubbleSize val="0"/>
        </c:dLbls>
        <c:gapWidth val="219"/>
        <c:overlap val="-27"/>
        <c:axId val="589864392"/>
        <c:axId val="589859144"/>
      </c:barChart>
      <c:catAx>
        <c:axId val="58986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9144"/>
        <c:crosses val="autoZero"/>
        <c:auto val="1"/>
        <c:lblAlgn val="ctr"/>
        <c:lblOffset val="100"/>
        <c:noMultiLvlLbl val="0"/>
      </c:catAx>
      <c:valAx>
        <c:axId val="58985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Gamer'!$N$9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Gamer'!$N$10:$N$12</c:f>
              <c:numCache>
                <c:formatCode>General</c:formatCode>
                <c:ptCount val="3"/>
                <c:pt idx="0">
                  <c:v>7</c:v>
                </c:pt>
                <c:pt idx="1">
                  <c:v>1</c:v>
                </c:pt>
                <c:pt idx="2">
                  <c:v>3</c:v>
                </c:pt>
              </c:numCache>
            </c:numRef>
          </c:val>
          <c:extLst>
            <c:ext xmlns:c16="http://schemas.microsoft.com/office/drawing/2014/chart" uri="{C3380CC4-5D6E-409C-BE32-E72D297353CC}">
              <c16:uniqueId val="{00000001-5619-4FCF-915D-652E1B4C7D39}"/>
            </c:ext>
          </c:extLst>
        </c:ser>
        <c:ser>
          <c:idx val="0"/>
          <c:order val="1"/>
          <c:tx>
            <c:strRef>
              <c:f>'Non Gamer'!$M$9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Gamer'!$M$10:$M$12</c:f>
              <c:numCache>
                <c:formatCode>General</c:formatCode>
                <c:ptCount val="3"/>
                <c:pt idx="0">
                  <c:v>7</c:v>
                </c:pt>
                <c:pt idx="1">
                  <c:v>0</c:v>
                </c:pt>
                <c:pt idx="2">
                  <c:v>0</c:v>
                </c:pt>
              </c:numCache>
            </c:numRef>
          </c:val>
          <c:extLst>
            <c:ext xmlns:c16="http://schemas.microsoft.com/office/drawing/2014/chart" uri="{C3380CC4-5D6E-409C-BE32-E72D297353CC}">
              <c16:uniqueId val="{00000000-5619-4FCF-915D-652E1B4C7D39}"/>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Gamer'!$P$9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Gamer'!$P$10:$P$12</c:f>
              <c:numCache>
                <c:formatCode>General</c:formatCode>
                <c:ptCount val="3"/>
                <c:pt idx="0">
                  <c:v>3</c:v>
                </c:pt>
                <c:pt idx="1">
                  <c:v>3</c:v>
                </c:pt>
                <c:pt idx="2">
                  <c:v>5</c:v>
                </c:pt>
              </c:numCache>
            </c:numRef>
          </c:val>
          <c:extLst>
            <c:ext xmlns:c16="http://schemas.microsoft.com/office/drawing/2014/chart" uri="{C3380CC4-5D6E-409C-BE32-E72D297353CC}">
              <c16:uniqueId val="{00000001-5787-47AD-8C79-5856BB6FD7EB}"/>
            </c:ext>
          </c:extLst>
        </c:ser>
        <c:ser>
          <c:idx val="0"/>
          <c:order val="1"/>
          <c:tx>
            <c:strRef>
              <c:f>'Non Gamer'!$O$9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Gamer'!$O$10:$O$12</c:f>
              <c:numCache>
                <c:formatCode>General</c:formatCode>
                <c:ptCount val="3"/>
                <c:pt idx="0">
                  <c:v>4</c:v>
                </c:pt>
                <c:pt idx="1">
                  <c:v>0</c:v>
                </c:pt>
                <c:pt idx="2">
                  <c:v>3</c:v>
                </c:pt>
              </c:numCache>
            </c:numRef>
          </c:val>
          <c:extLst>
            <c:ext xmlns:c16="http://schemas.microsoft.com/office/drawing/2014/chart" uri="{C3380CC4-5D6E-409C-BE32-E72D297353CC}">
              <c16:uniqueId val="{00000000-5787-47AD-8C79-5856BB6FD7EB}"/>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Gamer'!$R$9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Gamer'!$R$10:$R$12</c:f>
              <c:numCache>
                <c:formatCode>General</c:formatCode>
                <c:ptCount val="3"/>
                <c:pt idx="0">
                  <c:v>2</c:v>
                </c:pt>
                <c:pt idx="1">
                  <c:v>5</c:v>
                </c:pt>
                <c:pt idx="2">
                  <c:v>4</c:v>
                </c:pt>
              </c:numCache>
            </c:numRef>
          </c:val>
          <c:extLst>
            <c:ext xmlns:c16="http://schemas.microsoft.com/office/drawing/2014/chart" uri="{C3380CC4-5D6E-409C-BE32-E72D297353CC}">
              <c16:uniqueId val="{00000001-3FD8-46CA-9FF2-8C66B81F6EF4}"/>
            </c:ext>
          </c:extLst>
        </c:ser>
        <c:ser>
          <c:idx val="0"/>
          <c:order val="1"/>
          <c:tx>
            <c:strRef>
              <c:f>'Non Gamer'!$Q$9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Gamer'!$Q$10:$Q$12</c:f>
              <c:numCache>
                <c:formatCode>General</c:formatCode>
                <c:ptCount val="3"/>
                <c:pt idx="0">
                  <c:v>3</c:v>
                </c:pt>
                <c:pt idx="1">
                  <c:v>3</c:v>
                </c:pt>
                <c:pt idx="2">
                  <c:v>1</c:v>
                </c:pt>
              </c:numCache>
            </c:numRef>
          </c:val>
          <c:extLst>
            <c:ext xmlns:c16="http://schemas.microsoft.com/office/drawing/2014/chart" uri="{C3380CC4-5D6E-409C-BE32-E72D297353CC}">
              <c16:uniqueId val="{00000000-3FD8-46CA-9FF2-8C66B81F6EF4}"/>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Gamer'!$T$9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Gamer'!$T$10:$T$12</c:f>
              <c:numCache>
                <c:formatCode>General</c:formatCode>
                <c:ptCount val="3"/>
                <c:pt idx="0">
                  <c:v>9</c:v>
                </c:pt>
                <c:pt idx="1">
                  <c:v>1</c:v>
                </c:pt>
                <c:pt idx="2">
                  <c:v>1</c:v>
                </c:pt>
              </c:numCache>
            </c:numRef>
          </c:val>
          <c:extLst>
            <c:ext xmlns:c16="http://schemas.microsoft.com/office/drawing/2014/chart" uri="{C3380CC4-5D6E-409C-BE32-E72D297353CC}">
              <c16:uniqueId val="{00000001-5D3D-4F7F-8E42-A7D21A6754ED}"/>
            </c:ext>
          </c:extLst>
        </c:ser>
        <c:ser>
          <c:idx val="0"/>
          <c:order val="1"/>
          <c:tx>
            <c:strRef>
              <c:f>'Non Gamer'!$S$9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Gamer'!$S$10:$S$12</c:f>
              <c:numCache>
                <c:formatCode>General</c:formatCode>
                <c:ptCount val="3"/>
                <c:pt idx="0">
                  <c:v>1</c:v>
                </c:pt>
                <c:pt idx="1">
                  <c:v>1</c:v>
                </c:pt>
                <c:pt idx="2">
                  <c:v>5</c:v>
                </c:pt>
              </c:numCache>
            </c:numRef>
          </c:val>
          <c:extLst>
            <c:ext xmlns:c16="http://schemas.microsoft.com/office/drawing/2014/chart" uri="{C3380CC4-5D6E-409C-BE32-E72D297353CC}">
              <c16:uniqueId val="{00000000-5D3D-4F7F-8E42-A7D21A6754ED}"/>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Gamer'!$V$9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Gamer'!$V$10:$V$12</c:f>
              <c:numCache>
                <c:formatCode>General</c:formatCode>
                <c:ptCount val="3"/>
                <c:pt idx="0">
                  <c:v>4</c:v>
                </c:pt>
                <c:pt idx="1">
                  <c:v>2</c:v>
                </c:pt>
                <c:pt idx="2">
                  <c:v>5</c:v>
                </c:pt>
              </c:numCache>
            </c:numRef>
          </c:val>
          <c:extLst>
            <c:ext xmlns:c16="http://schemas.microsoft.com/office/drawing/2014/chart" uri="{C3380CC4-5D6E-409C-BE32-E72D297353CC}">
              <c16:uniqueId val="{00000001-37BF-42DE-96EE-1EBC9B4B768D}"/>
            </c:ext>
          </c:extLst>
        </c:ser>
        <c:ser>
          <c:idx val="0"/>
          <c:order val="1"/>
          <c:tx>
            <c:strRef>
              <c:f>'Non Gamer'!$U$9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Gamer'!$U$10:$U$12</c:f>
              <c:numCache>
                <c:formatCode>General</c:formatCode>
                <c:ptCount val="3"/>
                <c:pt idx="0">
                  <c:v>3</c:v>
                </c:pt>
                <c:pt idx="1">
                  <c:v>1</c:v>
                </c:pt>
                <c:pt idx="2">
                  <c:v>3</c:v>
                </c:pt>
              </c:numCache>
            </c:numRef>
          </c:val>
          <c:extLst>
            <c:ext xmlns:c16="http://schemas.microsoft.com/office/drawing/2014/chart" uri="{C3380CC4-5D6E-409C-BE32-E72D297353CC}">
              <c16:uniqueId val="{00000000-37BF-42DE-96EE-1EBC9B4B768D}"/>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Gamer'!$X$9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Gamer'!$X$10:$X$12</c:f>
              <c:numCache>
                <c:formatCode>General</c:formatCode>
                <c:ptCount val="3"/>
                <c:pt idx="0">
                  <c:v>0</c:v>
                </c:pt>
                <c:pt idx="1">
                  <c:v>5</c:v>
                </c:pt>
                <c:pt idx="2">
                  <c:v>6</c:v>
                </c:pt>
              </c:numCache>
            </c:numRef>
          </c:val>
          <c:extLst>
            <c:ext xmlns:c16="http://schemas.microsoft.com/office/drawing/2014/chart" uri="{C3380CC4-5D6E-409C-BE32-E72D297353CC}">
              <c16:uniqueId val="{00000001-045F-41B7-9359-73A408F247A6}"/>
            </c:ext>
          </c:extLst>
        </c:ser>
        <c:ser>
          <c:idx val="0"/>
          <c:order val="1"/>
          <c:tx>
            <c:strRef>
              <c:f>'Non Gamer'!$W$9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Gamer'!$W$10:$W$12</c:f>
              <c:numCache>
                <c:formatCode>General</c:formatCode>
                <c:ptCount val="3"/>
                <c:pt idx="0">
                  <c:v>3</c:v>
                </c:pt>
                <c:pt idx="1">
                  <c:v>2</c:v>
                </c:pt>
                <c:pt idx="2">
                  <c:v>2</c:v>
                </c:pt>
              </c:numCache>
            </c:numRef>
          </c:val>
          <c:extLst>
            <c:ext xmlns:c16="http://schemas.microsoft.com/office/drawing/2014/chart" uri="{C3380CC4-5D6E-409C-BE32-E72D297353CC}">
              <c16:uniqueId val="{00000000-045F-41B7-9359-73A408F247A6}"/>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Gamer'!$Z$9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Gamer'!$Z$10:$Z$12</c:f>
              <c:numCache>
                <c:formatCode>General</c:formatCode>
                <c:ptCount val="3"/>
                <c:pt idx="0">
                  <c:v>4</c:v>
                </c:pt>
                <c:pt idx="1">
                  <c:v>3</c:v>
                </c:pt>
                <c:pt idx="2">
                  <c:v>4</c:v>
                </c:pt>
              </c:numCache>
            </c:numRef>
          </c:val>
          <c:extLst>
            <c:ext xmlns:c16="http://schemas.microsoft.com/office/drawing/2014/chart" uri="{C3380CC4-5D6E-409C-BE32-E72D297353CC}">
              <c16:uniqueId val="{00000001-DFB5-46E1-94EA-4F7BCA26FDC9}"/>
            </c:ext>
          </c:extLst>
        </c:ser>
        <c:ser>
          <c:idx val="0"/>
          <c:order val="1"/>
          <c:tx>
            <c:strRef>
              <c:f>'Non Gamer'!$Y$9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Gamer'!$Y$10:$Y$12</c:f>
              <c:numCache>
                <c:formatCode>General</c:formatCode>
                <c:ptCount val="3"/>
                <c:pt idx="0">
                  <c:v>3</c:v>
                </c:pt>
                <c:pt idx="1">
                  <c:v>2</c:v>
                </c:pt>
                <c:pt idx="2">
                  <c:v>2</c:v>
                </c:pt>
              </c:numCache>
            </c:numRef>
          </c:val>
          <c:extLst>
            <c:ext xmlns:c16="http://schemas.microsoft.com/office/drawing/2014/chart" uri="{C3380CC4-5D6E-409C-BE32-E72D297353CC}">
              <c16:uniqueId val="{00000000-DFB5-46E1-94EA-4F7BCA26FDC9}"/>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1'!$L$21:$L$27</c:f>
              <c:strCache>
                <c:ptCount val="7"/>
                <c:pt idx="0">
                  <c:v>Happy</c:v>
                </c:pt>
                <c:pt idx="1">
                  <c:v>Relaxing</c:v>
                </c:pt>
                <c:pt idx="2">
                  <c:v>Exciting</c:v>
                </c:pt>
                <c:pt idx="3">
                  <c:v>Stressful</c:v>
                </c:pt>
                <c:pt idx="4">
                  <c:v>Sad</c:v>
                </c:pt>
                <c:pt idx="5">
                  <c:v>Boring</c:v>
                </c:pt>
                <c:pt idx="6">
                  <c:v>Tense</c:v>
                </c:pt>
              </c:strCache>
            </c:strRef>
          </c:cat>
          <c:val>
            <c:numRef>
              <c:f>'Form responses 1'!$J$21:$J$27</c:f>
              <c:numCache>
                <c:formatCode>General</c:formatCode>
                <c:ptCount val="7"/>
                <c:pt idx="0">
                  <c:v>0</c:v>
                </c:pt>
                <c:pt idx="1">
                  <c:v>0</c:v>
                </c:pt>
                <c:pt idx="2">
                  <c:v>0.1875</c:v>
                </c:pt>
                <c:pt idx="3">
                  <c:v>0.6875</c:v>
                </c:pt>
                <c:pt idx="4">
                  <c:v>6.25E-2</c:v>
                </c:pt>
                <c:pt idx="5">
                  <c:v>0</c:v>
                </c:pt>
                <c:pt idx="6">
                  <c:v>6.25E-2</c:v>
                </c:pt>
              </c:numCache>
            </c:numRef>
          </c:val>
          <c:extLst>
            <c:ext xmlns:c16="http://schemas.microsoft.com/office/drawing/2014/chart" uri="{C3380CC4-5D6E-409C-BE32-E72D297353CC}">
              <c16:uniqueId val="{00000000-2C1D-41AC-9CFE-8FE7251C448E}"/>
            </c:ext>
          </c:extLst>
        </c:ser>
        <c:dLbls>
          <c:showLegendKey val="0"/>
          <c:showVal val="0"/>
          <c:showCatName val="0"/>
          <c:showSerName val="0"/>
          <c:showPercent val="0"/>
          <c:showBubbleSize val="0"/>
        </c:dLbls>
        <c:gapWidth val="219"/>
        <c:axId val="522735128"/>
        <c:axId val="522737424"/>
      </c:barChart>
      <c:catAx>
        <c:axId val="5227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7424"/>
        <c:crosses val="autoZero"/>
        <c:auto val="1"/>
        <c:lblAlgn val="ctr"/>
        <c:lblOffset val="100"/>
        <c:noMultiLvlLbl val="0"/>
      </c:catAx>
      <c:valAx>
        <c:axId val="52273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5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Gamer'!$AB$9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Gamer'!$AB$10:$AB$12</c:f>
              <c:numCache>
                <c:formatCode>General</c:formatCode>
                <c:ptCount val="3"/>
                <c:pt idx="0">
                  <c:v>5</c:v>
                </c:pt>
                <c:pt idx="1">
                  <c:v>2</c:v>
                </c:pt>
                <c:pt idx="2">
                  <c:v>4</c:v>
                </c:pt>
              </c:numCache>
            </c:numRef>
          </c:val>
          <c:extLst>
            <c:ext xmlns:c16="http://schemas.microsoft.com/office/drawing/2014/chart" uri="{C3380CC4-5D6E-409C-BE32-E72D297353CC}">
              <c16:uniqueId val="{00000001-8DDE-4444-9A20-45C117D6120F}"/>
            </c:ext>
          </c:extLst>
        </c:ser>
        <c:ser>
          <c:idx val="0"/>
          <c:order val="1"/>
          <c:tx>
            <c:strRef>
              <c:f>'Non Gamer'!$AA$9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Gamer'!$AA$10:$AA$12</c:f>
              <c:numCache>
                <c:formatCode>General</c:formatCode>
                <c:ptCount val="3"/>
                <c:pt idx="0">
                  <c:v>2</c:v>
                </c:pt>
                <c:pt idx="1">
                  <c:v>2</c:v>
                </c:pt>
                <c:pt idx="2">
                  <c:v>3</c:v>
                </c:pt>
              </c:numCache>
            </c:numRef>
          </c:val>
          <c:extLst>
            <c:ext xmlns:c16="http://schemas.microsoft.com/office/drawing/2014/chart" uri="{C3380CC4-5D6E-409C-BE32-E72D297353CC}">
              <c16:uniqueId val="{00000000-8DDE-4444-9A20-45C117D6120F}"/>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Gamer'!$AD$9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Gamer'!$AD$10:$AD$12</c:f>
              <c:numCache>
                <c:formatCode>General</c:formatCode>
                <c:ptCount val="3"/>
                <c:pt idx="0">
                  <c:v>8</c:v>
                </c:pt>
                <c:pt idx="1">
                  <c:v>2</c:v>
                </c:pt>
                <c:pt idx="2">
                  <c:v>1</c:v>
                </c:pt>
              </c:numCache>
            </c:numRef>
          </c:val>
          <c:extLst>
            <c:ext xmlns:c16="http://schemas.microsoft.com/office/drawing/2014/chart" uri="{C3380CC4-5D6E-409C-BE32-E72D297353CC}">
              <c16:uniqueId val="{00000001-1B59-4F72-AB36-BAFFF8C7A80A}"/>
            </c:ext>
          </c:extLst>
        </c:ser>
        <c:ser>
          <c:idx val="0"/>
          <c:order val="1"/>
          <c:tx>
            <c:strRef>
              <c:f>'Non Gamer'!$AC$9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Gamer'!$AC$10:$AC$12</c:f>
              <c:numCache>
                <c:formatCode>General</c:formatCode>
                <c:ptCount val="3"/>
                <c:pt idx="0">
                  <c:v>2</c:v>
                </c:pt>
                <c:pt idx="1">
                  <c:v>2</c:v>
                </c:pt>
                <c:pt idx="2">
                  <c:v>3</c:v>
                </c:pt>
              </c:numCache>
            </c:numRef>
          </c:val>
          <c:extLst>
            <c:ext xmlns:c16="http://schemas.microsoft.com/office/drawing/2014/chart" uri="{C3380CC4-5D6E-409C-BE32-E72D297353CC}">
              <c16:uniqueId val="{00000000-1B59-4F72-AB36-BAFFF8C7A80A}"/>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Musicians!$D$10</c:f>
              <c:strCache>
                <c:ptCount val="1"/>
                <c:pt idx="0">
                  <c:v>Musicians</c:v>
                </c:pt>
              </c:strCache>
            </c:strRef>
          </c:tx>
          <c:spPr>
            <a:solidFill>
              <a:schemeClr val="accent1"/>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Musicians!$D$11:$D$17</c:f>
              <c:numCache>
                <c:formatCode>General</c:formatCode>
                <c:ptCount val="7"/>
                <c:pt idx="0">
                  <c:v>4</c:v>
                </c:pt>
                <c:pt idx="1">
                  <c:v>2</c:v>
                </c:pt>
                <c:pt idx="2">
                  <c:v>0</c:v>
                </c:pt>
                <c:pt idx="3">
                  <c:v>0</c:v>
                </c:pt>
                <c:pt idx="4">
                  <c:v>0</c:v>
                </c:pt>
                <c:pt idx="5">
                  <c:v>1</c:v>
                </c:pt>
                <c:pt idx="6">
                  <c:v>1</c:v>
                </c:pt>
              </c:numCache>
            </c:numRef>
          </c:val>
          <c:extLst>
            <c:ext xmlns:c16="http://schemas.microsoft.com/office/drawing/2014/chart" uri="{C3380CC4-5D6E-409C-BE32-E72D297353CC}">
              <c16:uniqueId val="{00000000-1A6D-4BF1-ABA5-856925C6E318}"/>
            </c:ext>
          </c:extLst>
        </c:ser>
        <c:ser>
          <c:idx val="1"/>
          <c:order val="1"/>
          <c:tx>
            <c:strRef>
              <c:f>Musicians!$E$10</c:f>
              <c:strCache>
                <c:ptCount val="1"/>
                <c:pt idx="0">
                  <c:v>Non Musicians</c:v>
                </c:pt>
              </c:strCache>
            </c:strRef>
          </c:tx>
          <c:spPr>
            <a:solidFill>
              <a:schemeClr val="accent2"/>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Musicians!$E$11:$E$17</c:f>
              <c:numCache>
                <c:formatCode>General</c:formatCode>
                <c:ptCount val="7"/>
                <c:pt idx="0">
                  <c:v>3</c:v>
                </c:pt>
                <c:pt idx="1">
                  <c:v>2</c:v>
                </c:pt>
                <c:pt idx="2">
                  <c:v>1</c:v>
                </c:pt>
                <c:pt idx="3">
                  <c:v>2</c:v>
                </c:pt>
                <c:pt idx="4">
                  <c:v>0</c:v>
                </c:pt>
                <c:pt idx="5">
                  <c:v>1</c:v>
                </c:pt>
                <c:pt idx="6">
                  <c:v>1</c:v>
                </c:pt>
              </c:numCache>
            </c:numRef>
          </c:val>
          <c:extLst>
            <c:ext xmlns:c16="http://schemas.microsoft.com/office/drawing/2014/chart" uri="{C3380CC4-5D6E-409C-BE32-E72D297353CC}">
              <c16:uniqueId val="{00000001-1A6D-4BF1-ABA5-856925C6E318}"/>
            </c:ext>
          </c:extLst>
        </c:ser>
        <c:dLbls>
          <c:showLegendKey val="0"/>
          <c:showVal val="0"/>
          <c:showCatName val="0"/>
          <c:showSerName val="0"/>
          <c:showPercent val="0"/>
          <c:showBubbleSize val="0"/>
        </c:dLbls>
        <c:gapWidth val="219"/>
        <c:overlap val="-27"/>
        <c:axId val="459352960"/>
        <c:axId val="459361160"/>
      </c:barChart>
      <c:catAx>
        <c:axId val="4593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61160"/>
        <c:crosses val="autoZero"/>
        <c:auto val="1"/>
        <c:lblAlgn val="ctr"/>
        <c:lblOffset val="100"/>
        <c:noMultiLvlLbl val="0"/>
      </c:catAx>
      <c:valAx>
        <c:axId val="4593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Musicians!$F$10</c:f>
              <c:strCache>
                <c:ptCount val="1"/>
                <c:pt idx="0">
                  <c:v>Musicians</c:v>
                </c:pt>
              </c:strCache>
            </c:strRef>
          </c:tx>
          <c:spPr>
            <a:solidFill>
              <a:schemeClr val="accent1"/>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Musicians!$F$11:$F$17</c:f>
              <c:numCache>
                <c:formatCode>General</c:formatCode>
                <c:ptCount val="7"/>
                <c:pt idx="0">
                  <c:v>1</c:v>
                </c:pt>
                <c:pt idx="1">
                  <c:v>0</c:v>
                </c:pt>
                <c:pt idx="2">
                  <c:v>4</c:v>
                </c:pt>
                <c:pt idx="3">
                  <c:v>2</c:v>
                </c:pt>
                <c:pt idx="4">
                  <c:v>0</c:v>
                </c:pt>
                <c:pt idx="5">
                  <c:v>0</c:v>
                </c:pt>
                <c:pt idx="6">
                  <c:v>1</c:v>
                </c:pt>
              </c:numCache>
            </c:numRef>
          </c:val>
          <c:extLst>
            <c:ext xmlns:c16="http://schemas.microsoft.com/office/drawing/2014/chart" uri="{C3380CC4-5D6E-409C-BE32-E72D297353CC}">
              <c16:uniqueId val="{00000000-D242-4C64-A1FB-560DF1A70253}"/>
            </c:ext>
          </c:extLst>
        </c:ser>
        <c:ser>
          <c:idx val="1"/>
          <c:order val="1"/>
          <c:tx>
            <c:strRef>
              <c:f>Musicians!$G$10</c:f>
              <c:strCache>
                <c:ptCount val="1"/>
                <c:pt idx="0">
                  <c:v>Non Musicians</c:v>
                </c:pt>
              </c:strCache>
            </c:strRef>
          </c:tx>
          <c:spPr>
            <a:solidFill>
              <a:schemeClr val="accent2"/>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Musicians!$G$11:$G$17</c:f>
              <c:numCache>
                <c:formatCode>General</c:formatCode>
                <c:ptCount val="7"/>
                <c:pt idx="0">
                  <c:v>0</c:v>
                </c:pt>
                <c:pt idx="1">
                  <c:v>0</c:v>
                </c:pt>
                <c:pt idx="2">
                  <c:v>7</c:v>
                </c:pt>
                <c:pt idx="3">
                  <c:v>2</c:v>
                </c:pt>
                <c:pt idx="4">
                  <c:v>0</c:v>
                </c:pt>
                <c:pt idx="5">
                  <c:v>0</c:v>
                </c:pt>
                <c:pt idx="6">
                  <c:v>1</c:v>
                </c:pt>
              </c:numCache>
            </c:numRef>
          </c:val>
          <c:extLst>
            <c:ext xmlns:c16="http://schemas.microsoft.com/office/drawing/2014/chart" uri="{C3380CC4-5D6E-409C-BE32-E72D297353CC}">
              <c16:uniqueId val="{00000001-D242-4C64-A1FB-560DF1A70253}"/>
            </c:ext>
          </c:extLst>
        </c:ser>
        <c:dLbls>
          <c:showLegendKey val="0"/>
          <c:showVal val="0"/>
          <c:showCatName val="0"/>
          <c:showSerName val="0"/>
          <c:showPercent val="0"/>
          <c:showBubbleSize val="0"/>
        </c:dLbls>
        <c:gapWidth val="219"/>
        <c:overlap val="-27"/>
        <c:axId val="459352960"/>
        <c:axId val="459361160"/>
      </c:barChart>
      <c:catAx>
        <c:axId val="4593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61160"/>
        <c:crosses val="autoZero"/>
        <c:auto val="1"/>
        <c:lblAlgn val="ctr"/>
        <c:lblOffset val="100"/>
        <c:noMultiLvlLbl val="0"/>
      </c:catAx>
      <c:valAx>
        <c:axId val="4593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Musicians!$H$10</c:f>
              <c:strCache>
                <c:ptCount val="1"/>
                <c:pt idx="0">
                  <c:v>Musicians</c:v>
                </c:pt>
              </c:strCache>
            </c:strRef>
          </c:tx>
          <c:spPr>
            <a:solidFill>
              <a:schemeClr val="accent1"/>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Musicians!$H$11:$H$17</c:f>
              <c:numCache>
                <c:formatCode>General</c:formatCode>
                <c:ptCount val="7"/>
                <c:pt idx="0">
                  <c:v>0</c:v>
                </c:pt>
                <c:pt idx="1">
                  <c:v>0</c:v>
                </c:pt>
                <c:pt idx="2">
                  <c:v>1</c:v>
                </c:pt>
                <c:pt idx="3">
                  <c:v>6</c:v>
                </c:pt>
                <c:pt idx="4">
                  <c:v>0</c:v>
                </c:pt>
                <c:pt idx="5">
                  <c:v>0</c:v>
                </c:pt>
                <c:pt idx="6">
                  <c:v>1</c:v>
                </c:pt>
              </c:numCache>
            </c:numRef>
          </c:val>
          <c:extLst>
            <c:ext xmlns:c16="http://schemas.microsoft.com/office/drawing/2014/chart" uri="{C3380CC4-5D6E-409C-BE32-E72D297353CC}">
              <c16:uniqueId val="{00000000-90D6-45F1-B789-BD0C947BD26C}"/>
            </c:ext>
          </c:extLst>
        </c:ser>
        <c:ser>
          <c:idx val="1"/>
          <c:order val="1"/>
          <c:tx>
            <c:strRef>
              <c:f>Musicians!$I$10</c:f>
              <c:strCache>
                <c:ptCount val="1"/>
                <c:pt idx="0">
                  <c:v>Non Musicians</c:v>
                </c:pt>
              </c:strCache>
            </c:strRef>
          </c:tx>
          <c:spPr>
            <a:solidFill>
              <a:schemeClr val="accent2"/>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Musicians!$I$11:$I$17</c:f>
              <c:numCache>
                <c:formatCode>General</c:formatCode>
                <c:ptCount val="7"/>
                <c:pt idx="0">
                  <c:v>0</c:v>
                </c:pt>
                <c:pt idx="1">
                  <c:v>0</c:v>
                </c:pt>
                <c:pt idx="2">
                  <c:v>2</c:v>
                </c:pt>
                <c:pt idx="3">
                  <c:v>5</c:v>
                </c:pt>
                <c:pt idx="4">
                  <c:v>1</c:v>
                </c:pt>
                <c:pt idx="5">
                  <c:v>0</c:v>
                </c:pt>
                <c:pt idx="6">
                  <c:v>2</c:v>
                </c:pt>
              </c:numCache>
            </c:numRef>
          </c:val>
          <c:extLst>
            <c:ext xmlns:c16="http://schemas.microsoft.com/office/drawing/2014/chart" uri="{C3380CC4-5D6E-409C-BE32-E72D297353CC}">
              <c16:uniqueId val="{00000001-90D6-45F1-B789-BD0C947BD26C}"/>
            </c:ext>
          </c:extLst>
        </c:ser>
        <c:dLbls>
          <c:showLegendKey val="0"/>
          <c:showVal val="0"/>
          <c:showCatName val="0"/>
          <c:showSerName val="0"/>
          <c:showPercent val="0"/>
          <c:showBubbleSize val="0"/>
        </c:dLbls>
        <c:gapWidth val="219"/>
        <c:overlap val="-27"/>
        <c:axId val="459352960"/>
        <c:axId val="459361160"/>
      </c:barChart>
      <c:catAx>
        <c:axId val="4593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61160"/>
        <c:crosses val="autoZero"/>
        <c:auto val="1"/>
        <c:lblAlgn val="ctr"/>
        <c:lblOffset val="100"/>
        <c:noMultiLvlLbl val="0"/>
      </c:catAx>
      <c:valAx>
        <c:axId val="4593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Musicians!$J$10</c:f>
              <c:strCache>
                <c:ptCount val="1"/>
                <c:pt idx="0">
                  <c:v>Musicians</c:v>
                </c:pt>
              </c:strCache>
            </c:strRef>
          </c:tx>
          <c:spPr>
            <a:solidFill>
              <a:schemeClr val="accent1"/>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Musicians!$J$11:$J$17</c:f>
              <c:numCache>
                <c:formatCode>General</c:formatCode>
                <c:ptCount val="7"/>
                <c:pt idx="0">
                  <c:v>0</c:v>
                </c:pt>
                <c:pt idx="1">
                  <c:v>0</c:v>
                </c:pt>
                <c:pt idx="2">
                  <c:v>2</c:v>
                </c:pt>
                <c:pt idx="3">
                  <c:v>4</c:v>
                </c:pt>
                <c:pt idx="4">
                  <c:v>0</c:v>
                </c:pt>
                <c:pt idx="5">
                  <c:v>0</c:v>
                </c:pt>
                <c:pt idx="6">
                  <c:v>2</c:v>
                </c:pt>
              </c:numCache>
            </c:numRef>
          </c:val>
          <c:extLst>
            <c:ext xmlns:c16="http://schemas.microsoft.com/office/drawing/2014/chart" uri="{C3380CC4-5D6E-409C-BE32-E72D297353CC}">
              <c16:uniqueId val="{00000000-9F01-41A0-8B31-5BF5CBDBB2E3}"/>
            </c:ext>
          </c:extLst>
        </c:ser>
        <c:ser>
          <c:idx val="1"/>
          <c:order val="1"/>
          <c:tx>
            <c:strRef>
              <c:f>Musicians!$K$10</c:f>
              <c:strCache>
                <c:ptCount val="1"/>
                <c:pt idx="0">
                  <c:v>Non Musicians</c:v>
                </c:pt>
              </c:strCache>
            </c:strRef>
          </c:tx>
          <c:spPr>
            <a:solidFill>
              <a:schemeClr val="accent2"/>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Musicians!$K$11:$K$17</c:f>
              <c:numCache>
                <c:formatCode>General</c:formatCode>
                <c:ptCount val="7"/>
                <c:pt idx="0">
                  <c:v>0</c:v>
                </c:pt>
                <c:pt idx="1">
                  <c:v>0</c:v>
                </c:pt>
                <c:pt idx="2">
                  <c:v>3</c:v>
                </c:pt>
                <c:pt idx="3">
                  <c:v>7</c:v>
                </c:pt>
                <c:pt idx="4">
                  <c:v>0</c:v>
                </c:pt>
                <c:pt idx="5">
                  <c:v>0</c:v>
                </c:pt>
                <c:pt idx="6">
                  <c:v>0</c:v>
                </c:pt>
              </c:numCache>
            </c:numRef>
          </c:val>
          <c:extLst>
            <c:ext xmlns:c16="http://schemas.microsoft.com/office/drawing/2014/chart" uri="{C3380CC4-5D6E-409C-BE32-E72D297353CC}">
              <c16:uniqueId val="{00000001-9F01-41A0-8B31-5BF5CBDBB2E3}"/>
            </c:ext>
          </c:extLst>
        </c:ser>
        <c:dLbls>
          <c:showLegendKey val="0"/>
          <c:showVal val="0"/>
          <c:showCatName val="0"/>
          <c:showSerName val="0"/>
          <c:showPercent val="0"/>
          <c:showBubbleSize val="0"/>
        </c:dLbls>
        <c:gapWidth val="219"/>
        <c:overlap val="-27"/>
        <c:axId val="459352960"/>
        <c:axId val="459361160"/>
      </c:barChart>
      <c:catAx>
        <c:axId val="4593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61160"/>
        <c:crosses val="autoZero"/>
        <c:auto val="1"/>
        <c:lblAlgn val="ctr"/>
        <c:lblOffset val="100"/>
        <c:noMultiLvlLbl val="0"/>
      </c:catAx>
      <c:valAx>
        <c:axId val="4593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Musicians!$M$10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Musicians!$M$11:$M$13</c:f>
              <c:numCache>
                <c:formatCode>General</c:formatCode>
                <c:ptCount val="3"/>
                <c:pt idx="0">
                  <c:v>6</c:v>
                </c:pt>
                <c:pt idx="1">
                  <c:v>0</c:v>
                </c:pt>
                <c:pt idx="2">
                  <c:v>2</c:v>
                </c:pt>
              </c:numCache>
            </c:numRef>
          </c:val>
          <c:extLst>
            <c:ext xmlns:c16="http://schemas.microsoft.com/office/drawing/2014/chart" uri="{C3380CC4-5D6E-409C-BE32-E72D297353CC}">
              <c16:uniqueId val="{00000000-8E95-49FF-AA09-DB6C6AC32D2B}"/>
            </c:ext>
          </c:extLst>
        </c:ser>
        <c:ser>
          <c:idx val="1"/>
          <c:order val="1"/>
          <c:tx>
            <c:strRef>
              <c:f>Musicians!$N$10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Musicians!$N$11:$N$13</c:f>
              <c:numCache>
                <c:formatCode>General</c:formatCode>
                <c:ptCount val="3"/>
                <c:pt idx="0">
                  <c:v>8</c:v>
                </c:pt>
                <c:pt idx="1">
                  <c:v>1</c:v>
                </c:pt>
                <c:pt idx="2">
                  <c:v>1</c:v>
                </c:pt>
              </c:numCache>
            </c:numRef>
          </c:val>
          <c:extLst>
            <c:ext xmlns:c16="http://schemas.microsoft.com/office/drawing/2014/chart" uri="{C3380CC4-5D6E-409C-BE32-E72D297353CC}">
              <c16:uniqueId val="{00000001-8E95-49FF-AA09-DB6C6AC32D2B}"/>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Musicians!$O$10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Musicians!$O$11:$O$13</c:f>
              <c:numCache>
                <c:formatCode>General</c:formatCode>
                <c:ptCount val="3"/>
                <c:pt idx="0">
                  <c:v>2</c:v>
                </c:pt>
                <c:pt idx="1">
                  <c:v>2</c:v>
                </c:pt>
                <c:pt idx="2">
                  <c:v>4</c:v>
                </c:pt>
              </c:numCache>
            </c:numRef>
          </c:val>
          <c:extLst>
            <c:ext xmlns:c16="http://schemas.microsoft.com/office/drawing/2014/chart" uri="{C3380CC4-5D6E-409C-BE32-E72D297353CC}">
              <c16:uniqueId val="{00000000-C527-4B07-947B-86F8058D9C74}"/>
            </c:ext>
          </c:extLst>
        </c:ser>
        <c:ser>
          <c:idx val="1"/>
          <c:order val="1"/>
          <c:tx>
            <c:strRef>
              <c:f>Musicians!$P$10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Musicians!$P$11:$P$13</c:f>
              <c:numCache>
                <c:formatCode>General</c:formatCode>
                <c:ptCount val="3"/>
                <c:pt idx="0">
                  <c:v>5</c:v>
                </c:pt>
                <c:pt idx="1">
                  <c:v>1</c:v>
                </c:pt>
                <c:pt idx="2">
                  <c:v>4</c:v>
                </c:pt>
              </c:numCache>
            </c:numRef>
          </c:val>
          <c:extLst>
            <c:ext xmlns:c16="http://schemas.microsoft.com/office/drawing/2014/chart" uri="{C3380CC4-5D6E-409C-BE32-E72D297353CC}">
              <c16:uniqueId val="{00000001-C527-4B07-947B-86F8058D9C74}"/>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Musicians!$Q$10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Musicians!$Q$11:$Q$13</c:f>
              <c:numCache>
                <c:formatCode>General</c:formatCode>
                <c:ptCount val="3"/>
                <c:pt idx="0">
                  <c:v>1</c:v>
                </c:pt>
                <c:pt idx="1">
                  <c:v>3</c:v>
                </c:pt>
                <c:pt idx="2">
                  <c:v>4</c:v>
                </c:pt>
              </c:numCache>
            </c:numRef>
          </c:val>
          <c:extLst>
            <c:ext xmlns:c16="http://schemas.microsoft.com/office/drawing/2014/chart" uri="{C3380CC4-5D6E-409C-BE32-E72D297353CC}">
              <c16:uniqueId val="{00000000-FBF4-4C31-A53E-55855D1135E3}"/>
            </c:ext>
          </c:extLst>
        </c:ser>
        <c:ser>
          <c:idx val="1"/>
          <c:order val="1"/>
          <c:tx>
            <c:strRef>
              <c:f>Musicians!$R$10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Musicians!$R$11:$R$13</c:f>
              <c:numCache>
                <c:formatCode>General</c:formatCode>
                <c:ptCount val="3"/>
                <c:pt idx="0">
                  <c:v>4</c:v>
                </c:pt>
                <c:pt idx="1">
                  <c:v>5</c:v>
                </c:pt>
                <c:pt idx="2">
                  <c:v>1</c:v>
                </c:pt>
              </c:numCache>
            </c:numRef>
          </c:val>
          <c:extLst>
            <c:ext xmlns:c16="http://schemas.microsoft.com/office/drawing/2014/chart" uri="{C3380CC4-5D6E-409C-BE32-E72D297353CC}">
              <c16:uniqueId val="{00000001-FBF4-4C31-A53E-55855D1135E3}"/>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Musicians!$S$10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Musicians!$S$11:$S$13</c:f>
              <c:numCache>
                <c:formatCode>General</c:formatCode>
                <c:ptCount val="3"/>
                <c:pt idx="0">
                  <c:v>6</c:v>
                </c:pt>
                <c:pt idx="1">
                  <c:v>0</c:v>
                </c:pt>
                <c:pt idx="2">
                  <c:v>2</c:v>
                </c:pt>
              </c:numCache>
            </c:numRef>
          </c:val>
          <c:extLst>
            <c:ext xmlns:c16="http://schemas.microsoft.com/office/drawing/2014/chart" uri="{C3380CC4-5D6E-409C-BE32-E72D297353CC}">
              <c16:uniqueId val="{00000000-CE48-4656-A352-D4B913C867D6}"/>
            </c:ext>
          </c:extLst>
        </c:ser>
        <c:ser>
          <c:idx val="1"/>
          <c:order val="1"/>
          <c:tx>
            <c:strRef>
              <c:f>Musicians!$T$10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Musicians!$T$11:$T$13</c:f>
              <c:numCache>
                <c:formatCode>General</c:formatCode>
                <c:ptCount val="3"/>
                <c:pt idx="0">
                  <c:v>4</c:v>
                </c:pt>
                <c:pt idx="1">
                  <c:v>2</c:v>
                </c:pt>
                <c:pt idx="2">
                  <c:v>4</c:v>
                </c:pt>
              </c:numCache>
            </c:numRef>
          </c:val>
          <c:extLst>
            <c:ext xmlns:c16="http://schemas.microsoft.com/office/drawing/2014/chart" uri="{C3380CC4-5D6E-409C-BE32-E72D297353CC}">
              <c16:uniqueId val="{00000001-CE48-4656-A352-D4B913C867D6}"/>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1'!$E$21:$E$26</c:f>
              <c:strCache>
                <c:ptCount val="6"/>
                <c:pt idx="0">
                  <c:v>Happy</c:v>
                </c:pt>
                <c:pt idx="1">
                  <c:v>Relaxing</c:v>
                </c:pt>
                <c:pt idx="2">
                  <c:v>Exciting</c:v>
                </c:pt>
                <c:pt idx="3">
                  <c:v>Stressful</c:v>
                </c:pt>
                <c:pt idx="4">
                  <c:v>Sad</c:v>
                </c:pt>
                <c:pt idx="5">
                  <c:v>Boring</c:v>
                </c:pt>
              </c:strCache>
            </c:strRef>
          </c:cat>
          <c:val>
            <c:numRef>
              <c:f>'Form responses 1'!$M$21:$M$26</c:f>
              <c:numCache>
                <c:formatCode>General</c:formatCode>
                <c:ptCount val="6"/>
                <c:pt idx="0">
                  <c:v>0</c:v>
                </c:pt>
                <c:pt idx="1">
                  <c:v>0</c:v>
                </c:pt>
                <c:pt idx="2">
                  <c:v>0.29411764705882354</c:v>
                </c:pt>
                <c:pt idx="3">
                  <c:v>0.70588235294117652</c:v>
                </c:pt>
                <c:pt idx="4">
                  <c:v>0</c:v>
                </c:pt>
                <c:pt idx="5">
                  <c:v>0</c:v>
                </c:pt>
              </c:numCache>
            </c:numRef>
          </c:val>
          <c:extLst>
            <c:ext xmlns:c16="http://schemas.microsoft.com/office/drawing/2014/chart" uri="{C3380CC4-5D6E-409C-BE32-E72D297353CC}">
              <c16:uniqueId val="{00000000-2F24-4863-93AE-EE215DD8893F}"/>
            </c:ext>
          </c:extLst>
        </c:ser>
        <c:dLbls>
          <c:showLegendKey val="0"/>
          <c:showVal val="0"/>
          <c:showCatName val="0"/>
          <c:showSerName val="0"/>
          <c:showPercent val="0"/>
          <c:showBubbleSize val="0"/>
        </c:dLbls>
        <c:gapWidth val="219"/>
        <c:axId val="522735128"/>
        <c:axId val="522737424"/>
      </c:barChart>
      <c:catAx>
        <c:axId val="5227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7424"/>
        <c:crosses val="autoZero"/>
        <c:auto val="1"/>
        <c:lblAlgn val="ctr"/>
        <c:lblOffset val="100"/>
        <c:noMultiLvlLbl val="0"/>
      </c:catAx>
      <c:valAx>
        <c:axId val="52273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5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Musicians!$U$10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Musicians!$U$11:$U$13</c:f>
              <c:numCache>
                <c:formatCode>General</c:formatCode>
                <c:ptCount val="3"/>
                <c:pt idx="0">
                  <c:v>2</c:v>
                </c:pt>
                <c:pt idx="1">
                  <c:v>2</c:v>
                </c:pt>
                <c:pt idx="2">
                  <c:v>4</c:v>
                </c:pt>
              </c:numCache>
            </c:numRef>
          </c:val>
          <c:extLst>
            <c:ext xmlns:c16="http://schemas.microsoft.com/office/drawing/2014/chart" uri="{C3380CC4-5D6E-409C-BE32-E72D297353CC}">
              <c16:uniqueId val="{00000000-C31D-40D0-B272-A3811AB756AA}"/>
            </c:ext>
          </c:extLst>
        </c:ser>
        <c:ser>
          <c:idx val="1"/>
          <c:order val="1"/>
          <c:tx>
            <c:strRef>
              <c:f>Musicians!$V$10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Musicians!$V$11:$V$13</c:f>
              <c:numCache>
                <c:formatCode>General</c:formatCode>
                <c:ptCount val="3"/>
                <c:pt idx="0">
                  <c:v>5</c:v>
                </c:pt>
                <c:pt idx="1">
                  <c:v>1</c:v>
                </c:pt>
                <c:pt idx="2">
                  <c:v>4</c:v>
                </c:pt>
              </c:numCache>
            </c:numRef>
          </c:val>
          <c:extLst>
            <c:ext xmlns:c16="http://schemas.microsoft.com/office/drawing/2014/chart" uri="{C3380CC4-5D6E-409C-BE32-E72D297353CC}">
              <c16:uniqueId val="{00000001-C31D-40D0-B272-A3811AB756AA}"/>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Musicians!$W$10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Musicians!$W$11:$W$13</c:f>
              <c:numCache>
                <c:formatCode>General</c:formatCode>
                <c:ptCount val="3"/>
                <c:pt idx="0">
                  <c:v>0</c:v>
                </c:pt>
                <c:pt idx="1">
                  <c:v>4</c:v>
                </c:pt>
                <c:pt idx="2">
                  <c:v>4</c:v>
                </c:pt>
              </c:numCache>
            </c:numRef>
          </c:val>
          <c:extLst>
            <c:ext xmlns:c16="http://schemas.microsoft.com/office/drawing/2014/chart" uri="{C3380CC4-5D6E-409C-BE32-E72D297353CC}">
              <c16:uniqueId val="{00000000-4D6D-4B15-8E6B-A67740C6FA57}"/>
            </c:ext>
          </c:extLst>
        </c:ser>
        <c:ser>
          <c:idx val="1"/>
          <c:order val="1"/>
          <c:tx>
            <c:strRef>
              <c:f>Musicians!$X$10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Musicians!$X$11:$X$13</c:f>
              <c:numCache>
                <c:formatCode>General</c:formatCode>
                <c:ptCount val="3"/>
                <c:pt idx="0">
                  <c:v>3</c:v>
                </c:pt>
                <c:pt idx="1">
                  <c:v>3</c:v>
                </c:pt>
                <c:pt idx="2">
                  <c:v>4</c:v>
                </c:pt>
              </c:numCache>
            </c:numRef>
          </c:val>
          <c:extLst>
            <c:ext xmlns:c16="http://schemas.microsoft.com/office/drawing/2014/chart" uri="{C3380CC4-5D6E-409C-BE32-E72D297353CC}">
              <c16:uniqueId val="{00000001-4D6D-4B15-8E6B-A67740C6FA57}"/>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Musicians!$Y$10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Musicians!$Y$11:$Y$13</c:f>
              <c:numCache>
                <c:formatCode>General</c:formatCode>
                <c:ptCount val="3"/>
                <c:pt idx="0">
                  <c:v>5</c:v>
                </c:pt>
                <c:pt idx="1">
                  <c:v>1</c:v>
                </c:pt>
                <c:pt idx="2">
                  <c:v>2</c:v>
                </c:pt>
              </c:numCache>
            </c:numRef>
          </c:val>
          <c:extLst>
            <c:ext xmlns:c16="http://schemas.microsoft.com/office/drawing/2014/chart" uri="{C3380CC4-5D6E-409C-BE32-E72D297353CC}">
              <c16:uniqueId val="{00000000-502C-4921-9529-76708ED70509}"/>
            </c:ext>
          </c:extLst>
        </c:ser>
        <c:ser>
          <c:idx val="1"/>
          <c:order val="1"/>
          <c:tx>
            <c:strRef>
              <c:f>Musicians!$Z$10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Musicians!$Z$11:$Z$13</c:f>
              <c:numCache>
                <c:formatCode>General</c:formatCode>
                <c:ptCount val="3"/>
                <c:pt idx="0">
                  <c:v>2</c:v>
                </c:pt>
                <c:pt idx="1">
                  <c:v>4</c:v>
                </c:pt>
                <c:pt idx="2">
                  <c:v>4</c:v>
                </c:pt>
              </c:numCache>
            </c:numRef>
          </c:val>
          <c:extLst>
            <c:ext xmlns:c16="http://schemas.microsoft.com/office/drawing/2014/chart" uri="{C3380CC4-5D6E-409C-BE32-E72D297353CC}">
              <c16:uniqueId val="{00000001-502C-4921-9529-76708ED70509}"/>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Musicians!$AA$10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Musicians!$AA$11:$AA$13</c:f>
              <c:numCache>
                <c:formatCode>General</c:formatCode>
                <c:ptCount val="3"/>
                <c:pt idx="0">
                  <c:v>4</c:v>
                </c:pt>
                <c:pt idx="1">
                  <c:v>1</c:v>
                </c:pt>
                <c:pt idx="2">
                  <c:v>3</c:v>
                </c:pt>
              </c:numCache>
            </c:numRef>
          </c:val>
          <c:extLst>
            <c:ext xmlns:c16="http://schemas.microsoft.com/office/drawing/2014/chart" uri="{C3380CC4-5D6E-409C-BE32-E72D297353CC}">
              <c16:uniqueId val="{00000000-4C8A-454B-9C6F-33638AEFE6B8}"/>
            </c:ext>
          </c:extLst>
        </c:ser>
        <c:ser>
          <c:idx val="1"/>
          <c:order val="1"/>
          <c:tx>
            <c:strRef>
              <c:f>Musicians!$AB$10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Musicians!$AB$11:$AB$13</c:f>
              <c:numCache>
                <c:formatCode>General</c:formatCode>
                <c:ptCount val="3"/>
                <c:pt idx="0">
                  <c:v>3</c:v>
                </c:pt>
                <c:pt idx="1">
                  <c:v>3</c:v>
                </c:pt>
                <c:pt idx="2">
                  <c:v>4</c:v>
                </c:pt>
              </c:numCache>
            </c:numRef>
          </c:val>
          <c:extLst>
            <c:ext xmlns:c16="http://schemas.microsoft.com/office/drawing/2014/chart" uri="{C3380CC4-5D6E-409C-BE32-E72D297353CC}">
              <c16:uniqueId val="{00000001-4C8A-454B-9C6F-33638AEFE6B8}"/>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teleporters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Musicians!$AC$10</c:f>
              <c:strCache>
                <c:ptCount val="1"/>
                <c:pt idx="0">
                  <c:v>Musicians</c:v>
                </c:pt>
              </c:strCache>
            </c:strRef>
          </c:tx>
          <c:spPr>
            <a:solidFill>
              <a:schemeClr val="accent1"/>
            </a:solidFill>
            <a:ln>
              <a:noFill/>
            </a:ln>
            <a:effectLst/>
          </c:spPr>
          <c:invertIfNegative val="0"/>
          <c:cat>
            <c:strRef>
              <c:f>Musicians!$L$15:$L$17</c:f>
              <c:strCache>
                <c:ptCount val="3"/>
                <c:pt idx="0">
                  <c:v>Yes</c:v>
                </c:pt>
                <c:pt idx="1">
                  <c:v>No</c:v>
                </c:pt>
                <c:pt idx="2">
                  <c:v>Not Sure</c:v>
                </c:pt>
              </c:strCache>
            </c:strRef>
          </c:cat>
          <c:val>
            <c:numRef>
              <c:f>Musicians!$AC$15:$AC$17</c:f>
              <c:numCache>
                <c:formatCode>General</c:formatCode>
                <c:ptCount val="3"/>
                <c:pt idx="0">
                  <c:v>0.5</c:v>
                </c:pt>
                <c:pt idx="1">
                  <c:v>0.25</c:v>
                </c:pt>
                <c:pt idx="2">
                  <c:v>0.25</c:v>
                </c:pt>
              </c:numCache>
            </c:numRef>
          </c:val>
          <c:extLst>
            <c:ext xmlns:c16="http://schemas.microsoft.com/office/drawing/2014/chart" uri="{C3380CC4-5D6E-409C-BE32-E72D297353CC}">
              <c16:uniqueId val="{00000000-B39C-44A7-ABB8-855ADE972228}"/>
            </c:ext>
          </c:extLst>
        </c:ser>
        <c:ser>
          <c:idx val="1"/>
          <c:order val="1"/>
          <c:tx>
            <c:strRef>
              <c:f>Musicians!$AD$10</c:f>
              <c:strCache>
                <c:ptCount val="1"/>
                <c:pt idx="0">
                  <c:v>Non Musicians</c:v>
                </c:pt>
              </c:strCache>
            </c:strRef>
          </c:tx>
          <c:spPr>
            <a:solidFill>
              <a:schemeClr val="accent2"/>
            </a:solidFill>
            <a:ln>
              <a:noFill/>
            </a:ln>
            <a:effectLst/>
          </c:spPr>
          <c:invertIfNegative val="0"/>
          <c:cat>
            <c:strRef>
              <c:f>Musicians!$L$15:$L$17</c:f>
              <c:strCache>
                <c:ptCount val="3"/>
                <c:pt idx="0">
                  <c:v>Yes</c:v>
                </c:pt>
                <c:pt idx="1">
                  <c:v>No</c:v>
                </c:pt>
                <c:pt idx="2">
                  <c:v>Not Sure</c:v>
                </c:pt>
              </c:strCache>
            </c:strRef>
          </c:cat>
          <c:val>
            <c:numRef>
              <c:f>Musicians!$AD$15:$AD$17</c:f>
              <c:numCache>
                <c:formatCode>General</c:formatCode>
                <c:ptCount val="3"/>
                <c:pt idx="0">
                  <c:v>0.6</c:v>
                </c:pt>
                <c:pt idx="1">
                  <c:v>0.2</c:v>
                </c:pt>
                <c:pt idx="2">
                  <c:v>0.2</c:v>
                </c:pt>
              </c:numCache>
            </c:numRef>
          </c:val>
          <c:extLst>
            <c:ext xmlns:c16="http://schemas.microsoft.com/office/drawing/2014/chart" uri="{C3380CC4-5D6E-409C-BE32-E72D297353CC}">
              <c16:uniqueId val="{00000001-B39C-44A7-ABB8-855ADE972228}"/>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Seen by guard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1'!$P$21:$P$23</c:f>
              <c:numCache>
                <c:formatCode>General</c:formatCode>
                <c:ptCount val="3"/>
                <c:pt idx="0">
                  <c:v>14</c:v>
                </c:pt>
                <c:pt idx="1">
                  <c:v>1</c:v>
                </c:pt>
                <c:pt idx="2">
                  <c:v>3</c:v>
                </c:pt>
              </c:numCache>
            </c:numRef>
          </c:val>
          <c:extLst>
            <c:ext xmlns:c16="http://schemas.microsoft.com/office/drawing/2014/chart" uri="{C3380CC4-5D6E-409C-BE32-E72D297353CC}">
              <c16:uniqueId val="{00000000-6B3E-4CE8-94C8-61FC8E65DB6B}"/>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 to guard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1'!$R$21:$R$23</c:f>
              <c:numCache>
                <c:formatCode>General</c:formatCode>
                <c:ptCount val="3"/>
                <c:pt idx="0">
                  <c:v>7</c:v>
                </c:pt>
                <c:pt idx="1">
                  <c:v>3</c:v>
                </c:pt>
                <c:pt idx="2">
                  <c:v>8</c:v>
                </c:pt>
              </c:numCache>
            </c:numRef>
          </c:val>
          <c:extLst>
            <c:ext xmlns:c16="http://schemas.microsoft.com/office/drawing/2014/chart" uri="{C3380CC4-5D6E-409C-BE32-E72D297353CC}">
              <c16:uniqueId val="{00000000-8AAA-4CC2-A35E-E98CF406928C}"/>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Closr to laser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'Form responses 1'!$O$21:$O$23</c:f>
              <c:strCache>
                <c:ptCount val="3"/>
                <c:pt idx="0">
                  <c:v>Yes</c:v>
                </c:pt>
                <c:pt idx="1">
                  <c:v>No</c:v>
                </c:pt>
                <c:pt idx="2">
                  <c:v>Not sure</c:v>
                </c:pt>
              </c:strCache>
            </c:strRef>
          </c:cat>
          <c:val>
            <c:numRef>
              <c:f>'Form responses 1'!$T$21:$T$23</c:f>
              <c:numCache>
                <c:formatCode>General</c:formatCode>
                <c:ptCount val="3"/>
                <c:pt idx="0">
                  <c:v>5</c:v>
                </c:pt>
                <c:pt idx="1">
                  <c:v>8</c:v>
                </c:pt>
                <c:pt idx="2">
                  <c:v>5</c:v>
                </c:pt>
              </c:numCache>
            </c:numRef>
          </c:val>
          <c:extLst>
            <c:ext xmlns:c16="http://schemas.microsoft.com/office/drawing/2014/chart" uri="{C3380CC4-5D6E-409C-BE32-E72D297353CC}">
              <c16:uniqueId val="{00000000-A33C-463E-BA9A-F143FC77F08B}"/>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1'!$V$21:$V$23</c:f>
              <c:numCache>
                <c:formatCode>General</c:formatCode>
                <c:ptCount val="3"/>
                <c:pt idx="0">
                  <c:v>10</c:v>
                </c:pt>
                <c:pt idx="1">
                  <c:v>2</c:v>
                </c:pt>
                <c:pt idx="2">
                  <c:v>6</c:v>
                </c:pt>
              </c:numCache>
            </c:numRef>
          </c:val>
          <c:extLst>
            <c:ext xmlns:c16="http://schemas.microsoft.com/office/drawing/2014/chart" uri="{C3380CC4-5D6E-409C-BE32-E72D297353CC}">
              <c16:uniqueId val="{00000000-6F05-4D5C-8353-ACAFD5351266}"/>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seen by camera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1'!$X$21:$X$23</c:f>
              <c:numCache>
                <c:formatCode>General</c:formatCode>
                <c:ptCount val="3"/>
                <c:pt idx="0">
                  <c:v>7</c:v>
                </c:pt>
                <c:pt idx="1">
                  <c:v>3</c:v>
                </c:pt>
                <c:pt idx="2">
                  <c:v>8</c:v>
                </c:pt>
              </c:numCache>
            </c:numRef>
          </c:val>
          <c:extLst>
            <c:ext xmlns:c16="http://schemas.microsoft.com/office/drawing/2014/chart" uri="{C3380CC4-5D6E-409C-BE32-E72D297353CC}">
              <c16:uniqueId val="{00000000-37B6-4A92-A73B-B7FDBE6AFB04}"/>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9.xml"/><Relationship Id="rId13" Type="http://schemas.openxmlformats.org/officeDocument/2006/relationships/chart" Target="../charts/chart44.xml"/><Relationship Id="rId3" Type="http://schemas.openxmlformats.org/officeDocument/2006/relationships/chart" Target="../charts/chart34.xml"/><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4</xdr:col>
      <xdr:colOff>228601</xdr:colOff>
      <xdr:row>31</xdr:row>
      <xdr:rowOff>92528</xdr:rowOff>
    </xdr:from>
    <xdr:to>
      <xdr:col>6</xdr:col>
      <xdr:colOff>170090</xdr:colOff>
      <xdr:row>45</xdr:row>
      <xdr:rowOff>35378</xdr:rowOff>
    </xdr:to>
    <xdr:graphicFrame macro="">
      <xdr:nvGraphicFramePr>
        <xdr:cNvPr id="8" name="Chart 7">
          <a:extLst>
            <a:ext uri="{FF2B5EF4-FFF2-40B4-BE49-F238E27FC236}">
              <a16:creationId xmlns:a16="http://schemas.microsoft.com/office/drawing/2014/main" id="{A695D5B4-72FF-4AF3-8850-D122B0C3C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1415142</xdr:colOff>
      <xdr:row>27</xdr:row>
      <xdr:rowOff>122464</xdr:rowOff>
    </xdr:from>
    <xdr:to>
      <xdr:col>8</xdr:col>
      <xdr:colOff>1356632</xdr:colOff>
      <xdr:row>41</xdr:row>
      <xdr:rowOff>65314</xdr:rowOff>
    </xdr:to>
    <xdr:graphicFrame macro="">
      <xdr:nvGraphicFramePr>
        <xdr:cNvPr id="9" name="Chart 8">
          <a:extLst>
            <a:ext uri="{FF2B5EF4-FFF2-40B4-BE49-F238E27FC236}">
              <a16:creationId xmlns:a16="http://schemas.microsoft.com/office/drawing/2014/main" id="{EA0117B4-5A6B-41B4-85EB-540817F92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54429</xdr:colOff>
      <xdr:row>27</xdr:row>
      <xdr:rowOff>176893</xdr:rowOff>
    </xdr:from>
    <xdr:to>
      <xdr:col>11</xdr:col>
      <xdr:colOff>1438276</xdr:colOff>
      <xdr:row>41</xdr:row>
      <xdr:rowOff>119743</xdr:rowOff>
    </xdr:to>
    <xdr:graphicFrame macro="">
      <xdr:nvGraphicFramePr>
        <xdr:cNvPr id="10" name="Chart 9">
          <a:extLst>
            <a:ext uri="{FF2B5EF4-FFF2-40B4-BE49-F238E27FC236}">
              <a16:creationId xmlns:a16="http://schemas.microsoft.com/office/drawing/2014/main" id="{868C970F-21D6-47FC-8D17-6E1A2EFE4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54429</xdr:colOff>
      <xdr:row>27</xdr:row>
      <xdr:rowOff>163285</xdr:rowOff>
    </xdr:from>
    <xdr:to>
      <xdr:col>14</xdr:col>
      <xdr:colOff>1438276</xdr:colOff>
      <xdr:row>41</xdr:row>
      <xdr:rowOff>106135</xdr:rowOff>
    </xdr:to>
    <xdr:graphicFrame macro="">
      <xdr:nvGraphicFramePr>
        <xdr:cNvPr id="11" name="Chart 10">
          <a:extLst>
            <a:ext uri="{FF2B5EF4-FFF2-40B4-BE49-F238E27FC236}">
              <a16:creationId xmlns:a16="http://schemas.microsoft.com/office/drawing/2014/main" id="{DB7ACA8C-CA65-42FB-BE38-269AA90C5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13606</xdr:colOff>
      <xdr:row>24</xdr:row>
      <xdr:rowOff>186417</xdr:rowOff>
    </xdr:from>
    <xdr:to>
      <xdr:col>16</xdr:col>
      <xdr:colOff>1197428</xdr:colOff>
      <xdr:row>38</xdr:row>
      <xdr:rowOff>72117</xdr:rowOff>
    </xdr:to>
    <xdr:graphicFrame macro="">
      <xdr:nvGraphicFramePr>
        <xdr:cNvPr id="12" name="Chart 11">
          <a:extLst>
            <a:ext uri="{FF2B5EF4-FFF2-40B4-BE49-F238E27FC236}">
              <a16:creationId xmlns:a16="http://schemas.microsoft.com/office/drawing/2014/main" id="{E69A9945-D000-4142-8921-A329B0CD6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30</xdr:row>
      <xdr:rowOff>0</xdr:rowOff>
    </xdr:from>
    <xdr:to>
      <xdr:col>18</xdr:col>
      <xdr:colOff>1183822</xdr:colOff>
      <xdr:row>43</xdr:row>
      <xdr:rowOff>89807</xdr:rowOff>
    </xdr:to>
    <xdr:graphicFrame macro="">
      <xdr:nvGraphicFramePr>
        <xdr:cNvPr id="13" name="Chart 12">
          <a:extLst>
            <a:ext uri="{FF2B5EF4-FFF2-40B4-BE49-F238E27FC236}">
              <a16:creationId xmlns:a16="http://schemas.microsoft.com/office/drawing/2014/main" id="{D9B72186-D78D-43FF-8FBC-783A68770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29</xdr:row>
      <xdr:rowOff>0</xdr:rowOff>
    </xdr:from>
    <xdr:to>
      <xdr:col>20</xdr:col>
      <xdr:colOff>1183822</xdr:colOff>
      <xdr:row>42</xdr:row>
      <xdr:rowOff>89807</xdr:rowOff>
    </xdr:to>
    <xdr:graphicFrame macro="">
      <xdr:nvGraphicFramePr>
        <xdr:cNvPr id="14" name="Chart 13">
          <a:extLst>
            <a:ext uri="{FF2B5EF4-FFF2-40B4-BE49-F238E27FC236}">
              <a16:creationId xmlns:a16="http://schemas.microsoft.com/office/drawing/2014/main" id="{231AA337-09D1-475F-B821-608338650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28</xdr:row>
      <xdr:rowOff>0</xdr:rowOff>
    </xdr:from>
    <xdr:to>
      <xdr:col>22</xdr:col>
      <xdr:colOff>1183821</xdr:colOff>
      <xdr:row>41</xdr:row>
      <xdr:rowOff>89807</xdr:rowOff>
    </xdr:to>
    <xdr:graphicFrame macro="">
      <xdr:nvGraphicFramePr>
        <xdr:cNvPr id="15" name="Chart 14">
          <a:extLst>
            <a:ext uri="{FF2B5EF4-FFF2-40B4-BE49-F238E27FC236}">
              <a16:creationId xmlns:a16="http://schemas.microsoft.com/office/drawing/2014/main" id="{CCD7CD66-8A88-48ED-8B2A-118060CD2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0</xdr:colOff>
      <xdr:row>27</xdr:row>
      <xdr:rowOff>0</xdr:rowOff>
    </xdr:from>
    <xdr:to>
      <xdr:col>24</xdr:col>
      <xdr:colOff>1183822</xdr:colOff>
      <xdr:row>40</xdr:row>
      <xdr:rowOff>76200</xdr:rowOff>
    </xdr:to>
    <xdr:graphicFrame macro="">
      <xdr:nvGraphicFramePr>
        <xdr:cNvPr id="16" name="Chart 15">
          <a:extLst>
            <a:ext uri="{FF2B5EF4-FFF2-40B4-BE49-F238E27FC236}">
              <a16:creationId xmlns:a16="http://schemas.microsoft.com/office/drawing/2014/main" id="{CB32EDF3-0E41-47EF-B9EF-D3CAF8032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1262063</xdr:colOff>
      <xdr:row>26</xdr:row>
      <xdr:rowOff>166688</xdr:rowOff>
    </xdr:from>
    <xdr:to>
      <xdr:col>26</xdr:col>
      <xdr:colOff>1017135</xdr:colOff>
      <xdr:row>40</xdr:row>
      <xdr:rowOff>52388</xdr:rowOff>
    </xdr:to>
    <xdr:graphicFrame macro="">
      <xdr:nvGraphicFramePr>
        <xdr:cNvPr id="17" name="Chart 16">
          <a:extLst>
            <a:ext uri="{FF2B5EF4-FFF2-40B4-BE49-F238E27FC236}">
              <a16:creationId xmlns:a16="http://schemas.microsoft.com/office/drawing/2014/main" id="{5C7DB596-1D4C-4B02-B50F-3BD2B4C7E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28575</xdr:colOff>
      <xdr:row>27</xdr:row>
      <xdr:rowOff>28575</xdr:rowOff>
    </xdr:from>
    <xdr:to>
      <xdr:col>28</xdr:col>
      <xdr:colOff>1212397</xdr:colOff>
      <xdr:row>40</xdr:row>
      <xdr:rowOff>104775</xdr:rowOff>
    </xdr:to>
    <xdr:graphicFrame macro="">
      <xdr:nvGraphicFramePr>
        <xdr:cNvPr id="18" name="Chart 17">
          <a:extLst>
            <a:ext uri="{FF2B5EF4-FFF2-40B4-BE49-F238E27FC236}">
              <a16:creationId xmlns:a16="http://schemas.microsoft.com/office/drawing/2014/main" id="{48FBB5A5-18FA-43AE-84BE-4AA9CDC17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0</xdr:colOff>
      <xdr:row>27</xdr:row>
      <xdr:rowOff>0</xdr:rowOff>
    </xdr:from>
    <xdr:to>
      <xdr:col>30</xdr:col>
      <xdr:colOff>1183822</xdr:colOff>
      <xdr:row>40</xdr:row>
      <xdr:rowOff>76200</xdr:rowOff>
    </xdr:to>
    <xdr:graphicFrame macro="">
      <xdr:nvGraphicFramePr>
        <xdr:cNvPr id="19" name="Chart 18">
          <a:extLst>
            <a:ext uri="{FF2B5EF4-FFF2-40B4-BE49-F238E27FC236}">
              <a16:creationId xmlns:a16="http://schemas.microsoft.com/office/drawing/2014/main" id="{CC14DCB5-A751-4EB0-9C48-6B3FDAF17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31</xdr:col>
      <xdr:colOff>0</xdr:colOff>
      <xdr:row>27</xdr:row>
      <xdr:rowOff>0</xdr:rowOff>
    </xdr:from>
    <xdr:to>
      <xdr:col>32</xdr:col>
      <xdr:colOff>1183822</xdr:colOff>
      <xdr:row>40</xdr:row>
      <xdr:rowOff>76200</xdr:rowOff>
    </xdr:to>
    <xdr:graphicFrame macro="">
      <xdr:nvGraphicFramePr>
        <xdr:cNvPr id="20" name="Chart 19">
          <a:extLst>
            <a:ext uri="{FF2B5EF4-FFF2-40B4-BE49-F238E27FC236}">
              <a16:creationId xmlns:a16="http://schemas.microsoft.com/office/drawing/2014/main" id="{DA728D99-BB09-4706-B650-B34400907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44</xdr:row>
      <xdr:rowOff>171450</xdr:rowOff>
    </xdr:from>
    <xdr:to>
      <xdr:col>4</xdr:col>
      <xdr:colOff>733425</xdr:colOff>
      <xdr:row>58</xdr:row>
      <xdr:rowOff>114300</xdr:rowOff>
    </xdr:to>
    <xdr:graphicFrame macro="">
      <xdr:nvGraphicFramePr>
        <xdr:cNvPr id="21" name="Chart 20">
          <a:extLst>
            <a:ext uri="{FF2B5EF4-FFF2-40B4-BE49-F238E27FC236}">
              <a16:creationId xmlns:a16="http://schemas.microsoft.com/office/drawing/2014/main" id="{24ADDB56-71CA-46F1-BF78-4370CBD99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242887</xdr:colOff>
      <xdr:row>45</xdr:row>
      <xdr:rowOff>114300</xdr:rowOff>
    </xdr:from>
    <xdr:to>
      <xdr:col>8</xdr:col>
      <xdr:colOff>500062</xdr:colOff>
      <xdr:row>59</xdr:row>
      <xdr:rowOff>57150</xdr:rowOff>
    </xdr:to>
    <xdr:graphicFrame macro="">
      <xdr:nvGraphicFramePr>
        <xdr:cNvPr id="22" name="Chart 21">
          <a:extLst>
            <a:ext uri="{FF2B5EF4-FFF2-40B4-BE49-F238E27FC236}">
              <a16:creationId xmlns:a16="http://schemas.microsoft.com/office/drawing/2014/main" id="{0BDE36E1-4760-4CB6-8028-D5C5B5491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271462</xdr:colOff>
      <xdr:row>28</xdr:row>
      <xdr:rowOff>85725</xdr:rowOff>
    </xdr:from>
    <xdr:to>
      <xdr:col>3</xdr:col>
      <xdr:colOff>1004887</xdr:colOff>
      <xdr:row>42</xdr:row>
      <xdr:rowOff>28575</xdr:rowOff>
    </xdr:to>
    <xdr:graphicFrame macro="">
      <xdr:nvGraphicFramePr>
        <xdr:cNvPr id="23" name="Chart 22">
          <a:extLst>
            <a:ext uri="{FF2B5EF4-FFF2-40B4-BE49-F238E27FC236}">
              <a16:creationId xmlns:a16="http://schemas.microsoft.com/office/drawing/2014/main" id="{A54A1684-44BF-472F-82E9-718BC652B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14287</xdr:rowOff>
    </xdr:from>
    <xdr:to>
      <xdr:col>2</xdr:col>
      <xdr:colOff>190500</xdr:colOff>
      <xdr:row>20</xdr:row>
      <xdr:rowOff>4762</xdr:rowOff>
    </xdr:to>
    <xdr:graphicFrame macro="">
      <xdr:nvGraphicFramePr>
        <xdr:cNvPr id="2" name="Chart 1">
          <a:extLst>
            <a:ext uri="{FF2B5EF4-FFF2-40B4-BE49-F238E27FC236}">
              <a16:creationId xmlns:a16="http://schemas.microsoft.com/office/drawing/2014/main" id="{E9BECA74-4C22-4B22-9C46-9CFFC5E6E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549519</xdr:colOff>
      <xdr:row>9</xdr:row>
      <xdr:rowOff>57150</xdr:rowOff>
    </xdr:from>
    <xdr:to>
      <xdr:col>13</xdr:col>
      <xdr:colOff>256442</xdr:colOff>
      <xdr:row>26</xdr:row>
      <xdr:rowOff>60081</xdr:rowOff>
    </xdr:to>
    <xdr:graphicFrame macro="">
      <xdr:nvGraphicFramePr>
        <xdr:cNvPr id="3" name="Chart 2">
          <a:extLst>
            <a:ext uri="{FF2B5EF4-FFF2-40B4-BE49-F238E27FC236}">
              <a16:creationId xmlns:a16="http://schemas.microsoft.com/office/drawing/2014/main" id="{078189D3-4CE7-4FD7-9A18-E44D28B8D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31</xdr:row>
      <xdr:rowOff>80962</xdr:rowOff>
    </xdr:from>
    <xdr:to>
      <xdr:col>6</xdr:col>
      <xdr:colOff>38100</xdr:colOff>
      <xdr:row>48</xdr:row>
      <xdr:rowOff>71437</xdr:rowOff>
    </xdr:to>
    <xdr:graphicFrame macro="">
      <xdr:nvGraphicFramePr>
        <xdr:cNvPr id="3" name="Chart 2">
          <a:extLst>
            <a:ext uri="{FF2B5EF4-FFF2-40B4-BE49-F238E27FC236}">
              <a16:creationId xmlns:a16="http://schemas.microsoft.com/office/drawing/2014/main" id="{44624E8C-E324-4B2B-9F4E-BEB8EAAC0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253560</xdr:colOff>
      <xdr:row>33</xdr:row>
      <xdr:rowOff>106583</xdr:rowOff>
    </xdr:from>
    <xdr:to>
      <xdr:col>10</xdr:col>
      <xdr:colOff>440598</xdr:colOff>
      <xdr:row>50</xdr:row>
      <xdr:rowOff>97058</xdr:rowOff>
    </xdr:to>
    <xdr:graphicFrame macro="">
      <xdr:nvGraphicFramePr>
        <xdr:cNvPr id="4" name="Chart 3">
          <a:extLst>
            <a:ext uri="{FF2B5EF4-FFF2-40B4-BE49-F238E27FC236}">
              <a16:creationId xmlns:a16="http://schemas.microsoft.com/office/drawing/2014/main" id="{D7EC9881-0E4D-495E-AB89-BF2D6576E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146076</xdr:colOff>
      <xdr:row>33</xdr:row>
      <xdr:rowOff>156315</xdr:rowOff>
    </xdr:from>
    <xdr:to>
      <xdr:col>17</xdr:col>
      <xdr:colOff>38966</xdr:colOff>
      <xdr:row>50</xdr:row>
      <xdr:rowOff>146789</xdr:rowOff>
    </xdr:to>
    <xdr:graphicFrame macro="">
      <xdr:nvGraphicFramePr>
        <xdr:cNvPr id="6" name="Chart 5">
          <a:extLst>
            <a:ext uri="{FF2B5EF4-FFF2-40B4-BE49-F238E27FC236}">
              <a16:creationId xmlns:a16="http://schemas.microsoft.com/office/drawing/2014/main" id="{AE1B1C25-D2CC-400A-85D3-AB0012C99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506556</xdr:colOff>
      <xdr:row>41</xdr:row>
      <xdr:rowOff>64943</xdr:rowOff>
    </xdr:from>
    <xdr:to>
      <xdr:col>22</xdr:col>
      <xdr:colOff>329045</xdr:colOff>
      <xdr:row>58</xdr:row>
      <xdr:rowOff>55419</xdr:rowOff>
    </xdr:to>
    <xdr:graphicFrame macro="">
      <xdr:nvGraphicFramePr>
        <xdr:cNvPr id="7" name="Chart 6">
          <a:extLst>
            <a:ext uri="{FF2B5EF4-FFF2-40B4-BE49-F238E27FC236}">
              <a16:creationId xmlns:a16="http://schemas.microsoft.com/office/drawing/2014/main" id="{33BFE0B6-9725-4B80-9543-C70493226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136072</xdr:colOff>
      <xdr:row>17</xdr:row>
      <xdr:rowOff>70757</xdr:rowOff>
    </xdr:from>
    <xdr:to>
      <xdr:col>13</xdr:col>
      <xdr:colOff>938893</xdr:colOff>
      <xdr:row>34</xdr:row>
      <xdr:rowOff>38100</xdr:rowOff>
    </xdr:to>
    <xdr:graphicFrame macro="">
      <xdr:nvGraphicFramePr>
        <xdr:cNvPr id="2" name="Chart 1">
          <a:extLst>
            <a:ext uri="{FF2B5EF4-FFF2-40B4-BE49-F238E27FC236}">
              <a16:creationId xmlns:a16="http://schemas.microsoft.com/office/drawing/2014/main" id="{76261A1B-1F33-46AC-8FB3-73B97FFA8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xdr:colOff>
      <xdr:row>17</xdr:row>
      <xdr:rowOff>0</xdr:rowOff>
    </xdr:from>
    <xdr:to>
      <xdr:col>15</xdr:col>
      <xdr:colOff>557894</xdr:colOff>
      <xdr:row>33</xdr:row>
      <xdr:rowOff>130629</xdr:rowOff>
    </xdr:to>
    <xdr:graphicFrame macro="">
      <xdr:nvGraphicFramePr>
        <xdr:cNvPr id="18" name="Chart 17">
          <a:extLst>
            <a:ext uri="{FF2B5EF4-FFF2-40B4-BE49-F238E27FC236}">
              <a16:creationId xmlns:a16="http://schemas.microsoft.com/office/drawing/2014/main" id="{48E4A30A-177E-4226-8053-2F4E09D6D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17</xdr:row>
      <xdr:rowOff>0</xdr:rowOff>
    </xdr:from>
    <xdr:to>
      <xdr:col>17</xdr:col>
      <xdr:colOff>557893</xdr:colOff>
      <xdr:row>33</xdr:row>
      <xdr:rowOff>130629</xdr:rowOff>
    </xdr:to>
    <xdr:graphicFrame macro="">
      <xdr:nvGraphicFramePr>
        <xdr:cNvPr id="19" name="Chart 18">
          <a:extLst>
            <a:ext uri="{FF2B5EF4-FFF2-40B4-BE49-F238E27FC236}">
              <a16:creationId xmlns:a16="http://schemas.microsoft.com/office/drawing/2014/main" id="{338989B4-8231-4F10-B903-987B21F3C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17</xdr:row>
      <xdr:rowOff>0</xdr:rowOff>
    </xdr:from>
    <xdr:to>
      <xdr:col>19</xdr:col>
      <xdr:colOff>557893</xdr:colOff>
      <xdr:row>33</xdr:row>
      <xdr:rowOff>130629</xdr:rowOff>
    </xdr:to>
    <xdr:graphicFrame macro="">
      <xdr:nvGraphicFramePr>
        <xdr:cNvPr id="20" name="Chart 19">
          <a:extLst>
            <a:ext uri="{FF2B5EF4-FFF2-40B4-BE49-F238E27FC236}">
              <a16:creationId xmlns:a16="http://schemas.microsoft.com/office/drawing/2014/main" id="{9DD9AD5A-D3CD-4642-AB9D-9603932FF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0</xdr:colOff>
      <xdr:row>17</xdr:row>
      <xdr:rowOff>0</xdr:rowOff>
    </xdr:from>
    <xdr:to>
      <xdr:col>21</xdr:col>
      <xdr:colOff>557892</xdr:colOff>
      <xdr:row>33</xdr:row>
      <xdr:rowOff>130629</xdr:rowOff>
    </xdr:to>
    <xdr:graphicFrame macro="">
      <xdr:nvGraphicFramePr>
        <xdr:cNvPr id="21" name="Chart 20">
          <a:extLst>
            <a:ext uri="{FF2B5EF4-FFF2-40B4-BE49-F238E27FC236}">
              <a16:creationId xmlns:a16="http://schemas.microsoft.com/office/drawing/2014/main" id="{525F9A0A-A59A-4996-B40F-F7F12F7DD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40821</xdr:colOff>
      <xdr:row>17</xdr:row>
      <xdr:rowOff>27214</xdr:rowOff>
    </xdr:from>
    <xdr:to>
      <xdr:col>23</xdr:col>
      <xdr:colOff>598713</xdr:colOff>
      <xdr:row>33</xdr:row>
      <xdr:rowOff>157843</xdr:rowOff>
    </xdr:to>
    <xdr:graphicFrame macro="">
      <xdr:nvGraphicFramePr>
        <xdr:cNvPr id="22" name="Chart 21">
          <a:extLst>
            <a:ext uri="{FF2B5EF4-FFF2-40B4-BE49-F238E27FC236}">
              <a16:creationId xmlns:a16="http://schemas.microsoft.com/office/drawing/2014/main" id="{69AFB9F0-AB9C-4156-AE49-0C2DE8F02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17</xdr:row>
      <xdr:rowOff>0</xdr:rowOff>
    </xdr:from>
    <xdr:to>
      <xdr:col>25</xdr:col>
      <xdr:colOff>557892</xdr:colOff>
      <xdr:row>33</xdr:row>
      <xdr:rowOff>130629</xdr:rowOff>
    </xdr:to>
    <xdr:graphicFrame macro="">
      <xdr:nvGraphicFramePr>
        <xdr:cNvPr id="23" name="Chart 22">
          <a:extLst>
            <a:ext uri="{FF2B5EF4-FFF2-40B4-BE49-F238E27FC236}">
              <a16:creationId xmlns:a16="http://schemas.microsoft.com/office/drawing/2014/main" id="{32F8A544-F892-4E8D-AC84-3AF14653F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0</xdr:colOff>
      <xdr:row>17</xdr:row>
      <xdr:rowOff>0</xdr:rowOff>
    </xdr:from>
    <xdr:to>
      <xdr:col>27</xdr:col>
      <xdr:colOff>557893</xdr:colOff>
      <xdr:row>33</xdr:row>
      <xdr:rowOff>130629</xdr:rowOff>
    </xdr:to>
    <xdr:graphicFrame macro="">
      <xdr:nvGraphicFramePr>
        <xdr:cNvPr id="24" name="Chart 23">
          <a:extLst>
            <a:ext uri="{FF2B5EF4-FFF2-40B4-BE49-F238E27FC236}">
              <a16:creationId xmlns:a16="http://schemas.microsoft.com/office/drawing/2014/main" id="{2541652F-04F8-40C4-95DE-232771DD2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28</xdr:col>
      <xdr:colOff>40822</xdr:colOff>
      <xdr:row>17</xdr:row>
      <xdr:rowOff>0</xdr:rowOff>
    </xdr:from>
    <xdr:to>
      <xdr:col>29</xdr:col>
      <xdr:colOff>598715</xdr:colOff>
      <xdr:row>33</xdr:row>
      <xdr:rowOff>130629</xdr:rowOff>
    </xdr:to>
    <xdr:graphicFrame macro="">
      <xdr:nvGraphicFramePr>
        <xdr:cNvPr id="25" name="Chart 24">
          <a:extLst>
            <a:ext uri="{FF2B5EF4-FFF2-40B4-BE49-F238E27FC236}">
              <a16:creationId xmlns:a16="http://schemas.microsoft.com/office/drawing/2014/main" id="{9B2462CB-D34A-4598-8B02-E63349712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40822</xdr:colOff>
      <xdr:row>25</xdr:row>
      <xdr:rowOff>200024</xdr:rowOff>
    </xdr:from>
    <xdr:to>
      <xdr:col>4</xdr:col>
      <xdr:colOff>1415142</xdr:colOff>
      <xdr:row>42</xdr:row>
      <xdr:rowOff>85724</xdr:rowOff>
    </xdr:to>
    <xdr:graphicFrame macro="">
      <xdr:nvGraphicFramePr>
        <xdr:cNvPr id="2" name="Chart 1">
          <a:extLst>
            <a:ext uri="{FF2B5EF4-FFF2-40B4-BE49-F238E27FC236}">
              <a16:creationId xmlns:a16="http://schemas.microsoft.com/office/drawing/2014/main" id="{874D8638-C29B-463A-8294-A2EDCCE5C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0</xdr:rowOff>
    </xdr:from>
    <xdr:to>
      <xdr:col>6</xdr:col>
      <xdr:colOff>1374321</xdr:colOff>
      <xdr:row>42</xdr:row>
      <xdr:rowOff>89807</xdr:rowOff>
    </xdr:to>
    <xdr:graphicFrame macro="">
      <xdr:nvGraphicFramePr>
        <xdr:cNvPr id="20" name="Chart 19">
          <a:extLst>
            <a:ext uri="{FF2B5EF4-FFF2-40B4-BE49-F238E27FC236}">
              <a16:creationId xmlns:a16="http://schemas.microsoft.com/office/drawing/2014/main" id="{C9EC4142-9354-4CB9-8138-75837AD9A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26</xdr:row>
      <xdr:rowOff>0</xdr:rowOff>
    </xdr:from>
    <xdr:to>
      <xdr:col>8</xdr:col>
      <xdr:colOff>1374321</xdr:colOff>
      <xdr:row>42</xdr:row>
      <xdr:rowOff>89807</xdr:rowOff>
    </xdr:to>
    <xdr:graphicFrame macro="">
      <xdr:nvGraphicFramePr>
        <xdr:cNvPr id="21" name="Chart 20">
          <a:extLst>
            <a:ext uri="{FF2B5EF4-FFF2-40B4-BE49-F238E27FC236}">
              <a16:creationId xmlns:a16="http://schemas.microsoft.com/office/drawing/2014/main" id="{E6E9F0FB-3B05-46F6-9DA2-7B6D15E3F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26</xdr:row>
      <xdr:rowOff>0</xdr:rowOff>
    </xdr:from>
    <xdr:to>
      <xdr:col>10</xdr:col>
      <xdr:colOff>1374321</xdr:colOff>
      <xdr:row>42</xdr:row>
      <xdr:rowOff>89807</xdr:rowOff>
    </xdr:to>
    <xdr:graphicFrame macro="">
      <xdr:nvGraphicFramePr>
        <xdr:cNvPr id="22" name="Chart 21">
          <a:extLst>
            <a:ext uri="{FF2B5EF4-FFF2-40B4-BE49-F238E27FC236}">
              <a16:creationId xmlns:a16="http://schemas.microsoft.com/office/drawing/2014/main" id="{F9628639-EE22-4474-A566-B94EFE4A9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40822</xdr:colOff>
      <xdr:row>18</xdr:row>
      <xdr:rowOff>36738</xdr:rowOff>
    </xdr:from>
    <xdr:to>
      <xdr:col>13</xdr:col>
      <xdr:colOff>1387929</xdr:colOff>
      <xdr:row>33</xdr:row>
      <xdr:rowOff>4081</xdr:rowOff>
    </xdr:to>
    <xdr:graphicFrame macro="">
      <xdr:nvGraphicFramePr>
        <xdr:cNvPr id="3" name="Chart 2">
          <a:extLst>
            <a:ext uri="{FF2B5EF4-FFF2-40B4-BE49-F238E27FC236}">
              <a16:creationId xmlns:a16="http://schemas.microsoft.com/office/drawing/2014/main" id="{DFB48834-05E2-4B44-945D-7729C0989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18</xdr:row>
      <xdr:rowOff>0</xdr:rowOff>
    </xdr:from>
    <xdr:to>
      <xdr:col>15</xdr:col>
      <xdr:colOff>1347107</xdr:colOff>
      <xdr:row>32</xdr:row>
      <xdr:rowOff>130629</xdr:rowOff>
    </xdr:to>
    <xdr:graphicFrame macro="">
      <xdr:nvGraphicFramePr>
        <xdr:cNvPr id="23" name="Chart 22">
          <a:extLst>
            <a:ext uri="{FF2B5EF4-FFF2-40B4-BE49-F238E27FC236}">
              <a16:creationId xmlns:a16="http://schemas.microsoft.com/office/drawing/2014/main" id="{6ADA3DB0-FACF-47D8-90A6-9EA77DC37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18</xdr:row>
      <xdr:rowOff>0</xdr:rowOff>
    </xdr:from>
    <xdr:to>
      <xdr:col>17</xdr:col>
      <xdr:colOff>1347107</xdr:colOff>
      <xdr:row>32</xdr:row>
      <xdr:rowOff>130629</xdr:rowOff>
    </xdr:to>
    <xdr:graphicFrame macro="">
      <xdr:nvGraphicFramePr>
        <xdr:cNvPr id="24" name="Chart 23">
          <a:extLst>
            <a:ext uri="{FF2B5EF4-FFF2-40B4-BE49-F238E27FC236}">
              <a16:creationId xmlns:a16="http://schemas.microsoft.com/office/drawing/2014/main" id="{685AAB90-DB94-42E0-B903-68F28B0AB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18</xdr:row>
      <xdr:rowOff>0</xdr:rowOff>
    </xdr:from>
    <xdr:to>
      <xdr:col>19</xdr:col>
      <xdr:colOff>1347107</xdr:colOff>
      <xdr:row>32</xdr:row>
      <xdr:rowOff>130629</xdr:rowOff>
    </xdr:to>
    <xdr:graphicFrame macro="">
      <xdr:nvGraphicFramePr>
        <xdr:cNvPr id="25" name="Chart 24">
          <a:extLst>
            <a:ext uri="{FF2B5EF4-FFF2-40B4-BE49-F238E27FC236}">
              <a16:creationId xmlns:a16="http://schemas.microsoft.com/office/drawing/2014/main" id="{D1BFBF7A-2B97-4414-8152-EF9C5492C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0</xdr:colOff>
      <xdr:row>18</xdr:row>
      <xdr:rowOff>0</xdr:rowOff>
    </xdr:from>
    <xdr:to>
      <xdr:col>21</xdr:col>
      <xdr:colOff>1347107</xdr:colOff>
      <xdr:row>32</xdr:row>
      <xdr:rowOff>130629</xdr:rowOff>
    </xdr:to>
    <xdr:graphicFrame macro="">
      <xdr:nvGraphicFramePr>
        <xdr:cNvPr id="26" name="Chart 25">
          <a:extLst>
            <a:ext uri="{FF2B5EF4-FFF2-40B4-BE49-F238E27FC236}">
              <a16:creationId xmlns:a16="http://schemas.microsoft.com/office/drawing/2014/main" id="{8610D85A-A51F-4045-A309-2931D40E4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18</xdr:row>
      <xdr:rowOff>0</xdr:rowOff>
    </xdr:from>
    <xdr:to>
      <xdr:col>23</xdr:col>
      <xdr:colOff>1347107</xdr:colOff>
      <xdr:row>32</xdr:row>
      <xdr:rowOff>130629</xdr:rowOff>
    </xdr:to>
    <xdr:graphicFrame macro="">
      <xdr:nvGraphicFramePr>
        <xdr:cNvPr id="27" name="Chart 26">
          <a:extLst>
            <a:ext uri="{FF2B5EF4-FFF2-40B4-BE49-F238E27FC236}">
              <a16:creationId xmlns:a16="http://schemas.microsoft.com/office/drawing/2014/main" id="{64DBD352-14A5-4EEF-9F5F-ECA535E9E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18</xdr:row>
      <xdr:rowOff>0</xdr:rowOff>
    </xdr:from>
    <xdr:to>
      <xdr:col>25</xdr:col>
      <xdr:colOff>1347106</xdr:colOff>
      <xdr:row>32</xdr:row>
      <xdr:rowOff>130629</xdr:rowOff>
    </xdr:to>
    <xdr:graphicFrame macro="">
      <xdr:nvGraphicFramePr>
        <xdr:cNvPr id="28" name="Chart 27">
          <a:extLst>
            <a:ext uri="{FF2B5EF4-FFF2-40B4-BE49-F238E27FC236}">
              <a16:creationId xmlns:a16="http://schemas.microsoft.com/office/drawing/2014/main" id="{7F73B0EE-D038-4219-A4AD-C814E66C6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0</xdr:colOff>
      <xdr:row>18</xdr:row>
      <xdr:rowOff>0</xdr:rowOff>
    </xdr:from>
    <xdr:to>
      <xdr:col>27</xdr:col>
      <xdr:colOff>1347107</xdr:colOff>
      <xdr:row>32</xdr:row>
      <xdr:rowOff>130629</xdr:rowOff>
    </xdr:to>
    <xdr:graphicFrame macro="">
      <xdr:nvGraphicFramePr>
        <xdr:cNvPr id="29" name="Chart 28">
          <a:extLst>
            <a:ext uri="{FF2B5EF4-FFF2-40B4-BE49-F238E27FC236}">
              <a16:creationId xmlns:a16="http://schemas.microsoft.com/office/drawing/2014/main" id="{1F13BDE0-43EA-4B98-92AA-1A5A680B9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28</xdr:col>
      <xdr:colOff>0</xdr:colOff>
      <xdr:row>18</xdr:row>
      <xdr:rowOff>0</xdr:rowOff>
    </xdr:from>
    <xdr:to>
      <xdr:col>29</xdr:col>
      <xdr:colOff>1347107</xdr:colOff>
      <xdr:row>32</xdr:row>
      <xdr:rowOff>130629</xdr:rowOff>
    </xdr:to>
    <xdr:graphicFrame macro="">
      <xdr:nvGraphicFramePr>
        <xdr:cNvPr id="30" name="Chart 29">
          <a:extLst>
            <a:ext uri="{FF2B5EF4-FFF2-40B4-BE49-F238E27FC236}">
              <a16:creationId xmlns:a16="http://schemas.microsoft.com/office/drawing/2014/main" id="{4BAF4AFA-D68F-40BD-8FA4-9AFE763F3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32"/>
  <sheetViews>
    <sheetView topLeftCell="X1" zoomScale="70" zoomScaleNormal="70" workbookViewId="0">
      <pane ySplit="1" topLeftCell="A8" activePane="bottomLeft" state="frozen"/>
      <selection pane="bottomLeft" activeCell="AD17" sqref="AD17"/>
    </sheetView>
  </sheetViews>
  <sheetFormatPr defaultColWidth="14.42578125" defaultRowHeight="15.75" customHeight="1" x14ac:dyDescent="0.2"/>
  <cols>
    <col min="2" max="16" width="21.5703125" customWidth="1"/>
    <col min="17" max="17" width="29" customWidth="1"/>
    <col min="18" max="47" width="21.5703125" customWidth="1"/>
  </cols>
  <sheetData>
    <row r="1" spans="1:35" ht="15.75" customHeight="1" x14ac:dyDescent="0.2">
      <c r="B1" t="s">
        <v>0</v>
      </c>
      <c r="D1" t="s">
        <v>1</v>
      </c>
      <c r="E1" t="s">
        <v>2</v>
      </c>
      <c r="F1" t="s">
        <v>3</v>
      </c>
      <c r="G1" t="s">
        <v>4</v>
      </c>
      <c r="H1" t="s">
        <v>5</v>
      </c>
      <c r="I1" t="s">
        <v>4</v>
      </c>
      <c r="J1" t="s">
        <v>6</v>
      </c>
      <c r="L1" t="s">
        <v>4</v>
      </c>
      <c r="M1" t="s">
        <v>7</v>
      </c>
      <c r="O1" t="s">
        <v>4</v>
      </c>
      <c r="P1" t="s">
        <v>8</v>
      </c>
      <c r="Q1" t="s">
        <v>9</v>
      </c>
      <c r="R1" t="s">
        <v>10</v>
      </c>
      <c r="S1" t="s">
        <v>9</v>
      </c>
      <c r="T1" t="s">
        <v>11</v>
      </c>
      <c r="U1" t="s">
        <v>9</v>
      </c>
      <c r="V1" t="s">
        <v>12</v>
      </c>
      <c r="W1" t="s">
        <v>9</v>
      </c>
      <c r="X1" t="s">
        <v>13</v>
      </c>
      <c r="Y1" t="s">
        <v>9</v>
      </c>
      <c r="Z1" t="s">
        <v>14</v>
      </c>
      <c r="AA1" t="s">
        <v>9</v>
      </c>
      <c r="AB1" t="s">
        <v>15</v>
      </c>
      <c r="AC1" t="s">
        <v>9</v>
      </c>
      <c r="AD1" t="s">
        <v>16</v>
      </c>
      <c r="AE1" t="s">
        <v>9</v>
      </c>
      <c r="AF1" t="s">
        <v>17</v>
      </c>
      <c r="AG1" t="s">
        <v>9</v>
      </c>
      <c r="AH1" t="s">
        <v>18</v>
      </c>
      <c r="AI1" t="s">
        <v>19</v>
      </c>
    </row>
    <row r="2" spans="1:35" ht="15.75" customHeight="1" x14ac:dyDescent="0.2">
      <c r="A2" t="s">
        <v>103</v>
      </c>
      <c r="B2" s="1">
        <v>2</v>
      </c>
      <c r="C2" t="s">
        <v>103</v>
      </c>
      <c r="D2" s="1" t="s">
        <v>21</v>
      </c>
      <c r="E2" s="1">
        <v>5</v>
      </c>
      <c r="F2" s="1" t="s">
        <v>24</v>
      </c>
      <c r="H2" s="1" t="s">
        <v>24</v>
      </c>
      <c r="J2" s="6" t="s">
        <v>103</v>
      </c>
      <c r="K2" s="1" t="s">
        <v>103</v>
      </c>
      <c r="L2" s="1" t="s">
        <v>50</v>
      </c>
      <c r="M2" s="1" t="s">
        <v>24</v>
      </c>
      <c r="N2" s="1"/>
      <c r="P2" s="1" t="s">
        <v>25</v>
      </c>
      <c r="Q2" s="1" t="s">
        <v>26</v>
      </c>
      <c r="R2" s="1" t="s">
        <v>25</v>
      </c>
      <c r="S2" s="1" t="s">
        <v>27</v>
      </c>
      <c r="T2" s="1" t="s">
        <v>21</v>
      </c>
      <c r="V2" s="1" t="s">
        <v>21</v>
      </c>
      <c r="X2" s="1" t="s">
        <v>25</v>
      </c>
      <c r="Y2" s="1" t="s">
        <v>28</v>
      </c>
      <c r="Z2" s="1" t="s">
        <v>21</v>
      </c>
      <c r="AB2" s="1" t="s">
        <v>21</v>
      </c>
      <c r="AD2" s="1" t="s">
        <v>21</v>
      </c>
      <c r="AF2" s="1" t="s">
        <v>21</v>
      </c>
      <c r="AH2" s="1" t="s">
        <v>29</v>
      </c>
      <c r="AI2" s="1" t="s">
        <v>30</v>
      </c>
    </row>
    <row r="3" spans="1:35" ht="15.75" customHeight="1" x14ac:dyDescent="0.2">
      <c r="A3" t="s">
        <v>103</v>
      </c>
      <c r="B3" s="1">
        <v>4</v>
      </c>
      <c r="C3" t="s">
        <v>103</v>
      </c>
      <c r="D3" s="1" t="s">
        <v>21</v>
      </c>
      <c r="E3" s="1">
        <v>4</v>
      </c>
      <c r="F3" s="1" t="s">
        <v>22</v>
      </c>
      <c r="H3" s="1" t="s">
        <v>23</v>
      </c>
      <c r="J3" s="1" t="s">
        <v>24</v>
      </c>
      <c r="K3" s="1" t="s">
        <v>103</v>
      </c>
      <c r="M3" s="1" t="s">
        <v>24</v>
      </c>
      <c r="N3" s="1"/>
      <c r="P3" s="1" t="s">
        <v>25</v>
      </c>
      <c r="Q3" s="1" t="s">
        <v>32</v>
      </c>
      <c r="R3" s="1" t="s">
        <v>21</v>
      </c>
      <c r="T3" s="1" t="s">
        <v>25</v>
      </c>
      <c r="U3" s="1" t="s">
        <v>33</v>
      </c>
      <c r="V3" s="1" t="s">
        <v>25</v>
      </c>
      <c r="W3" s="1" t="s">
        <v>34</v>
      </c>
      <c r="X3" s="1" t="s">
        <v>35</v>
      </c>
      <c r="Z3" s="1" t="s">
        <v>35</v>
      </c>
      <c r="AB3" s="1" t="s">
        <v>35</v>
      </c>
      <c r="AD3" s="1" t="s">
        <v>35</v>
      </c>
      <c r="AF3" s="1" t="s">
        <v>25</v>
      </c>
      <c r="AG3" s="1" t="s">
        <v>36</v>
      </c>
    </row>
    <row r="4" spans="1:35" ht="15.75" customHeight="1" x14ac:dyDescent="0.2">
      <c r="A4" t="s">
        <v>103</v>
      </c>
      <c r="B4" s="1">
        <v>4</v>
      </c>
      <c r="C4" t="s">
        <v>103</v>
      </c>
      <c r="D4" s="1" t="s">
        <v>21</v>
      </c>
      <c r="E4" s="1">
        <v>4</v>
      </c>
      <c r="F4" s="1" t="s">
        <v>23</v>
      </c>
      <c r="H4" s="1" t="s">
        <v>23</v>
      </c>
      <c r="J4" s="1" t="s">
        <v>24</v>
      </c>
      <c r="K4" s="1" t="s">
        <v>103</v>
      </c>
      <c r="M4" s="1" t="s">
        <v>24</v>
      </c>
      <c r="N4" s="1"/>
      <c r="P4" s="1" t="s">
        <v>35</v>
      </c>
      <c r="R4" s="1" t="s">
        <v>35</v>
      </c>
      <c r="T4" s="1" t="s">
        <v>21</v>
      </c>
      <c r="V4" s="1" t="s">
        <v>25</v>
      </c>
      <c r="W4" s="1" t="s">
        <v>40</v>
      </c>
      <c r="X4" s="1" t="s">
        <v>35</v>
      </c>
      <c r="Z4" s="1" t="s">
        <v>21</v>
      </c>
      <c r="AB4" s="1" t="s">
        <v>21</v>
      </c>
      <c r="AD4" s="1" t="s">
        <v>25</v>
      </c>
      <c r="AF4" s="1" t="s">
        <v>25</v>
      </c>
      <c r="AH4" s="1" t="s">
        <v>41</v>
      </c>
      <c r="AI4" s="1" t="s">
        <v>42</v>
      </c>
    </row>
    <row r="5" spans="1:35" ht="15.75" customHeight="1" x14ac:dyDescent="0.2">
      <c r="A5" t="s">
        <v>103</v>
      </c>
      <c r="B5" s="1">
        <v>5</v>
      </c>
      <c r="C5" t="s">
        <v>103</v>
      </c>
      <c r="D5" s="1" t="s">
        <v>21</v>
      </c>
      <c r="E5" s="1">
        <v>5</v>
      </c>
      <c r="F5" s="1" t="s">
        <v>22</v>
      </c>
      <c r="H5" s="1" t="s">
        <v>23</v>
      </c>
      <c r="J5" s="1" t="s">
        <v>23</v>
      </c>
      <c r="K5" s="1" t="s">
        <v>103</v>
      </c>
      <c r="M5" s="1" t="s">
        <v>24</v>
      </c>
      <c r="N5" s="1"/>
      <c r="P5" s="1" t="s">
        <v>25</v>
      </c>
      <c r="Q5" s="1" t="s">
        <v>44</v>
      </c>
      <c r="R5" s="1" t="s">
        <v>35</v>
      </c>
      <c r="T5" s="1" t="s">
        <v>25</v>
      </c>
      <c r="U5" s="1" t="s">
        <v>45</v>
      </c>
      <c r="V5" s="1" t="s">
        <v>25</v>
      </c>
      <c r="W5" s="1" t="s">
        <v>46</v>
      </c>
      <c r="X5" s="1" t="s">
        <v>25</v>
      </c>
      <c r="Y5" s="1" t="s">
        <v>47</v>
      </c>
      <c r="Z5" s="1" t="s">
        <v>35</v>
      </c>
      <c r="AB5" s="1" t="s">
        <v>35</v>
      </c>
      <c r="AD5" s="1" t="s">
        <v>35</v>
      </c>
      <c r="AF5" s="1" t="s">
        <v>25</v>
      </c>
    </row>
    <row r="6" spans="1:35" ht="15.75" customHeight="1" x14ac:dyDescent="0.2">
      <c r="A6" t="s">
        <v>103</v>
      </c>
      <c r="B6" s="1">
        <v>5</v>
      </c>
      <c r="C6" t="s">
        <v>103</v>
      </c>
      <c r="D6" s="1" t="s">
        <v>21</v>
      </c>
      <c r="E6" s="1">
        <v>4</v>
      </c>
      <c r="F6" s="1" t="s">
        <v>37</v>
      </c>
      <c r="H6" s="1" t="s">
        <v>38</v>
      </c>
      <c r="I6" s="1" t="s">
        <v>39</v>
      </c>
      <c r="J6" s="1" t="s">
        <v>23</v>
      </c>
      <c r="K6" s="1" t="s">
        <v>103</v>
      </c>
      <c r="M6" s="1" t="s">
        <v>23</v>
      </c>
      <c r="N6" s="1"/>
      <c r="P6" s="1" t="s">
        <v>25</v>
      </c>
      <c r="Q6" s="1" t="s">
        <v>48</v>
      </c>
      <c r="R6" s="1" t="s">
        <v>35</v>
      </c>
      <c r="T6" s="1" t="s">
        <v>21</v>
      </c>
      <c r="V6" s="1" t="s">
        <v>35</v>
      </c>
      <c r="X6" s="1" t="s">
        <v>21</v>
      </c>
      <c r="Z6" s="1" t="s">
        <v>35</v>
      </c>
      <c r="AB6" s="1" t="s">
        <v>21</v>
      </c>
      <c r="AD6" s="1" t="s">
        <v>25</v>
      </c>
      <c r="AF6" s="1" t="s">
        <v>35</v>
      </c>
    </row>
    <row r="7" spans="1:35" ht="15.75" customHeight="1" x14ac:dyDescent="0.2">
      <c r="A7" t="s">
        <v>103</v>
      </c>
      <c r="B7" s="1">
        <v>5</v>
      </c>
      <c r="C7" t="s">
        <v>103</v>
      </c>
      <c r="D7" s="1" t="s">
        <v>21</v>
      </c>
      <c r="E7" s="1">
        <v>3</v>
      </c>
      <c r="F7" s="1" t="s">
        <v>38</v>
      </c>
      <c r="G7" s="1" t="s">
        <v>43</v>
      </c>
      <c r="H7" s="1" t="s">
        <v>23</v>
      </c>
      <c r="J7" s="1" t="s">
        <v>24</v>
      </c>
      <c r="K7" s="1" t="s">
        <v>103</v>
      </c>
      <c r="M7" s="1" t="s">
        <v>23</v>
      </c>
      <c r="N7" s="1"/>
      <c r="P7" s="1" t="s">
        <v>25</v>
      </c>
      <c r="R7" s="1" t="s">
        <v>25</v>
      </c>
      <c r="T7" s="1" t="s">
        <v>21</v>
      </c>
      <c r="V7" s="1" t="s">
        <v>25</v>
      </c>
      <c r="X7" s="1" t="s">
        <v>25</v>
      </c>
      <c r="Z7" s="1" t="s">
        <v>25</v>
      </c>
      <c r="AB7" s="1" t="s">
        <v>35</v>
      </c>
      <c r="AD7" s="1" t="s">
        <v>35</v>
      </c>
      <c r="AF7" s="1" t="s">
        <v>21</v>
      </c>
      <c r="AI7" s="1" t="s">
        <v>51</v>
      </c>
    </row>
    <row r="8" spans="1:35" ht="15.75" customHeight="1" x14ac:dyDescent="0.2">
      <c r="A8" t="s">
        <v>103</v>
      </c>
      <c r="B8" s="1">
        <v>5</v>
      </c>
      <c r="C8" t="s">
        <v>103</v>
      </c>
      <c r="D8" s="1" t="s">
        <v>25</v>
      </c>
      <c r="E8" s="1">
        <v>5</v>
      </c>
      <c r="F8" s="1" t="s">
        <v>22</v>
      </c>
      <c r="H8" s="1" t="s">
        <v>24</v>
      </c>
      <c r="J8" s="1" t="s">
        <v>24</v>
      </c>
      <c r="K8" s="1" t="s">
        <v>103</v>
      </c>
      <c r="M8" s="6" t="s">
        <v>24</v>
      </c>
      <c r="N8" s="1"/>
      <c r="P8" s="1" t="s">
        <v>25</v>
      </c>
      <c r="Q8" s="1" t="s">
        <v>54</v>
      </c>
      <c r="R8" s="1" t="s">
        <v>35</v>
      </c>
      <c r="T8" s="1" t="s">
        <v>25</v>
      </c>
      <c r="V8" s="1" t="s">
        <v>35</v>
      </c>
      <c r="X8" s="1" t="s">
        <v>25</v>
      </c>
      <c r="Z8" s="1" t="s">
        <v>25</v>
      </c>
      <c r="AA8" s="1" t="s">
        <v>55</v>
      </c>
      <c r="AB8" s="1" t="s">
        <v>35</v>
      </c>
      <c r="AD8" s="1" t="s">
        <v>35</v>
      </c>
      <c r="AF8" s="1" t="s">
        <v>35</v>
      </c>
    </row>
    <row r="9" spans="1:35" ht="15.75" customHeight="1" x14ac:dyDescent="0.2">
      <c r="A9" t="s">
        <v>103</v>
      </c>
      <c r="B9" s="1">
        <v>5</v>
      </c>
      <c r="C9" t="s">
        <v>103</v>
      </c>
      <c r="D9" s="1" t="s">
        <v>25</v>
      </c>
      <c r="E9" s="1">
        <v>4</v>
      </c>
      <c r="F9" s="1" t="s">
        <v>22</v>
      </c>
      <c r="H9" s="1" t="s">
        <v>23</v>
      </c>
      <c r="J9" s="1" t="s">
        <v>24</v>
      </c>
      <c r="K9" s="1" t="s">
        <v>103</v>
      </c>
      <c r="M9" s="1" t="s">
        <v>24</v>
      </c>
      <c r="N9" s="6"/>
      <c r="O9" s="1" t="s">
        <v>56</v>
      </c>
      <c r="P9" s="1" t="s">
        <v>25</v>
      </c>
      <c r="Q9" s="1" t="s">
        <v>57</v>
      </c>
      <c r="R9" s="1" t="s">
        <v>21</v>
      </c>
      <c r="T9" s="1" t="s">
        <v>21</v>
      </c>
      <c r="V9" s="1" t="s">
        <v>25</v>
      </c>
      <c r="W9" s="1" t="s">
        <v>58</v>
      </c>
      <c r="X9" s="1" t="s">
        <v>21</v>
      </c>
      <c r="Z9" s="1" t="s">
        <v>21</v>
      </c>
      <c r="AB9" s="1" t="s">
        <v>25</v>
      </c>
      <c r="AC9" s="1" t="s">
        <v>59</v>
      </c>
      <c r="AD9" s="1" t="s">
        <v>25</v>
      </c>
      <c r="AE9" s="1" t="s">
        <v>60</v>
      </c>
      <c r="AF9" s="1" t="s">
        <v>21</v>
      </c>
      <c r="AH9" s="1" t="s">
        <v>61</v>
      </c>
      <c r="AI9" s="1" t="s">
        <v>62</v>
      </c>
    </row>
    <row r="10" spans="1:35" ht="15.75" customHeight="1" x14ac:dyDescent="0.2">
      <c r="A10" t="s">
        <v>103</v>
      </c>
      <c r="B10" s="1">
        <v>5</v>
      </c>
      <c r="C10" t="s">
        <v>103</v>
      </c>
      <c r="D10" s="1" t="s">
        <v>25</v>
      </c>
      <c r="E10" s="1">
        <v>4</v>
      </c>
      <c r="F10" s="1" t="s">
        <v>22</v>
      </c>
      <c r="H10" s="1" t="s">
        <v>22</v>
      </c>
      <c r="J10" s="1" t="s">
        <v>24</v>
      </c>
      <c r="K10" s="1" t="s">
        <v>103</v>
      </c>
      <c r="M10" s="1" t="s">
        <v>23</v>
      </c>
      <c r="N10" s="1"/>
      <c r="P10" s="1" t="s">
        <v>35</v>
      </c>
      <c r="R10" s="1" t="s">
        <v>21</v>
      </c>
      <c r="T10" s="1" t="s">
        <v>35</v>
      </c>
      <c r="V10" s="1" t="s">
        <v>25</v>
      </c>
      <c r="X10" s="1" t="s">
        <v>35</v>
      </c>
      <c r="Z10" s="1" t="s">
        <v>35</v>
      </c>
      <c r="AB10" s="1" t="s">
        <v>35</v>
      </c>
      <c r="AD10" s="1" t="s">
        <v>35</v>
      </c>
      <c r="AF10" s="1" t="s">
        <v>25</v>
      </c>
    </row>
    <row r="11" spans="1:35" ht="15.75" customHeight="1" x14ac:dyDescent="0.2">
      <c r="A11" t="s">
        <v>103</v>
      </c>
      <c r="B11" s="1">
        <v>5</v>
      </c>
      <c r="C11" t="s">
        <v>103</v>
      </c>
      <c r="D11" s="1" t="s">
        <v>25</v>
      </c>
      <c r="E11" s="1">
        <v>5</v>
      </c>
      <c r="F11" s="1" t="s">
        <v>38</v>
      </c>
      <c r="G11" s="1" t="s">
        <v>67</v>
      </c>
      <c r="H11" s="1" t="s">
        <v>24</v>
      </c>
      <c r="J11" s="1" t="s">
        <v>23</v>
      </c>
      <c r="K11" s="1" t="s">
        <v>103</v>
      </c>
      <c r="M11" s="6" t="s">
        <v>103</v>
      </c>
      <c r="N11" s="1"/>
      <c r="P11" s="1" t="s">
        <v>35</v>
      </c>
      <c r="R11" s="1" t="s">
        <v>35</v>
      </c>
      <c r="T11" s="1" t="s">
        <v>35</v>
      </c>
      <c r="V11" s="1" t="s">
        <v>25</v>
      </c>
      <c r="W11" s="1" t="s">
        <v>63</v>
      </c>
      <c r="X11" s="1" t="s">
        <v>35</v>
      </c>
      <c r="Z11" s="1" t="s">
        <v>35</v>
      </c>
      <c r="AB11" s="1" t="s">
        <v>25</v>
      </c>
      <c r="AC11" s="1" t="s">
        <v>64</v>
      </c>
      <c r="AD11" s="1" t="s">
        <v>35</v>
      </c>
      <c r="AF11" s="1" t="s">
        <v>35</v>
      </c>
      <c r="AH11" s="1" t="s">
        <v>65</v>
      </c>
      <c r="AI11" s="1" t="s">
        <v>66</v>
      </c>
    </row>
    <row r="12" spans="1:35" ht="15.75" customHeight="1" x14ac:dyDescent="0.2">
      <c r="A12" t="s">
        <v>103</v>
      </c>
      <c r="B12" s="1">
        <v>5</v>
      </c>
      <c r="C12" t="s">
        <v>103</v>
      </c>
      <c r="D12" s="1" t="s">
        <v>21</v>
      </c>
      <c r="E12" s="1">
        <v>5</v>
      </c>
      <c r="F12" s="1" t="s">
        <v>77</v>
      </c>
      <c r="H12" s="1" t="s">
        <v>23</v>
      </c>
      <c r="J12" s="1" t="s">
        <v>89</v>
      </c>
      <c r="K12" s="1" t="s">
        <v>103</v>
      </c>
      <c r="M12" s="1" t="s">
        <v>23</v>
      </c>
      <c r="N12" s="6"/>
      <c r="O12" s="1" t="s">
        <v>68</v>
      </c>
      <c r="P12" s="1" t="s">
        <v>25</v>
      </c>
      <c r="Q12" s="1" t="s">
        <v>69</v>
      </c>
      <c r="R12" s="1" t="s">
        <v>25</v>
      </c>
      <c r="S12" s="1" t="s">
        <v>70</v>
      </c>
      <c r="T12" s="1" t="s">
        <v>35</v>
      </c>
      <c r="V12" s="1" t="s">
        <v>25</v>
      </c>
      <c r="W12" s="1">
        <v>171</v>
      </c>
      <c r="X12" s="1" t="s">
        <v>25</v>
      </c>
      <c r="Y12" s="1" t="s">
        <v>71</v>
      </c>
      <c r="Z12" s="1" t="s">
        <v>21</v>
      </c>
      <c r="AB12" s="1" t="s">
        <v>25</v>
      </c>
      <c r="AC12" s="1" t="s">
        <v>72</v>
      </c>
      <c r="AD12" s="1" t="s">
        <v>25</v>
      </c>
      <c r="AE12" s="1" t="s">
        <v>73</v>
      </c>
      <c r="AF12" s="1" t="s">
        <v>25</v>
      </c>
      <c r="AG12" s="1" t="s">
        <v>74</v>
      </c>
      <c r="AH12" s="1" t="s">
        <v>75</v>
      </c>
      <c r="AI12" s="1" t="s">
        <v>76</v>
      </c>
    </row>
    <row r="13" spans="1:35" ht="15.75" customHeight="1" x14ac:dyDescent="0.2">
      <c r="A13" t="s">
        <v>103</v>
      </c>
      <c r="B13" s="1">
        <v>5</v>
      </c>
      <c r="C13" t="s">
        <v>103</v>
      </c>
      <c r="D13" s="1" t="s">
        <v>25</v>
      </c>
      <c r="E13" s="1">
        <v>5</v>
      </c>
      <c r="F13" s="1" t="s">
        <v>37</v>
      </c>
      <c r="H13" s="1" t="s">
        <v>23</v>
      </c>
      <c r="J13" s="1" t="s">
        <v>24</v>
      </c>
      <c r="K13" s="1" t="s">
        <v>103</v>
      </c>
      <c r="M13" s="1" t="s">
        <v>24</v>
      </c>
      <c r="N13" s="1"/>
      <c r="P13" s="1" t="s">
        <v>25</v>
      </c>
      <c r="Q13" s="1" t="s">
        <v>78</v>
      </c>
      <c r="R13" s="1" t="s">
        <v>35</v>
      </c>
      <c r="T13" s="1" t="s">
        <v>25</v>
      </c>
      <c r="U13" s="1" t="s">
        <v>79</v>
      </c>
      <c r="V13" s="1" t="s">
        <v>35</v>
      </c>
      <c r="X13" s="1" t="s">
        <v>35</v>
      </c>
      <c r="Z13" s="1" t="s">
        <v>21</v>
      </c>
      <c r="AB13" s="1" t="s">
        <v>25</v>
      </c>
      <c r="AD13" s="1" t="s">
        <v>35</v>
      </c>
      <c r="AF13" s="1" t="s">
        <v>35</v>
      </c>
    </row>
    <row r="14" spans="1:35" ht="15.75" customHeight="1" x14ac:dyDescent="0.2">
      <c r="A14" t="s">
        <v>103</v>
      </c>
      <c r="B14" s="1">
        <v>5</v>
      </c>
      <c r="C14" t="s">
        <v>103</v>
      </c>
      <c r="D14" s="1" t="s">
        <v>25</v>
      </c>
      <c r="E14" s="1">
        <v>5</v>
      </c>
      <c r="F14" s="1" t="s">
        <v>22</v>
      </c>
      <c r="H14" s="1" t="s">
        <v>38</v>
      </c>
      <c r="I14" s="1" t="s">
        <v>92</v>
      </c>
      <c r="J14" s="6" t="s">
        <v>103</v>
      </c>
      <c r="K14" s="1" t="s">
        <v>103</v>
      </c>
      <c r="L14" s="1" t="s">
        <v>93</v>
      </c>
      <c r="M14" s="1" t="s">
        <v>24</v>
      </c>
      <c r="N14" s="1"/>
      <c r="P14" s="1" t="s">
        <v>25</v>
      </c>
      <c r="Q14" s="1" t="s">
        <v>80</v>
      </c>
      <c r="R14" s="1" t="s">
        <v>25</v>
      </c>
      <c r="S14" s="1" t="s">
        <v>81</v>
      </c>
      <c r="T14" s="1" t="s">
        <v>25</v>
      </c>
      <c r="U14" s="1" t="s">
        <v>82</v>
      </c>
      <c r="V14" s="1" t="s">
        <v>35</v>
      </c>
      <c r="X14" s="1" t="s">
        <v>35</v>
      </c>
      <c r="Z14" s="1" t="s">
        <v>25</v>
      </c>
      <c r="AA14" s="1" t="s">
        <v>83</v>
      </c>
      <c r="AB14" s="1" t="s">
        <v>25</v>
      </c>
      <c r="AC14" s="1" t="s">
        <v>84</v>
      </c>
      <c r="AD14" s="1" t="s">
        <v>25</v>
      </c>
      <c r="AE14" s="1" t="s">
        <v>85</v>
      </c>
      <c r="AF14" s="1" t="s">
        <v>25</v>
      </c>
      <c r="AG14" s="1" t="s">
        <v>86</v>
      </c>
      <c r="AH14" s="1" t="s">
        <v>87</v>
      </c>
      <c r="AI14" s="1" t="s">
        <v>88</v>
      </c>
    </row>
    <row r="15" spans="1:35" ht="15.75" customHeight="1" x14ac:dyDescent="0.2">
      <c r="A15" t="s">
        <v>103</v>
      </c>
      <c r="B15" s="1">
        <v>5</v>
      </c>
      <c r="C15" t="s">
        <v>103</v>
      </c>
      <c r="D15" s="1" t="s">
        <v>25</v>
      </c>
      <c r="E15" s="1">
        <v>5</v>
      </c>
      <c r="F15" s="1" t="s">
        <v>77</v>
      </c>
      <c r="H15" s="1" t="s">
        <v>23</v>
      </c>
      <c r="J15" s="1" t="s">
        <v>24</v>
      </c>
      <c r="K15" s="1" t="s">
        <v>103</v>
      </c>
      <c r="M15" s="1" t="s">
        <v>24</v>
      </c>
      <c r="N15" s="1"/>
      <c r="P15" s="1" t="s">
        <v>25</v>
      </c>
      <c r="R15" s="1" t="s">
        <v>25</v>
      </c>
      <c r="T15" s="1" t="s">
        <v>35</v>
      </c>
      <c r="V15" s="1" t="s">
        <v>35</v>
      </c>
      <c r="X15" s="1" t="s">
        <v>35</v>
      </c>
      <c r="Z15" s="1" t="s">
        <v>35</v>
      </c>
      <c r="AB15" s="1" t="s">
        <v>25</v>
      </c>
      <c r="AD15" s="1" t="s">
        <v>21</v>
      </c>
      <c r="AF15" s="1" t="s">
        <v>25</v>
      </c>
    </row>
    <row r="16" spans="1:35" ht="15.75" customHeight="1" x14ac:dyDescent="0.2">
      <c r="A16" t="s">
        <v>103</v>
      </c>
      <c r="B16" s="1">
        <v>0</v>
      </c>
      <c r="C16" t="s">
        <v>103</v>
      </c>
      <c r="D16" s="1" t="s">
        <v>21</v>
      </c>
      <c r="E16" s="1">
        <v>5</v>
      </c>
      <c r="F16" s="1" t="s">
        <v>22</v>
      </c>
      <c r="H16" s="1" t="s">
        <v>23</v>
      </c>
      <c r="J16" s="1" t="s">
        <v>38</v>
      </c>
      <c r="K16" s="1" t="s">
        <v>103</v>
      </c>
      <c r="L16" s="1" t="s">
        <v>53</v>
      </c>
      <c r="M16" s="1" t="s">
        <v>24</v>
      </c>
      <c r="N16" s="1"/>
      <c r="P16" s="1" t="s">
        <v>21</v>
      </c>
      <c r="R16" s="1" t="s">
        <v>25</v>
      </c>
      <c r="T16" s="1" t="s">
        <v>21</v>
      </c>
      <c r="V16" s="1" t="s">
        <v>21</v>
      </c>
      <c r="X16" s="1" t="s">
        <v>25</v>
      </c>
      <c r="Z16" s="1" t="s">
        <v>21</v>
      </c>
      <c r="AB16" s="1" t="s">
        <v>21</v>
      </c>
      <c r="AD16" s="1" t="s">
        <v>21</v>
      </c>
      <c r="AF16" s="1" t="s">
        <v>25</v>
      </c>
    </row>
    <row r="17" spans="1:35" ht="15.75" customHeight="1" x14ac:dyDescent="0.2">
      <c r="A17" t="s">
        <v>103</v>
      </c>
      <c r="B17" s="1">
        <v>0</v>
      </c>
      <c r="C17" t="s">
        <v>103</v>
      </c>
      <c r="D17" s="1" t="s">
        <v>25</v>
      </c>
      <c r="E17" s="1">
        <v>5</v>
      </c>
      <c r="F17" s="1" t="s">
        <v>77</v>
      </c>
      <c r="H17" s="1" t="s">
        <v>23</v>
      </c>
      <c r="J17" s="1" t="s">
        <v>24</v>
      </c>
      <c r="K17" s="1" t="s">
        <v>103</v>
      </c>
      <c r="M17" s="1" t="s">
        <v>23</v>
      </c>
      <c r="N17" s="1"/>
      <c r="P17" s="1" t="s">
        <v>25</v>
      </c>
      <c r="Q17" s="1" t="s">
        <v>90</v>
      </c>
      <c r="R17" s="1" t="s">
        <v>35</v>
      </c>
      <c r="T17" s="1" t="s">
        <v>21</v>
      </c>
      <c r="V17" s="1" t="s">
        <v>25</v>
      </c>
      <c r="W17" s="1" t="s">
        <v>91</v>
      </c>
      <c r="X17" s="1" t="s">
        <v>35</v>
      </c>
      <c r="Z17" s="1" t="s">
        <v>35</v>
      </c>
      <c r="AB17" s="1" t="s">
        <v>21</v>
      </c>
      <c r="AD17" s="1" t="s">
        <v>25</v>
      </c>
      <c r="AF17" s="1" t="s">
        <v>25</v>
      </c>
    </row>
    <row r="18" spans="1:35" ht="15.75" customHeight="1" x14ac:dyDescent="0.2">
      <c r="A18" t="s">
        <v>103</v>
      </c>
      <c r="B18" s="1">
        <v>0</v>
      </c>
      <c r="C18" t="s">
        <v>103</v>
      </c>
      <c r="D18" s="1" t="s">
        <v>21</v>
      </c>
      <c r="E18" s="1">
        <v>5</v>
      </c>
      <c r="F18" s="1" t="s">
        <v>24</v>
      </c>
      <c r="H18" s="1" t="s">
        <v>23</v>
      </c>
      <c r="J18" s="1" t="s">
        <v>24</v>
      </c>
      <c r="K18" s="1" t="s">
        <v>103</v>
      </c>
      <c r="M18" s="1" t="s">
        <v>24</v>
      </c>
      <c r="N18" s="1"/>
      <c r="P18" s="1" t="s">
        <v>25</v>
      </c>
      <c r="Q18" s="1" t="s">
        <v>94</v>
      </c>
      <c r="R18" s="1" t="s">
        <v>35</v>
      </c>
      <c r="T18" s="1" t="s">
        <v>35</v>
      </c>
      <c r="V18" s="1" t="s">
        <v>35</v>
      </c>
      <c r="X18" s="1" t="s">
        <v>25</v>
      </c>
      <c r="Y18" s="1" t="s">
        <v>95</v>
      </c>
      <c r="Z18" s="1" t="s">
        <v>35</v>
      </c>
      <c r="AB18" s="1" t="s">
        <v>35</v>
      </c>
      <c r="AD18" s="1" t="s">
        <v>21</v>
      </c>
      <c r="AF18" s="1" t="s">
        <v>25</v>
      </c>
      <c r="AG18" s="1" t="s">
        <v>96</v>
      </c>
      <c r="AH18" s="1" t="s">
        <v>97</v>
      </c>
      <c r="AI18" s="1" t="s">
        <v>98</v>
      </c>
    </row>
    <row r="19" spans="1:35" ht="15.75" customHeight="1" x14ac:dyDescent="0.2">
      <c r="A19" t="s">
        <v>103</v>
      </c>
      <c r="B19" s="1">
        <v>0</v>
      </c>
      <c r="C19" t="s">
        <v>103</v>
      </c>
      <c r="D19" s="1" t="s">
        <v>21</v>
      </c>
      <c r="E19" s="1">
        <v>4</v>
      </c>
      <c r="F19" s="1" t="s">
        <v>77</v>
      </c>
      <c r="H19" s="1" t="s">
        <v>24</v>
      </c>
      <c r="J19" s="1" t="s">
        <v>24</v>
      </c>
      <c r="K19" s="1" t="s">
        <v>103</v>
      </c>
      <c r="M19" s="1" t="s">
        <v>24</v>
      </c>
      <c r="N19" s="1"/>
      <c r="P19" s="1" t="s">
        <v>25</v>
      </c>
      <c r="R19" s="1" t="s">
        <v>25</v>
      </c>
      <c r="T19" s="1" t="s">
        <v>21</v>
      </c>
      <c r="V19" s="1" t="s">
        <v>25</v>
      </c>
      <c r="X19" s="1" t="s">
        <v>21</v>
      </c>
      <c r="Z19" s="1" t="s">
        <v>21</v>
      </c>
      <c r="AB19" s="1" t="s">
        <v>25</v>
      </c>
      <c r="AD19" s="1" t="s">
        <v>25</v>
      </c>
      <c r="AF19" s="1" t="s">
        <v>21</v>
      </c>
    </row>
    <row r="21" spans="1:35" ht="15.75" customHeight="1" x14ac:dyDescent="0.2">
      <c r="A21" s="1">
        <v>5</v>
      </c>
      <c r="B21">
        <f>COUNTIF(B2:B19, A21)</f>
        <v>11</v>
      </c>
      <c r="C21" t="s">
        <v>25</v>
      </c>
      <c r="D21">
        <f>COUNTIF(D2:D19, "Yes")</f>
        <v>8</v>
      </c>
      <c r="E21" t="s">
        <v>22</v>
      </c>
      <c r="F21">
        <f>G21/(SUM(G$21:G$27))</f>
        <v>0.3888888888888889</v>
      </c>
      <c r="G21">
        <v>7</v>
      </c>
      <c r="H21">
        <f>I21/(SUM(I$21:I$27))</f>
        <v>5.5555555555555552E-2</v>
      </c>
      <c r="I21">
        <v>1</v>
      </c>
      <c r="J21">
        <f>K21/(SUM(K$21:K$27))</f>
        <v>0</v>
      </c>
      <c r="K21">
        <v>0</v>
      </c>
      <c r="L21" t="s">
        <v>22</v>
      </c>
      <c r="M21">
        <f>N21/(SUM(N$21:N$27))</f>
        <v>0</v>
      </c>
      <c r="N21">
        <v>0</v>
      </c>
      <c r="O21" s="5" t="s">
        <v>25</v>
      </c>
      <c r="P21">
        <f>COUNTIF(P$2:P$19,"Yes")</f>
        <v>14</v>
      </c>
      <c r="R21">
        <f>COUNTIF(R$2:R$19,"Yes")</f>
        <v>7</v>
      </c>
      <c r="T21" s="2">
        <f>COUNTIF(T$2:T$19,"Yes")</f>
        <v>5</v>
      </c>
      <c r="V21">
        <f>COUNTIF(V$2:V$19,"Yes")</f>
        <v>10</v>
      </c>
      <c r="X21" s="2">
        <f>COUNTIF(X$2:X$19,"Yes")</f>
        <v>7</v>
      </c>
      <c r="Z21" s="2">
        <f>COUNTIF(Z$2:Z$19,"Yes")</f>
        <v>3</v>
      </c>
      <c r="AB21">
        <f>COUNTIF(AB$2:AB$19,"Yes")</f>
        <v>7</v>
      </c>
      <c r="AD21">
        <f>COUNTIF(AD$2:AD$19,"Yes")</f>
        <v>7</v>
      </c>
      <c r="AF21" s="2">
        <f>COUNTIF(AF$2:AF$19,"Yes")</f>
        <v>10</v>
      </c>
    </row>
    <row r="22" spans="1:35" ht="15.75" customHeight="1" x14ac:dyDescent="0.2">
      <c r="A22" s="1">
        <v>4</v>
      </c>
      <c r="B22">
        <f>COUNTIF(B2:B19, A22)</f>
        <v>2</v>
      </c>
      <c r="C22" t="s">
        <v>21</v>
      </c>
      <c r="D22">
        <f>COUNTIF(D2:D19, "No")</f>
        <v>10</v>
      </c>
      <c r="E22" t="s">
        <v>77</v>
      </c>
      <c r="F22">
        <f t="shared" ref="F22:H27" si="0">G22/(SUM(G$21:G$27))</f>
        <v>0.22222222222222221</v>
      </c>
      <c r="G22">
        <v>4</v>
      </c>
      <c r="H22">
        <f t="shared" si="0"/>
        <v>0</v>
      </c>
      <c r="I22">
        <v>0</v>
      </c>
      <c r="J22">
        <f t="shared" ref="J22" si="1">K22/(SUM(K$21:K$27))</f>
        <v>0</v>
      </c>
      <c r="K22">
        <v>0</v>
      </c>
      <c r="L22" t="s">
        <v>77</v>
      </c>
      <c r="M22">
        <f t="shared" ref="M22:M27" si="2">N22/(SUM(N$21:N$27))</f>
        <v>0</v>
      </c>
      <c r="N22">
        <v>0</v>
      </c>
      <c r="O22" s="5" t="s">
        <v>21</v>
      </c>
      <c r="P22">
        <f>COUNTIF(P$2:P$19,"No")</f>
        <v>1</v>
      </c>
      <c r="R22">
        <f>COUNTIF(R$2:R$19,"No")</f>
        <v>3</v>
      </c>
      <c r="T22" s="2">
        <f>COUNTIF(T$2:T$19,"No")</f>
        <v>8</v>
      </c>
      <c r="V22">
        <f>COUNTIF(V$2:V$19,"No")</f>
        <v>2</v>
      </c>
      <c r="X22" s="2">
        <f>COUNTIF(X$2:X$19,"No")</f>
        <v>3</v>
      </c>
      <c r="Z22" s="2">
        <f>COUNTIF(Z$2:Z$19,"No")</f>
        <v>7</v>
      </c>
      <c r="AB22">
        <f>COUNTIF(AB$2:AB$19,"No")</f>
        <v>5</v>
      </c>
      <c r="AD22">
        <f>COUNTIF(AD$2:AD$19,"No")</f>
        <v>4</v>
      </c>
      <c r="AF22" s="2">
        <f>COUNTIF(AF$2:AF$19,"No")</f>
        <v>4</v>
      </c>
    </row>
    <row r="23" spans="1:35" ht="15.75" customHeight="1" x14ac:dyDescent="0.2">
      <c r="A23" s="1">
        <v>2</v>
      </c>
      <c r="B23">
        <f>COUNTIF(B2:B19, A23)</f>
        <v>1</v>
      </c>
      <c r="E23" t="s">
        <v>23</v>
      </c>
      <c r="F23">
        <f t="shared" si="0"/>
        <v>5.5555555555555552E-2</v>
      </c>
      <c r="G23">
        <v>1</v>
      </c>
      <c r="H23">
        <f t="shared" si="0"/>
        <v>0.61111111111111116</v>
      </c>
      <c r="I23">
        <v>11</v>
      </c>
      <c r="J23">
        <f t="shared" ref="J23" si="3">K23/(SUM(K$21:K$27))</f>
        <v>0.1875</v>
      </c>
      <c r="K23">
        <v>3</v>
      </c>
      <c r="L23" t="s">
        <v>23</v>
      </c>
      <c r="M23">
        <f t="shared" si="2"/>
        <v>0.29411764705882354</v>
      </c>
      <c r="N23">
        <v>5</v>
      </c>
      <c r="O23" s="5" t="s">
        <v>35</v>
      </c>
      <c r="P23">
        <f>COUNTIF(P$2:P$19,"Not Sure")</f>
        <v>3</v>
      </c>
      <c r="R23">
        <f>COUNTIF(R$2:R$19,"Not Sure")</f>
        <v>8</v>
      </c>
      <c r="T23" s="2">
        <f>COUNTIF(T$2:T$19,"Not Sure")</f>
        <v>5</v>
      </c>
      <c r="V23">
        <f>COUNTIF(V$2:V$19,"Not Sure")</f>
        <v>6</v>
      </c>
      <c r="X23" s="2">
        <f>COUNTIF(X$2:X$19,"Not Sure")</f>
        <v>8</v>
      </c>
      <c r="Z23" s="2">
        <f>COUNTIF(Z$2:Z$19,"Not Sure")</f>
        <v>8</v>
      </c>
      <c r="AB23">
        <f>COUNTIF(AB$2:AB$19,"Not Sure")</f>
        <v>6</v>
      </c>
      <c r="AD23">
        <f>COUNTIF(AD$2:AD$19,"Not Sure")</f>
        <v>7</v>
      </c>
      <c r="AF23" s="2">
        <f>COUNTIF(AF$2:AF$19,"Not Sure")</f>
        <v>4</v>
      </c>
    </row>
    <row r="24" spans="1:35" ht="15.75" customHeight="1" x14ac:dyDescent="0.2">
      <c r="A24" s="1">
        <v>0</v>
      </c>
      <c r="B24">
        <f>COUNTIF(B2:B19, A24)</f>
        <v>4</v>
      </c>
      <c r="E24" t="s">
        <v>24</v>
      </c>
      <c r="F24">
        <f t="shared" si="0"/>
        <v>0.1111111111111111</v>
      </c>
      <c r="G24">
        <v>2</v>
      </c>
      <c r="H24">
        <f t="shared" si="0"/>
        <v>0.22222222222222221</v>
      </c>
      <c r="I24">
        <v>4</v>
      </c>
      <c r="J24">
        <f t="shared" ref="J24" si="4">K24/(SUM(K$21:K$27))</f>
        <v>0.6875</v>
      </c>
      <c r="K24">
        <v>11</v>
      </c>
      <c r="L24" t="s">
        <v>24</v>
      </c>
      <c r="M24">
        <f t="shared" si="2"/>
        <v>0.70588235294117652</v>
      </c>
      <c r="N24">
        <v>12</v>
      </c>
    </row>
    <row r="25" spans="1:35" ht="15.75" customHeight="1" x14ac:dyDescent="0.2">
      <c r="E25" t="s">
        <v>89</v>
      </c>
      <c r="F25">
        <f t="shared" si="0"/>
        <v>0</v>
      </c>
      <c r="G25">
        <v>0</v>
      </c>
      <c r="H25">
        <f t="shared" si="0"/>
        <v>0</v>
      </c>
      <c r="I25">
        <v>0</v>
      </c>
      <c r="J25">
        <f t="shared" ref="J25" si="5">K25/(SUM(K$21:K$27))</f>
        <v>6.25E-2</v>
      </c>
      <c r="K25">
        <v>1</v>
      </c>
      <c r="L25" t="s">
        <v>89</v>
      </c>
      <c r="M25">
        <f t="shared" si="2"/>
        <v>0</v>
      </c>
      <c r="N25">
        <v>0</v>
      </c>
    </row>
    <row r="26" spans="1:35" ht="15.75" customHeight="1" x14ac:dyDescent="0.2">
      <c r="E26" t="s">
        <v>37</v>
      </c>
      <c r="F26">
        <f t="shared" si="0"/>
        <v>0.1111111111111111</v>
      </c>
      <c r="G26">
        <v>2</v>
      </c>
      <c r="H26">
        <f t="shared" si="0"/>
        <v>0</v>
      </c>
      <c r="I26">
        <v>0</v>
      </c>
      <c r="J26">
        <f t="shared" ref="J26" si="6">K26/(SUM(K$21:K$27))</f>
        <v>0</v>
      </c>
      <c r="K26">
        <v>0</v>
      </c>
      <c r="L26" t="s">
        <v>37</v>
      </c>
      <c r="M26">
        <f t="shared" si="2"/>
        <v>0</v>
      </c>
      <c r="N26">
        <v>0</v>
      </c>
    </row>
    <row r="27" spans="1:35" ht="15.75" customHeight="1" x14ac:dyDescent="0.2">
      <c r="E27" s="1" t="s">
        <v>99</v>
      </c>
      <c r="F27">
        <f t="shared" si="0"/>
        <v>0.1111111111111111</v>
      </c>
      <c r="G27">
        <v>2</v>
      </c>
      <c r="H27">
        <f t="shared" si="0"/>
        <v>0.1111111111111111</v>
      </c>
      <c r="I27">
        <v>2</v>
      </c>
      <c r="J27">
        <f t="shared" ref="J27" si="7">K27/(SUM(K$21:K$27))</f>
        <v>6.25E-2</v>
      </c>
      <c r="K27">
        <v>1</v>
      </c>
      <c r="L27" s="1" t="s">
        <v>107</v>
      </c>
      <c r="M27">
        <f t="shared" si="2"/>
        <v>0</v>
      </c>
      <c r="N27">
        <v>0</v>
      </c>
    </row>
    <row r="30" spans="1:35" ht="15.75" customHeight="1" x14ac:dyDescent="0.2">
      <c r="C30" t="s">
        <v>104</v>
      </c>
      <c r="D30">
        <f>COUNTIF(E2:E19, 5)</f>
        <v>11</v>
      </c>
    </row>
    <row r="31" spans="1:35" ht="15.75" customHeight="1" x14ac:dyDescent="0.2">
      <c r="C31" t="s">
        <v>105</v>
      </c>
      <c r="D31">
        <f>COUNTIF(E2:E19, 4)</f>
        <v>6</v>
      </c>
    </row>
    <row r="32" spans="1:35" ht="15.75" customHeight="1" x14ac:dyDescent="0.2">
      <c r="C32" t="s">
        <v>106</v>
      </c>
      <c r="D32">
        <f>COUNTIF(E2:E19, 3)</f>
        <v>1</v>
      </c>
    </row>
  </sheetData>
  <sortState ref="A1:M19">
    <sortCondition ref="B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32CB-DB16-4F07-A090-2A107F06B04F}">
  <dimension ref="A1:S24"/>
  <sheetViews>
    <sheetView topLeftCell="E1" zoomScaleNormal="100" workbookViewId="0">
      <selection activeCell="P14" sqref="P14"/>
    </sheetView>
  </sheetViews>
  <sheetFormatPr defaultRowHeight="12.75" x14ac:dyDescent="0.2"/>
  <sheetData>
    <row r="1" spans="1:19" x14ac:dyDescent="0.2">
      <c r="A1" s="1">
        <v>0</v>
      </c>
      <c r="B1" s="1" t="s">
        <v>21</v>
      </c>
      <c r="C1" t="s">
        <v>110</v>
      </c>
    </row>
    <row r="2" spans="1:19" x14ac:dyDescent="0.2">
      <c r="A2" s="1">
        <v>5</v>
      </c>
      <c r="B2" s="1" t="s">
        <v>21</v>
      </c>
      <c r="C2" t="s">
        <v>111</v>
      </c>
    </row>
    <row r="3" spans="1:19" x14ac:dyDescent="0.2">
      <c r="A3" s="1">
        <v>5</v>
      </c>
      <c r="B3" s="1" t="s">
        <v>21</v>
      </c>
      <c r="C3" t="s">
        <v>111</v>
      </c>
    </row>
    <row r="4" spans="1:19" x14ac:dyDescent="0.2">
      <c r="A4" s="1">
        <v>5</v>
      </c>
      <c r="B4" s="1" t="s">
        <v>21</v>
      </c>
      <c r="C4" t="s">
        <v>111</v>
      </c>
    </row>
    <row r="5" spans="1:19" x14ac:dyDescent="0.2">
      <c r="A5" s="1">
        <v>0</v>
      </c>
      <c r="B5" s="1" t="s">
        <v>21</v>
      </c>
      <c r="C5" t="s">
        <v>110</v>
      </c>
      <c r="F5" s="7" t="s">
        <v>114</v>
      </c>
      <c r="G5">
        <f>SUM(I5:Q5)</f>
        <v>67</v>
      </c>
      <c r="H5">
        <f>(G5/$G$8) * 100</f>
        <v>41.358024691358025</v>
      </c>
      <c r="I5" s="8">
        <v>14</v>
      </c>
      <c r="J5" s="8">
        <v>7</v>
      </c>
      <c r="K5" s="2">
        <v>8</v>
      </c>
      <c r="L5" s="8">
        <v>10</v>
      </c>
      <c r="M5" s="2">
        <v>3</v>
      </c>
      <c r="N5" s="2">
        <v>7</v>
      </c>
      <c r="O5" s="8">
        <v>7</v>
      </c>
      <c r="P5" s="8">
        <v>7</v>
      </c>
      <c r="Q5" s="2">
        <v>4</v>
      </c>
      <c r="R5">
        <f>STDEV(I5:Q5)</f>
        <v>3.2058973436118907</v>
      </c>
      <c r="S5">
        <f>R5/SQRT(9)</f>
        <v>1.0686324478706302</v>
      </c>
    </row>
    <row r="6" spans="1:19" x14ac:dyDescent="0.2">
      <c r="A6" s="1">
        <v>0</v>
      </c>
      <c r="B6" s="1" t="s">
        <v>21</v>
      </c>
      <c r="C6" t="s">
        <v>110</v>
      </c>
      <c r="F6" s="7" t="s">
        <v>115</v>
      </c>
      <c r="G6">
        <f>SUM(I6:Q6)</f>
        <v>40</v>
      </c>
      <c r="H6">
        <f t="shared" ref="H6:H7" si="0">(G6/$G$8) * 100</f>
        <v>24.691358024691358</v>
      </c>
      <c r="I6" s="8">
        <v>1</v>
      </c>
      <c r="J6" s="8">
        <v>3</v>
      </c>
      <c r="K6" s="2">
        <v>5</v>
      </c>
      <c r="L6" s="8">
        <v>2</v>
      </c>
      <c r="M6" s="2">
        <v>7</v>
      </c>
      <c r="N6" s="2">
        <v>3</v>
      </c>
      <c r="O6" s="8">
        <v>5</v>
      </c>
      <c r="P6" s="8">
        <v>4</v>
      </c>
      <c r="Q6" s="2">
        <v>10</v>
      </c>
      <c r="R6">
        <f t="shared" ref="R6" si="1">STDEV(I6:Q6)</f>
        <v>2.7436796055257213</v>
      </c>
      <c r="S6">
        <f t="shared" ref="S6" si="2">R6/SQRT(9)</f>
        <v>0.91455986850857374</v>
      </c>
    </row>
    <row r="7" spans="1:19" x14ac:dyDescent="0.2">
      <c r="A7" s="1">
        <v>0</v>
      </c>
      <c r="B7" s="1" t="s">
        <v>21</v>
      </c>
      <c r="C7" t="s">
        <v>110</v>
      </c>
      <c r="F7" s="7" t="s">
        <v>35</v>
      </c>
      <c r="G7">
        <f>SUM(I7:Q7)</f>
        <v>55</v>
      </c>
      <c r="H7">
        <f t="shared" si="0"/>
        <v>33.950617283950621</v>
      </c>
      <c r="I7" s="8">
        <v>3</v>
      </c>
      <c r="J7" s="8">
        <v>8</v>
      </c>
      <c r="K7" s="2">
        <v>5</v>
      </c>
      <c r="L7" s="8">
        <v>6</v>
      </c>
      <c r="M7" s="2">
        <v>8</v>
      </c>
      <c r="N7" s="2">
        <v>8</v>
      </c>
      <c r="O7" s="8">
        <v>6</v>
      </c>
      <c r="P7" s="8">
        <v>7</v>
      </c>
      <c r="Q7" s="2">
        <v>4</v>
      </c>
      <c r="R7">
        <f>STDEV(I7:Q7)</f>
        <v>1.8333333333333341</v>
      </c>
      <c r="S7">
        <f>R7/SQRT(9)</f>
        <v>0.61111111111111138</v>
      </c>
    </row>
    <row r="8" spans="1:19" x14ac:dyDescent="0.2">
      <c r="A8" s="1">
        <v>0</v>
      </c>
      <c r="B8" s="1" t="s">
        <v>21</v>
      </c>
      <c r="C8" t="s">
        <v>110</v>
      </c>
      <c r="G8">
        <f>SUM(G5:G7)</f>
        <v>162</v>
      </c>
    </row>
    <row r="9" spans="1:19" x14ac:dyDescent="0.2">
      <c r="A9" s="1">
        <v>0</v>
      </c>
      <c r="B9" s="1" t="s">
        <v>21</v>
      </c>
      <c r="C9" t="s">
        <v>110</v>
      </c>
    </row>
    <row r="10" spans="1:19" x14ac:dyDescent="0.2">
      <c r="A10" s="1">
        <v>5</v>
      </c>
      <c r="B10" s="1" t="s">
        <v>21</v>
      </c>
      <c r="C10" t="s">
        <v>111</v>
      </c>
    </row>
    <row r="11" spans="1:19" x14ac:dyDescent="0.2">
      <c r="A11" s="1">
        <v>5</v>
      </c>
      <c r="B11" s="1" t="s">
        <v>25</v>
      </c>
      <c r="C11" t="s">
        <v>112</v>
      </c>
    </row>
    <row r="12" spans="1:19" x14ac:dyDescent="0.2">
      <c r="A12" s="1">
        <v>5</v>
      </c>
      <c r="B12" s="1" t="s">
        <v>25</v>
      </c>
      <c r="C12" t="s">
        <v>112</v>
      </c>
    </row>
    <row r="13" spans="1:19" x14ac:dyDescent="0.2">
      <c r="A13" s="1">
        <v>5</v>
      </c>
      <c r="B13" s="1" t="s">
        <v>25</v>
      </c>
      <c r="C13" t="s">
        <v>112</v>
      </c>
    </row>
    <row r="14" spans="1:19" x14ac:dyDescent="0.2">
      <c r="A14" s="1">
        <v>5</v>
      </c>
      <c r="B14" s="1" t="s">
        <v>25</v>
      </c>
      <c r="C14" t="s">
        <v>112</v>
      </c>
    </row>
    <row r="15" spans="1:19" x14ac:dyDescent="0.2">
      <c r="A15" s="1">
        <v>0</v>
      </c>
      <c r="B15" s="1" t="s">
        <v>25</v>
      </c>
      <c r="C15" t="s">
        <v>113</v>
      </c>
    </row>
    <row r="16" spans="1:19" x14ac:dyDescent="0.2">
      <c r="A16" s="1">
        <v>5</v>
      </c>
      <c r="B16" s="1" t="s">
        <v>25</v>
      </c>
      <c r="C16" t="s">
        <v>112</v>
      </c>
    </row>
    <row r="17" spans="1:3" x14ac:dyDescent="0.2">
      <c r="A17" s="1">
        <v>5</v>
      </c>
      <c r="B17" s="1" t="s">
        <v>25</v>
      </c>
      <c r="C17" t="s">
        <v>112</v>
      </c>
    </row>
    <row r="18" spans="1:3" x14ac:dyDescent="0.2">
      <c r="A18" s="1">
        <v>5</v>
      </c>
      <c r="B18" s="1" t="s">
        <v>25</v>
      </c>
      <c r="C18" t="s">
        <v>112</v>
      </c>
    </row>
    <row r="21" spans="1:3" x14ac:dyDescent="0.2">
      <c r="B21" s="1" t="s">
        <v>112</v>
      </c>
      <c r="C21">
        <f>COUNTIF(C$1:C$18, B21)</f>
        <v>7</v>
      </c>
    </row>
    <row r="22" spans="1:3" x14ac:dyDescent="0.2">
      <c r="B22" s="1" t="s">
        <v>113</v>
      </c>
      <c r="C22">
        <f t="shared" ref="C22:C24" si="3">COUNTIF(C$1:C$18, B22)</f>
        <v>1</v>
      </c>
    </row>
    <row r="23" spans="1:3" x14ac:dyDescent="0.2">
      <c r="B23" s="1" t="s">
        <v>111</v>
      </c>
      <c r="C23">
        <f t="shared" si="3"/>
        <v>4</v>
      </c>
    </row>
    <row r="24" spans="1:3" x14ac:dyDescent="0.2">
      <c r="B24" s="1" t="s">
        <v>110</v>
      </c>
      <c r="C24">
        <f t="shared" si="3"/>
        <v>6</v>
      </c>
    </row>
  </sheetData>
  <sortState ref="A1:B18">
    <sortCondition ref="B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DBDA-C97B-44EF-9820-F755FECF5387}">
  <dimension ref="A1:AE27"/>
  <sheetViews>
    <sheetView topLeftCell="I1" zoomScale="85" zoomScaleNormal="85" workbookViewId="0">
      <selection activeCell="M8" sqref="M8"/>
    </sheetView>
  </sheetViews>
  <sheetFormatPr defaultColWidth="14.42578125" defaultRowHeight="12.75" x14ac:dyDescent="0.2"/>
  <cols>
    <col min="1" max="12" width="21.5703125" customWidth="1"/>
    <col min="13" max="13" width="32" customWidth="1"/>
    <col min="14" max="43" width="21.5703125" customWidth="1"/>
  </cols>
  <sheetData>
    <row r="1" spans="1:31" ht="15.75" customHeight="1" x14ac:dyDescent="0.2">
      <c r="A1" t="s">
        <v>0</v>
      </c>
      <c r="B1" t="s">
        <v>1</v>
      </c>
      <c r="C1" t="s">
        <v>2</v>
      </c>
      <c r="D1" t="s">
        <v>3</v>
      </c>
      <c r="E1" t="s">
        <v>4</v>
      </c>
      <c r="F1" t="s">
        <v>5</v>
      </c>
      <c r="G1" t="s">
        <v>4</v>
      </c>
      <c r="H1" t="s">
        <v>6</v>
      </c>
      <c r="I1" t="s">
        <v>4</v>
      </c>
      <c r="J1" t="s">
        <v>7</v>
      </c>
      <c r="K1" t="s">
        <v>4</v>
      </c>
      <c r="L1" t="s">
        <v>8</v>
      </c>
      <c r="M1" t="s">
        <v>9</v>
      </c>
      <c r="N1" t="s">
        <v>10</v>
      </c>
      <c r="O1" t="s">
        <v>9</v>
      </c>
      <c r="P1" t="s">
        <v>11</v>
      </c>
      <c r="Q1" t="s">
        <v>9</v>
      </c>
      <c r="R1" t="s">
        <v>12</v>
      </c>
      <c r="S1" t="s">
        <v>9</v>
      </c>
      <c r="T1" t="s">
        <v>13</v>
      </c>
      <c r="U1" t="s">
        <v>9</v>
      </c>
      <c r="V1" t="s">
        <v>14</v>
      </c>
      <c r="W1" t="s">
        <v>9</v>
      </c>
      <c r="X1" t="s">
        <v>15</v>
      </c>
      <c r="Y1" t="s">
        <v>9</v>
      </c>
      <c r="Z1" t="s">
        <v>16</v>
      </c>
      <c r="AA1" t="s">
        <v>9</v>
      </c>
      <c r="AB1" t="s">
        <v>17</v>
      </c>
      <c r="AC1" t="s">
        <v>9</v>
      </c>
      <c r="AD1" t="s">
        <v>18</v>
      </c>
      <c r="AE1" t="s">
        <v>19</v>
      </c>
    </row>
    <row r="2" spans="1:31" ht="15.75" customHeight="1" x14ac:dyDescent="0.2">
      <c r="A2" s="1">
        <v>6</v>
      </c>
      <c r="B2" s="1" t="s">
        <v>21</v>
      </c>
      <c r="C2" s="1">
        <v>5</v>
      </c>
      <c r="D2" s="1" t="s">
        <v>22</v>
      </c>
      <c r="F2" s="1" t="s">
        <v>23</v>
      </c>
      <c r="H2" s="1" t="s">
        <v>23</v>
      </c>
      <c r="J2" s="1" t="s">
        <v>24</v>
      </c>
      <c r="L2" s="1" t="s">
        <v>25</v>
      </c>
      <c r="M2" s="1" t="s">
        <v>32</v>
      </c>
      <c r="N2" s="1" t="s">
        <v>21</v>
      </c>
      <c r="P2" s="1" t="s">
        <v>25</v>
      </c>
      <c r="Q2" s="1" t="s">
        <v>33</v>
      </c>
      <c r="R2" s="1" t="s">
        <v>25</v>
      </c>
      <c r="S2" s="1" t="s">
        <v>34</v>
      </c>
      <c r="T2" s="1" t="s">
        <v>35</v>
      </c>
      <c r="V2" s="1" t="s">
        <v>35</v>
      </c>
      <c r="X2" s="1" t="s">
        <v>35</v>
      </c>
      <c r="Z2" s="1" t="s">
        <v>35</v>
      </c>
      <c r="AB2" s="1" t="s">
        <v>25</v>
      </c>
      <c r="AC2" s="1" t="s">
        <v>36</v>
      </c>
    </row>
    <row r="3" spans="1:31" ht="15.75" customHeight="1" x14ac:dyDescent="0.2">
      <c r="A3" s="1">
        <v>6</v>
      </c>
      <c r="B3" s="1" t="s">
        <v>21</v>
      </c>
      <c r="C3" s="1">
        <v>4</v>
      </c>
      <c r="D3" s="1" t="s">
        <v>37</v>
      </c>
      <c r="F3" s="1" t="s">
        <v>38</v>
      </c>
      <c r="G3" s="1" t="s">
        <v>39</v>
      </c>
      <c r="H3" s="1" t="s">
        <v>23</v>
      </c>
      <c r="J3" s="1" t="s">
        <v>23</v>
      </c>
      <c r="L3" s="1" t="s">
        <v>35</v>
      </c>
      <c r="N3" s="1" t="s">
        <v>35</v>
      </c>
      <c r="P3" s="1" t="s">
        <v>21</v>
      </c>
      <c r="R3" s="1" t="s">
        <v>25</v>
      </c>
      <c r="S3" s="1" t="s">
        <v>40</v>
      </c>
      <c r="T3" s="1" t="s">
        <v>35</v>
      </c>
      <c r="V3" s="1" t="s">
        <v>21</v>
      </c>
      <c r="X3" s="1" t="s">
        <v>21</v>
      </c>
      <c r="Z3" s="1" t="s">
        <v>25</v>
      </c>
      <c r="AB3" s="1" t="s">
        <v>25</v>
      </c>
      <c r="AD3" s="1" t="s">
        <v>41</v>
      </c>
      <c r="AE3" s="1" t="s">
        <v>42</v>
      </c>
    </row>
    <row r="4" spans="1:31" ht="15.75" customHeight="1" x14ac:dyDescent="0.2">
      <c r="A4" s="1">
        <v>6</v>
      </c>
      <c r="B4" s="1" t="s">
        <v>21</v>
      </c>
      <c r="C4" s="1">
        <v>3</v>
      </c>
      <c r="D4" s="1" t="s">
        <v>38</v>
      </c>
      <c r="E4" s="1" t="s">
        <v>43</v>
      </c>
      <c r="F4" s="1" t="s">
        <v>23</v>
      </c>
      <c r="H4" s="1" t="s">
        <v>24</v>
      </c>
      <c r="J4" s="1" t="s">
        <v>23</v>
      </c>
      <c r="L4" s="1" t="s">
        <v>25</v>
      </c>
      <c r="M4" s="1" t="s">
        <v>44</v>
      </c>
      <c r="N4" s="1" t="s">
        <v>35</v>
      </c>
      <c r="P4" s="1" t="s">
        <v>25</v>
      </c>
      <c r="Q4" s="1" t="s">
        <v>45</v>
      </c>
      <c r="R4" s="1" t="s">
        <v>25</v>
      </c>
      <c r="S4" s="1" t="s">
        <v>46</v>
      </c>
      <c r="T4" s="1" t="s">
        <v>25</v>
      </c>
      <c r="U4" s="1" t="s">
        <v>47</v>
      </c>
      <c r="V4" s="1" t="s">
        <v>35</v>
      </c>
      <c r="X4" s="1" t="s">
        <v>35</v>
      </c>
      <c r="Z4" s="1" t="s">
        <v>35</v>
      </c>
      <c r="AB4" s="1" t="s">
        <v>25</v>
      </c>
    </row>
    <row r="5" spans="1:31" ht="15.75" customHeight="1" x14ac:dyDescent="0.2">
      <c r="A5" s="1">
        <v>6</v>
      </c>
      <c r="B5" s="1" t="s">
        <v>25</v>
      </c>
      <c r="C5" s="1">
        <v>5</v>
      </c>
      <c r="D5" s="1" t="s">
        <v>22</v>
      </c>
      <c r="F5" s="1" t="s">
        <v>24</v>
      </c>
      <c r="H5" s="1" t="s">
        <v>24</v>
      </c>
      <c r="J5" s="1" t="s">
        <v>38</v>
      </c>
      <c r="K5" s="1" t="s">
        <v>56</v>
      </c>
      <c r="L5" s="1" t="s">
        <v>25</v>
      </c>
      <c r="M5" s="1" t="s">
        <v>57</v>
      </c>
      <c r="N5" s="1" t="s">
        <v>21</v>
      </c>
      <c r="P5" s="1" t="s">
        <v>21</v>
      </c>
      <c r="R5" s="1" t="s">
        <v>25</v>
      </c>
      <c r="S5" s="1" t="s">
        <v>58</v>
      </c>
      <c r="T5" s="1" t="s">
        <v>21</v>
      </c>
      <c r="V5" s="1" t="s">
        <v>21</v>
      </c>
      <c r="X5" s="1" t="s">
        <v>25</v>
      </c>
      <c r="Y5" s="1" t="s">
        <v>59</v>
      </c>
      <c r="Z5" s="1" t="s">
        <v>25</v>
      </c>
      <c r="AA5" s="1" t="s">
        <v>60</v>
      </c>
      <c r="AB5" s="1" t="s">
        <v>21</v>
      </c>
      <c r="AD5" s="1" t="s">
        <v>61</v>
      </c>
      <c r="AE5" s="1" t="s">
        <v>62</v>
      </c>
    </row>
    <row r="6" spans="1:31" ht="15.75" customHeight="1" x14ac:dyDescent="0.2">
      <c r="A6" s="1">
        <v>6</v>
      </c>
      <c r="B6" s="1" t="s">
        <v>25</v>
      </c>
      <c r="C6" s="1">
        <v>4</v>
      </c>
      <c r="D6" s="1" t="s">
        <v>22</v>
      </c>
      <c r="F6" s="1" t="s">
        <v>23</v>
      </c>
      <c r="H6" s="1" t="s">
        <v>24</v>
      </c>
      <c r="J6" s="1" t="s">
        <v>24</v>
      </c>
      <c r="L6" s="1" t="s">
        <v>35</v>
      </c>
      <c r="N6" s="1" t="s">
        <v>21</v>
      </c>
      <c r="P6" s="1" t="s">
        <v>35</v>
      </c>
      <c r="R6" s="1" t="s">
        <v>25</v>
      </c>
      <c r="T6" s="1" t="s">
        <v>35</v>
      </c>
      <c r="V6" s="1" t="s">
        <v>35</v>
      </c>
      <c r="X6" s="1" t="s">
        <v>35</v>
      </c>
      <c r="Z6" s="1" t="s">
        <v>35</v>
      </c>
      <c r="AB6" s="1" t="s">
        <v>25</v>
      </c>
    </row>
    <row r="7" spans="1:31" ht="15.75" customHeight="1" x14ac:dyDescent="0.2">
      <c r="A7" s="1">
        <v>6</v>
      </c>
      <c r="B7" s="1" t="s">
        <v>25</v>
      </c>
      <c r="C7" s="1">
        <v>4</v>
      </c>
      <c r="D7" s="1" t="s">
        <v>22</v>
      </c>
      <c r="F7" s="1" t="s">
        <v>22</v>
      </c>
      <c r="H7" s="1" t="s">
        <v>24</v>
      </c>
      <c r="J7" s="1" t="s">
        <v>23</v>
      </c>
      <c r="L7" s="1" t="s">
        <v>35</v>
      </c>
      <c r="N7" s="1" t="s">
        <v>35</v>
      </c>
      <c r="P7" s="1" t="s">
        <v>35</v>
      </c>
      <c r="R7" s="1" t="s">
        <v>25</v>
      </c>
      <c r="S7" s="1" t="s">
        <v>63</v>
      </c>
      <c r="T7" s="1" t="s">
        <v>35</v>
      </c>
      <c r="V7" s="1" t="s">
        <v>35</v>
      </c>
      <c r="X7" s="1" t="s">
        <v>25</v>
      </c>
      <c r="Y7" s="1" t="s">
        <v>64</v>
      </c>
      <c r="Z7" s="1" t="s">
        <v>35</v>
      </c>
      <c r="AB7" s="1" t="s">
        <v>35</v>
      </c>
      <c r="AD7" s="1" t="s">
        <v>65</v>
      </c>
      <c r="AE7" s="1" t="s">
        <v>66</v>
      </c>
    </row>
    <row r="8" spans="1:31" ht="15.75" customHeight="1" x14ac:dyDescent="0.2">
      <c r="A8" s="1">
        <v>6</v>
      </c>
      <c r="B8" s="1" t="s">
        <v>25</v>
      </c>
      <c r="C8" s="1">
        <v>5</v>
      </c>
      <c r="D8" s="1" t="s">
        <v>38</v>
      </c>
      <c r="E8" s="1" t="s">
        <v>67</v>
      </c>
      <c r="F8" s="1" t="s">
        <v>24</v>
      </c>
      <c r="H8" s="1" t="s">
        <v>23</v>
      </c>
      <c r="J8" s="1" t="s">
        <v>38</v>
      </c>
      <c r="K8" s="1" t="s">
        <v>68</v>
      </c>
      <c r="L8" s="1" t="s">
        <v>25</v>
      </c>
      <c r="M8" s="1" t="s">
        <v>69</v>
      </c>
      <c r="N8" s="1" t="s">
        <v>25</v>
      </c>
      <c r="O8" s="1" t="s">
        <v>70</v>
      </c>
      <c r="P8" s="1" t="s">
        <v>35</v>
      </c>
      <c r="R8" s="1" t="s">
        <v>25</v>
      </c>
      <c r="S8" s="1">
        <v>171</v>
      </c>
      <c r="T8" s="1" t="s">
        <v>25</v>
      </c>
      <c r="U8" s="1" t="s">
        <v>71</v>
      </c>
      <c r="V8" s="1" t="s">
        <v>21</v>
      </c>
      <c r="X8" s="1" t="s">
        <v>25</v>
      </c>
      <c r="Y8" s="1" t="s">
        <v>72</v>
      </c>
      <c r="Z8" s="1" t="s">
        <v>25</v>
      </c>
      <c r="AA8" s="1" t="s">
        <v>73</v>
      </c>
      <c r="AB8" s="1" t="s">
        <v>25</v>
      </c>
      <c r="AC8" s="1" t="s">
        <v>74</v>
      </c>
      <c r="AD8" s="1" t="s">
        <v>75</v>
      </c>
      <c r="AE8" s="1" t="s">
        <v>76</v>
      </c>
    </row>
    <row r="9" spans="1:31" ht="15.75" customHeight="1" x14ac:dyDescent="0.2">
      <c r="A9" s="1">
        <v>6</v>
      </c>
      <c r="B9" s="1" t="s">
        <v>21</v>
      </c>
      <c r="C9" s="1">
        <v>5</v>
      </c>
      <c r="D9" s="1" t="s">
        <v>77</v>
      </c>
      <c r="F9" s="1" t="s">
        <v>23</v>
      </c>
      <c r="H9" s="1" t="s">
        <v>89</v>
      </c>
      <c r="J9" s="1" t="s">
        <v>23</v>
      </c>
      <c r="L9" s="1" t="s">
        <v>21</v>
      </c>
      <c r="N9" s="1" t="s">
        <v>25</v>
      </c>
      <c r="P9" s="1" t="s">
        <v>21</v>
      </c>
      <c r="R9" s="1" t="s">
        <v>21</v>
      </c>
      <c r="T9" s="1" t="s">
        <v>25</v>
      </c>
      <c r="V9" s="1" t="s">
        <v>21</v>
      </c>
      <c r="X9" s="1" t="s">
        <v>21</v>
      </c>
      <c r="Z9" s="1" t="s">
        <v>21</v>
      </c>
      <c r="AB9" s="1" t="s">
        <v>25</v>
      </c>
    </row>
    <row r="10" spans="1:31" ht="15.75" customHeight="1" x14ac:dyDescent="0.2">
      <c r="A10" s="1">
        <v>6</v>
      </c>
      <c r="B10" s="1" t="s">
        <v>25</v>
      </c>
      <c r="C10" s="1">
        <v>5</v>
      </c>
      <c r="D10" s="1" t="s">
        <v>37</v>
      </c>
      <c r="F10" s="1" t="s">
        <v>23</v>
      </c>
      <c r="H10" s="1" t="s">
        <v>24</v>
      </c>
      <c r="J10" s="1" t="s">
        <v>24</v>
      </c>
      <c r="L10" s="1" t="s">
        <v>25</v>
      </c>
      <c r="M10" s="1" t="s">
        <v>90</v>
      </c>
      <c r="N10" s="1" t="s">
        <v>35</v>
      </c>
      <c r="P10" s="1" t="s">
        <v>21</v>
      </c>
      <c r="R10" s="1" t="s">
        <v>25</v>
      </c>
      <c r="S10" s="1" t="s">
        <v>91</v>
      </c>
      <c r="T10" s="1" t="s">
        <v>35</v>
      </c>
      <c r="V10" s="1" t="s">
        <v>35</v>
      </c>
      <c r="X10" s="1" t="s">
        <v>21</v>
      </c>
      <c r="Z10" s="1" t="s">
        <v>25</v>
      </c>
      <c r="AB10" s="1" t="s">
        <v>25</v>
      </c>
    </row>
    <row r="11" spans="1:31" ht="15.75" customHeight="1" x14ac:dyDescent="0.2">
      <c r="A11" s="1">
        <v>6</v>
      </c>
      <c r="B11" s="1" t="s">
        <v>25</v>
      </c>
      <c r="C11" s="1">
        <v>5</v>
      </c>
      <c r="D11" s="1" t="s">
        <v>22</v>
      </c>
      <c r="F11" s="1" t="s">
        <v>38</v>
      </c>
      <c r="G11" s="1" t="s">
        <v>92</v>
      </c>
      <c r="H11" s="1" t="s">
        <v>38</v>
      </c>
      <c r="I11" s="1" t="s">
        <v>93</v>
      </c>
      <c r="J11" s="1" t="s">
        <v>24</v>
      </c>
      <c r="L11" s="1" t="s">
        <v>25</v>
      </c>
      <c r="M11" s="1" t="s">
        <v>94</v>
      </c>
      <c r="N11" s="1" t="s">
        <v>35</v>
      </c>
      <c r="P11" s="1" t="s">
        <v>35</v>
      </c>
      <c r="R11" s="1" t="s">
        <v>35</v>
      </c>
      <c r="T11" s="1" t="s">
        <v>25</v>
      </c>
      <c r="U11" s="1" t="s">
        <v>95</v>
      </c>
      <c r="V11" s="1" t="s">
        <v>35</v>
      </c>
      <c r="X11" s="1" t="s">
        <v>35</v>
      </c>
      <c r="Z11" s="1" t="s">
        <v>21</v>
      </c>
      <c r="AB11" s="1" t="s">
        <v>25</v>
      </c>
      <c r="AC11" s="1" t="s">
        <v>96</v>
      </c>
      <c r="AD11" s="1" t="s">
        <v>97</v>
      </c>
      <c r="AE11" s="1" t="s">
        <v>98</v>
      </c>
    </row>
    <row r="12" spans="1:31" ht="15.75" customHeight="1" x14ac:dyDescent="0.2">
      <c r="A12" s="1">
        <v>6</v>
      </c>
      <c r="B12" s="1" t="s">
        <v>25</v>
      </c>
      <c r="C12" s="1">
        <v>5</v>
      </c>
      <c r="D12" s="1" t="s">
        <v>77</v>
      </c>
      <c r="F12" s="1" t="s">
        <v>23</v>
      </c>
      <c r="H12" s="1" t="s">
        <v>24</v>
      </c>
      <c r="J12" s="1" t="s">
        <v>24</v>
      </c>
      <c r="L12" s="1" t="s">
        <v>25</v>
      </c>
      <c r="N12" s="1" t="s">
        <v>25</v>
      </c>
      <c r="P12" s="1" t="s">
        <v>21</v>
      </c>
      <c r="R12" s="1" t="s">
        <v>25</v>
      </c>
      <c r="T12" s="1" t="s">
        <v>21</v>
      </c>
      <c r="V12" s="1" t="s">
        <v>21</v>
      </c>
      <c r="X12" s="1" t="s">
        <v>25</v>
      </c>
      <c r="Z12" s="1" t="s">
        <v>25</v>
      </c>
      <c r="AB12" s="1" t="s">
        <v>21</v>
      </c>
    </row>
    <row r="13" spans="1:31" ht="15.75" customHeight="1" x14ac:dyDescent="0.2"/>
    <row r="14" spans="1:31" ht="15.75" customHeight="1" x14ac:dyDescent="0.2">
      <c r="C14" t="s">
        <v>22</v>
      </c>
      <c r="D14">
        <f>COUNTIF(D$2:D$12, $C14)</f>
        <v>5</v>
      </c>
      <c r="F14">
        <f>COUNTIF(F$2:F$12, $C14)</f>
        <v>1</v>
      </c>
      <c r="H14">
        <f>COUNTIF(H$2:H$12, $C14)</f>
        <v>0</v>
      </c>
      <c r="J14">
        <f>COUNTIF(J$2:J$12, $C14)</f>
        <v>0</v>
      </c>
      <c r="L14">
        <f>COUNTIF(L$2:L$12,"Yes")</f>
        <v>7</v>
      </c>
      <c r="N14">
        <f>COUNTIF(N$2:N$12,"Yes")</f>
        <v>3</v>
      </c>
      <c r="P14">
        <f>COUNTIF(P$2:P$12,"Yes")</f>
        <v>2</v>
      </c>
      <c r="R14">
        <f>COUNTIF(R$2:R$12,"Yes")</f>
        <v>9</v>
      </c>
      <c r="T14">
        <f>COUNTIF(T$2:T$12,"Yes")</f>
        <v>4</v>
      </c>
      <c r="V14">
        <f>COUNTIF(V$2:V$12,"Yes")</f>
        <v>0</v>
      </c>
      <c r="X14">
        <f>COUNTIF(X$2:X$12,"Yes")</f>
        <v>4</v>
      </c>
      <c r="Z14">
        <f>COUNTIF(Z$2:Z$12,"Yes")</f>
        <v>5</v>
      </c>
      <c r="AB14">
        <f>COUNTIF(AB$2:AB$12,"Yes")</f>
        <v>8</v>
      </c>
    </row>
    <row r="15" spans="1:31" ht="15.75" customHeight="1" x14ac:dyDescent="0.2">
      <c r="C15" t="s">
        <v>77</v>
      </c>
      <c r="D15">
        <f t="shared" ref="D15:J20" si="0">COUNTIF(D$2:D$12, $C15)</f>
        <v>2</v>
      </c>
      <c r="F15">
        <f t="shared" si="0"/>
        <v>0</v>
      </c>
      <c r="H15">
        <f t="shared" si="0"/>
        <v>0</v>
      </c>
      <c r="J15">
        <f t="shared" si="0"/>
        <v>0</v>
      </c>
      <c r="L15">
        <f>COUNTIF(L$2:L$12,"No")</f>
        <v>1</v>
      </c>
      <c r="N15">
        <f>COUNTIF(N$2:N$12,"No")</f>
        <v>3</v>
      </c>
      <c r="P15">
        <f>COUNTIF(P$2:P$12,"No")</f>
        <v>5</v>
      </c>
      <c r="R15">
        <f>COUNTIF(R$2:R$12,"No")</f>
        <v>1</v>
      </c>
      <c r="T15">
        <f>COUNTIF(T$2:T$12,"No")</f>
        <v>2</v>
      </c>
      <c r="V15">
        <f>COUNTIF(V$2:V$12,"No")</f>
        <v>5</v>
      </c>
      <c r="X15">
        <f>COUNTIF(X$2:X$12,"No")</f>
        <v>3</v>
      </c>
      <c r="Z15">
        <f>COUNTIF(Z$2:Z$12,"No")</f>
        <v>2</v>
      </c>
      <c r="AB15">
        <f>COUNTIF(AB$2:AB$12,"No")</f>
        <v>2</v>
      </c>
    </row>
    <row r="16" spans="1:31" ht="15.75" customHeight="1" x14ac:dyDescent="0.2">
      <c r="C16" t="s">
        <v>23</v>
      </c>
      <c r="D16">
        <f t="shared" si="0"/>
        <v>0</v>
      </c>
      <c r="F16">
        <f t="shared" si="0"/>
        <v>6</v>
      </c>
      <c r="H16">
        <f t="shared" si="0"/>
        <v>3</v>
      </c>
      <c r="J16">
        <f t="shared" si="0"/>
        <v>4</v>
      </c>
      <c r="L16">
        <f>COUNTIF(L$2:L$12,"Not Sure")</f>
        <v>3</v>
      </c>
      <c r="N16">
        <f>COUNTIF(N$2:N$12,"Not Sure")</f>
        <v>5</v>
      </c>
      <c r="P16">
        <f>COUNTIF(P$2:P$12,"Not Sure")</f>
        <v>4</v>
      </c>
      <c r="R16">
        <f>COUNTIF(R$2:R$12,"Not Sure")</f>
        <v>1</v>
      </c>
      <c r="T16">
        <f>COUNTIF(T$2:T$12,"Not Sure")</f>
        <v>5</v>
      </c>
      <c r="V16">
        <f>COUNTIF(V$2:V$12,"Not Sure")</f>
        <v>6</v>
      </c>
      <c r="X16">
        <f>COUNTIF(X$2:X$12,"Not Sure")</f>
        <v>4</v>
      </c>
      <c r="Z16">
        <f>COUNTIF(Z$2:Z$12,"Not Sure")</f>
        <v>4</v>
      </c>
      <c r="AB16">
        <f>COUNTIF(AB$2:AB$12,"Not Sure")</f>
        <v>1</v>
      </c>
    </row>
    <row r="17" spans="3:10" ht="15.75" customHeight="1" x14ac:dyDescent="0.2">
      <c r="C17" t="s">
        <v>24</v>
      </c>
      <c r="D17">
        <f t="shared" si="0"/>
        <v>0</v>
      </c>
      <c r="F17">
        <f t="shared" si="0"/>
        <v>2</v>
      </c>
      <c r="H17">
        <f t="shared" si="0"/>
        <v>6</v>
      </c>
      <c r="J17">
        <f t="shared" si="0"/>
        <v>5</v>
      </c>
    </row>
    <row r="18" spans="3:10" ht="15.75" customHeight="1" x14ac:dyDescent="0.2">
      <c r="C18" t="s">
        <v>89</v>
      </c>
      <c r="D18">
        <f t="shared" si="0"/>
        <v>0</v>
      </c>
      <c r="F18">
        <f t="shared" si="0"/>
        <v>0</v>
      </c>
      <c r="H18">
        <f t="shared" si="0"/>
        <v>1</v>
      </c>
      <c r="J18">
        <f t="shared" si="0"/>
        <v>0</v>
      </c>
    </row>
    <row r="19" spans="3:10" ht="15.75" customHeight="1" x14ac:dyDescent="0.2">
      <c r="C19" t="s">
        <v>37</v>
      </c>
      <c r="D19">
        <f t="shared" si="0"/>
        <v>2</v>
      </c>
      <c r="F19">
        <f t="shared" si="0"/>
        <v>0</v>
      </c>
      <c r="H19">
        <f t="shared" si="0"/>
        <v>0</v>
      </c>
      <c r="J19">
        <f t="shared" si="0"/>
        <v>0</v>
      </c>
    </row>
    <row r="20" spans="3:10" x14ac:dyDescent="0.2">
      <c r="C20" s="1" t="s">
        <v>38</v>
      </c>
      <c r="D20">
        <f t="shared" si="0"/>
        <v>2</v>
      </c>
      <c r="F20">
        <f t="shared" si="0"/>
        <v>2</v>
      </c>
      <c r="H20">
        <f t="shared" si="0"/>
        <v>1</v>
      </c>
      <c r="J20">
        <f t="shared" si="0"/>
        <v>2</v>
      </c>
    </row>
    <row r="21" spans="3:10" ht="15.75" customHeight="1" x14ac:dyDescent="0.2"/>
    <row r="22" spans="3:10" ht="15.75" customHeight="1" x14ac:dyDescent="0.2"/>
    <row r="23" spans="3:10" ht="15.75" customHeight="1" x14ac:dyDescent="0.2"/>
    <row r="24" spans="3:10" ht="15.75" customHeight="1" x14ac:dyDescent="0.2"/>
    <row r="25" spans="3:10" ht="15.75" customHeight="1" x14ac:dyDescent="0.2"/>
    <row r="26" spans="3:10" ht="15.75" customHeight="1" x14ac:dyDescent="0.2"/>
    <row r="27" spans="3:10" ht="15.75" customHeight="1" x14ac:dyDescent="0.2"/>
  </sheetData>
  <sortState ref="A2:AE2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5E4DB-183B-4987-872E-BC707019C387}">
  <dimension ref="A1:AF24"/>
  <sheetViews>
    <sheetView topLeftCell="N1" zoomScaleNormal="100" workbookViewId="0">
      <selection activeCell="N3" sqref="N3"/>
    </sheetView>
  </sheetViews>
  <sheetFormatPr defaultRowHeight="12.75" x14ac:dyDescent="0.2"/>
  <cols>
    <col min="8" max="8" width="15.28515625" customWidth="1"/>
    <col min="9" max="9" width="18.140625" customWidth="1"/>
    <col min="10" max="10" width="8.5703125" customWidth="1"/>
    <col min="14" max="14" width="40.42578125" customWidth="1"/>
  </cols>
  <sheetData>
    <row r="1" spans="1:32" ht="15.75" customHeight="1" x14ac:dyDescent="0.2">
      <c r="A1" t="s">
        <v>0</v>
      </c>
      <c r="B1" t="s">
        <v>1</v>
      </c>
      <c r="C1" t="s">
        <v>2</v>
      </c>
      <c r="D1" t="s">
        <v>3</v>
      </c>
      <c r="E1" t="s">
        <v>4</v>
      </c>
      <c r="F1" t="s">
        <v>5</v>
      </c>
      <c r="G1" t="s">
        <v>4</v>
      </c>
      <c r="H1" t="s">
        <v>6</v>
      </c>
      <c r="I1" t="s">
        <v>4</v>
      </c>
      <c r="J1" t="s">
        <v>7</v>
      </c>
      <c r="K1" t="s">
        <v>4</v>
      </c>
      <c r="M1" s="3" t="s">
        <v>8</v>
      </c>
      <c r="N1" t="s">
        <v>9</v>
      </c>
      <c r="O1" s="3" t="s">
        <v>10</v>
      </c>
      <c r="P1" t="s">
        <v>9</v>
      </c>
      <c r="Q1" s="4" t="s">
        <v>11</v>
      </c>
      <c r="R1" t="s">
        <v>9</v>
      </c>
      <c r="S1" s="3" t="s">
        <v>12</v>
      </c>
      <c r="T1" t="s">
        <v>9</v>
      </c>
      <c r="U1" s="4" t="s">
        <v>13</v>
      </c>
      <c r="V1" t="s">
        <v>9</v>
      </c>
      <c r="W1" s="2" t="s">
        <v>14</v>
      </c>
      <c r="X1" t="s">
        <v>9</v>
      </c>
      <c r="Y1" s="3" t="s">
        <v>15</v>
      </c>
      <c r="Z1" t="s">
        <v>9</v>
      </c>
      <c r="AA1" s="3" t="s">
        <v>16</v>
      </c>
      <c r="AB1" t="s">
        <v>9</v>
      </c>
      <c r="AC1" s="2" t="s">
        <v>17</v>
      </c>
      <c r="AD1" t="s">
        <v>9</v>
      </c>
      <c r="AE1" t="s">
        <v>18</v>
      </c>
      <c r="AF1" t="s">
        <v>19</v>
      </c>
    </row>
    <row r="2" spans="1:32" x14ac:dyDescent="0.2">
      <c r="A2" s="1">
        <v>0</v>
      </c>
      <c r="B2" s="1" t="s">
        <v>21</v>
      </c>
      <c r="C2" s="1">
        <v>5</v>
      </c>
      <c r="D2" s="1" t="s">
        <v>22</v>
      </c>
      <c r="F2" s="1" t="s">
        <v>23</v>
      </c>
      <c r="H2" s="1" t="s">
        <v>38</v>
      </c>
      <c r="I2" s="1" t="s">
        <v>53</v>
      </c>
      <c r="J2" s="1" t="s">
        <v>24</v>
      </c>
      <c r="M2" s="1" t="s">
        <v>25</v>
      </c>
      <c r="N2" s="1" t="s">
        <v>54</v>
      </c>
      <c r="O2" s="1" t="s">
        <v>35</v>
      </c>
      <c r="Q2" s="1" t="s">
        <v>25</v>
      </c>
      <c r="S2" s="1" t="s">
        <v>35</v>
      </c>
      <c r="U2" s="1" t="s">
        <v>25</v>
      </c>
      <c r="W2" s="1" t="s">
        <v>25</v>
      </c>
      <c r="X2" s="1" t="s">
        <v>55</v>
      </c>
      <c r="Y2" s="1" t="s">
        <v>35</v>
      </c>
      <c r="AA2" s="1" t="s">
        <v>35</v>
      </c>
      <c r="AC2" s="1" t="s">
        <v>35</v>
      </c>
    </row>
    <row r="3" spans="1:32" x14ac:dyDescent="0.2">
      <c r="A3" s="1">
        <v>0</v>
      </c>
      <c r="B3" s="1" t="s">
        <v>25</v>
      </c>
      <c r="C3" s="1">
        <v>5</v>
      </c>
      <c r="D3" s="1" t="s">
        <v>77</v>
      </c>
      <c r="F3" s="1" t="s">
        <v>23</v>
      </c>
      <c r="H3" s="1" t="s">
        <v>24</v>
      </c>
      <c r="J3" s="1" t="s">
        <v>23</v>
      </c>
      <c r="M3" s="1" t="s">
        <v>25</v>
      </c>
      <c r="N3" s="1" t="s">
        <v>78</v>
      </c>
      <c r="O3" s="1" t="s">
        <v>35</v>
      </c>
      <c r="Q3" s="1" t="s">
        <v>25</v>
      </c>
      <c r="R3" s="1" t="s">
        <v>79</v>
      </c>
      <c r="S3" s="1" t="s">
        <v>35</v>
      </c>
      <c r="U3" s="1" t="s">
        <v>35</v>
      </c>
      <c r="W3" s="1" t="s">
        <v>21</v>
      </c>
      <c r="Y3" s="1" t="s">
        <v>25</v>
      </c>
      <c r="AA3" s="1" t="s">
        <v>35</v>
      </c>
      <c r="AC3" s="1" t="s">
        <v>35</v>
      </c>
    </row>
    <row r="4" spans="1:32" x14ac:dyDescent="0.2">
      <c r="A4" s="1">
        <v>0</v>
      </c>
      <c r="B4" s="1" t="s">
        <v>21</v>
      </c>
      <c r="C4" s="1">
        <v>5</v>
      </c>
      <c r="D4" s="1" t="s">
        <v>24</v>
      </c>
      <c r="F4" s="1" t="s">
        <v>23</v>
      </c>
      <c r="H4" s="1" t="s">
        <v>24</v>
      </c>
      <c r="J4" s="1" t="s">
        <v>24</v>
      </c>
      <c r="M4" s="1" t="s">
        <v>25</v>
      </c>
      <c r="N4" s="1" t="s">
        <v>80</v>
      </c>
      <c r="O4" s="1" t="s">
        <v>25</v>
      </c>
      <c r="P4" s="1" t="s">
        <v>81</v>
      </c>
      <c r="Q4" s="1" t="s">
        <v>25</v>
      </c>
      <c r="R4" s="1" t="s">
        <v>82</v>
      </c>
      <c r="S4" s="1" t="s">
        <v>35</v>
      </c>
      <c r="U4" s="1" t="s">
        <v>35</v>
      </c>
      <c r="W4" s="1" t="s">
        <v>25</v>
      </c>
      <c r="X4" s="1" t="s">
        <v>83</v>
      </c>
      <c r="Y4" s="1" t="s">
        <v>25</v>
      </c>
      <c r="Z4" s="1" t="s">
        <v>84</v>
      </c>
      <c r="AA4" s="1" t="s">
        <v>25</v>
      </c>
      <c r="AB4" s="1" t="s">
        <v>85</v>
      </c>
      <c r="AC4" s="1" t="s">
        <v>25</v>
      </c>
      <c r="AD4" s="1" t="s">
        <v>86</v>
      </c>
      <c r="AE4" s="1" t="s">
        <v>87</v>
      </c>
      <c r="AF4" s="1" t="s">
        <v>88</v>
      </c>
    </row>
    <row r="5" spans="1:32" x14ac:dyDescent="0.2">
      <c r="A5" s="1">
        <v>0</v>
      </c>
      <c r="B5" s="1" t="s">
        <v>21</v>
      </c>
      <c r="C5" s="1">
        <v>4</v>
      </c>
      <c r="D5" s="1" t="s">
        <v>77</v>
      </c>
      <c r="F5" s="1" t="s">
        <v>24</v>
      </c>
      <c r="H5" s="1" t="s">
        <v>24</v>
      </c>
      <c r="J5" s="1" t="s">
        <v>24</v>
      </c>
      <c r="M5" s="1" t="s">
        <v>25</v>
      </c>
      <c r="O5" s="1" t="s">
        <v>25</v>
      </c>
      <c r="Q5" s="1" t="s">
        <v>35</v>
      </c>
      <c r="S5" s="1" t="s">
        <v>35</v>
      </c>
      <c r="U5" s="1" t="s">
        <v>35</v>
      </c>
      <c r="W5" s="1" t="s">
        <v>35</v>
      </c>
      <c r="Y5" s="1" t="s">
        <v>25</v>
      </c>
      <c r="AA5" s="1" t="s">
        <v>21</v>
      </c>
      <c r="AC5" s="1" t="s">
        <v>25</v>
      </c>
    </row>
    <row r="6" spans="1:32" x14ac:dyDescent="0.2">
      <c r="A6" s="1">
        <v>2</v>
      </c>
      <c r="B6" s="1" t="s">
        <v>21</v>
      </c>
      <c r="C6" s="1">
        <v>5</v>
      </c>
      <c r="D6" s="1" t="s">
        <v>24</v>
      </c>
      <c r="F6" s="1" t="s">
        <v>24</v>
      </c>
      <c r="H6" s="1" t="s">
        <v>103</v>
      </c>
      <c r="I6" s="1" t="s">
        <v>50</v>
      </c>
      <c r="J6" s="1" t="s">
        <v>24</v>
      </c>
      <c r="M6" s="1" t="s">
        <v>25</v>
      </c>
      <c r="O6" s="1" t="s">
        <v>25</v>
      </c>
      <c r="Q6" s="1" t="s">
        <v>21</v>
      </c>
      <c r="S6" s="1" t="s">
        <v>25</v>
      </c>
      <c r="U6" s="1" t="s">
        <v>25</v>
      </c>
      <c r="W6" s="1" t="s">
        <v>25</v>
      </c>
      <c r="Y6" s="1" t="s">
        <v>35</v>
      </c>
      <c r="AA6" s="1" t="s">
        <v>35</v>
      </c>
      <c r="AC6" s="1" t="s">
        <v>21</v>
      </c>
      <c r="AF6" s="1" t="s">
        <v>51</v>
      </c>
    </row>
    <row r="7" spans="1:32" x14ac:dyDescent="0.2">
      <c r="A7" s="1">
        <v>5</v>
      </c>
      <c r="B7" s="1" t="s">
        <v>21</v>
      </c>
      <c r="C7" s="1">
        <v>4</v>
      </c>
      <c r="D7" s="1" t="s">
        <v>22</v>
      </c>
      <c r="F7" s="1" t="s">
        <v>23</v>
      </c>
      <c r="H7" s="1" t="s">
        <v>24</v>
      </c>
      <c r="J7" s="1" t="s">
        <v>24</v>
      </c>
      <c r="M7" s="1" t="s">
        <v>25</v>
      </c>
      <c r="N7" s="1" t="s">
        <v>26</v>
      </c>
      <c r="O7" s="1" t="s">
        <v>25</v>
      </c>
      <c r="P7" s="1" t="s">
        <v>27</v>
      </c>
      <c r="Q7" s="1" t="s">
        <v>21</v>
      </c>
      <c r="S7" s="1" t="s">
        <v>21</v>
      </c>
      <c r="U7" s="1" t="s">
        <v>25</v>
      </c>
      <c r="V7" s="1" t="s">
        <v>28</v>
      </c>
      <c r="W7" s="1" t="s">
        <v>21</v>
      </c>
      <c r="Y7" s="1" t="s">
        <v>21</v>
      </c>
      <c r="AA7" s="1" t="s">
        <v>21</v>
      </c>
      <c r="AC7" s="1" t="s">
        <v>21</v>
      </c>
      <c r="AE7" s="1" t="s">
        <v>29</v>
      </c>
      <c r="AF7" s="1" t="s">
        <v>30</v>
      </c>
    </row>
    <row r="8" spans="1:32" x14ac:dyDescent="0.2">
      <c r="A8" s="1">
        <v>5</v>
      </c>
      <c r="B8" s="1" t="s">
        <v>21</v>
      </c>
      <c r="C8" s="1">
        <v>4</v>
      </c>
      <c r="D8" s="1" t="s">
        <v>23</v>
      </c>
      <c r="F8" s="1" t="s">
        <v>23</v>
      </c>
      <c r="H8" s="1" t="s">
        <v>24</v>
      </c>
      <c r="J8" s="1" t="s">
        <v>24</v>
      </c>
      <c r="M8" s="1" t="s">
        <v>25</v>
      </c>
      <c r="N8" s="1" t="s">
        <v>48</v>
      </c>
      <c r="O8" s="1" t="s">
        <v>35</v>
      </c>
      <c r="Q8" s="1" t="s">
        <v>21</v>
      </c>
      <c r="S8" s="1" t="s">
        <v>35</v>
      </c>
      <c r="U8" s="1" t="s">
        <v>21</v>
      </c>
      <c r="W8" s="1" t="s">
        <v>35</v>
      </c>
      <c r="Y8" s="1" t="s">
        <v>21</v>
      </c>
      <c r="AA8" s="1" t="s">
        <v>25</v>
      </c>
      <c r="AC8" s="1" t="s">
        <v>35</v>
      </c>
    </row>
    <row r="9" spans="1:32" x14ac:dyDescent="0.2">
      <c r="M9" s="1" t="s">
        <v>102</v>
      </c>
      <c r="N9" s="1" t="s">
        <v>101</v>
      </c>
      <c r="O9" s="1" t="s">
        <v>102</v>
      </c>
      <c r="P9" s="1" t="s">
        <v>101</v>
      </c>
      <c r="Q9" s="1" t="s">
        <v>102</v>
      </c>
      <c r="R9" s="1" t="s">
        <v>101</v>
      </c>
      <c r="S9" s="1" t="s">
        <v>102</v>
      </c>
      <c r="T9" s="1" t="s">
        <v>101</v>
      </c>
      <c r="U9" s="1" t="s">
        <v>102</v>
      </c>
      <c r="V9" s="1" t="s">
        <v>101</v>
      </c>
      <c r="W9" s="1" t="s">
        <v>102</v>
      </c>
      <c r="X9" s="1" t="s">
        <v>101</v>
      </c>
      <c r="Y9" s="1" t="s">
        <v>102</v>
      </c>
      <c r="Z9" s="1" t="s">
        <v>101</v>
      </c>
      <c r="AA9" s="1" t="s">
        <v>102</v>
      </c>
      <c r="AB9" s="1" t="s">
        <v>101</v>
      </c>
      <c r="AC9" s="1" t="s">
        <v>102</v>
      </c>
      <c r="AD9" s="1" t="s">
        <v>101</v>
      </c>
    </row>
    <row r="10" spans="1:32" x14ac:dyDescent="0.2">
      <c r="C10" t="s">
        <v>22</v>
      </c>
      <c r="D10">
        <f>COUNTIF(D$2:D$8, $C$10)</f>
        <v>2</v>
      </c>
      <c r="E10">
        <v>5</v>
      </c>
      <c r="F10">
        <f>COUNTIF(F$2:F$8, $C$10)</f>
        <v>0</v>
      </c>
      <c r="G10">
        <v>1</v>
      </c>
      <c r="H10">
        <f>COUNTIF(H$2:H$8, $C$10)</f>
        <v>0</v>
      </c>
      <c r="I10">
        <v>0</v>
      </c>
      <c r="J10">
        <f>COUNTIF(J$2:J$8, $C$10)</f>
        <v>0</v>
      </c>
      <c r="K10">
        <v>0</v>
      </c>
      <c r="L10" t="s">
        <v>25</v>
      </c>
      <c r="M10">
        <f>COUNTIF(M$2:M$8,$L$10)</f>
        <v>7</v>
      </c>
      <c r="N10">
        <v>7</v>
      </c>
      <c r="O10">
        <f>COUNTIF(O$2:O$8,$L$10)</f>
        <v>4</v>
      </c>
      <c r="P10">
        <v>3</v>
      </c>
      <c r="Q10">
        <f>COUNTIF(Q$2:Q$8,$L$10)</f>
        <v>3</v>
      </c>
      <c r="R10">
        <v>2</v>
      </c>
      <c r="S10">
        <f>COUNTIF(S$2:S$8,$L$10)</f>
        <v>1</v>
      </c>
      <c r="T10">
        <v>9</v>
      </c>
      <c r="U10">
        <f>COUNTIF(U$2:U$8,$L$10)</f>
        <v>3</v>
      </c>
      <c r="V10">
        <v>4</v>
      </c>
      <c r="W10">
        <f>COUNTIF(W$2:W$8,$L$10)</f>
        <v>3</v>
      </c>
      <c r="X10">
        <v>0</v>
      </c>
      <c r="Y10">
        <f>COUNTIF(Y$2:Y$8,$L$10)</f>
        <v>3</v>
      </c>
      <c r="Z10">
        <v>4</v>
      </c>
      <c r="AA10">
        <f>COUNTIF(AA$2:AA$8,$L$10)</f>
        <v>2</v>
      </c>
      <c r="AB10">
        <v>5</v>
      </c>
      <c r="AC10">
        <f>COUNTIF(AC$2:AC$8,$L$10)</f>
        <v>2</v>
      </c>
      <c r="AD10">
        <v>8</v>
      </c>
    </row>
    <row r="11" spans="1:32" x14ac:dyDescent="0.2">
      <c r="C11" t="s">
        <v>77</v>
      </c>
      <c r="D11">
        <f>COUNTIF(D$2:D$8, $C$11)</f>
        <v>2</v>
      </c>
      <c r="E11">
        <v>2</v>
      </c>
      <c r="F11">
        <f>COUNTIF(F$2:F$8, $C$11)</f>
        <v>0</v>
      </c>
      <c r="G11">
        <v>0</v>
      </c>
      <c r="H11">
        <f>COUNTIF(H$2:H$8, $C$11)</f>
        <v>0</v>
      </c>
      <c r="I11">
        <v>0</v>
      </c>
      <c r="J11">
        <f>COUNTIF(J$2:J$8, $C$11)</f>
        <v>0</v>
      </c>
      <c r="K11">
        <v>0</v>
      </c>
      <c r="L11" t="s">
        <v>21</v>
      </c>
      <c r="M11">
        <f>COUNTIF(M$2:M$8,$L$11)</f>
        <v>0</v>
      </c>
      <c r="N11">
        <v>1</v>
      </c>
      <c r="O11">
        <f>COUNTIF(O$2:O$8,$L$11)</f>
        <v>0</v>
      </c>
      <c r="P11">
        <v>3</v>
      </c>
      <c r="Q11">
        <f>COUNTIF(Q$2:Q$8,$L$11)</f>
        <v>3</v>
      </c>
      <c r="R11">
        <v>5</v>
      </c>
      <c r="S11">
        <f>COUNTIF(S$2:S$8,$L$11)</f>
        <v>1</v>
      </c>
      <c r="T11">
        <v>1</v>
      </c>
      <c r="U11">
        <f>COUNTIF(U$2:U$8,$L$11)</f>
        <v>1</v>
      </c>
      <c r="V11">
        <v>2</v>
      </c>
      <c r="W11">
        <f>COUNTIF(W$2:W$8,$L$11)</f>
        <v>2</v>
      </c>
      <c r="X11">
        <v>5</v>
      </c>
      <c r="Y11">
        <f>COUNTIF(Y$2:Y$8,$L$11)</f>
        <v>2</v>
      </c>
      <c r="Z11">
        <v>3</v>
      </c>
      <c r="AA11">
        <f>COUNTIF(AA$2:AA$8,$L$11)</f>
        <v>2</v>
      </c>
      <c r="AB11">
        <v>2</v>
      </c>
      <c r="AC11">
        <f>COUNTIF(AC$2:AC$8,$L$11)</f>
        <v>2</v>
      </c>
      <c r="AD11">
        <v>2</v>
      </c>
    </row>
    <row r="12" spans="1:32" x14ac:dyDescent="0.2">
      <c r="C12" t="s">
        <v>23</v>
      </c>
      <c r="D12">
        <f>COUNTIF(D$2:D$8, $C$12)</f>
        <v>1</v>
      </c>
      <c r="E12">
        <v>0</v>
      </c>
      <c r="F12">
        <f>COUNTIF(F$2:F$8, $C$12)</f>
        <v>5</v>
      </c>
      <c r="G12">
        <v>6</v>
      </c>
      <c r="H12">
        <f>COUNTIF(H$2:H$8, $C$12)</f>
        <v>0</v>
      </c>
      <c r="I12">
        <v>3</v>
      </c>
      <c r="J12">
        <f>COUNTIF(J$2:J$8, $C$12)</f>
        <v>1</v>
      </c>
      <c r="K12">
        <v>4</v>
      </c>
      <c r="L12" t="s">
        <v>35</v>
      </c>
      <c r="M12">
        <f>COUNTIF(M$2:M$8,$L$12)</f>
        <v>0</v>
      </c>
      <c r="N12">
        <v>3</v>
      </c>
      <c r="O12">
        <f>COUNTIF(O$2:O$8,$L$12)</f>
        <v>3</v>
      </c>
      <c r="P12">
        <v>5</v>
      </c>
      <c r="Q12">
        <f>COUNTIF(Q$2:Q$8,$L$12)</f>
        <v>1</v>
      </c>
      <c r="R12">
        <v>4</v>
      </c>
      <c r="S12">
        <f>COUNTIF(S$2:S$8,$L$12)</f>
        <v>5</v>
      </c>
      <c r="T12">
        <v>1</v>
      </c>
      <c r="U12">
        <f>COUNTIF(U$2:U$8,$L$12)</f>
        <v>3</v>
      </c>
      <c r="V12">
        <v>5</v>
      </c>
      <c r="W12">
        <f>COUNTIF(W$2:W$8,$L$12)</f>
        <v>2</v>
      </c>
      <c r="X12">
        <v>6</v>
      </c>
      <c r="Y12">
        <f>COUNTIF(Y$2:Y$8,$L$12)</f>
        <v>2</v>
      </c>
      <c r="Z12">
        <v>4</v>
      </c>
      <c r="AA12">
        <f>COUNTIF(AA$2:AA$8,$L$12)</f>
        <v>3</v>
      </c>
      <c r="AB12">
        <v>4</v>
      </c>
      <c r="AC12">
        <f>COUNTIF(AC$2:AC$8,$L$12)</f>
        <v>3</v>
      </c>
      <c r="AD12">
        <v>1</v>
      </c>
    </row>
    <row r="13" spans="1:32" x14ac:dyDescent="0.2">
      <c r="C13" t="s">
        <v>24</v>
      </c>
      <c r="D13">
        <f>COUNTIF(D$2:D$8, $C$13)</f>
        <v>2</v>
      </c>
      <c r="E13">
        <v>0</v>
      </c>
      <c r="F13">
        <f>COUNTIF(F$2:F$8, $C$13)</f>
        <v>2</v>
      </c>
      <c r="G13">
        <v>2</v>
      </c>
      <c r="H13">
        <f>COUNTIF(H$2:H$8, $C$13)</f>
        <v>5</v>
      </c>
      <c r="I13">
        <v>6</v>
      </c>
      <c r="J13">
        <f>COUNTIF(J$2:J$8, $C$13)</f>
        <v>6</v>
      </c>
      <c r="K13">
        <v>6</v>
      </c>
    </row>
    <row r="14" spans="1:32" x14ac:dyDescent="0.2">
      <c r="C14" t="s">
        <v>89</v>
      </c>
      <c r="D14">
        <f>COUNTIF(D$2:D$8, $C$14)</f>
        <v>0</v>
      </c>
      <c r="E14">
        <v>0</v>
      </c>
      <c r="F14">
        <f>COUNTIF(F$2:F$8, $C$14)</f>
        <v>0</v>
      </c>
      <c r="G14">
        <v>0</v>
      </c>
      <c r="H14">
        <f>COUNTIF(H$2:H$8, $C$14)</f>
        <v>0</v>
      </c>
      <c r="I14">
        <v>1</v>
      </c>
      <c r="J14">
        <f>COUNTIF(J$2:J$8, $C$14)</f>
        <v>0</v>
      </c>
      <c r="K14">
        <v>0</v>
      </c>
      <c r="L14" t="s">
        <v>25</v>
      </c>
      <c r="M14">
        <f>M10/SUM(M$10:M$12)</f>
        <v>1</v>
      </c>
      <c r="N14">
        <f t="shared" ref="N14:S14" si="0">N10/SUM(N$10:N$12)</f>
        <v>0.63636363636363635</v>
      </c>
      <c r="O14">
        <f t="shared" si="0"/>
        <v>0.5714285714285714</v>
      </c>
      <c r="P14">
        <f t="shared" si="0"/>
        <v>0.27272727272727271</v>
      </c>
      <c r="Q14">
        <f t="shared" si="0"/>
        <v>0.42857142857142855</v>
      </c>
      <c r="R14">
        <f t="shared" si="0"/>
        <v>0.18181818181818182</v>
      </c>
      <c r="S14">
        <f t="shared" si="0"/>
        <v>0.14285714285714285</v>
      </c>
      <c r="T14">
        <f t="shared" ref="T14:AD14" si="1">T10/SUM(T$10:T$12)</f>
        <v>0.81818181818181823</v>
      </c>
      <c r="U14">
        <f t="shared" si="1"/>
        <v>0.42857142857142855</v>
      </c>
      <c r="V14">
        <f t="shared" si="1"/>
        <v>0.36363636363636365</v>
      </c>
      <c r="W14">
        <f t="shared" si="1"/>
        <v>0.42857142857142855</v>
      </c>
      <c r="X14">
        <f t="shared" si="1"/>
        <v>0</v>
      </c>
      <c r="Y14">
        <f t="shared" si="1"/>
        <v>0.42857142857142855</v>
      </c>
      <c r="Z14">
        <f t="shared" si="1"/>
        <v>0.36363636363636365</v>
      </c>
      <c r="AA14">
        <f t="shared" si="1"/>
        <v>0.2857142857142857</v>
      </c>
      <c r="AB14">
        <f t="shared" si="1"/>
        <v>0.45454545454545453</v>
      </c>
      <c r="AC14">
        <f t="shared" si="1"/>
        <v>0.2857142857142857</v>
      </c>
      <c r="AD14">
        <f t="shared" si="1"/>
        <v>0.72727272727272729</v>
      </c>
    </row>
    <row r="15" spans="1:32" x14ac:dyDescent="0.2">
      <c r="C15" t="s">
        <v>37</v>
      </c>
      <c r="D15">
        <f>COUNTIF(D$2:D$8, $C$15)</f>
        <v>0</v>
      </c>
      <c r="E15">
        <v>2</v>
      </c>
      <c r="F15">
        <f>COUNTIF(F$2:F$8, $C$15)</f>
        <v>0</v>
      </c>
      <c r="G15">
        <v>0</v>
      </c>
      <c r="H15">
        <f>COUNTIF(H$2:H$8, $C$15)</f>
        <v>0</v>
      </c>
      <c r="I15">
        <v>0</v>
      </c>
      <c r="J15">
        <f>COUNTIF(J$2:J$8, $C$15)</f>
        <v>0</v>
      </c>
      <c r="K15">
        <v>0</v>
      </c>
      <c r="L15" t="s">
        <v>21</v>
      </c>
      <c r="M15">
        <f t="shared" ref="M15:S16" si="2">M11/SUM(M$10:M$12)</f>
        <v>0</v>
      </c>
      <c r="N15">
        <f t="shared" si="2"/>
        <v>9.0909090909090912E-2</v>
      </c>
      <c r="O15">
        <f t="shared" si="2"/>
        <v>0</v>
      </c>
      <c r="P15">
        <f t="shared" si="2"/>
        <v>0.27272727272727271</v>
      </c>
      <c r="Q15">
        <f t="shared" si="2"/>
        <v>0.42857142857142855</v>
      </c>
      <c r="R15">
        <f t="shared" si="2"/>
        <v>0.45454545454545453</v>
      </c>
      <c r="S15">
        <f t="shared" si="2"/>
        <v>0.14285714285714285</v>
      </c>
      <c r="T15">
        <f t="shared" ref="T15:AD15" si="3">T11/SUM(T$10:T$12)</f>
        <v>9.0909090909090912E-2</v>
      </c>
      <c r="U15">
        <f t="shared" si="3"/>
        <v>0.14285714285714285</v>
      </c>
      <c r="V15">
        <f t="shared" si="3"/>
        <v>0.18181818181818182</v>
      </c>
      <c r="W15">
        <f t="shared" si="3"/>
        <v>0.2857142857142857</v>
      </c>
      <c r="X15">
        <f t="shared" si="3"/>
        <v>0.45454545454545453</v>
      </c>
      <c r="Y15">
        <f t="shared" si="3"/>
        <v>0.2857142857142857</v>
      </c>
      <c r="Z15">
        <f t="shared" si="3"/>
        <v>0.27272727272727271</v>
      </c>
      <c r="AA15">
        <f t="shared" si="3"/>
        <v>0.2857142857142857</v>
      </c>
      <c r="AB15">
        <f t="shared" si="3"/>
        <v>0.18181818181818182</v>
      </c>
      <c r="AC15">
        <f t="shared" si="3"/>
        <v>0.2857142857142857</v>
      </c>
      <c r="AD15">
        <f t="shared" si="3"/>
        <v>0.18181818181818182</v>
      </c>
    </row>
    <row r="16" spans="1:32" x14ac:dyDescent="0.2">
      <c r="C16" s="1" t="s">
        <v>99</v>
      </c>
      <c r="D16">
        <f>COUNTIF(D$2:D$8, $C$16)</f>
        <v>0</v>
      </c>
      <c r="E16">
        <v>2</v>
      </c>
      <c r="F16">
        <f>COUNTIF(F$2:F$8, $C$16)</f>
        <v>0</v>
      </c>
      <c r="G16">
        <v>2</v>
      </c>
      <c r="H16">
        <f>COUNTIF(H$2:H$8, $C$16)</f>
        <v>0</v>
      </c>
      <c r="I16">
        <v>1</v>
      </c>
      <c r="J16">
        <f>COUNTIF(J$2:J$8, $C$16)</f>
        <v>0</v>
      </c>
      <c r="K16">
        <v>0</v>
      </c>
      <c r="L16" t="s">
        <v>35</v>
      </c>
      <c r="M16">
        <f t="shared" si="2"/>
        <v>0</v>
      </c>
      <c r="N16">
        <f t="shared" si="2"/>
        <v>0.27272727272727271</v>
      </c>
      <c r="O16">
        <f t="shared" si="2"/>
        <v>0.42857142857142855</v>
      </c>
      <c r="P16">
        <f t="shared" si="2"/>
        <v>0.45454545454545453</v>
      </c>
      <c r="Q16">
        <f t="shared" si="2"/>
        <v>0.14285714285714285</v>
      </c>
      <c r="R16">
        <f t="shared" si="2"/>
        <v>0.36363636363636365</v>
      </c>
      <c r="S16">
        <f t="shared" si="2"/>
        <v>0.7142857142857143</v>
      </c>
      <c r="T16">
        <f t="shared" ref="T16:AD16" si="4">T12/SUM(T$10:T$12)</f>
        <v>9.0909090909090912E-2</v>
      </c>
      <c r="U16">
        <f t="shared" si="4"/>
        <v>0.42857142857142855</v>
      </c>
      <c r="V16">
        <f t="shared" si="4"/>
        <v>0.45454545454545453</v>
      </c>
      <c r="W16">
        <f t="shared" si="4"/>
        <v>0.2857142857142857</v>
      </c>
      <c r="X16">
        <f t="shared" si="4"/>
        <v>0.54545454545454541</v>
      </c>
      <c r="Y16">
        <f t="shared" si="4"/>
        <v>0.2857142857142857</v>
      </c>
      <c r="Z16">
        <f t="shared" si="4"/>
        <v>0.36363636363636365</v>
      </c>
      <c r="AA16">
        <f t="shared" si="4"/>
        <v>0.42857142857142855</v>
      </c>
      <c r="AB16">
        <f t="shared" si="4"/>
        <v>0.36363636363636365</v>
      </c>
      <c r="AC16">
        <f t="shared" si="4"/>
        <v>0.42857142857142855</v>
      </c>
      <c r="AD16">
        <f t="shared" si="4"/>
        <v>9.0909090909090912E-2</v>
      </c>
    </row>
    <row r="17" spans="3:11" x14ac:dyDescent="0.2">
      <c r="D17" t="s">
        <v>102</v>
      </c>
      <c r="E17" t="s">
        <v>101</v>
      </c>
      <c r="F17" t="s">
        <v>102</v>
      </c>
      <c r="G17" t="s">
        <v>101</v>
      </c>
      <c r="H17" t="s">
        <v>102</v>
      </c>
      <c r="I17" t="s">
        <v>101</v>
      </c>
      <c r="J17" t="s">
        <v>102</v>
      </c>
      <c r="K17" t="s">
        <v>101</v>
      </c>
    </row>
    <row r="18" spans="3:11" x14ac:dyDescent="0.2">
      <c r="C18" t="s">
        <v>22</v>
      </c>
      <c r="D18">
        <f>D10/SUM(D$10:D$16)</f>
        <v>0.2857142857142857</v>
      </c>
      <c r="E18">
        <f t="shared" ref="E18:K18" si="5">E10/SUM(E$10:E$16)</f>
        <v>0.45454545454545453</v>
      </c>
      <c r="F18">
        <f t="shared" si="5"/>
        <v>0</v>
      </c>
      <c r="G18">
        <f t="shared" si="5"/>
        <v>9.0909090909090912E-2</v>
      </c>
      <c r="H18">
        <f t="shared" si="5"/>
        <v>0</v>
      </c>
      <c r="I18">
        <f t="shared" si="5"/>
        <v>0</v>
      </c>
      <c r="J18">
        <f t="shared" si="5"/>
        <v>0</v>
      </c>
      <c r="K18">
        <f t="shared" si="5"/>
        <v>0</v>
      </c>
    </row>
    <row r="19" spans="3:11" x14ac:dyDescent="0.2">
      <c r="C19" t="s">
        <v>77</v>
      </c>
      <c r="D19">
        <f t="shared" ref="D19:K24" si="6">D11/SUM(D$10:D$16)</f>
        <v>0.2857142857142857</v>
      </c>
      <c r="E19">
        <f t="shared" si="6"/>
        <v>0.18181818181818182</v>
      </c>
      <c r="F19">
        <f t="shared" si="6"/>
        <v>0</v>
      </c>
      <c r="G19">
        <f t="shared" si="6"/>
        <v>0</v>
      </c>
      <c r="H19">
        <f t="shared" si="6"/>
        <v>0</v>
      </c>
      <c r="I19">
        <f t="shared" si="6"/>
        <v>0</v>
      </c>
      <c r="J19">
        <f t="shared" si="6"/>
        <v>0</v>
      </c>
      <c r="K19">
        <f t="shared" si="6"/>
        <v>0</v>
      </c>
    </row>
    <row r="20" spans="3:11" x14ac:dyDescent="0.2">
      <c r="C20" t="s">
        <v>23</v>
      </c>
      <c r="D20">
        <f t="shared" si="6"/>
        <v>0.14285714285714285</v>
      </c>
      <c r="E20">
        <f t="shared" si="6"/>
        <v>0</v>
      </c>
      <c r="F20">
        <f t="shared" si="6"/>
        <v>0.7142857142857143</v>
      </c>
      <c r="G20">
        <f t="shared" si="6"/>
        <v>0.54545454545454541</v>
      </c>
      <c r="H20">
        <f t="shared" si="6"/>
        <v>0</v>
      </c>
      <c r="I20">
        <f t="shared" si="6"/>
        <v>0.27272727272727271</v>
      </c>
      <c r="J20">
        <f t="shared" si="6"/>
        <v>0.14285714285714285</v>
      </c>
      <c r="K20">
        <f t="shared" si="6"/>
        <v>0.4</v>
      </c>
    </row>
    <row r="21" spans="3:11" x14ac:dyDescent="0.2">
      <c r="C21" t="s">
        <v>24</v>
      </c>
      <c r="D21">
        <f t="shared" si="6"/>
        <v>0.2857142857142857</v>
      </c>
      <c r="E21">
        <f t="shared" si="6"/>
        <v>0</v>
      </c>
      <c r="F21">
        <f t="shared" si="6"/>
        <v>0.2857142857142857</v>
      </c>
      <c r="G21">
        <f t="shared" si="6"/>
        <v>0.18181818181818182</v>
      </c>
      <c r="H21">
        <f t="shared" si="6"/>
        <v>1</v>
      </c>
      <c r="I21">
        <f t="shared" si="6"/>
        <v>0.54545454545454541</v>
      </c>
      <c r="J21">
        <f t="shared" si="6"/>
        <v>0.8571428571428571</v>
      </c>
      <c r="K21">
        <f t="shared" si="6"/>
        <v>0.6</v>
      </c>
    </row>
    <row r="22" spans="3:11" x14ac:dyDescent="0.2">
      <c r="C22" t="s">
        <v>89</v>
      </c>
      <c r="D22">
        <f t="shared" si="6"/>
        <v>0</v>
      </c>
      <c r="E22">
        <f t="shared" si="6"/>
        <v>0</v>
      </c>
      <c r="F22">
        <f t="shared" si="6"/>
        <v>0</v>
      </c>
      <c r="G22">
        <f t="shared" si="6"/>
        <v>0</v>
      </c>
      <c r="H22">
        <f t="shared" si="6"/>
        <v>0</v>
      </c>
      <c r="I22">
        <f t="shared" si="6"/>
        <v>9.0909090909090912E-2</v>
      </c>
      <c r="J22">
        <f t="shared" si="6"/>
        <v>0</v>
      </c>
      <c r="K22">
        <f t="shared" si="6"/>
        <v>0</v>
      </c>
    </row>
    <row r="23" spans="3:11" x14ac:dyDescent="0.2">
      <c r="C23" t="s">
        <v>37</v>
      </c>
      <c r="D23">
        <f t="shared" si="6"/>
        <v>0</v>
      </c>
      <c r="E23">
        <f t="shared" si="6"/>
        <v>0.18181818181818182</v>
      </c>
      <c r="F23">
        <f t="shared" si="6"/>
        <v>0</v>
      </c>
      <c r="G23">
        <f t="shared" si="6"/>
        <v>0</v>
      </c>
      <c r="H23">
        <f t="shared" si="6"/>
        <v>0</v>
      </c>
      <c r="I23">
        <f t="shared" si="6"/>
        <v>0</v>
      </c>
      <c r="J23">
        <f t="shared" si="6"/>
        <v>0</v>
      </c>
      <c r="K23">
        <f t="shared" si="6"/>
        <v>0</v>
      </c>
    </row>
    <row r="24" spans="3:11" x14ac:dyDescent="0.2">
      <c r="C24" s="1" t="s">
        <v>99</v>
      </c>
      <c r="D24">
        <f t="shared" si="6"/>
        <v>0</v>
      </c>
      <c r="E24">
        <f t="shared" si="6"/>
        <v>0.18181818181818182</v>
      </c>
      <c r="F24">
        <f t="shared" si="6"/>
        <v>0</v>
      </c>
      <c r="G24">
        <f t="shared" si="6"/>
        <v>0.18181818181818182</v>
      </c>
      <c r="H24">
        <f t="shared" si="6"/>
        <v>0</v>
      </c>
      <c r="I24">
        <f t="shared" si="6"/>
        <v>9.0909090909090912E-2</v>
      </c>
      <c r="J24">
        <f t="shared" si="6"/>
        <v>0</v>
      </c>
      <c r="K24">
        <f t="shared" si="6"/>
        <v>0</v>
      </c>
    </row>
  </sheetData>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13EF-0955-415D-B36E-0268747D0EB2}">
  <dimension ref="A1:AF27"/>
  <sheetViews>
    <sheetView tabSelected="1" topLeftCell="B1" zoomScale="70" zoomScaleNormal="70" workbookViewId="0">
      <pane ySplit="1" topLeftCell="A2" activePane="bottomLeft" state="frozen"/>
      <selection activeCell="AA1" sqref="AA1"/>
      <selection pane="bottomLeft" activeCell="F7" sqref="F7"/>
    </sheetView>
  </sheetViews>
  <sheetFormatPr defaultColWidth="14.42578125" defaultRowHeight="12.75" x14ac:dyDescent="0.2"/>
  <cols>
    <col min="1" max="13" width="21.5703125" customWidth="1"/>
    <col min="14" max="14" width="20.5703125" customWidth="1"/>
    <col min="15" max="44" width="21.5703125" customWidth="1"/>
  </cols>
  <sheetData>
    <row r="1" spans="1:32" ht="15.75" customHeight="1" x14ac:dyDescent="0.2">
      <c r="A1" t="s">
        <v>0</v>
      </c>
      <c r="B1" t="s">
        <v>1</v>
      </c>
      <c r="C1" t="s">
        <v>2</v>
      </c>
      <c r="D1" t="s">
        <v>3</v>
      </c>
      <c r="E1" t="s">
        <v>4</v>
      </c>
      <c r="F1" t="s">
        <v>5</v>
      </c>
      <c r="G1" t="s">
        <v>4</v>
      </c>
      <c r="H1" t="s">
        <v>6</v>
      </c>
      <c r="I1" t="s">
        <v>4</v>
      </c>
      <c r="J1" t="s">
        <v>7</v>
      </c>
      <c r="K1" t="s">
        <v>4</v>
      </c>
      <c r="M1" s="3" t="s">
        <v>8</v>
      </c>
      <c r="N1" t="s">
        <v>9</v>
      </c>
      <c r="O1" s="3" t="s">
        <v>10</v>
      </c>
      <c r="P1" t="s">
        <v>9</v>
      </c>
      <c r="Q1" s="4" t="s">
        <v>11</v>
      </c>
      <c r="R1" t="s">
        <v>9</v>
      </c>
      <c r="S1" s="3" t="s">
        <v>12</v>
      </c>
      <c r="T1" t="s">
        <v>9</v>
      </c>
      <c r="U1" s="4" t="s">
        <v>13</v>
      </c>
      <c r="V1" t="s">
        <v>9</v>
      </c>
      <c r="W1" s="2" t="s">
        <v>14</v>
      </c>
      <c r="X1" t="s">
        <v>9</v>
      </c>
      <c r="Y1" s="3" t="s">
        <v>15</v>
      </c>
      <c r="Z1" t="s">
        <v>9</v>
      </c>
      <c r="AA1" s="3" t="s">
        <v>16</v>
      </c>
      <c r="AB1" t="s">
        <v>9</v>
      </c>
      <c r="AC1" s="2" t="s">
        <v>17</v>
      </c>
      <c r="AD1" t="s">
        <v>9</v>
      </c>
      <c r="AE1" t="s">
        <v>18</v>
      </c>
      <c r="AF1" t="s">
        <v>19</v>
      </c>
    </row>
    <row r="2" spans="1:32" ht="15.75" customHeight="1" x14ac:dyDescent="0.2">
      <c r="A2" s="1" t="s">
        <v>31</v>
      </c>
      <c r="B2" s="1" t="s">
        <v>25</v>
      </c>
      <c r="C2" s="1">
        <v>5</v>
      </c>
      <c r="D2" s="1" t="s">
        <v>22</v>
      </c>
      <c r="F2" s="1" t="s">
        <v>24</v>
      </c>
      <c r="H2" s="1" t="s">
        <v>24</v>
      </c>
      <c r="J2" s="1" t="s">
        <v>38</v>
      </c>
      <c r="K2" s="1" t="s">
        <v>56</v>
      </c>
      <c r="L2" s="1"/>
      <c r="M2" s="1" t="s">
        <v>25</v>
      </c>
      <c r="N2" s="1" t="s">
        <v>57</v>
      </c>
      <c r="O2" s="1" t="s">
        <v>21</v>
      </c>
      <c r="Q2" s="1" t="s">
        <v>21</v>
      </c>
      <c r="S2" s="1" t="s">
        <v>25</v>
      </c>
      <c r="T2" s="9" t="s">
        <v>58</v>
      </c>
      <c r="U2" s="1" t="s">
        <v>21</v>
      </c>
      <c r="W2" s="1" t="s">
        <v>21</v>
      </c>
      <c r="Y2" s="1" t="s">
        <v>25</v>
      </c>
      <c r="Z2" s="1" t="s">
        <v>59</v>
      </c>
      <c r="AA2" s="1" t="s">
        <v>25</v>
      </c>
      <c r="AB2" s="1" t="s">
        <v>60</v>
      </c>
      <c r="AC2" s="1" t="s">
        <v>21</v>
      </c>
      <c r="AE2" s="1" t="s">
        <v>61</v>
      </c>
      <c r="AF2" s="1" t="s">
        <v>62</v>
      </c>
    </row>
    <row r="3" spans="1:32" ht="15.75" customHeight="1" x14ac:dyDescent="0.2">
      <c r="A3" s="1" t="s">
        <v>31</v>
      </c>
      <c r="B3" s="1" t="s">
        <v>25</v>
      </c>
      <c r="C3" s="1">
        <v>4</v>
      </c>
      <c r="D3" s="1" t="s">
        <v>22</v>
      </c>
      <c r="F3" s="1" t="s">
        <v>23</v>
      </c>
      <c r="H3" s="1" t="s">
        <v>24</v>
      </c>
      <c r="J3" s="1" t="s">
        <v>24</v>
      </c>
      <c r="M3" s="1" t="s">
        <v>35</v>
      </c>
      <c r="O3" s="1" t="s">
        <v>21</v>
      </c>
      <c r="Q3" s="1" t="s">
        <v>35</v>
      </c>
      <c r="S3" s="1" t="s">
        <v>25</v>
      </c>
      <c r="U3" s="1" t="s">
        <v>35</v>
      </c>
      <c r="W3" s="1" t="s">
        <v>35</v>
      </c>
      <c r="Y3" s="1" t="s">
        <v>35</v>
      </c>
      <c r="AA3" s="1" t="s">
        <v>35</v>
      </c>
      <c r="AC3" s="1" t="s">
        <v>25</v>
      </c>
    </row>
    <row r="4" spans="1:32" ht="15.75" customHeight="1" x14ac:dyDescent="0.2">
      <c r="A4" s="1" t="s">
        <v>31</v>
      </c>
      <c r="B4" s="1" t="s">
        <v>25</v>
      </c>
      <c r="C4" s="1">
        <v>4</v>
      </c>
      <c r="D4" s="1" t="s">
        <v>22</v>
      </c>
      <c r="F4" s="1" t="s">
        <v>22</v>
      </c>
      <c r="H4" s="1" t="s">
        <v>24</v>
      </c>
      <c r="J4" s="1" t="s">
        <v>23</v>
      </c>
      <c r="M4" s="1" t="s">
        <v>35</v>
      </c>
      <c r="O4" s="1" t="s">
        <v>35</v>
      </c>
      <c r="Q4" s="1" t="s">
        <v>35</v>
      </c>
      <c r="S4" s="1" t="s">
        <v>25</v>
      </c>
      <c r="T4" s="1" t="s">
        <v>63</v>
      </c>
      <c r="U4" s="1" t="s">
        <v>35</v>
      </c>
      <c r="W4" s="1" t="s">
        <v>35</v>
      </c>
      <c r="Y4" s="1" t="s">
        <v>25</v>
      </c>
      <c r="Z4" s="1" t="s">
        <v>64</v>
      </c>
      <c r="AA4" s="1" t="s">
        <v>35</v>
      </c>
      <c r="AC4" s="1" t="s">
        <v>35</v>
      </c>
      <c r="AE4" s="1" t="s">
        <v>65</v>
      </c>
      <c r="AF4" s="1" t="s">
        <v>66</v>
      </c>
    </row>
    <row r="5" spans="1:32" ht="15.75" customHeight="1" x14ac:dyDescent="0.2">
      <c r="A5" s="1" t="s">
        <v>31</v>
      </c>
      <c r="B5" s="1" t="s">
        <v>25</v>
      </c>
      <c r="C5" s="1">
        <v>5</v>
      </c>
      <c r="D5" s="1" t="s">
        <v>38</v>
      </c>
      <c r="E5" s="1" t="s">
        <v>67</v>
      </c>
      <c r="F5" s="1" t="s">
        <v>24</v>
      </c>
      <c r="H5" s="1" t="s">
        <v>23</v>
      </c>
      <c r="J5" s="1" t="s">
        <v>38</v>
      </c>
      <c r="K5" s="1" t="s">
        <v>68</v>
      </c>
      <c r="L5" s="1"/>
      <c r="M5" s="1" t="s">
        <v>25</v>
      </c>
      <c r="N5" s="9" t="s">
        <v>69</v>
      </c>
      <c r="O5" s="1" t="s">
        <v>25</v>
      </c>
      <c r="P5" s="1" t="s">
        <v>70</v>
      </c>
      <c r="Q5" s="1" t="s">
        <v>35</v>
      </c>
      <c r="S5" s="1" t="s">
        <v>25</v>
      </c>
      <c r="T5" s="1">
        <v>171</v>
      </c>
      <c r="U5" s="1" t="s">
        <v>25</v>
      </c>
      <c r="V5" s="9" t="s">
        <v>71</v>
      </c>
      <c r="W5" s="1" t="s">
        <v>21</v>
      </c>
      <c r="Y5" s="1" t="s">
        <v>25</v>
      </c>
      <c r="Z5" s="1" t="s">
        <v>72</v>
      </c>
      <c r="AA5" s="1" t="s">
        <v>25</v>
      </c>
      <c r="AB5" s="1" t="s">
        <v>73</v>
      </c>
      <c r="AC5" s="1" t="s">
        <v>25</v>
      </c>
      <c r="AD5" s="1" t="s">
        <v>74</v>
      </c>
      <c r="AE5" s="1" t="s">
        <v>75</v>
      </c>
      <c r="AF5" s="1" t="s">
        <v>76</v>
      </c>
    </row>
    <row r="6" spans="1:32" ht="15.75" customHeight="1" x14ac:dyDescent="0.2">
      <c r="A6" s="1" t="s">
        <v>52</v>
      </c>
      <c r="B6" s="1" t="s">
        <v>25</v>
      </c>
      <c r="C6" s="1">
        <v>5</v>
      </c>
      <c r="D6" s="1" t="s">
        <v>77</v>
      </c>
      <c r="F6" s="1" t="s">
        <v>23</v>
      </c>
      <c r="H6" s="1" t="s">
        <v>24</v>
      </c>
      <c r="J6" s="1" t="s">
        <v>23</v>
      </c>
      <c r="M6" s="1" t="s">
        <v>25</v>
      </c>
      <c r="N6" s="1" t="s">
        <v>78</v>
      </c>
      <c r="O6" s="1" t="s">
        <v>35</v>
      </c>
      <c r="Q6" s="1" t="s">
        <v>25</v>
      </c>
      <c r="R6" s="9" t="s">
        <v>79</v>
      </c>
      <c r="S6" s="1" t="s">
        <v>35</v>
      </c>
      <c r="U6" s="1" t="s">
        <v>35</v>
      </c>
      <c r="W6" s="1" t="s">
        <v>21</v>
      </c>
      <c r="Y6" s="1" t="s">
        <v>25</v>
      </c>
      <c r="AA6" s="1" t="s">
        <v>35</v>
      </c>
      <c r="AC6" s="1" t="s">
        <v>35</v>
      </c>
    </row>
    <row r="7" spans="1:32" ht="15.75" customHeight="1" x14ac:dyDescent="0.2">
      <c r="A7" s="1" t="s">
        <v>31</v>
      </c>
      <c r="B7" s="1" t="s">
        <v>25</v>
      </c>
      <c r="C7" s="1">
        <v>5</v>
      </c>
      <c r="D7" s="1" t="s">
        <v>37</v>
      </c>
      <c r="F7" s="1" t="s">
        <v>23</v>
      </c>
      <c r="H7" s="1" t="s">
        <v>24</v>
      </c>
      <c r="J7" s="1" t="s">
        <v>24</v>
      </c>
      <c r="M7" s="1" t="s">
        <v>25</v>
      </c>
      <c r="N7" s="1" t="s">
        <v>90</v>
      </c>
      <c r="O7" s="1" t="s">
        <v>35</v>
      </c>
      <c r="Q7" s="1" t="s">
        <v>21</v>
      </c>
      <c r="S7" s="1" t="s">
        <v>25</v>
      </c>
      <c r="T7" s="1" t="s">
        <v>91</v>
      </c>
      <c r="U7" s="1" t="s">
        <v>35</v>
      </c>
      <c r="W7" s="1" t="s">
        <v>35</v>
      </c>
      <c r="Y7" s="1" t="s">
        <v>21</v>
      </c>
      <c r="AA7" s="1" t="s">
        <v>25</v>
      </c>
      <c r="AC7" s="1" t="s">
        <v>25</v>
      </c>
    </row>
    <row r="8" spans="1:32" ht="15.75" customHeight="1" x14ac:dyDescent="0.2">
      <c r="A8" s="1" t="s">
        <v>31</v>
      </c>
      <c r="B8" s="1" t="s">
        <v>25</v>
      </c>
      <c r="C8" s="1">
        <v>5</v>
      </c>
      <c r="D8" s="1" t="s">
        <v>22</v>
      </c>
      <c r="F8" s="1" t="s">
        <v>38</v>
      </c>
      <c r="G8" s="1" t="s">
        <v>92</v>
      </c>
      <c r="H8" s="1" t="s">
        <v>38</v>
      </c>
      <c r="I8" s="1" t="s">
        <v>93</v>
      </c>
      <c r="J8" s="1" t="s">
        <v>24</v>
      </c>
      <c r="M8" s="1" t="s">
        <v>25</v>
      </c>
      <c r="N8" s="9" t="s">
        <v>94</v>
      </c>
      <c r="O8" s="1" t="s">
        <v>35</v>
      </c>
      <c r="Q8" s="1" t="s">
        <v>35</v>
      </c>
      <c r="S8" s="1" t="s">
        <v>35</v>
      </c>
      <c r="U8" s="1" t="s">
        <v>25</v>
      </c>
      <c r="V8" s="1" t="s">
        <v>95</v>
      </c>
      <c r="W8" s="1" t="s">
        <v>35</v>
      </c>
      <c r="Y8" s="1" t="s">
        <v>35</v>
      </c>
      <c r="AA8" s="1" t="s">
        <v>21</v>
      </c>
      <c r="AC8" s="1" t="s">
        <v>25</v>
      </c>
      <c r="AD8" s="10" t="s">
        <v>96</v>
      </c>
      <c r="AE8" s="1" t="s">
        <v>97</v>
      </c>
      <c r="AF8" s="1" t="s">
        <v>98</v>
      </c>
    </row>
    <row r="9" spans="1:32" ht="15.75" customHeight="1" x14ac:dyDescent="0.2">
      <c r="A9" s="1" t="s">
        <v>31</v>
      </c>
      <c r="B9" s="1" t="s">
        <v>25</v>
      </c>
      <c r="C9" s="1">
        <v>5</v>
      </c>
      <c r="D9" s="1" t="s">
        <v>77</v>
      </c>
      <c r="F9" s="1" t="s">
        <v>23</v>
      </c>
      <c r="H9" s="1" t="s">
        <v>24</v>
      </c>
      <c r="J9" s="1" t="s">
        <v>24</v>
      </c>
      <c r="M9" s="1" t="s">
        <v>25</v>
      </c>
      <c r="O9" s="1" t="s">
        <v>25</v>
      </c>
      <c r="Q9" s="1" t="s">
        <v>21</v>
      </c>
      <c r="S9" s="1" t="s">
        <v>25</v>
      </c>
      <c r="U9" s="1" t="s">
        <v>21</v>
      </c>
      <c r="W9" s="1" t="s">
        <v>21</v>
      </c>
      <c r="Y9" s="1" t="s">
        <v>25</v>
      </c>
      <c r="AA9" s="1" t="s">
        <v>25</v>
      </c>
      <c r="AC9" s="1" t="s">
        <v>21</v>
      </c>
    </row>
    <row r="10" spans="1:32" ht="15.75" customHeight="1" x14ac:dyDescent="0.2">
      <c r="D10" s="1" t="s">
        <v>108</v>
      </c>
      <c r="E10" t="s">
        <v>109</v>
      </c>
      <c r="F10" s="1" t="s">
        <v>108</v>
      </c>
      <c r="G10" t="s">
        <v>109</v>
      </c>
      <c r="H10" s="1" t="s">
        <v>108</v>
      </c>
      <c r="I10" t="s">
        <v>109</v>
      </c>
      <c r="J10" s="1" t="s">
        <v>108</v>
      </c>
      <c r="K10" t="s">
        <v>109</v>
      </c>
      <c r="M10" s="1" t="s">
        <v>108</v>
      </c>
      <c r="N10" t="s">
        <v>109</v>
      </c>
      <c r="O10" s="1" t="s">
        <v>108</v>
      </c>
      <c r="P10" t="s">
        <v>109</v>
      </c>
      <c r="Q10" s="1" t="s">
        <v>108</v>
      </c>
      <c r="R10" t="s">
        <v>109</v>
      </c>
      <c r="S10" s="1" t="s">
        <v>108</v>
      </c>
      <c r="T10" t="s">
        <v>109</v>
      </c>
      <c r="U10" s="1" t="s">
        <v>108</v>
      </c>
      <c r="V10" t="s">
        <v>109</v>
      </c>
      <c r="W10" s="1" t="s">
        <v>108</v>
      </c>
      <c r="X10" t="s">
        <v>109</v>
      </c>
      <c r="Y10" s="1" t="s">
        <v>108</v>
      </c>
      <c r="Z10" t="s">
        <v>109</v>
      </c>
      <c r="AA10" s="1" t="s">
        <v>108</v>
      </c>
      <c r="AB10" t="s">
        <v>109</v>
      </c>
      <c r="AC10" s="1" t="s">
        <v>108</v>
      </c>
      <c r="AD10" t="s">
        <v>109</v>
      </c>
    </row>
    <row r="11" spans="1:32" ht="15.75" customHeight="1" x14ac:dyDescent="0.2">
      <c r="A11" t="s">
        <v>22</v>
      </c>
      <c r="B11" t="s">
        <v>22</v>
      </c>
      <c r="C11" t="s">
        <v>22</v>
      </c>
      <c r="D11">
        <f>COUNTIF(D$2:D$9,"Happy")</f>
        <v>4</v>
      </c>
      <c r="E11">
        <v>3</v>
      </c>
      <c r="F11">
        <f>COUNTIF(F$2:F$9,"Happy")</f>
        <v>1</v>
      </c>
      <c r="G11">
        <v>0</v>
      </c>
      <c r="H11">
        <f>COUNTIF(H$2:H$9,"Happy")</f>
        <v>0</v>
      </c>
      <c r="I11">
        <v>0</v>
      </c>
      <c r="J11">
        <f>COUNTIF(J$2:J$9,"Happy")</f>
        <v>0</v>
      </c>
      <c r="K11">
        <v>0</v>
      </c>
      <c r="L11" t="s">
        <v>25</v>
      </c>
      <c r="M11">
        <f>COUNTIF(M$2:M$9,"Yes")</f>
        <v>6</v>
      </c>
      <c r="N11">
        <v>8</v>
      </c>
      <c r="O11">
        <f>COUNTIF(O$2:O$9,"Yes")</f>
        <v>2</v>
      </c>
      <c r="P11">
        <v>5</v>
      </c>
      <c r="Q11">
        <f>COUNTIF(Q$2:Q$9,"Yes")</f>
        <v>1</v>
      </c>
      <c r="R11">
        <v>4</v>
      </c>
      <c r="S11">
        <f>COUNTIF(S$2:S$9,"Yes")</f>
        <v>6</v>
      </c>
      <c r="T11">
        <v>4</v>
      </c>
      <c r="U11">
        <f>COUNTIF(U$2:U$9,"Yes")</f>
        <v>2</v>
      </c>
      <c r="V11">
        <v>5</v>
      </c>
      <c r="W11">
        <f>COUNTIF(W$2:W$9,"Yes")</f>
        <v>0</v>
      </c>
      <c r="X11">
        <v>3</v>
      </c>
      <c r="Y11">
        <f>COUNTIF(Y$2:Y$9,"Yes")</f>
        <v>5</v>
      </c>
      <c r="Z11">
        <v>2</v>
      </c>
      <c r="AA11">
        <f>COUNTIF(AA$2:AA$9,"Yes")</f>
        <v>4</v>
      </c>
      <c r="AB11">
        <v>3</v>
      </c>
      <c r="AC11">
        <f>COUNTIF(AC$2:AC$9,"Yes")</f>
        <v>4</v>
      </c>
      <c r="AD11">
        <v>6</v>
      </c>
    </row>
    <row r="12" spans="1:32" ht="15.75" customHeight="1" x14ac:dyDescent="0.2">
      <c r="A12" t="s">
        <v>23</v>
      </c>
      <c r="B12" t="s">
        <v>77</v>
      </c>
      <c r="C12" t="s">
        <v>77</v>
      </c>
      <c r="D12">
        <f>COUNTIF(D$2:D$9,"Relaxing")</f>
        <v>2</v>
      </c>
      <c r="E12">
        <v>2</v>
      </c>
      <c r="F12">
        <f>COUNTIF(F$2:F$9,"Relaxing")</f>
        <v>0</v>
      </c>
      <c r="G12">
        <v>0</v>
      </c>
      <c r="H12">
        <f>COUNTIF(H$2:H$9,"Relaxing")</f>
        <v>0</v>
      </c>
      <c r="I12">
        <v>0</v>
      </c>
      <c r="J12">
        <f>COUNTIF(J$2:J$9,"Relaxing")</f>
        <v>0</v>
      </c>
      <c r="K12">
        <v>0</v>
      </c>
      <c r="L12" t="s">
        <v>21</v>
      </c>
      <c r="M12">
        <f>COUNTIF(M$2:M$9,"No")</f>
        <v>0</v>
      </c>
      <c r="N12">
        <v>1</v>
      </c>
      <c r="O12">
        <f>COUNTIF(O$2:O$9,"No")</f>
        <v>2</v>
      </c>
      <c r="P12">
        <v>1</v>
      </c>
      <c r="Q12">
        <f>COUNTIF(Q$2:Q$9,"No")</f>
        <v>3</v>
      </c>
      <c r="R12">
        <v>5</v>
      </c>
      <c r="S12">
        <f>COUNTIF(S$2:S$9,"No")</f>
        <v>0</v>
      </c>
      <c r="T12">
        <v>2</v>
      </c>
      <c r="U12">
        <f>COUNTIF(U$2:U$9,"No")</f>
        <v>2</v>
      </c>
      <c r="V12">
        <v>1</v>
      </c>
      <c r="W12">
        <f>COUNTIF(W$2:W$9,"No")</f>
        <v>4</v>
      </c>
      <c r="X12">
        <v>3</v>
      </c>
      <c r="Y12">
        <f>COUNTIF(Y$2:Y$9,"No")</f>
        <v>1</v>
      </c>
      <c r="Z12">
        <v>4</v>
      </c>
      <c r="AA12">
        <f>COUNTIF(AA$2:AA$9,"No")</f>
        <v>1</v>
      </c>
      <c r="AB12">
        <v>3</v>
      </c>
      <c r="AC12">
        <f>COUNTIF(AC$2:AC$9,"No")</f>
        <v>2</v>
      </c>
      <c r="AD12">
        <v>2</v>
      </c>
    </row>
    <row r="13" spans="1:32" ht="15.75" customHeight="1" x14ac:dyDescent="0.2">
      <c r="A13" t="s">
        <v>37</v>
      </c>
      <c r="B13" t="s">
        <v>23</v>
      </c>
      <c r="C13" t="s">
        <v>23</v>
      </c>
      <c r="D13">
        <v>0</v>
      </c>
      <c r="E13">
        <v>1</v>
      </c>
      <c r="F13">
        <f>COUNTIF(F$2:F$9,"Exciting")</f>
        <v>4</v>
      </c>
      <c r="G13">
        <v>7</v>
      </c>
      <c r="H13">
        <f>COUNTIF(H$2:H$9,"Exciting")</f>
        <v>1</v>
      </c>
      <c r="I13">
        <v>2</v>
      </c>
      <c r="J13">
        <f>COUNTIF(J$2:J$9,"Exciting")</f>
        <v>2</v>
      </c>
      <c r="K13">
        <v>3</v>
      </c>
      <c r="L13" t="s">
        <v>100</v>
      </c>
      <c r="M13">
        <f>COUNTIF(M$2:M$9,"Not Sure")</f>
        <v>2</v>
      </c>
      <c r="N13">
        <v>1</v>
      </c>
      <c r="O13">
        <f>COUNTIF(O$2:O$9,"Not Sure")</f>
        <v>4</v>
      </c>
      <c r="P13">
        <v>4</v>
      </c>
      <c r="Q13">
        <f>COUNTIF(Q$2:Q$9,"Not Sure")</f>
        <v>4</v>
      </c>
      <c r="R13">
        <v>1</v>
      </c>
      <c r="S13">
        <f>COUNTIF(S$2:S$9,"Not Sure")</f>
        <v>2</v>
      </c>
      <c r="T13">
        <v>4</v>
      </c>
      <c r="U13">
        <f>COUNTIF(U$2:U$9,"Not Sure")</f>
        <v>4</v>
      </c>
      <c r="V13">
        <v>4</v>
      </c>
      <c r="W13">
        <f>COUNTIF(W$2:W$9,"Not Sure")</f>
        <v>4</v>
      </c>
      <c r="X13">
        <v>4</v>
      </c>
      <c r="Y13">
        <f>COUNTIF(Y$2:Y$9,"Not Sure")</f>
        <v>2</v>
      </c>
      <c r="Z13">
        <v>4</v>
      </c>
      <c r="AA13">
        <f>COUNTIF(AA$2:AA$9,"Not Sure")</f>
        <v>3</v>
      </c>
      <c r="AB13">
        <v>4</v>
      </c>
      <c r="AC13">
        <f>COUNTIF(AC$2:AC$9,"Not Sure")</f>
        <v>2</v>
      </c>
      <c r="AD13">
        <v>2</v>
      </c>
    </row>
    <row r="14" spans="1:32" ht="15.75" customHeight="1" x14ac:dyDescent="0.2">
      <c r="A14" t="s">
        <v>77</v>
      </c>
      <c r="B14" t="s">
        <v>24</v>
      </c>
      <c r="C14" t="s">
        <v>24</v>
      </c>
      <c r="D14">
        <v>0</v>
      </c>
      <c r="E14">
        <v>2</v>
      </c>
      <c r="F14">
        <f>COUNTIF(F$2:F$9,"Stressful")</f>
        <v>2</v>
      </c>
      <c r="G14">
        <v>2</v>
      </c>
      <c r="H14">
        <f>COUNTIF(H$2:H$9,"Stressful")</f>
        <v>6</v>
      </c>
      <c r="I14">
        <v>5</v>
      </c>
      <c r="J14">
        <f>COUNTIF(J$2:J$9,"Stressful")</f>
        <v>4</v>
      </c>
      <c r="K14">
        <v>7</v>
      </c>
    </row>
    <row r="15" spans="1:32" ht="15.75" customHeight="1" x14ac:dyDescent="0.2">
      <c r="A15" t="s">
        <v>24</v>
      </c>
      <c r="B15" t="s">
        <v>89</v>
      </c>
      <c r="C15" t="s">
        <v>89</v>
      </c>
      <c r="D15">
        <v>0</v>
      </c>
      <c r="E15">
        <v>0</v>
      </c>
      <c r="F15">
        <f>COUNTIF(F$2:F$9,"Sad")</f>
        <v>0</v>
      </c>
      <c r="G15">
        <v>0</v>
      </c>
      <c r="H15">
        <f>COUNTIF(H$2:H$9,"Sad")</f>
        <v>0</v>
      </c>
      <c r="I15">
        <v>1</v>
      </c>
      <c r="J15">
        <f>COUNTIF(J$2:J$9,"Sad")</f>
        <v>0</v>
      </c>
      <c r="K15">
        <v>0</v>
      </c>
      <c r="L15" t="s">
        <v>25</v>
      </c>
      <c r="M15">
        <f>M11/SUM(M$11:M$13)</f>
        <v>0.75</v>
      </c>
      <c r="N15">
        <f>N11/SUM(N$11:N$13)</f>
        <v>0.8</v>
      </c>
      <c r="O15">
        <f t="shared" ref="O15:P15" si="0">O11/SUM(O$11:O$13)</f>
        <v>0.25</v>
      </c>
      <c r="P15">
        <f t="shared" si="0"/>
        <v>0.5</v>
      </c>
      <c r="Q15">
        <f t="shared" ref="Q15:AD15" si="1">Q11/SUM(Q$11:Q$13)</f>
        <v>0.125</v>
      </c>
      <c r="R15">
        <f t="shared" si="1"/>
        <v>0.4</v>
      </c>
      <c r="S15">
        <f t="shared" si="1"/>
        <v>0.75</v>
      </c>
      <c r="T15">
        <f t="shared" si="1"/>
        <v>0.4</v>
      </c>
      <c r="U15">
        <f t="shared" si="1"/>
        <v>0.25</v>
      </c>
      <c r="V15">
        <f t="shared" si="1"/>
        <v>0.5</v>
      </c>
      <c r="W15">
        <f t="shared" si="1"/>
        <v>0</v>
      </c>
      <c r="X15">
        <f t="shared" si="1"/>
        <v>0.3</v>
      </c>
      <c r="Y15">
        <f t="shared" si="1"/>
        <v>0.625</v>
      </c>
      <c r="Z15">
        <f t="shared" si="1"/>
        <v>0.2</v>
      </c>
      <c r="AA15">
        <f t="shared" si="1"/>
        <v>0.5</v>
      </c>
      <c r="AB15">
        <f t="shared" si="1"/>
        <v>0.3</v>
      </c>
      <c r="AC15">
        <f t="shared" si="1"/>
        <v>0.5</v>
      </c>
      <c r="AD15">
        <f t="shared" si="1"/>
        <v>0.6</v>
      </c>
    </row>
    <row r="16" spans="1:32" ht="15.75" customHeight="1" x14ac:dyDescent="0.2">
      <c r="A16" t="s">
        <v>99</v>
      </c>
      <c r="B16" t="s">
        <v>37</v>
      </c>
      <c r="C16" t="s">
        <v>37</v>
      </c>
      <c r="D16">
        <f>COUNTIF(D$2:D$9,"Boring")</f>
        <v>1</v>
      </c>
      <c r="E16">
        <v>1</v>
      </c>
      <c r="F16">
        <f>COUNTIF(F$2:F$9,"Boring")</f>
        <v>0</v>
      </c>
      <c r="G16">
        <v>0</v>
      </c>
      <c r="H16">
        <f>COUNTIF(H$2:H$9,"Boring")</f>
        <v>0</v>
      </c>
      <c r="I16">
        <v>0</v>
      </c>
      <c r="J16">
        <f>COUNTIF(J$2:J$9,"Boring")</f>
        <v>0</v>
      </c>
      <c r="K16">
        <v>0</v>
      </c>
      <c r="L16" t="s">
        <v>21</v>
      </c>
      <c r="M16">
        <f t="shared" ref="M16:N17" si="2">M12/SUM(M$11:M$13)</f>
        <v>0</v>
      </c>
      <c r="N16">
        <f t="shared" si="2"/>
        <v>0.1</v>
      </c>
      <c r="O16">
        <f t="shared" ref="O16:P16" si="3">O12/SUM(O$11:O$13)</f>
        <v>0.25</v>
      </c>
      <c r="P16">
        <f t="shared" si="3"/>
        <v>0.1</v>
      </c>
      <c r="Q16">
        <f t="shared" ref="Q16:AD16" si="4">Q12/SUM(Q$11:Q$13)</f>
        <v>0.375</v>
      </c>
      <c r="R16">
        <f t="shared" si="4"/>
        <v>0.5</v>
      </c>
      <c r="S16">
        <f t="shared" si="4"/>
        <v>0</v>
      </c>
      <c r="T16">
        <f t="shared" si="4"/>
        <v>0.2</v>
      </c>
      <c r="U16">
        <f t="shared" si="4"/>
        <v>0.25</v>
      </c>
      <c r="V16">
        <f t="shared" si="4"/>
        <v>0.1</v>
      </c>
      <c r="W16">
        <f t="shared" si="4"/>
        <v>0.5</v>
      </c>
      <c r="X16">
        <f t="shared" si="4"/>
        <v>0.3</v>
      </c>
      <c r="Y16">
        <f t="shared" si="4"/>
        <v>0.125</v>
      </c>
      <c r="Z16">
        <f t="shared" si="4"/>
        <v>0.4</v>
      </c>
      <c r="AA16">
        <f t="shared" si="4"/>
        <v>0.125</v>
      </c>
      <c r="AB16">
        <f t="shared" si="4"/>
        <v>0.3</v>
      </c>
      <c r="AC16">
        <f t="shared" si="4"/>
        <v>0.25</v>
      </c>
      <c r="AD16">
        <f t="shared" si="4"/>
        <v>0.2</v>
      </c>
    </row>
    <row r="17" spans="1:30" ht="15.75" customHeight="1" x14ac:dyDescent="0.2">
      <c r="A17" t="s">
        <v>89</v>
      </c>
      <c r="B17" t="s">
        <v>99</v>
      </c>
      <c r="C17" t="s">
        <v>99</v>
      </c>
      <c r="D17">
        <f>COUNTIF(D$2:D$9,"Other (Respond below)")</f>
        <v>1</v>
      </c>
      <c r="E17">
        <v>1</v>
      </c>
      <c r="F17">
        <f>COUNTIF(F$2:F$9,"Other (Respond below)")</f>
        <v>1</v>
      </c>
      <c r="G17">
        <v>1</v>
      </c>
      <c r="H17">
        <f>COUNTIF(H$2:H$9,"Other (Respond below)")</f>
        <v>1</v>
      </c>
      <c r="I17">
        <v>2</v>
      </c>
      <c r="J17">
        <f>COUNTIF(J$2:J$9,"Other (Respond below)")</f>
        <v>2</v>
      </c>
      <c r="K17">
        <v>0</v>
      </c>
      <c r="L17" t="s">
        <v>100</v>
      </c>
      <c r="M17">
        <f t="shared" si="2"/>
        <v>0.25</v>
      </c>
      <c r="N17">
        <f t="shared" si="2"/>
        <v>0.1</v>
      </c>
      <c r="O17">
        <f t="shared" ref="O17:P17" si="5">O13/SUM(O$11:O$13)</f>
        <v>0.5</v>
      </c>
      <c r="P17">
        <f t="shared" si="5"/>
        <v>0.4</v>
      </c>
      <c r="Q17">
        <f t="shared" ref="Q17:AD17" si="6">Q13/SUM(Q$11:Q$13)</f>
        <v>0.5</v>
      </c>
      <c r="R17">
        <f t="shared" si="6"/>
        <v>0.1</v>
      </c>
      <c r="S17">
        <f t="shared" si="6"/>
        <v>0.25</v>
      </c>
      <c r="T17">
        <f t="shared" si="6"/>
        <v>0.4</v>
      </c>
      <c r="U17">
        <f t="shared" si="6"/>
        <v>0.5</v>
      </c>
      <c r="V17">
        <f t="shared" si="6"/>
        <v>0.4</v>
      </c>
      <c r="W17">
        <f t="shared" si="6"/>
        <v>0.5</v>
      </c>
      <c r="X17">
        <f t="shared" si="6"/>
        <v>0.4</v>
      </c>
      <c r="Y17">
        <f t="shared" si="6"/>
        <v>0.25</v>
      </c>
      <c r="Z17">
        <f t="shared" si="6"/>
        <v>0.4</v>
      </c>
      <c r="AA17">
        <f t="shared" si="6"/>
        <v>0.375</v>
      </c>
      <c r="AB17">
        <f t="shared" si="6"/>
        <v>0.4</v>
      </c>
      <c r="AC17">
        <f t="shared" si="6"/>
        <v>0.25</v>
      </c>
      <c r="AD17">
        <f t="shared" si="6"/>
        <v>0.2</v>
      </c>
    </row>
    <row r="18" spans="1:30" ht="15.75" customHeight="1" x14ac:dyDescent="0.2"/>
    <row r="19" spans="1:30" ht="15.75" customHeight="1" x14ac:dyDescent="0.2">
      <c r="B19" t="s">
        <v>22</v>
      </c>
      <c r="C19" t="s">
        <v>22</v>
      </c>
      <c r="D19">
        <f t="shared" ref="D19:K25" si="7">D11/SUM(D$11:D$17)</f>
        <v>0.5</v>
      </c>
      <c r="E19">
        <f t="shared" si="7"/>
        <v>0.3</v>
      </c>
      <c r="F19">
        <f t="shared" si="7"/>
        <v>0.125</v>
      </c>
      <c r="G19">
        <f t="shared" si="7"/>
        <v>0</v>
      </c>
      <c r="H19">
        <f t="shared" si="7"/>
        <v>0</v>
      </c>
      <c r="I19">
        <f t="shared" si="7"/>
        <v>0</v>
      </c>
      <c r="J19">
        <f t="shared" si="7"/>
        <v>0</v>
      </c>
      <c r="K19">
        <f t="shared" si="7"/>
        <v>0</v>
      </c>
    </row>
    <row r="20" spans="1:30" x14ac:dyDescent="0.2">
      <c r="B20" t="s">
        <v>77</v>
      </c>
      <c r="C20" t="s">
        <v>77</v>
      </c>
      <c r="D20">
        <f t="shared" si="7"/>
        <v>0.25</v>
      </c>
      <c r="E20">
        <f t="shared" si="7"/>
        <v>0.2</v>
      </c>
      <c r="F20">
        <f t="shared" si="7"/>
        <v>0</v>
      </c>
      <c r="G20">
        <f t="shared" si="7"/>
        <v>0</v>
      </c>
      <c r="H20">
        <f t="shared" si="7"/>
        <v>0</v>
      </c>
      <c r="I20">
        <f t="shared" si="7"/>
        <v>0</v>
      </c>
      <c r="J20">
        <f t="shared" si="7"/>
        <v>0</v>
      </c>
      <c r="K20">
        <f t="shared" si="7"/>
        <v>0</v>
      </c>
    </row>
    <row r="21" spans="1:30" ht="15.75" customHeight="1" x14ac:dyDescent="0.2">
      <c r="B21" t="s">
        <v>23</v>
      </c>
      <c r="C21" t="s">
        <v>23</v>
      </c>
      <c r="D21">
        <f t="shared" si="7"/>
        <v>0</v>
      </c>
      <c r="E21">
        <f t="shared" si="7"/>
        <v>0.1</v>
      </c>
      <c r="F21">
        <f t="shared" si="7"/>
        <v>0.5</v>
      </c>
      <c r="G21">
        <f t="shared" si="7"/>
        <v>0.7</v>
      </c>
      <c r="H21">
        <f t="shared" si="7"/>
        <v>0.125</v>
      </c>
      <c r="I21">
        <f t="shared" si="7"/>
        <v>0.2</v>
      </c>
      <c r="J21">
        <f t="shared" si="7"/>
        <v>0.25</v>
      </c>
      <c r="K21">
        <f t="shared" si="7"/>
        <v>0.3</v>
      </c>
    </row>
    <row r="22" spans="1:30" ht="15.75" customHeight="1" x14ac:dyDescent="0.2">
      <c r="B22" t="s">
        <v>24</v>
      </c>
      <c r="C22" t="s">
        <v>24</v>
      </c>
      <c r="D22">
        <f t="shared" si="7"/>
        <v>0</v>
      </c>
      <c r="E22">
        <f t="shared" si="7"/>
        <v>0.2</v>
      </c>
      <c r="F22">
        <f t="shared" si="7"/>
        <v>0.25</v>
      </c>
      <c r="G22">
        <f t="shared" si="7"/>
        <v>0.2</v>
      </c>
      <c r="H22">
        <f t="shared" si="7"/>
        <v>0.75</v>
      </c>
      <c r="I22">
        <f t="shared" si="7"/>
        <v>0.5</v>
      </c>
      <c r="J22">
        <f t="shared" si="7"/>
        <v>0.5</v>
      </c>
      <c r="K22">
        <f t="shared" si="7"/>
        <v>0.7</v>
      </c>
    </row>
    <row r="23" spans="1:30" ht="15.75" customHeight="1" x14ac:dyDescent="0.2">
      <c r="B23" t="s">
        <v>89</v>
      </c>
      <c r="C23" t="s">
        <v>89</v>
      </c>
      <c r="D23">
        <f t="shared" si="7"/>
        <v>0</v>
      </c>
      <c r="E23">
        <f t="shared" si="7"/>
        <v>0</v>
      </c>
      <c r="F23">
        <f t="shared" si="7"/>
        <v>0</v>
      </c>
      <c r="G23">
        <f t="shared" si="7"/>
        <v>0</v>
      </c>
      <c r="H23">
        <f t="shared" si="7"/>
        <v>0</v>
      </c>
      <c r="I23">
        <f t="shared" si="7"/>
        <v>0.1</v>
      </c>
      <c r="J23">
        <f t="shared" si="7"/>
        <v>0</v>
      </c>
      <c r="K23">
        <f t="shared" si="7"/>
        <v>0</v>
      </c>
    </row>
    <row r="24" spans="1:30" ht="15.75" customHeight="1" x14ac:dyDescent="0.2">
      <c r="B24" t="s">
        <v>37</v>
      </c>
      <c r="C24" t="s">
        <v>37</v>
      </c>
      <c r="D24">
        <f t="shared" si="7"/>
        <v>0.125</v>
      </c>
      <c r="E24">
        <f t="shared" si="7"/>
        <v>0.1</v>
      </c>
      <c r="F24">
        <f t="shared" si="7"/>
        <v>0</v>
      </c>
      <c r="G24">
        <f t="shared" si="7"/>
        <v>0</v>
      </c>
      <c r="H24">
        <f t="shared" si="7"/>
        <v>0</v>
      </c>
      <c r="I24">
        <f t="shared" si="7"/>
        <v>0</v>
      </c>
      <c r="J24">
        <f t="shared" si="7"/>
        <v>0</v>
      </c>
      <c r="K24">
        <f t="shared" si="7"/>
        <v>0</v>
      </c>
    </row>
    <row r="25" spans="1:30" ht="15.75" customHeight="1" x14ac:dyDescent="0.2">
      <c r="B25" t="s">
        <v>99</v>
      </c>
      <c r="C25" t="s">
        <v>99</v>
      </c>
      <c r="D25">
        <f t="shared" si="7"/>
        <v>0.125</v>
      </c>
      <c r="E25">
        <f t="shared" si="7"/>
        <v>0.1</v>
      </c>
      <c r="F25">
        <f t="shared" si="7"/>
        <v>0.125</v>
      </c>
      <c r="G25">
        <f t="shared" si="7"/>
        <v>0.1</v>
      </c>
      <c r="H25">
        <f t="shared" si="7"/>
        <v>0.125</v>
      </c>
      <c r="I25">
        <f t="shared" si="7"/>
        <v>0.2</v>
      </c>
      <c r="J25">
        <f t="shared" si="7"/>
        <v>0.25</v>
      </c>
      <c r="K25">
        <f t="shared" si="7"/>
        <v>0</v>
      </c>
    </row>
    <row r="26" spans="1:30" ht="15.75" customHeight="1" x14ac:dyDescent="0.2"/>
    <row r="27" spans="1:30" ht="15.75" customHeight="1" x14ac:dyDescent="0.2"/>
  </sheetData>
  <sortState ref="A2:AF17">
    <sortCondition ref="B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5CF14-153A-4FE1-86B8-6AA34D879E40}">
  <dimension ref="A1:AE19"/>
  <sheetViews>
    <sheetView topLeftCell="N1" zoomScale="70" zoomScaleNormal="70" workbookViewId="0">
      <selection activeCell="Q9" sqref="Q9"/>
    </sheetView>
  </sheetViews>
  <sheetFormatPr defaultRowHeight="12.75" x14ac:dyDescent="0.2"/>
  <cols>
    <col min="13" max="13" width="49.5703125" customWidth="1"/>
  </cols>
  <sheetData>
    <row r="1" spans="1:31" ht="15.75" customHeight="1" x14ac:dyDescent="0.2">
      <c r="A1" t="s">
        <v>0</v>
      </c>
      <c r="B1" t="s">
        <v>1</v>
      </c>
      <c r="C1" t="s">
        <v>2</v>
      </c>
      <c r="D1" t="s">
        <v>3</v>
      </c>
      <c r="E1" t="s">
        <v>4</v>
      </c>
      <c r="F1" t="s">
        <v>5</v>
      </c>
      <c r="G1" t="s">
        <v>4</v>
      </c>
      <c r="H1" t="s">
        <v>6</v>
      </c>
      <c r="I1" t="s">
        <v>4</v>
      </c>
      <c r="J1" t="s">
        <v>7</v>
      </c>
      <c r="K1" t="s">
        <v>4</v>
      </c>
      <c r="L1" t="s">
        <v>8</v>
      </c>
      <c r="M1" t="s">
        <v>9</v>
      </c>
      <c r="N1" t="s">
        <v>10</v>
      </c>
      <c r="O1" t="s">
        <v>9</v>
      </c>
      <c r="P1" t="s">
        <v>11</v>
      </c>
      <c r="Q1" t="s">
        <v>9</v>
      </c>
      <c r="R1" t="s">
        <v>12</v>
      </c>
      <c r="S1" t="s">
        <v>9</v>
      </c>
      <c r="T1" t="s">
        <v>13</v>
      </c>
      <c r="U1" t="s">
        <v>9</v>
      </c>
      <c r="V1" t="s">
        <v>14</v>
      </c>
      <c r="W1" t="s">
        <v>9</v>
      </c>
      <c r="X1" t="s">
        <v>15</v>
      </c>
      <c r="Y1" t="s">
        <v>9</v>
      </c>
      <c r="Z1" t="s">
        <v>16</v>
      </c>
      <c r="AA1" t="s">
        <v>9</v>
      </c>
      <c r="AB1" t="s">
        <v>17</v>
      </c>
      <c r="AC1" t="s">
        <v>9</v>
      </c>
      <c r="AD1" t="s">
        <v>18</v>
      </c>
      <c r="AE1" t="s">
        <v>19</v>
      </c>
    </row>
    <row r="2" spans="1:31" x14ac:dyDescent="0.2">
      <c r="A2" s="1" t="s">
        <v>20</v>
      </c>
      <c r="B2" s="1" t="s">
        <v>21</v>
      </c>
      <c r="C2" s="1">
        <v>4</v>
      </c>
      <c r="D2" s="1" t="s">
        <v>22</v>
      </c>
      <c r="F2" s="1" t="s">
        <v>23</v>
      </c>
      <c r="H2" s="1" t="s">
        <v>24</v>
      </c>
      <c r="J2" s="1" t="s">
        <v>24</v>
      </c>
      <c r="L2" s="1" t="s">
        <v>25</v>
      </c>
      <c r="M2" s="1" t="s">
        <v>26</v>
      </c>
      <c r="N2" s="1" t="s">
        <v>25</v>
      </c>
      <c r="O2" s="1" t="s">
        <v>27</v>
      </c>
      <c r="P2" s="1" t="s">
        <v>21</v>
      </c>
      <c r="R2" s="1" t="s">
        <v>21</v>
      </c>
      <c r="T2" s="1" t="s">
        <v>25</v>
      </c>
      <c r="U2" s="1" t="s">
        <v>28</v>
      </c>
      <c r="V2" s="1" t="s">
        <v>21</v>
      </c>
      <c r="X2" s="1" t="s">
        <v>21</v>
      </c>
      <c r="Z2" s="1" t="s">
        <v>21</v>
      </c>
      <c r="AB2" s="1" t="s">
        <v>21</v>
      </c>
      <c r="AD2" s="1" t="s">
        <v>29</v>
      </c>
      <c r="AE2" s="1" t="s">
        <v>30</v>
      </c>
    </row>
    <row r="3" spans="1:31" x14ac:dyDescent="0.2">
      <c r="A3" s="1" t="s">
        <v>31</v>
      </c>
      <c r="B3" s="1" t="s">
        <v>21</v>
      </c>
      <c r="C3" s="1">
        <v>5</v>
      </c>
      <c r="D3" s="1" t="s">
        <v>22</v>
      </c>
      <c r="F3" s="1" t="s">
        <v>23</v>
      </c>
      <c r="H3" s="1" t="s">
        <v>23</v>
      </c>
      <c r="J3" s="1" t="s">
        <v>24</v>
      </c>
      <c r="L3" s="1" t="s">
        <v>25</v>
      </c>
      <c r="M3" s="1" t="s">
        <v>32</v>
      </c>
      <c r="N3" s="1" t="s">
        <v>21</v>
      </c>
      <c r="P3" s="1" t="s">
        <v>25</v>
      </c>
      <c r="Q3" s="1" t="s">
        <v>33</v>
      </c>
      <c r="R3" s="1" t="s">
        <v>25</v>
      </c>
      <c r="S3" s="1" t="s">
        <v>34</v>
      </c>
      <c r="T3" s="1" t="s">
        <v>35</v>
      </c>
      <c r="V3" s="1" t="s">
        <v>35</v>
      </c>
      <c r="X3" s="1" t="s">
        <v>35</v>
      </c>
      <c r="Z3" s="1" t="s">
        <v>35</v>
      </c>
      <c r="AB3" s="1" t="s">
        <v>25</v>
      </c>
      <c r="AC3" s="10" t="s">
        <v>36</v>
      </c>
    </row>
    <row r="4" spans="1:31" x14ac:dyDescent="0.2">
      <c r="A4" s="1" t="s">
        <v>31</v>
      </c>
      <c r="B4" s="1" t="s">
        <v>21</v>
      </c>
      <c r="C4" s="1">
        <v>4</v>
      </c>
      <c r="D4" s="1" t="s">
        <v>37</v>
      </c>
      <c r="F4" s="1" t="s">
        <v>38</v>
      </c>
      <c r="G4" s="1" t="s">
        <v>39</v>
      </c>
      <c r="H4" s="1" t="s">
        <v>23</v>
      </c>
      <c r="J4" s="1" t="s">
        <v>23</v>
      </c>
      <c r="L4" s="1" t="s">
        <v>35</v>
      </c>
      <c r="N4" s="1" t="s">
        <v>35</v>
      </c>
      <c r="P4" s="1" t="s">
        <v>21</v>
      </c>
      <c r="R4" s="1" t="s">
        <v>25</v>
      </c>
      <c r="S4" s="1" t="s">
        <v>40</v>
      </c>
      <c r="T4" s="1" t="s">
        <v>35</v>
      </c>
      <c r="V4" s="1" t="s">
        <v>21</v>
      </c>
      <c r="X4" s="1" t="s">
        <v>21</v>
      </c>
      <c r="Z4" s="1" t="s">
        <v>25</v>
      </c>
      <c r="AB4" s="1" t="s">
        <v>25</v>
      </c>
      <c r="AD4" s="1" t="s">
        <v>41</v>
      </c>
      <c r="AE4" s="1" t="s">
        <v>42</v>
      </c>
    </row>
    <row r="5" spans="1:31" x14ac:dyDescent="0.2">
      <c r="A5" s="1" t="s">
        <v>31</v>
      </c>
      <c r="B5" s="1" t="s">
        <v>21</v>
      </c>
      <c r="C5" s="1">
        <v>3</v>
      </c>
      <c r="D5" s="1" t="s">
        <v>38</v>
      </c>
      <c r="E5" s="1" t="s">
        <v>43</v>
      </c>
      <c r="F5" s="1" t="s">
        <v>23</v>
      </c>
      <c r="H5" s="1" t="s">
        <v>24</v>
      </c>
      <c r="J5" s="1" t="s">
        <v>23</v>
      </c>
      <c r="L5" s="1" t="s">
        <v>25</v>
      </c>
      <c r="M5" s="1" t="s">
        <v>44</v>
      </c>
      <c r="N5" s="1" t="s">
        <v>35</v>
      </c>
      <c r="P5" s="1" t="s">
        <v>25</v>
      </c>
      <c r="Q5" s="10" t="s">
        <v>45</v>
      </c>
      <c r="R5" s="1" t="s">
        <v>25</v>
      </c>
      <c r="S5" s="1" t="s">
        <v>46</v>
      </c>
      <c r="T5" s="1" t="s">
        <v>25</v>
      </c>
      <c r="U5" s="10" t="s">
        <v>47</v>
      </c>
      <c r="V5" s="1" t="s">
        <v>35</v>
      </c>
      <c r="X5" s="1" t="s">
        <v>35</v>
      </c>
      <c r="Z5" s="1" t="s">
        <v>35</v>
      </c>
      <c r="AB5" s="1" t="s">
        <v>25</v>
      </c>
    </row>
    <row r="6" spans="1:31" x14ac:dyDescent="0.2">
      <c r="A6" s="1" t="s">
        <v>20</v>
      </c>
      <c r="B6" s="1" t="s">
        <v>21</v>
      </c>
      <c r="C6" s="1">
        <v>4</v>
      </c>
      <c r="D6" s="1" t="s">
        <v>23</v>
      </c>
      <c r="F6" s="1" t="s">
        <v>23</v>
      </c>
      <c r="H6" s="1" t="s">
        <v>24</v>
      </c>
      <c r="J6" s="1" t="s">
        <v>24</v>
      </c>
      <c r="L6" s="1" t="s">
        <v>25</v>
      </c>
      <c r="M6" s="9" t="s">
        <v>48</v>
      </c>
      <c r="N6" s="1" t="s">
        <v>35</v>
      </c>
      <c r="P6" s="1" t="s">
        <v>21</v>
      </c>
      <c r="R6" s="1" t="s">
        <v>35</v>
      </c>
      <c r="T6" s="1" t="s">
        <v>21</v>
      </c>
      <c r="V6" s="1" t="s">
        <v>35</v>
      </c>
      <c r="X6" s="1" t="s">
        <v>21</v>
      </c>
      <c r="Z6" s="1" t="s">
        <v>25</v>
      </c>
      <c r="AB6" s="1" t="s">
        <v>35</v>
      </c>
    </row>
    <row r="7" spans="1:31" x14ac:dyDescent="0.2">
      <c r="A7" s="1" t="s">
        <v>49</v>
      </c>
      <c r="B7" s="1" t="s">
        <v>21</v>
      </c>
      <c r="C7" s="1">
        <v>5</v>
      </c>
      <c r="D7" s="1" t="s">
        <v>24</v>
      </c>
      <c r="F7" s="1" t="s">
        <v>24</v>
      </c>
      <c r="H7" s="1" t="s">
        <v>38</v>
      </c>
      <c r="I7" s="1" t="s">
        <v>50</v>
      </c>
      <c r="J7" s="1" t="s">
        <v>24</v>
      </c>
      <c r="L7" s="1" t="s">
        <v>25</v>
      </c>
      <c r="N7" s="1" t="s">
        <v>25</v>
      </c>
      <c r="P7" s="1" t="s">
        <v>21</v>
      </c>
      <c r="R7" s="1" t="s">
        <v>25</v>
      </c>
      <c r="T7" s="1" t="s">
        <v>25</v>
      </c>
      <c r="V7" s="1" t="s">
        <v>25</v>
      </c>
      <c r="X7" s="1" t="s">
        <v>35</v>
      </c>
      <c r="Z7" s="1" t="s">
        <v>35</v>
      </c>
      <c r="AB7" s="1" t="s">
        <v>21</v>
      </c>
      <c r="AE7" s="1" t="s">
        <v>51</v>
      </c>
    </row>
    <row r="8" spans="1:31" x14ac:dyDescent="0.2">
      <c r="A8" s="1" t="s">
        <v>52</v>
      </c>
      <c r="B8" s="1" t="s">
        <v>21</v>
      </c>
      <c r="C8" s="1">
        <v>5</v>
      </c>
      <c r="D8" s="1" t="s">
        <v>22</v>
      </c>
      <c r="F8" s="1" t="s">
        <v>23</v>
      </c>
      <c r="H8" s="1" t="s">
        <v>38</v>
      </c>
      <c r="I8" s="1" t="s">
        <v>53</v>
      </c>
      <c r="J8" s="1" t="s">
        <v>24</v>
      </c>
      <c r="L8" s="1" t="s">
        <v>25</v>
      </c>
      <c r="M8" s="10" t="s">
        <v>54</v>
      </c>
      <c r="N8" s="1" t="s">
        <v>35</v>
      </c>
      <c r="P8" s="1" t="s">
        <v>25</v>
      </c>
      <c r="R8" s="1" t="s">
        <v>35</v>
      </c>
      <c r="T8" s="1" t="s">
        <v>25</v>
      </c>
      <c r="V8" s="1" t="s">
        <v>25</v>
      </c>
      <c r="W8" s="1" t="s">
        <v>55</v>
      </c>
      <c r="X8" s="1" t="s">
        <v>35</v>
      </c>
      <c r="Z8" s="1" t="s">
        <v>35</v>
      </c>
      <c r="AB8" s="1" t="s">
        <v>35</v>
      </c>
    </row>
    <row r="9" spans="1:31" x14ac:dyDescent="0.2">
      <c r="A9" s="1" t="s">
        <v>52</v>
      </c>
      <c r="B9" s="1" t="s">
        <v>21</v>
      </c>
      <c r="C9" s="1">
        <v>5</v>
      </c>
      <c r="D9" s="1" t="s">
        <v>24</v>
      </c>
      <c r="F9" s="1" t="s">
        <v>23</v>
      </c>
      <c r="H9" s="1" t="s">
        <v>24</v>
      </c>
      <c r="J9" s="1" t="s">
        <v>24</v>
      </c>
      <c r="L9" s="1" t="s">
        <v>25</v>
      </c>
      <c r="M9" s="9" t="s">
        <v>80</v>
      </c>
      <c r="N9" s="1" t="s">
        <v>25</v>
      </c>
      <c r="O9" s="1" t="s">
        <v>81</v>
      </c>
      <c r="P9" s="1" t="s">
        <v>25</v>
      </c>
      <c r="Q9" s="9" t="s">
        <v>82</v>
      </c>
      <c r="R9" s="1" t="s">
        <v>35</v>
      </c>
      <c r="T9" s="1" t="s">
        <v>35</v>
      </c>
      <c r="V9" s="1" t="s">
        <v>25</v>
      </c>
      <c r="W9" s="1" t="s">
        <v>83</v>
      </c>
      <c r="X9" s="1" t="s">
        <v>25</v>
      </c>
      <c r="Y9" s="1" t="s">
        <v>84</v>
      </c>
      <c r="Z9" s="1" t="s">
        <v>25</v>
      </c>
      <c r="AA9" s="9" t="s">
        <v>85</v>
      </c>
      <c r="AB9" s="1" t="s">
        <v>25</v>
      </c>
      <c r="AC9" s="1" t="s">
        <v>86</v>
      </c>
      <c r="AD9" s="1" t="s">
        <v>87</v>
      </c>
      <c r="AE9" s="1" t="s">
        <v>88</v>
      </c>
    </row>
    <row r="10" spans="1:31" x14ac:dyDescent="0.2">
      <c r="A10" s="1" t="s">
        <v>52</v>
      </c>
      <c r="B10" s="1" t="s">
        <v>21</v>
      </c>
      <c r="C10" s="1">
        <v>4</v>
      </c>
      <c r="D10" s="1" t="s">
        <v>77</v>
      </c>
      <c r="F10" s="1" t="s">
        <v>24</v>
      </c>
      <c r="H10" s="1" t="s">
        <v>24</v>
      </c>
      <c r="J10" s="1" t="s">
        <v>24</v>
      </c>
      <c r="L10" s="1" t="s">
        <v>25</v>
      </c>
      <c r="N10" s="1" t="s">
        <v>25</v>
      </c>
      <c r="P10" s="1" t="s">
        <v>35</v>
      </c>
      <c r="R10" s="1" t="s">
        <v>35</v>
      </c>
      <c r="T10" s="1" t="s">
        <v>35</v>
      </c>
      <c r="V10" s="1" t="s">
        <v>35</v>
      </c>
      <c r="X10" s="1" t="s">
        <v>25</v>
      </c>
      <c r="Z10" s="1" t="s">
        <v>21</v>
      </c>
      <c r="AB10" s="1" t="s">
        <v>25</v>
      </c>
    </row>
    <row r="11" spans="1:31" x14ac:dyDescent="0.2">
      <c r="A11" s="1" t="s">
        <v>31</v>
      </c>
      <c r="B11" s="1" t="s">
        <v>21</v>
      </c>
      <c r="C11" s="1">
        <v>5</v>
      </c>
      <c r="D11" s="1" t="s">
        <v>77</v>
      </c>
      <c r="F11" s="1" t="s">
        <v>23</v>
      </c>
      <c r="H11" s="1" t="s">
        <v>89</v>
      </c>
      <c r="J11" s="1" t="s">
        <v>23</v>
      </c>
      <c r="L11" s="1" t="s">
        <v>21</v>
      </c>
      <c r="N11" s="1" t="s">
        <v>25</v>
      </c>
      <c r="P11" s="1" t="s">
        <v>21</v>
      </c>
      <c r="R11" s="1" t="s">
        <v>21</v>
      </c>
      <c r="T11" s="1" t="s">
        <v>25</v>
      </c>
      <c r="V11" s="1" t="s">
        <v>21</v>
      </c>
      <c r="X11" s="1" t="s">
        <v>21</v>
      </c>
      <c r="Z11" s="1" t="s">
        <v>21</v>
      </c>
      <c r="AB11" s="1" t="s">
        <v>25</v>
      </c>
    </row>
    <row r="13" spans="1:31" x14ac:dyDescent="0.2">
      <c r="C13" t="s">
        <v>22</v>
      </c>
      <c r="D13">
        <f>COUNTIF(D$2:D$12,"Happy")</f>
        <v>3</v>
      </c>
      <c r="F13">
        <f>COUNTIF(F$2:F$12,"Happy")</f>
        <v>0</v>
      </c>
      <c r="H13">
        <f>COUNTIF(H$2:H$12,"Happy")</f>
        <v>0</v>
      </c>
      <c r="J13">
        <f>COUNTIF(J$2:J$12,"Happy")</f>
        <v>0</v>
      </c>
      <c r="L13">
        <f>COUNTIF(L$2:L$12,"Yes")</f>
        <v>8</v>
      </c>
      <c r="N13">
        <f>COUNTIF(N$2:N$12,"Yes")</f>
        <v>5</v>
      </c>
      <c r="P13">
        <f>COUNTIF(P$2:P$12,"Yes")</f>
        <v>4</v>
      </c>
      <c r="R13">
        <f>COUNTIF(R$2:R$12,"Yes")</f>
        <v>4</v>
      </c>
      <c r="T13">
        <f>COUNTIF(T$2:T$12,"Yes")</f>
        <v>5</v>
      </c>
      <c r="V13">
        <f>COUNTIF(V$2:V$12,"Yes")</f>
        <v>3</v>
      </c>
      <c r="X13">
        <f>COUNTIF(X$2:X$12,"Yes")</f>
        <v>2</v>
      </c>
      <c r="Z13">
        <f>COUNTIF(Z$2:Z$12,"Yes")</f>
        <v>3</v>
      </c>
      <c r="AB13">
        <f>COUNTIF(AB$2:AB$12,"Yes")</f>
        <v>6</v>
      </c>
    </row>
    <row r="14" spans="1:31" x14ac:dyDescent="0.2">
      <c r="C14" t="s">
        <v>23</v>
      </c>
      <c r="D14">
        <f>COUNTIF(D$2:D$12,"Exciting")</f>
        <v>1</v>
      </c>
      <c r="F14">
        <f>COUNTIF(F$2:F$12,"Exciting")</f>
        <v>7</v>
      </c>
      <c r="H14">
        <f>COUNTIF(H$2:H$12,"Exciting")</f>
        <v>2</v>
      </c>
      <c r="J14">
        <f>COUNTIF(J$2:J$12,"Exciting")</f>
        <v>3</v>
      </c>
      <c r="L14">
        <f>COUNTIF(L$2:L$12,"No")</f>
        <v>1</v>
      </c>
      <c r="N14">
        <f>COUNTIF(N$2:N$12,"No")</f>
        <v>1</v>
      </c>
      <c r="P14">
        <f>COUNTIF(P$2:P$12,"No")</f>
        <v>5</v>
      </c>
      <c r="R14">
        <f>COUNTIF(R$2:R$12,"No")</f>
        <v>2</v>
      </c>
      <c r="T14">
        <f>COUNTIF(T$2:T$12,"No")</f>
        <v>1</v>
      </c>
      <c r="V14">
        <f>COUNTIF(V$2:V$12,"No")</f>
        <v>3</v>
      </c>
      <c r="X14">
        <f>COUNTIF(X$2:X$12,"No")</f>
        <v>4</v>
      </c>
      <c r="Z14">
        <f>COUNTIF(Z$2:Z$12,"No")</f>
        <v>3</v>
      </c>
      <c r="AB14">
        <f>COUNTIF(AB$2:AB$12,"No")</f>
        <v>2</v>
      </c>
    </row>
    <row r="15" spans="1:31" x14ac:dyDescent="0.2">
      <c r="C15" t="s">
        <v>37</v>
      </c>
      <c r="D15">
        <f>COUNTIF(D$2:D$12,"Boring")</f>
        <v>1</v>
      </c>
      <c r="F15">
        <f>COUNTIF(F$2:F$12,"Boring")</f>
        <v>0</v>
      </c>
      <c r="H15">
        <f>COUNTIF(H$2:H$12,"Boring")</f>
        <v>0</v>
      </c>
      <c r="J15">
        <f>COUNTIF(J$2:J$12,"Boring")</f>
        <v>0</v>
      </c>
      <c r="L15">
        <f>COUNTIF(L$2:L$12,"Not Sure")</f>
        <v>1</v>
      </c>
      <c r="N15">
        <f>COUNTIF(N$2:N$12,"Not Sure")</f>
        <v>4</v>
      </c>
      <c r="P15">
        <f>COUNTIF(P$2:P$12,"Not Sure")</f>
        <v>1</v>
      </c>
      <c r="R15">
        <f>COUNTIF(R$2:R$12,"Not Sure")</f>
        <v>4</v>
      </c>
      <c r="T15">
        <f>COUNTIF(T$2:T$12,"Not Sure")</f>
        <v>4</v>
      </c>
      <c r="V15">
        <f>COUNTIF(V$2:V$12,"Not Sure")</f>
        <v>4</v>
      </c>
      <c r="X15">
        <f>COUNTIF(X$2:X$12,"Not Sure")</f>
        <v>4</v>
      </c>
      <c r="Z15">
        <f>COUNTIF(Z$2:Z$12,"Not Sure")</f>
        <v>4</v>
      </c>
      <c r="AB15">
        <f>COUNTIF(AB$2:AB$12,"Not Sure")</f>
        <v>2</v>
      </c>
    </row>
    <row r="16" spans="1:31" x14ac:dyDescent="0.2">
      <c r="C16" t="s">
        <v>77</v>
      </c>
      <c r="D16">
        <f>COUNTIF(D$2:D$12,"Relaxing")</f>
        <v>2</v>
      </c>
      <c r="F16">
        <f>COUNTIF(F$2:F$12,"Relaxing")</f>
        <v>0</v>
      </c>
      <c r="H16">
        <f>COUNTIF(H$2:H$12,"Relaxing")</f>
        <v>0</v>
      </c>
      <c r="J16">
        <f>COUNTIF(J$2:J$12,"Relaxing")</f>
        <v>0</v>
      </c>
    </row>
    <row r="17" spans="3:10" x14ac:dyDescent="0.2">
      <c r="C17" t="s">
        <v>24</v>
      </c>
      <c r="D17">
        <f>COUNTIF(D$2:D$12,"Stressful")</f>
        <v>2</v>
      </c>
      <c r="F17">
        <f>COUNTIF(F$2:F$12,"Stressful")</f>
        <v>2</v>
      </c>
      <c r="H17">
        <f>COUNTIF(H$2:H$12,"Stressful")</f>
        <v>5</v>
      </c>
      <c r="J17">
        <f>COUNTIF(J$2:J$12,"Stressful")</f>
        <v>7</v>
      </c>
    </row>
    <row r="18" spans="3:10" x14ac:dyDescent="0.2">
      <c r="C18" t="s">
        <v>99</v>
      </c>
      <c r="D18">
        <f>COUNTIF(D$2:D$12,"Other (Respond below)")</f>
        <v>1</v>
      </c>
      <c r="F18">
        <f>COUNTIF(F$2:F$12,"Other (Respond below)")</f>
        <v>1</v>
      </c>
      <c r="H18">
        <f>COUNTIF(H$2:H$12,"Other (Respond below)")</f>
        <v>2</v>
      </c>
      <c r="J18">
        <f>COUNTIF(J$2:J$12,"Other (Respond below)")</f>
        <v>0</v>
      </c>
    </row>
    <row r="19" spans="3:10" x14ac:dyDescent="0.2">
      <c r="C19" t="s">
        <v>89</v>
      </c>
      <c r="D19">
        <f>COUNTIF(D$2:D$12,"Sad")</f>
        <v>0</v>
      </c>
      <c r="F19">
        <f>COUNTIF(F$2:F$12,"Sad")</f>
        <v>0</v>
      </c>
      <c r="H19">
        <f>COUNTIF(H$2:H$12,"Sad")</f>
        <v>1</v>
      </c>
      <c r="J19">
        <f>COUNTIF(J$2:J$12,"Sad")</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Sheet1</vt:lpstr>
      <vt:lpstr>Gamers</vt:lpstr>
      <vt:lpstr>Non Gamer</vt:lpstr>
      <vt:lpstr>Musicians</vt:lpstr>
      <vt:lpstr>Non Musicians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AndrewM</dc:creator>
  <cp:lastModifiedBy>AndrewM</cp:lastModifiedBy>
  <dcterms:created xsi:type="dcterms:W3CDTF">2019-04-28T16:54:27Z</dcterms:created>
  <dcterms:modified xsi:type="dcterms:W3CDTF">2019-04-29T21:28:04Z</dcterms:modified>
</cp:coreProperties>
</file>